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ABasllestero\Documents\RET 2021\"/>
    </mc:Choice>
  </mc:AlternateContent>
  <bookViews>
    <workbookView xWindow="-105" yWindow="-105" windowWidth="19425" windowHeight="10425" activeTab="2"/>
  </bookViews>
  <sheets>
    <sheet name="Instrucciones" sheetId="1" r:id="rId1"/>
    <sheet name="Enlaces" sheetId="2" r:id="rId2"/>
    <sheet name="Datos" sheetId="3" r:id="rId3"/>
    <sheet name="Mapa Subregiones 2021" sheetId="13" r:id="rId4"/>
    <sheet name="Comentarios" sheetId="4" r:id="rId5"/>
    <sheet name="Fechas" sheetId="5" r:id="rId6"/>
    <sheet name="Comportamiento" sheetId="6" r:id="rId7"/>
    <sheet name="Enfermedades" sheetId="7" r:id="rId8"/>
    <sheet name="Rendimiento" sheetId="8" r:id="rId9"/>
    <sheet name="Estadísticas" sheetId="9" r:id="rId10"/>
    <sheet name="ANVA-MDS" sheetId="12" r:id="rId11"/>
    <sheet name="ANVA Cv. x Fung." sheetId="11" r:id="rId12"/>
    <sheet name="Grupo de Calidad 2021" sheetId="14" r:id="rId13"/>
  </sheets>
  <definedNames>
    <definedName name="CV1CF" localSheetId="10">Fechas!$K$6:$Q$55</definedName>
    <definedName name="CV1CF">Fechas!$K$6:$Q$55</definedName>
    <definedName name="CV1SF" localSheetId="10">Fechas!$C$6:$I$55</definedName>
    <definedName name="CV1SF">Fechas!$C$6:$I$55</definedName>
    <definedName name="CV2CF" localSheetId="10">Fechas!$K$61:$Q$110</definedName>
    <definedName name="CV2CF">Fechas!$K$61:$Q$110</definedName>
    <definedName name="CV2SF" localSheetId="10">Fechas!$C$61:$I$110</definedName>
    <definedName name="CV2SF">Fechas!$C$61:$I$110</definedName>
    <definedName name="CV3CF" localSheetId="10">Fechas!$K$116:$Q$165</definedName>
    <definedName name="CV3CF">Fechas!$K$116:$Q$165</definedName>
    <definedName name="CV3SF" localSheetId="10">Fechas!$C$116:$I$165</definedName>
    <definedName name="CV3SF">Fechas!$C$116:$I$165</definedName>
    <definedName name="CV4CF" localSheetId="10">Fechas!$K$171:$Q$220</definedName>
    <definedName name="CV4CF">Fechas!$K$171:$Q$220</definedName>
    <definedName name="CV4SF" localSheetId="10">Fechas!$C$171:$I$220</definedName>
    <definedName name="CV4SF">Fechas!$C$171:$I$220</definedName>
    <definedName name="RTO1CF" localSheetId="10">Rendimiento!$H$6:$L$55</definedName>
    <definedName name="RTO1CF">Rendimiento!$H$6:$L$55</definedName>
    <definedName name="RTO1CF_ORD" localSheetId="10">Rendimiento!$P$6:$Q$55</definedName>
    <definedName name="RTO1CF_ORD">Rendimiento!$P$6:$Q$55</definedName>
    <definedName name="RTO1CV" localSheetId="10">Rendimiento!$B$6:$B$55</definedName>
    <definedName name="RTO1CV">Rendimiento!$B$6:$B$55</definedName>
    <definedName name="RTO1SF" localSheetId="10">Rendimiento!$C$6:$G$55</definedName>
    <definedName name="RTO1SF">Rendimiento!$C$6:$G$55</definedName>
    <definedName name="RTO1SF_ORD" localSheetId="10">Rendimiento!$N$6:$O$55</definedName>
    <definedName name="RTO1SF_ORD">Rendimiento!$N$6:$O$55</definedName>
    <definedName name="RTO2CF" localSheetId="10">Rendimiento!$H$63:$K$112</definedName>
    <definedName name="RTO2CF">Rendimiento!$H$63:$K$112</definedName>
    <definedName name="RTO2CF_ORD" localSheetId="10">Rendimiento!$P$63:$Q$112</definedName>
    <definedName name="RTO2CF_ORD">Rendimiento!$P$63:$Q$112</definedName>
    <definedName name="RTO2CV" localSheetId="10">Rendimiento!$B$63:$B$112</definedName>
    <definedName name="RTO2CV">Rendimiento!$B$63:$B$112</definedName>
    <definedName name="RTO2SF" localSheetId="10">Rendimiento!$C$63:$F$112</definedName>
    <definedName name="RTO2SF">Rendimiento!$C$63:$F$112</definedName>
    <definedName name="RTO2SF_ORD" localSheetId="10">Rendimiento!$N$63:$O$112</definedName>
    <definedName name="RTO2SF_ORD">Rendimiento!$N$63:$O$112</definedName>
    <definedName name="RTO3CF" localSheetId="10">Rendimiento!$H$120:$K$169</definedName>
    <definedName name="RTO3CF">Rendimiento!$H$120:$K$169</definedName>
    <definedName name="RTO3CF_ORD" localSheetId="10">Rendimiento!$P$120:$Q$169</definedName>
    <definedName name="RTO3CF_ORD">Rendimiento!$P$120:$Q$169</definedName>
    <definedName name="RTO3CV" localSheetId="10">Rendimiento!$B$120:$B$169</definedName>
    <definedName name="RTO3CV">Rendimiento!$B$120:$B$169</definedName>
    <definedName name="RTO3SF" localSheetId="10">Rendimiento!$C$120:$F$169</definedName>
    <definedName name="RTO3SF">Rendimiento!$C$120:$F$169</definedName>
    <definedName name="RTO3SF_ORD" localSheetId="10">Rendimiento!$N$120:$O$169</definedName>
    <definedName name="RTO3SF_ORD">Rendimiento!$N$120:$O$169</definedName>
    <definedName name="RTO4CF" localSheetId="10">Rendimiento!$H$177:$K$226</definedName>
    <definedName name="RTO4CF">Rendimiento!$H$177:$K$226</definedName>
    <definedName name="RTO4CF_ORD" localSheetId="10">Rendimiento!$P$177:$Q$226</definedName>
    <definedName name="RTO4CF_ORD">Rendimiento!$P$177:$Q$226</definedName>
    <definedName name="RTO4CV" localSheetId="10">Rendimiento!$B$177:$B$226</definedName>
    <definedName name="RTO4CV">Rendimiento!$B$177:$B$226</definedName>
    <definedName name="RTO4SF" localSheetId="10">Rendimiento!$C$177:$F$226</definedName>
    <definedName name="RTO4SF">Rendimiento!$C$177:$F$226</definedName>
    <definedName name="RTO4SF_ORD" localSheetId="10">Rendimiento!$N$177:$O$226</definedName>
    <definedName name="RTO4SF_ORD">Rendimiento!$N$177:$O$226</definedName>
  </definedNames>
  <calcPr calcId="162913"/>
</workbook>
</file>

<file path=xl/calcChain.xml><?xml version="1.0" encoding="utf-8"?>
<calcChain xmlns="http://schemas.openxmlformats.org/spreadsheetml/2006/main">
  <c r="A71" i="11" l="1"/>
  <c r="A49" i="11"/>
  <c r="A27" i="11"/>
  <c r="A5" i="11"/>
  <c r="BM174" i="12"/>
  <c r="A174" i="12"/>
  <c r="BM119" i="12"/>
  <c r="A119" i="12"/>
  <c r="BM64" i="12"/>
  <c r="A64" i="12"/>
  <c r="BM8" i="12"/>
  <c r="A8" i="12"/>
  <c r="D72" i="9"/>
  <c r="B72" i="9"/>
  <c r="D71" i="9"/>
  <c r="B71" i="9"/>
  <c r="D70" i="9"/>
  <c r="B70" i="9"/>
  <c r="D58" i="9"/>
  <c r="B58" i="9"/>
  <c r="D54" i="9"/>
  <c r="B54" i="9"/>
  <c r="D53" i="9"/>
  <c r="B53" i="9"/>
  <c r="D52" i="9"/>
  <c r="B52" i="9"/>
  <c r="D40" i="9"/>
  <c r="B40" i="9"/>
  <c r="D36" i="9"/>
  <c r="B36" i="9"/>
  <c r="D35" i="9"/>
  <c r="B35" i="9"/>
  <c r="D34" i="9"/>
  <c r="B34" i="9"/>
  <c r="D22" i="9"/>
  <c r="B22" i="9"/>
  <c r="D18" i="9"/>
  <c r="B18" i="9"/>
  <c r="D17" i="9"/>
  <c r="B17" i="9"/>
  <c r="D16" i="9"/>
  <c r="B16" i="9"/>
  <c r="D4" i="9"/>
  <c r="B4" i="9"/>
  <c r="EQ175" i="12"/>
  <c r="EP175" i="12"/>
  <c r="EO175" i="12"/>
  <c r="EN175" i="12"/>
  <c r="EL175" i="12"/>
  <c r="EL176" i="12" s="1"/>
  <c r="EQ176" i="12" s="1"/>
  <c r="ED175" i="12"/>
  <c r="DZ175" i="12"/>
  <c r="EQ174" i="12"/>
  <c r="EP174" i="12"/>
  <c r="EO174" i="12"/>
  <c r="EN174" i="12"/>
  <c r="EE174" i="12"/>
  <c r="ED174" i="12"/>
  <c r="EC174" i="12"/>
  <c r="EB174" i="12"/>
  <c r="CA174" i="12"/>
  <c r="CB174" i="12" s="1"/>
  <c r="BZ174" i="12"/>
  <c r="O174" i="12"/>
  <c r="P174" i="12" s="1"/>
  <c r="N174" i="12"/>
  <c r="EO121" i="12"/>
  <c r="EL121" i="12"/>
  <c r="EN121" i="12" s="1"/>
  <c r="EQ120" i="12"/>
  <c r="EP120" i="12"/>
  <c r="EO120" i="12"/>
  <c r="ES120" i="12" s="1"/>
  <c r="EN120" i="12"/>
  <c r="EL120" i="12"/>
  <c r="DZ120" i="12"/>
  <c r="EB120" i="12" s="1"/>
  <c r="EQ119" i="12"/>
  <c r="EP119" i="12"/>
  <c r="EO119" i="12"/>
  <c r="EN119" i="12"/>
  <c r="EE119" i="12"/>
  <c r="ED119" i="12"/>
  <c r="EC119" i="12"/>
  <c r="EB119" i="12"/>
  <c r="CC119" i="12"/>
  <c r="CD119" i="12" s="1"/>
  <c r="CE119" i="12" s="1"/>
  <c r="CB119" i="12"/>
  <c r="CA119" i="12"/>
  <c r="BZ119" i="12"/>
  <c r="O119" i="12"/>
  <c r="P119" i="12" s="1"/>
  <c r="N119" i="12"/>
  <c r="EQ65" i="12"/>
  <c r="EP65" i="12"/>
  <c r="EL65" i="12"/>
  <c r="EL66" i="12" s="1"/>
  <c r="EE65" i="12"/>
  <c r="EC65" i="12"/>
  <c r="EB65" i="12"/>
  <c r="DZ65" i="12"/>
  <c r="DZ66" i="12" s="1"/>
  <c r="EQ64" i="12"/>
  <c r="EP64" i="12"/>
  <c r="EO64" i="12"/>
  <c r="EN64" i="12"/>
  <c r="EE64" i="12"/>
  <c r="ED64" i="12"/>
  <c r="EC64" i="12"/>
  <c r="EB64" i="12"/>
  <c r="CB64" i="12"/>
  <c r="CC64" i="12" s="1"/>
  <c r="CA64" i="12"/>
  <c r="BZ64" i="12"/>
  <c r="O64" i="12"/>
  <c r="P64" i="12" s="1"/>
  <c r="N64" i="12"/>
  <c r="DZ10" i="12"/>
  <c r="EE10" i="12" s="1"/>
  <c r="EQ9" i="12"/>
  <c r="EP9" i="12"/>
  <c r="EO9" i="12"/>
  <c r="EN9" i="12"/>
  <c r="EL9" i="12"/>
  <c r="EL10" i="12" s="1"/>
  <c r="EE9" i="12"/>
  <c r="ED9" i="12"/>
  <c r="EC9" i="12"/>
  <c r="EB9" i="12"/>
  <c r="DZ9" i="12"/>
  <c r="EQ8" i="12"/>
  <c r="EP8" i="12"/>
  <c r="EO8" i="12"/>
  <c r="EN8" i="12"/>
  <c r="EE8" i="12"/>
  <c r="ED8" i="12"/>
  <c r="EC8" i="12"/>
  <c r="EB8" i="12"/>
  <c r="CA8" i="12"/>
  <c r="BZ8" i="12"/>
  <c r="O8" i="12"/>
  <c r="O10" i="12" s="1"/>
  <c r="N8" i="12"/>
  <c r="BM6" i="12"/>
  <c r="BM1" i="12"/>
  <c r="AC226" i="8" a="1"/>
  <c r="AC226" i="8" s="1"/>
  <c r="W226" i="8" a="1"/>
  <c r="W226" i="8" s="1"/>
  <c r="V226" i="8"/>
  <c r="AC225" i="8"/>
  <c r="AC225" i="8" a="1"/>
  <c r="W225" i="8" a="1"/>
  <c r="W225" i="8" s="1"/>
  <c r="V225" i="8"/>
  <c r="AC224" i="8"/>
  <c r="AC224" i="8" a="1"/>
  <c r="W224" i="8" a="1"/>
  <c r="W224" i="8" s="1"/>
  <c r="V224" i="8"/>
  <c r="AC223" i="8"/>
  <c r="AC223" i="8" a="1"/>
  <c r="W223" i="8" a="1"/>
  <c r="W223" i="8" s="1"/>
  <c r="V223" i="8"/>
  <c r="AC222" i="8" a="1"/>
  <c r="AC222" i="8" s="1"/>
  <c r="W222" i="8"/>
  <c r="W222" i="8" a="1"/>
  <c r="V222" i="8"/>
  <c r="AC221" i="8" a="1"/>
  <c r="AC221" i="8" s="1"/>
  <c r="W221" i="8"/>
  <c r="W221" i="8" a="1"/>
  <c r="V221" i="8"/>
  <c r="AC220" i="8" a="1"/>
  <c r="AC220" i="8" s="1"/>
  <c r="W220" i="8"/>
  <c r="W220" i="8" a="1"/>
  <c r="V220" i="8"/>
  <c r="AC219" i="8" a="1"/>
  <c r="AC219" i="8" s="1"/>
  <c r="W219" i="8" a="1"/>
  <c r="W219" i="8" s="1"/>
  <c r="V219" i="8"/>
  <c r="AC218" i="8"/>
  <c r="AC218" i="8" a="1"/>
  <c r="W218" i="8" a="1"/>
  <c r="W218" i="8" s="1"/>
  <c r="V218" i="8"/>
  <c r="AC217" i="8"/>
  <c r="AC217" i="8" a="1"/>
  <c r="W217" i="8" a="1"/>
  <c r="W217" i="8" s="1"/>
  <c r="V217" i="8"/>
  <c r="AC216" i="8"/>
  <c r="AC216" i="8" a="1"/>
  <c r="W216" i="8"/>
  <c r="W216" i="8" a="1"/>
  <c r="V216" i="8"/>
  <c r="AC215" i="8"/>
  <c r="AC215" i="8" a="1"/>
  <c r="W215" i="8"/>
  <c r="W215" i="8" a="1"/>
  <c r="V215" i="8"/>
  <c r="AC214" i="8" a="1"/>
  <c r="AC214" i="8" s="1"/>
  <c r="W214" i="8"/>
  <c r="W214" i="8" a="1"/>
  <c r="V214" i="8"/>
  <c r="AC213" i="8" a="1"/>
  <c r="AC213" i="8" s="1"/>
  <c r="W213" i="8"/>
  <c r="W213" i="8" a="1"/>
  <c r="V213" i="8"/>
  <c r="AC212" i="8" a="1"/>
  <c r="AC212" i="8" s="1"/>
  <c r="W212" i="8"/>
  <c r="W212" i="8" a="1"/>
  <c r="V212" i="8"/>
  <c r="AC211" i="8" a="1"/>
  <c r="AC211" i="8" s="1"/>
  <c r="W211" i="8" a="1"/>
  <c r="W211" i="8" s="1"/>
  <c r="V211" i="8"/>
  <c r="AC210" i="8"/>
  <c r="AC210" i="8" a="1"/>
  <c r="W210" i="8" a="1"/>
  <c r="W210" i="8" s="1"/>
  <c r="V210" i="8"/>
  <c r="AC209" i="8"/>
  <c r="AC209" i="8" a="1"/>
  <c r="W209" i="8" a="1"/>
  <c r="W209" i="8" s="1"/>
  <c r="V209" i="8"/>
  <c r="AC208" i="8"/>
  <c r="AC208" i="8" a="1"/>
  <c r="W208" i="8"/>
  <c r="W208" i="8" a="1"/>
  <c r="V208" i="8"/>
  <c r="AC207" i="8" a="1"/>
  <c r="AC207" i="8" s="1"/>
  <c r="W207" i="8"/>
  <c r="W207" i="8" a="1"/>
  <c r="V207" i="8"/>
  <c r="AC206" i="8" a="1"/>
  <c r="AC206" i="8" s="1"/>
  <c r="W206" i="8"/>
  <c r="W206" i="8" a="1"/>
  <c r="V206" i="8"/>
  <c r="AC205" i="8" a="1"/>
  <c r="AC205" i="8" s="1"/>
  <c r="W205" i="8"/>
  <c r="W205" i="8" a="1"/>
  <c r="V205" i="8"/>
  <c r="AC204" i="8" a="1"/>
  <c r="AC204" i="8" s="1"/>
  <c r="W204" i="8"/>
  <c r="W204" i="8" a="1"/>
  <c r="V204" i="8"/>
  <c r="AC203" i="8" a="1"/>
  <c r="AC203" i="8" s="1"/>
  <c r="W203" i="8" a="1"/>
  <c r="W203" i="8" s="1"/>
  <c r="V203" i="8"/>
  <c r="AC202" i="8" a="1"/>
  <c r="AC202" i="8" s="1"/>
  <c r="W202" i="8" a="1"/>
  <c r="W202" i="8" s="1"/>
  <c r="V202" i="8"/>
  <c r="AC201" i="8" a="1"/>
  <c r="AC201" i="8" s="1"/>
  <c r="W201" i="8" a="1"/>
  <c r="W201" i="8" s="1"/>
  <c r="V201" i="8"/>
  <c r="AC200" i="8" a="1"/>
  <c r="AC200" i="8" s="1"/>
  <c r="W200" i="8"/>
  <c r="W200" i="8" a="1"/>
  <c r="V200" i="8"/>
  <c r="AC199" i="8"/>
  <c r="AC199" i="8" a="1"/>
  <c r="W199" i="8"/>
  <c r="W199" i="8" a="1"/>
  <c r="V199" i="8"/>
  <c r="AC198" i="8" a="1"/>
  <c r="AC198" i="8" s="1"/>
  <c r="W198" i="8"/>
  <c r="W198" i="8" a="1"/>
  <c r="V198" i="8"/>
  <c r="AC197" i="8" a="1"/>
  <c r="AC197" i="8" s="1"/>
  <c r="W197" i="8"/>
  <c r="W197" i="8" a="1"/>
  <c r="V197" i="8"/>
  <c r="AC196" i="8" a="1"/>
  <c r="AC196" i="8" s="1"/>
  <c r="W196" i="8"/>
  <c r="W196" i="8" a="1"/>
  <c r="V196" i="8"/>
  <c r="AC195" i="8" a="1"/>
  <c r="AC195" i="8" s="1"/>
  <c r="W195" i="8" a="1"/>
  <c r="W195" i="8" s="1"/>
  <c r="V195" i="8"/>
  <c r="AC194" i="8"/>
  <c r="AC194" i="8" a="1"/>
  <c r="W194" i="8" a="1"/>
  <c r="W194" i="8" s="1"/>
  <c r="V194" i="8"/>
  <c r="AC193" i="8"/>
  <c r="AC193" i="8" a="1"/>
  <c r="W193" i="8" a="1"/>
  <c r="W193" i="8" s="1"/>
  <c r="V193" i="8"/>
  <c r="AC192" i="8"/>
  <c r="AC192" i="8" a="1"/>
  <c r="W192" i="8"/>
  <c r="W192" i="8" a="1"/>
  <c r="V192" i="8"/>
  <c r="AC191" i="8" a="1"/>
  <c r="AC191" i="8" s="1"/>
  <c r="W191" i="8" a="1"/>
  <c r="W191" i="8" s="1"/>
  <c r="V191" i="8"/>
  <c r="AC190" i="8" a="1"/>
  <c r="AC190" i="8" s="1"/>
  <c r="W190" i="8" a="1"/>
  <c r="W190" i="8" s="1"/>
  <c r="V190" i="8"/>
  <c r="AC189" i="8" a="1"/>
  <c r="AC189" i="8" s="1"/>
  <c r="W189" i="8" a="1"/>
  <c r="W189" i="8" s="1"/>
  <c r="V189" i="8"/>
  <c r="AC188" i="8" a="1"/>
  <c r="AC188" i="8" s="1"/>
  <c r="W188" i="8" a="1"/>
  <c r="W188" i="8" s="1"/>
  <c r="V188" i="8"/>
  <c r="AC187" i="8"/>
  <c r="AC187" i="8" a="1"/>
  <c r="W187" i="8" a="1"/>
  <c r="W187" i="8" s="1"/>
  <c r="V187" i="8"/>
  <c r="AC186" i="8"/>
  <c r="AC186" i="8" a="1"/>
  <c r="W186" i="8" a="1"/>
  <c r="W186" i="8" s="1"/>
  <c r="V186" i="8"/>
  <c r="AC185" i="8"/>
  <c r="AC185" i="8" a="1"/>
  <c r="W185" i="8" a="1"/>
  <c r="W185" i="8" s="1"/>
  <c r="V185" i="8"/>
  <c r="AC184" i="8"/>
  <c r="AC184" i="8" a="1"/>
  <c r="W184" i="8" a="1"/>
  <c r="W184" i="8" s="1"/>
  <c r="V184" i="8"/>
  <c r="AC183" i="8" a="1"/>
  <c r="AC183" i="8" s="1"/>
  <c r="W183" i="8" a="1"/>
  <c r="W183" i="8" s="1"/>
  <c r="V183" i="8"/>
  <c r="AC182" i="8" a="1"/>
  <c r="AC182" i="8" s="1"/>
  <c r="W182" i="8" a="1"/>
  <c r="W182" i="8" s="1"/>
  <c r="V182" i="8"/>
  <c r="AC181" i="8" a="1"/>
  <c r="AC181" i="8" s="1"/>
  <c r="W181" i="8" a="1"/>
  <c r="W181" i="8" s="1"/>
  <c r="V181" i="8"/>
  <c r="AC180" i="8" a="1"/>
  <c r="AC180" i="8" s="1"/>
  <c r="W180" i="8" a="1"/>
  <c r="W180" i="8" s="1"/>
  <c r="V180" i="8"/>
  <c r="AC179" i="8" a="1"/>
  <c r="AC179" i="8" s="1"/>
  <c r="W179" i="8"/>
  <c r="X179" i="8" s="1" a="1"/>
  <c r="W179" i="8" a="1"/>
  <c r="V179" i="8"/>
  <c r="AC178" i="8" a="1"/>
  <c r="AC178" i="8" s="1"/>
  <c r="X178" i="8" a="1"/>
  <c r="W178" i="8"/>
  <c r="W178" i="8" a="1"/>
  <c r="V178" i="8"/>
  <c r="AC177" i="8" a="1"/>
  <c r="AC177" i="8" s="1"/>
  <c r="X177" i="8" a="1"/>
  <c r="W177" i="8" a="1"/>
  <c r="W177" i="8" s="1"/>
  <c r="X178" i="8" s="1"/>
  <c r="G178" i="8" s="1"/>
  <c r="V177" i="8"/>
  <c r="P174" i="8"/>
  <c r="N174" i="8"/>
  <c r="AC169" i="8" a="1"/>
  <c r="AC169" i="8" s="1"/>
  <c r="W169" i="8" a="1"/>
  <c r="W169" i="8" s="1"/>
  <c r="V169" i="8"/>
  <c r="AC168" i="8" a="1"/>
  <c r="AC168" i="8" s="1"/>
  <c r="W168" i="8"/>
  <c r="W168" i="8" a="1"/>
  <c r="V168" i="8"/>
  <c r="AC167" i="8" a="1"/>
  <c r="AC167" i="8" s="1"/>
  <c r="W167" i="8"/>
  <c r="W167" i="8" a="1"/>
  <c r="V167" i="8"/>
  <c r="AC166" i="8" a="1"/>
  <c r="AC166" i="8" s="1"/>
  <c r="W166" i="8" a="1"/>
  <c r="W166" i="8" s="1"/>
  <c r="V166" i="8"/>
  <c r="AC165" i="8" a="1"/>
  <c r="AC165" i="8" s="1"/>
  <c r="W165" i="8" a="1"/>
  <c r="W165" i="8" s="1"/>
  <c r="V165" i="8"/>
  <c r="AC164" i="8" a="1"/>
  <c r="AC164" i="8" s="1"/>
  <c r="W164" i="8" a="1"/>
  <c r="W164" i="8" s="1"/>
  <c r="V164" i="8"/>
  <c r="AC163" i="8"/>
  <c r="AC163" i="8" a="1"/>
  <c r="W163" i="8" a="1"/>
  <c r="W163" i="8" s="1"/>
  <c r="V163" i="8"/>
  <c r="AC162" i="8"/>
  <c r="AC162" i="8" a="1"/>
  <c r="W162" i="8" a="1"/>
  <c r="W162" i="8" s="1"/>
  <c r="V162" i="8"/>
  <c r="AC161" i="8"/>
  <c r="AC161" i="8" a="1"/>
  <c r="W161" i="8" a="1"/>
  <c r="W161" i="8" s="1"/>
  <c r="V161" i="8"/>
  <c r="AC160" i="8" a="1"/>
  <c r="AC160" i="8" s="1"/>
  <c r="W160" i="8"/>
  <c r="W160" i="8" a="1"/>
  <c r="V160" i="8"/>
  <c r="AC159" i="8" a="1"/>
  <c r="AC159" i="8" s="1"/>
  <c r="W159" i="8" a="1"/>
  <c r="W159" i="8" s="1"/>
  <c r="V159" i="8"/>
  <c r="AC158" i="8" a="1"/>
  <c r="AC158" i="8" s="1"/>
  <c r="W158" i="8" a="1"/>
  <c r="W158" i="8" s="1"/>
  <c r="V158" i="8"/>
  <c r="AC157" i="8"/>
  <c r="AC157" i="8" a="1"/>
  <c r="W157" i="8" a="1"/>
  <c r="W157" i="8" s="1"/>
  <c r="V157" i="8"/>
  <c r="AC156" i="8" a="1"/>
  <c r="AC156" i="8" s="1"/>
  <c r="W156" i="8" a="1"/>
  <c r="W156" i="8" s="1"/>
  <c r="V156" i="8"/>
  <c r="AC155" i="8"/>
  <c r="AC155" i="8" a="1"/>
  <c r="W155" i="8" a="1"/>
  <c r="W155" i="8" s="1"/>
  <c r="V155" i="8"/>
  <c r="AC154" i="8" a="1"/>
  <c r="AC154" i="8" s="1"/>
  <c r="W154" i="8" a="1"/>
  <c r="W154" i="8" s="1"/>
  <c r="V154" i="8"/>
  <c r="AC153" i="8"/>
  <c r="AD153" i="8" s="1" a="1"/>
  <c r="AC153" i="8" a="1"/>
  <c r="W153" i="8" a="1"/>
  <c r="W153" i="8" s="1"/>
  <c r="V153" i="8"/>
  <c r="AC152" i="8"/>
  <c r="AC152" i="8" a="1"/>
  <c r="W152" i="8"/>
  <c r="W152" i="8" a="1"/>
  <c r="V152" i="8"/>
  <c r="AC151" i="8" a="1"/>
  <c r="AC151" i="8" s="1"/>
  <c r="W151" i="8" a="1"/>
  <c r="W151" i="8" s="1"/>
  <c r="V151" i="8"/>
  <c r="AC150" i="8" a="1"/>
  <c r="AC150" i="8" s="1"/>
  <c r="W150" i="8" a="1"/>
  <c r="W150" i="8" s="1"/>
  <c r="V150" i="8"/>
  <c r="AC149" i="8" a="1"/>
  <c r="AC149" i="8" s="1"/>
  <c r="W149" i="8" a="1"/>
  <c r="W149" i="8" s="1"/>
  <c r="V149" i="8"/>
  <c r="AD148" i="8" a="1"/>
  <c r="AC148" i="8" a="1"/>
  <c r="AC148" i="8" s="1"/>
  <c r="W148" i="8" a="1"/>
  <c r="W148" i="8" s="1"/>
  <c r="V148" i="8"/>
  <c r="AC147" i="8" a="1"/>
  <c r="AC147" i="8" s="1"/>
  <c r="W147" i="8" a="1"/>
  <c r="W147" i="8" s="1"/>
  <c r="V147" i="8"/>
  <c r="AC146" i="8" a="1"/>
  <c r="AC146" i="8" s="1"/>
  <c r="W146" i="8" a="1"/>
  <c r="W146" i="8" s="1"/>
  <c r="V146" i="8"/>
  <c r="AC145" i="8" a="1"/>
  <c r="AC145" i="8" s="1"/>
  <c r="W145" i="8" a="1"/>
  <c r="W145" i="8" s="1"/>
  <c r="V145" i="8"/>
  <c r="AC144" i="8" a="1"/>
  <c r="AC144" i="8" s="1"/>
  <c r="W144" i="8" a="1"/>
  <c r="W144" i="8" s="1"/>
  <c r="V144" i="8"/>
  <c r="AC143" i="8" a="1"/>
  <c r="AC143" i="8" s="1"/>
  <c r="W143" i="8" a="1"/>
  <c r="W143" i="8" s="1"/>
  <c r="V143" i="8"/>
  <c r="AC142" i="8" a="1"/>
  <c r="AC142" i="8" s="1"/>
  <c r="W142" i="8" a="1"/>
  <c r="W142" i="8" s="1"/>
  <c r="V142" i="8"/>
  <c r="AC141" i="8" a="1"/>
  <c r="AC141" i="8" s="1"/>
  <c r="W141" i="8" a="1"/>
  <c r="W141" i="8" s="1"/>
  <c r="V141" i="8"/>
  <c r="AC140" i="8" a="1"/>
  <c r="AC140" i="8" s="1"/>
  <c r="AD140" i="8" s="1" a="1"/>
  <c r="W140" i="8" a="1"/>
  <c r="W140" i="8" s="1"/>
  <c r="V140" i="8"/>
  <c r="AC139" i="8" a="1"/>
  <c r="AC139" i="8" s="1"/>
  <c r="W139" i="8" a="1"/>
  <c r="W139" i="8" s="1"/>
  <c r="V139" i="8"/>
  <c r="AC138" i="8" a="1"/>
  <c r="AC138" i="8" s="1"/>
  <c r="W138" i="8" a="1"/>
  <c r="W138" i="8" s="1"/>
  <c r="V138" i="8"/>
  <c r="AC137" i="8" a="1"/>
  <c r="AC137" i="8" s="1"/>
  <c r="W137" i="8" a="1"/>
  <c r="W137" i="8" s="1"/>
  <c r="V137" i="8"/>
  <c r="AC136" i="8" a="1"/>
  <c r="AC136" i="8" s="1"/>
  <c r="W136" i="8" a="1"/>
  <c r="W136" i="8" s="1"/>
  <c r="V136" i="8"/>
  <c r="AC135" i="8" a="1"/>
  <c r="AC135" i="8" s="1"/>
  <c r="W135" i="8" a="1"/>
  <c r="W135" i="8" s="1"/>
  <c r="V135" i="8"/>
  <c r="AC134" i="8" a="1"/>
  <c r="AC134" i="8" s="1"/>
  <c r="W134" i="8" a="1"/>
  <c r="W134" i="8" s="1"/>
  <c r="V134" i="8"/>
  <c r="AC133" i="8" a="1"/>
  <c r="AC133" i="8" s="1"/>
  <c r="W133" i="8" a="1"/>
  <c r="W133" i="8" s="1"/>
  <c r="V133" i="8"/>
  <c r="AC132" i="8" a="1"/>
  <c r="AC132" i="8" s="1"/>
  <c r="W132" i="8" a="1"/>
  <c r="W132" i="8" s="1"/>
  <c r="V132" i="8"/>
  <c r="AC131" i="8" a="1"/>
  <c r="AC131" i="8" s="1"/>
  <c r="W131" i="8" a="1"/>
  <c r="W131" i="8" s="1"/>
  <c r="V131" i="8"/>
  <c r="AC130" i="8" a="1"/>
  <c r="AC130" i="8" s="1"/>
  <c r="W130" i="8" a="1"/>
  <c r="W130" i="8" s="1"/>
  <c r="X130" i="8" s="1" a="1"/>
  <c r="V130" i="8"/>
  <c r="AC129" i="8" a="1"/>
  <c r="AC129" i="8" s="1"/>
  <c r="W129" i="8" a="1"/>
  <c r="W129" i="8" s="1"/>
  <c r="V129" i="8"/>
  <c r="AC128" i="8" a="1"/>
  <c r="AC128" i="8" s="1"/>
  <c r="W128" i="8" a="1"/>
  <c r="W128" i="8" s="1"/>
  <c r="V128" i="8"/>
  <c r="AC127" i="8" a="1"/>
  <c r="AC127" i="8" s="1"/>
  <c r="W127" i="8" a="1"/>
  <c r="W127" i="8" s="1"/>
  <c r="V127" i="8"/>
  <c r="AC126" i="8" a="1"/>
  <c r="AC126" i="8" s="1"/>
  <c r="W126" i="8" a="1"/>
  <c r="W126" i="8" s="1"/>
  <c r="V126" i="8"/>
  <c r="AC125" i="8" a="1"/>
  <c r="AC125" i="8" s="1"/>
  <c r="W125" i="8"/>
  <c r="X125" i="8" s="1" a="1"/>
  <c r="W125" i="8" a="1"/>
  <c r="V125" i="8"/>
  <c r="AC124" i="8" a="1"/>
  <c r="AC124" i="8" s="1"/>
  <c r="W124" i="8" a="1"/>
  <c r="W124" i="8" s="1"/>
  <c r="X124" i="8" s="1" a="1"/>
  <c r="X124" i="8" s="1"/>
  <c r="V124" i="8"/>
  <c r="AC123" i="8" a="1"/>
  <c r="AC123" i="8" s="1"/>
  <c r="AD123" i="8" s="1" a="1"/>
  <c r="W123" i="8" a="1"/>
  <c r="W123" i="8" s="1"/>
  <c r="V123" i="8"/>
  <c r="AC122" i="8" a="1"/>
  <c r="AC122" i="8" s="1"/>
  <c r="W122" i="8" a="1"/>
  <c r="W122" i="8" s="1"/>
  <c r="V122" i="8"/>
  <c r="AD121" i="8" a="1"/>
  <c r="AC121" i="8" a="1"/>
  <c r="AC121" i="8" s="1"/>
  <c r="W121" i="8" a="1"/>
  <c r="W121" i="8" s="1"/>
  <c r="X121" i="8" s="1" a="1"/>
  <c r="X121" i="8" s="1"/>
  <c r="G121" i="8" s="1"/>
  <c r="V121" i="8"/>
  <c r="AC120" i="8" a="1"/>
  <c r="AC120" i="8" s="1"/>
  <c r="W120" i="8" a="1"/>
  <c r="W120" i="8" s="1"/>
  <c r="V120" i="8"/>
  <c r="P117" i="8"/>
  <c r="N117" i="8"/>
  <c r="AC112" i="8"/>
  <c r="AC112" i="8" a="1"/>
  <c r="W112" i="8" a="1"/>
  <c r="W112" i="8" s="1"/>
  <c r="V112" i="8"/>
  <c r="AC111" i="8"/>
  <c r="AC111" i="8" a="1"/>
  <c r="W111" i="8"/>
  <c r="W111" i="8" a="1"/>
  <c r="V111" i="8"/>
  <c r="AC110" i="8" a="1"/>
  <c r="AC110" i="8" s="1"/>
  <c r="W110" i="8"/>
  <c r="W110" i="8" a="1"/>
  <c r="V110" i="8"/>
  <c r="AC109" i="8"/>
  <c r="AC109" i="8" a="1"/>
  <c r="W109" i="8" a="1"/>
  <c r="W109" i="8" s="1"/>
  <c r="V109" i="8"/>
  <c r="AC108" i="8" a="1"/>
  <c r="AC108" i="8" s="1"/>
  <c r="W108" i="8"/>
  <c r="W108" i="8" a="1"/>
  <c r="V108" i="8"/>
  <c r="AC107" i="8" a="1"/>
  <c r="AC107" i="8" s="1"/>
  <c r="W107" i="8" a="1"/>
  <c r="W107" i="8" s="1"/>
  <c r="V107" i="8"/>
  <c r="AC106" i="8"/>
  <c r="AC106" i="8" a="1"/>
  <c r="W106" i="8" a="1"/>
  <c r="W106" i="8" s="1"/>
  <c r="V106" i="8"/>
  <c r="AC105" i="8"/>
  <c r="AC105" i="8" a="1"/>
  <c r="W105" i="8" a="1"/>
  <c r="W105" i="8" s="1"/>
  <c r="V105" i="8"/>
  <c r="AC104" i="8" a="1"/>
  <c r="AC104" i="8" s="1"/>
  <c r="W104" i="8"/>
  <c r="W104" i="8" a="1"/>
  <c r="V104" i="8"/>
  <c r="AC103" i="8"/>
  <c r="AC103" i="8" a="1"/>
  <c r="W103" i="8" a="1"/>
  <c r="W103" i="8" s="1"/>
  <c r="V103" i="8"/>
  <c r="AC102" i="8" a="1"/>
  <c r="AC102" i="8" s="1"/>
  <c r="W102" i="8" a="1"/>
  <c r="W102" i="8" s="1"/>
  <c r="V102" i="8"/>
  <c r="AC101" i="8" a="1"/>
  <c r="AC101" i="8" s="1"/>
  <c r="W101" i="8" a="1"/>
  <c r="W101" i="8" s="1"/>
  <c r="V101" i="8"/>
  <c r="AC100" i="8"/>
  <c r="AC100" i="8" a="1"/>
  <c r="W100" i="8"/>
  <c r="W100" i="8" a="1"/>
  <c r="V100" i="8"/>
  <c r="AC99" i="8"/>
  <c r="AC99" i="8" a="1"/>
  <c r="W99" i="8" a="1"/>
  <c r="W99" i="8" s="1"/>
  <c r="V99" i="8"/>
  <c r="AC98" i="8" a="1"/>
  <c r="AC98" i="8" s="1"/>
  <c r="W98" i="8" a="1"/>
  <c r="W98" i="8" s="1"/>
  <c r="V98" i="8"/>
  <c r="AC97" i="8" a="1"/>
  <c r="AC97" i="8" s="1"/>
  <c r="W97" i="8" a="1"/>
  <c r="W97" i="8" s="1"/>
  <c r="V97" i="8"/>
  <c r="AC96" i="8"/>
  <c r="AC96" i="8" a="1"/>
  <c r="W96" i="8" a="1"/>
  <c r="W96" i="8" s="1"/>
  <c r="V96" i="8"/>
  <c r="AC95" i="8"/>
  <c r="AC95" i="8" a="1"/>
  <c r="W95" i="8"/>
  <c r="W95" i="8" a="1"/>
  <c r="V95" i="8"/>
  <c r="AC94" i="8" a="1"/>
  <c r="AC94" i="8" s="1"/>
  <c r="W94" i="8" a="1"/>
  <c r="W94" i="8" s="1"/>
  <c r="V94" i="8"/>
  <c r="AC93" i="8" a="1"/>
  <c r="AC93" i="8" s="1"/>
  <c r="W93" i="8" a="1"/>
  <c r="W93" i="8" s="1"/>
  <c r="V93" i="8"/>
  <c r="AC92" i="8"/>
  <c r="AC92" i="8" a="1"/>
  <c r="W92" i="8"/>
  <c r="W92" i="8" a="1"/>
  <c r="V92" i="8"/>
  <c r="AC91" i="8" a="1"/>
  <c r="AC91" i="8" s="1"/>
  <c r="W91" i="8" a="1"/>
  <c r="W91" i="8" s="1"/>
  <c r="V91" i="8"/>
  <c r="AC90" i="8"/>
  <c r="AC90" i="8" a="1"/>
  <c r="W90" i="8" a="1"/>
  <c r="W90" i="8" s="1"/>
  <c r="V90" i="8"/>
  <c r="AC89" i="8" a="1"/>
  <c r="AC89" i="8" s="1"/>
  <c r="W89" i="8" a="1"/>
  <c r="W89" i="8" s="1"/>
  <c r="V89" i="8"/>
  <c r="AC88" i="8"/>
  <c r="AC88" i="8" a="1"/>
  <c r="W88" i="8" a="1"/>
  <c r="W88" i="8" s="1"/>
  <c r="V88" i="8"/>
  <c r="AC87" i="8" a="1"/>
  <c r="AC87" i="8" s="1"/>
  <c r="W87" i="8" a="1"/>
  <c r="W87" i="8" s="1"/>
  <c r="V87" i="8"/>
  <c r="AC86" i="8" a="1"/>
  <c r="AC86" i="8" s="1"/>
  <c r="W86" i="8" a="1"/>
  <c r="W86" i="8" s="1"/>
  <c r="V86" i="8"/>
  <c r="AC85" i="8" a="1"/>
  <c r="AC85" i="8" s="1"/>
  <c r="W85" i="8" a="1"/>
  <c r="W85" i="8" s="1"/>
  <c r="V85" i="8"/>
  <c r="AC84" i="8" a="1"/>
  <c r="AC84" i="8" s="1"/>
  <c r="W84" i="8" a="1"/>
  <c r="W84" i="8" s="1"/>
  <c r="V84" i="8"/>
  <c r="AC83" i="8" a="1"/>
  <c r="AC83" i="8" s="1"/>
  <c r="W83" i="8" a="1"/>
  <c r="W83" i="8" s="1"/>
  <c r="V83" i="8"/>
  <c r="AC82" i="8"/>
  <c r="AC82" i="8" a="1"/>
  <c r="W82" i="8" a="1"/>
  <c r="W82" i="8" s="1"/>
  <c r="X82" i="8" s="1" a="1"/>
  <c r="V82" i="8"/>
  <c r="AC81" i="8"/>
  <c r="AC81" i="8" a="1"/>
  <c r="W81" i="8" a="1"/>
  <c r="W81" i="8" s="1"/>
  <c r="V81" i="8"/>
  <c r="AC80" i="8" a="1"/>
  <c r="AC80" i="8" s="1"/>
  <c r="W80" i="8" a="1"/>
  <c r="W80" i="8" s="1"/>
  <c r="V80" i="8"/>
  <c r="AC79" i="8" a="1"/>
  <c r="AC79" i="8" s="1"/>
  <c r="W79" i="8" a="1"/>
  <c r="W79" i="8" s="1"/>
  <c r="V79" i="8"/>
  <c r="AC78" i="8" a="1"/>
  <c r="AC78" i="8" s="1"/>
  <c r="W78" i="8" a="1"/>
  <c r="W78" i="8" s="1"/>
  <c r="V78" i="8"/>
  <c r="AC77" i="8" a="1"/>
  <c r="AC77" i="8" s="1"/>
  <c r="W77" i="8" a="1"/>
  <c r="W77" i="8" s="1"/>
  <c r="V77" i="8"/>
  <c r="AC76" i="8"/>
  <c r="AC76" i="8" a="1"/>
  <c r="W76" i="8" a="1"/>
  <c r="W76" i="8" s="1"/>
  <c r="X76" i="8" s="1" a="1"/>
  <c r="V76" i="8"/>
  <c r="AC75" i="8" a="1"/>
  <c r="AC75" i="8" s="1"/>
  <c r="W75" i="8" a="1"/>
  <c r="W75" i="8" s="1"/>
  <c r="V75" i="8"/>
  <c r="AC74" i="8" a="1"/>
  <c r="AC74" i="8" s="1"/>
  <c r="W74" i="8" a="1"/>
  <c r="W74" i="8" s="1"/>
  <c r="V74" i="8"/>
  <c r="AC73" i="8"/>
  <c r="AC73" i="8" a="1"/>
  <c r="W73" i="8" a="1"/>
  <c r="W73" i="8" s="1"/>
  <c r="X73" i="8" s="1" a="1"/>
  <c r="V73" i="8"/>
  <c r="AC72" i="8" a="1"/>
  <c r="AC72" i="8" s="1"/>
  <c r="W72" i="8" a="1"/>
  <c r="W72" i="8" s="1"/>
  <c r="V72" i="8"/>
  <c r="AC71" i="8" a="1"/>
  <c r="AC71" i="8" s="1"/>
  <c r="W71" i="8" a="1"/>
  <c r="W71" i="8" s="1"/>
  <c r="V71" i="8"/>
  <c r="AC70" i="8" a="1"/>
  <c r="AC70" i="8" s="1"/>
  <c r="AD70" i="8" s="1" a="1"/>
  <c r="W70" i="8" a="1"/>
  <c r="W70" i="8" s="1"/>
  <c r="V70" i="8"/>
  <c r="AC69" i="8" a="1"/>
  <c r="AC69" i="8" s="1"/>
  <c r="W69" i="8" a="1"/>
  <c r="W69" i="8" s="1"/>
  <c r="V69" i="8"/>
  <c r="AC68" i="8" a="1"/>
  <c r="AC68" i="8" s="1"/>
  <c r="W68" i="8" a="1"/>
  <c r="W68" i="8" s="1"/>
  <c r="X68" i="8" s="1" a="1"/>
  <c r="X68" i="8" s="1"/>
  <c r="V68" i="8"/>
  <c r="AC67" i="8" a="1"/>
  <c r="AC67" i="8" s="1"/>
  <c r="W67" i="8" a="1"/>
  <c r="W67" i="8" s="1"/>
  <c r="X67" i="8" s="1" a="1"/>
  <c r="V67" i="8"/>
  <c r="AC66" i="8" a="1"/>
  <c r="AC66" i="8" s="1"/>
  <c r="AD66" i="8" s="1" a="1"/>
  <c r="W66" i="8" a="1"/>
  <c r="W66" i="8" s="1"/>
  <c r="X66" i="8" s="1" a="1"/>
  <c r="V66" i="8"/>
  <c r="AC65" i="8" a="1"/>
  <c r="AC65" i="8" s="1"/>
  <c r="AD65" i="8" s="1" a="1"/>
  <c r="AD65" i="8" s="1"/>
  <c r="W65" i="8" a="1"/>
  <c r="W65" i="8" s="1"/>
  <c r="V65" i="8"/>
  <c r="AC64" i="8" a="1"/>
  <c r="AC64" i="8" s="1"/>
  <c r="W64" i="8" a="1"/>
  <c r="W64" i="8" s="1"/>
  <c r="X64" i="8" s="1" a="1"/>
  <c r="X64" i="8" s="1"/>
  <c r="G64" i="8" s="1"/>
  <c r="V64" i="8"/>
  <c r="AC63" i="8" a="1"/>
  <c r="AC63" i="8" s="1"/>
  <c r="AD63" i="8" s="1" a="1"/>
  <c r="AD63" i="8" s="1"/>
  <c r="X63" i="8" a="1"/>
  <c r="X63" i="8" s="1"/>
  <c r="W63" i="8" a="1"/>
  <c r="W63" i="8" s="1"/>
  <c r="V63" i="8"/>
  <c r="P60" i="8"/>
  <c r="N60" i="8"/>
  <c r="AC55" i="8" a="1"/>
  <c r="AC55" i="8" s="1"/>
  <c r="W55" i="8"/>
  <c r="W55" i="8" a="1"/>
  <c r="V55" i="8"/>
  <c r="AC54" i="8" a="1"/>
  <c r="AC54" i="8" s="1"/>
  <c r="W54" i="8" a="1"/>
  <c r="W54" i="8" s="1"/>
  <c r="V54" i="8"/>
  <c r="AC53" i="8" a="1"/>
  <c r="AC53" i="8" s="1"/>
  <c r="W53" i="8"/>
  <c r="X53" i="8" s="1" a="1"/>
  <c r="W53" i="8" a="1"/>
  <c r="V53" i="8"/>
  <c r="AC52" i="8"/>
  <c r="AC52" i="8" a="1"/>
  <c r="W52" i="8"/>
  <c r="W52" i="8" a="1"/>
  <c r="V52" i="8"/>
  <c r="AC51" i="8"/>
  <c r="AC51" i="8" a="1"/>
  <c r="W51" i="8" a="1"/>
  <c r="W51" i="8" s="1"/>
  <c r="V51" i="8"/>
  <c r="AC50" i="8" a="1"/>
  <c r="AC50" i="8" s="1"/>
  <c r="W50" i="8" a="1"/>
  <c r="W50" i="8" s="1"/>
  <c r="V50" i="8"/>
  <c r="AC49" i="8"/>
  <c r="AC49" i="8" a="1"/>
  <c r="W49" i="8" a="1"/>
  <c r="W49" i="8" s="1"/>
  <c r="V49" i="8"/>
  <c r="AC48" i="8" a="1"/>
  <c r="AC48" i="8" s="1"/>
  <c r="W48" i="8"/>
  <c r="W48" i="8" a="1"/>
  <c r="V48" i="8"/>
  <c r="AC47" i="8" a="1"/>
  <c r="AC47" i="8" s="1"/>
  <c r="W47" i="8" a="1"/>
  <c r="W47" i="8" s="1"/>
  <c r="V47" i="8"/>
  <c r="AC46" i="8" a="1"/>
  <c r="AC46" i="8" s="1"/>
  <c r="W46" i="8"/>
  <c r="W46" i="8" a="1"/>
  <c r="V46" i="8"/>
  <c r="AC45" i="8" a="1"/>
  <c r="AC45" i="8" s="1"/>
  <c r="W45" i="8"/>
  <c r="W45" i="8" a="1"/>
  <c r="V45" i="8"/>
  <c r="AC44" i="8"/>
  <c r="AC44" i="8" a="1"/>
  <c r="W44" i="8" a="1"/>
  <c r="W44" i="8" s="1"/>
  <c r="V44" i="8"/>
  <c r="AC43" i="8" a="1"/>
  <c r="AC43" i="8" s="1"/>
  <c r="W43" i="8" a="1"/>
  <c r="W43" i="8" s="1"/>
  <c r="V43" i="8"/>
  <c r="AC42" i="8"/>
  <c r="AC42" i="8" a="1"/>
  <c r="W42" i="8" a="1"/>
  <c r="W42" i="8" s="1"/>
  <c r="V42" i="8"/>
  <c r="AC41" i="8" a="1"/>
  <c r="AC41" i="8" s="1"/>
  <c r="W41" i="8"/>
  <c r="W41" i="8" a="1"/>
  <c r="V41" i="8"/>
  <c r="AC40" i="8"/>
  <c r="AC40" i="8" a="1"/>
  <c r="W40" i="8" a="1"/>
  <c r="W40" i="8" s="1"/>
  <c r="V40" i="8"/>
  <c r="AC39" i="8" a="1"/>
  <c r="AC39" i="8" s="1"/>
  <c r="W39" i="8"/>
  <c r="W39" i="8" a="1"/>
  <c r="V39" i="8"/>
  <c r="AC38" i="8" a="1"/>
  <c r="AC38" i="8" s="1"/>
  <c r="W38" i="8" a="1"/>
  <c r="W38" i="8" s="1"/>
  <c r="V38" i="8"/>
  <c r="AC37" i="8" a="1"/>
  <c r="AC37" i="8" s="1"/>
  <c r="W37" i="8"/>
  <c r="W37" i="8" a="1"/>
  <c r="V37" i="8"/>
  <c r="AC36" i="8"/>
  <c r="AC36" i="8" a="1"/>
  <c r="W36" i="8" a="1"/>
  <c r="W36" i="8" s="1"/>
  <c r="V36" i="8"/>
  <c r="AC35" i="8" a="1"/>
  <c r="AC35" i="8" s="1"/>
  <c r="W35" i="8" a="1"/>
  <c r="W35" i="8" s="1"/>
  <c r="V35" i="8"/>
  <c r="AC34" i="8"/>
  <c r="AC34" i="8" a="1"/>
  <c r="W34" i="8" a="1"/>
  <c r="W34" i="8" s="1"/>
  <c r="V34" i="8"/>
  <c r="AC33" i="8" a="1"/>
  <c r="AC33" i="8" s="1"/>
  <c r="W33" i="8"/>
  <c r="W33" i="8" a="1"/>
  <c r="V33" i="8"/>
  <c r="AC32" i="8"/>
  <c r="AC32" i="8" a="1"/>
  <c r="W32" i="8" a="1"/>
  <c r="W32" i="8" s="1"/>
  <c r="V32" i="8"/>
  <c r="AC31" i="8" a="1"/>
  <c r="AC31" i="8" s="1"/>
  <c r="W31" i="8"/>
  <c r="W31" i="8" a="1"/>
  <c r="V31" i="8"/>
  <c r="AC30" i="8" a="1"/>
  <c r="AC30" i="8" s="1"/>
  <c r="W30" i="8" a="1"/>
  <c r="W30" i="8" s="1"/>
  <c r="X30" i="8" s="1" a="1"/>
  <c r="V30" i="8"/>
  <c r="AC29" i="8" a="1"/>
  <c r="AC29" i="8" s="1"/>
  <c r="W29" i="8" a="1"/>
  <c r="W29" i="8" s="1"/>
  <c r="V29" i="8"/>
  <c r="AC28" i="8"/>
  <c r="AC28" i="8" a="1"/>
  <c r="W28" i="8" a="1"/>
  <c r="W28" i="8" s="1"/>
  <c r="X28" i="8" s="1" a="1"/>
  <c r="V28" i="8"/>
  <c r="AC27" i="8" a="1"/>
  <c r="AC27" i="8" s="1"/>
  <c r="W27" i="8" a="1"/>
  <c r="W27" i="8" s="1"/>
  <c r="X27" i="8" s="1" a="1"/>
  <c r="V27" i="8"/>
  <c r="AC26" i="8" a="1"/>
  <c r="AC26" i="8" s="1"/>
  <c r="W26" i="8" a="1"/>
  <c r="W26" i="8" s="1"/>
  <c r="V26" i="8"/>
  <c r="AC25" i="8" a="1"/>
  <c r="AC25" i="8" s="1"/>
  <c r="W25" i="8" a="1"/>
  <c r="W25" i="8" s="1"/>
  <c r="V25" i="8"/>
  <c r="AC24" i="8"/>
  <c r="AC24" i="8" a="1"/>
  <c r="W24" i="8" a="1"/>
  <c r="W24" i="8" s="1"/>
  <c r="V24" i="8"/>
  <c r="AC23" i="8" a="1"/>
  <c r="AC23" i="8" s="1"/>
  <c r="W23" i="8" a="1"/>
  <c r="W23" i="8" s="1"/>
  <c r="V23" i="8"/>
  <c r="AC22" i="8" a="1"/>
  <c r="AC22" i="8" s="1"/>
  <c r="W22" i="8" a="1"/>
  <c r="W22" i="8" s="1"/>
  <c r="V22" i="8"/>
  <c r="AC21" i="8" a="1"/>
  <c r="AC21" i="8" s="1"/>
  <c r="W21" i="8"/>
  <c r="W21" i="8" a="1"/>
  <c r="V21" i="8"/>
  <c r="AC20" i="8"/>
  <c r="AC20" i="8" a="1"/>
  <c r="W20" i="8" a="1"/>
  <c r="W20" i="8" s="1"/>
  <c r="V20" i="8"/>
  <c r="AC19" i="8" a="1"/>
  <c r="AC19" i="8" s="1"/>
  <c r="W19" i="8" a="1"/>
  <c r="W19" i="8" s="1"/>
  <c r="V19" i="8"/>
  <c r="AC18" i="8" a="1"/>
  <c r="AC18" i="8" s="1"/>
  <c r="W18" i="8" a="1"/>
  <c r="W18" i="8" s="1"/>
  <c r="X18" i="8" s="1" a="1"/>
  <c r="V18" i="8"/>
  <c r="AC17" i="8" a="1"/>
  <c r="AC17" i="8" s="1"/>
  <c r="W17" i="8"/>
  <c r="X17" i="8" s="1" a="1"/>
  <c r="W17" i="8" a="1"/>
  <c r="V17" i="8"/>
  <c r="AC16" i="8" a="1"/>
  <c r="AC16" i="8" s="1"/>
  <c r="W16" i="8" a="1"/>
  <c r="W16" i="8" s="1"/>
  <c r="V16" i="8"/>
  <c r="AC15" i="8" a="1"/>
  <c r="AC15" i="8" s="1"/>
  <c r="W15" i="8"/>
  <c r="X15" i="8" s="1" a="1"/>
  <c r="W15" i="8" a="1"/>
  <c r="V15" i="8"/>
  <c r="AC14" i="8" a="1"/>
  <c r="AC14" i="8" s="1"/>
  <c r="W14" i="8" a="1"/>
  <c r="W14" i="8" s="1"/>
  <c r="V14" i="8"/>
  <c r="AC13" i="8" a="1"/>
  <c r="AC13" i="8" s="1"/>
  <c r="W13" i="8" a="1"/>
  <c r="W13" i="8" s="1"/>
  <c r="V13" i="8"/>
  <c r="AC12" i="8" a="1"/>
  <c r="AC12" i="8" s="1"/>
  <c r="W12" i="8" a="1"/>
  <c r="W12" i="8" s="1"/>
  <c r="V12" i="8"/>
  <c r="AC11" i="8" a="1"/>
  <c r="AC11" i="8" s="1"/>
  <c r="AD11" i="8" s="1" a="1"/>
  <c r="W11" i="8" a="1"/>
  <c r="W11" i="8" s="1"/>
  <c r="V11" i="8"/>
  <c r="AC10" i="8"/>
  <c r="AC10" i="8" a="1"/>
  <c r="W10" i="8" a="1"/>
  <c r="W10" i="8" s="1"/>
  <c r="X10" i="8" s="1" a="1"/>
  <c r="V10" i="8"/>
  <c r="AC9" i="8" a="1"/>
  <c r="AC9" i="8" s="1"/>
  <c r="W9" i="8" a="1"/>
  <c r="W9" i="8" s="1"/>
  <c r="V9" i="8"/>
  <c r="AC8" i="8" a="1"/>
  <c r="AC8" i="8" s="1"/>
  <c r="AD8" i="8" s="1" a="1"/>
  <c r="AD8" i="8" s="1"/>
  <c r="W8" i="8" a="1"/>
  <c r="W8" i="8" s="1"/>
  <c r="X8" i="8" s="1" a="1"/>
  <c r="V8" i="8"/>
  <c r="AC7" i="8" a="1"/>
  <c r="AC7" i="8" s="1"/>
  <c r="W7" i="8" a="1"/>
  <c r="W7" i="8" s="1"/>
  <c r="X7" i="8" s="1" a="1"/>
  <c r="X7" i="8" s="1"/>
  <c r="V7" i="8"/>
  <c r="AC6" i="8" a="1"/>
  <c r="AC6" i="8" s="1"/>
  <c r="AD6" i="8" s="1" a="1"/>
  <c r="AD6" i="8" s="1"/>
  <c r="W6" i="8" a="1"/>
  <c r="W6" i="8" s="1"/>
  <c r="V6" i="8"/>
  <c r="P3" i="8"/>
  <c r="N3" i="8"/>
  <c r="B226" i="8" a="1"/>
  <c r="B226" i="8" s="1"/>
  <c r="B225" i="8" a="1"/>
  <c r="B225" i="8" s="1"/>
  <c r="B224" i="8" a="1"/>
  <c r="B224" i="8" s="1"/>
  <c r="B223" i="8" a="1"/>
  <c r="B223" i="8" s="1"/>
  <c r="B222" i="8" a="1"/>
  <c r="B222" i="8" s="1"/>
  <c r="B221" i="8" a="1"/>
  <c r="B221" i="8" s="1"/>
  <c r="B220" i="8" a="1"/>
  <c r="B220" i="8" s="1"/>
  <c r="B219" i="8" a="1"/>
  <c r="B219" i="8" s="1"/>
  <c r="B218" i="8" a="1"/>
  <c r="B218" i="8" s="1"/>
  <c r="B217" i="8" a="1"/>
  <c r="B217" i="8" s="1"/>
  <c r="B216" i="8" a="1"/>
  <c r="B216" i="8" s="1"/>
  <c r="B215" i="8" a="1"/>
  <c r="B215" i="8" s="1"/>
  <c r="B214" i="8" a="1"/>
  <c r="B214" i="8" s="1"/>
  <c r="B213" i="8" a="1"/>
  <c r="B213" i="8" s="1"/>
  <c r="B212" i="8" a="1"/>
  <c r="B212" i="8" s="1"/>
  <c r="B211" i="8" a="1"/>
  <c r="B211" i="8" s="1"/>
  <c r="B210" i="8" a="1"/>
  <c r="B210" i="8" s="1"/>
  <c r="B209" i="8" a="1"/>
  <c r="B209" i="8" s="1"/>
  <c r="B208" i="8" a="1"/>
  <c r="B208" i="8" s="1"/>
  <c r="B207" i="8" a="1"/>
  <c r="B207" i="8" s="1"/>
  <c r="B206" i="8" a="1"/>
  <c r="B206" i="8" s="1"/>
  <c r="B205" i="8" a="1"/>
  <c r="B205" i="8" s="1"/>
  <c r="B204" i="8" a="1"/>
  <c r="B204" i="8" s="1"/>
  <c r="B203" i="8" a="1"/>
  <c r="B203" i="8" s="1"/>
  <c r="B202" i="8" a="1"/>
  <c r="B202" i="8" s="1"/>
  <c r="B201" i="8" a="1"/>
  <c r="B201" i="8" s="1"/>
  <c r="B200" i="8" a="1"/>
  <c r="B200" i="8" s="1"/>
  <c r="B199" i="8" a="1"/>
  <c r="B199" i="8" s="1"/>
  <c r="B198" i="8" a="1"/>
  <c r="B198" i="8" s="1"/>
  <c r="B197" i="8" a="1"/>
  <c r="B197" i="8" s="1"/>
  <c r="B196" i="8" a="1"/>
  <c r="B196" i="8" s="1"/>
  <c r="B195" i="8" a="1"/>
  <c r="B195" i="8" s="1"/>
  <c r="B194" i="8" a="1"/>
  <c r="B194" i="8" s="1"/>
  <c r="B193" i="8" a="1"/>
  <c r="B193" i="8" s="1"/>
  <c r="B192" i="8" a="1"/>
  <c r="B192" i="8" s="1"/>
  <c r="B191" i="8" a="1"/>
  <c r="B191" i="8" s="1"/>
  <c r="B190" i="8" a="1"/>
  <c r="B190" i="8" s="1"/>
  <c r="B189" i="8" a="1"/>
  <c r="B189" i="8" s="1"/>
  <c r="B188" i="8" a="1"/>
  <c r="B188" i="8" s="1"/>
  <c r="B187" i="8" a="1"/>
  <c r="B187" i="8" s="1"/>
  <c r="B186" i="8" a="1"/>
  <c r="B186" i="8" s="1"/>
  <c r="B185" i="8" a="1"/>
  <c r="B185" i="8" s="1"/>
  <c r="B184" i="8" a="1"/>
  <c r="B184" i="8" s="1"/>
  <c r="B183" i="8" a="1"/>
  <c r="B183" i="8" s="1"/>
  <c r="B182" i="8" a="1"/>
  <c r="B182" i="8" s="1"/>
  <c r="B181" i="8" a="1"/>
  <c r="B181" i="8" s="1"/>
  <c r="B180" i="8" a="1"/>
  <c r="B180" i="8" s="1"/>
  <c r="B179" i="8" a="1"/>
  <c r="B179" i="8" s="1"/>
  <c r="B178" i="8" a="1"/>
  <c r="B178" i="8" s="1"/>
  <c r="EM175" i="12" s="1"/>
  <c r="B177" i="8" a="1"/>
  <c r="B177" i="8" s="1"/>
  <c r="EM174" i="12" s="1"/>
  <c r="H174" i="8"/>
  <c r="C174" i="8"/>
  <c r="B169" i="8" a="1"/>
  <c r="B169" i="8" s="1"/>
  <c r="B168" i="8" a="1"/>
  <c r="B168" i="8" s="1"/>
  <c r="B167" i="8" a="1"/>
  <c r="B167" i="8" s="1"/>
  <c r="B166" i="8" a="1"/>
  <c r="B166" i="8" s="1"/>
  <c r="B165" i="8" a="1"/>
  <c r="B165" i="8" s="1"/>
  <c r="B164" i="8" a="1"/>
  <c r="B164" i="8" s="1"/>
  <c r="B163" i="8" a="1"/>
  <c r="B163" i="8" s="1"/>
  <c r="B162" i="8" a="1"/>
  <c r="B162" i="8" s="1"/>
  <c r="B161" i="8" a="1"/>
  <c r="B161" i="8" s="1"/>
  <c r="B160" i="8" a="1"/>
  <c r="B160" i="8" s="1"/>
  <c r="B159" i="8" a="1"/>
  <c r="B159" i="8" s="1"/>
  <c r="B158" i="8" a="1"/>
  <c r="B158" i="8" s="1"/>
  <c r="B157" i="8" a="1"/>
  <c r="B157" i="8" s="1"/>
  <c r="B156" i="8" a="1"/>
  <c r="B156" i="8" s="1"/>
  <c r="B155" i="8" a="1"/>
  <c r="B155" i="8" s="1"/>
  <c r="B154" i="8" a="1"/>
  <c r="B154" i="8" s="1"/>
  <c r="B153" i="8" a="1"/>
  <c r="B153" i="8"/>
  <c r="B152" i="8" a="1"/>
  <c r="B152" i="8" s="1"/>
  <c r="B151" i="8" a="1"/>
  <c r="B151" i="8" s="1"/>
  <c r="B150" i="8" a="1"/>
  <c r="B150" i="8" s="1"/>
  <c r="B149" i="8" a="1"/>
  <c r="B149" i="8" s="1"/>
  <c r="B148" i="8" a="1"/>
  <c r="B148" i="8" s="1"/>
  <c r="B147" i="8" a="1"/>
  <c r="B147" i="8" s="1"/>
  <c r="B146" i="8" a="1"/>
  <c r="B146" i="8" s="1"/>
  <c r="B145" i="8" a="1"/>
  <c r="B145" i="8" s="1"/>
  <c r="B144" i="8" a="1"/>
  <c r="B144" i="8" s="1"/>
  <c r="B143" i="8" a="1"/>
  <c r="B143" i="8" s="1"/>
  <c r="B142" i="8" a="1"/>
  <c r="B142" i="8" s="1"/>
  <c r="B141" i="8" a="1"/>
  <c r="B141" i="8" s="1"/>
  <c r="B140" i="8" a="1"/>
  <c r="B140" i="8" s="1"/>
  <c r="B139" i="8" a="1"/>
  <c r="B139" i="8" s="1"/>
  <c r="B138" i="8" a="1"/>
  <c r="B138" i="8" s="1"/>
  <c r="B137" i="8" a="1"/>
  <c r="B137" i="8" s="1"/>
  <c r="B136" i="8" a="1"/>
  <c r="B136" i="8" s="1"/>
  <c r="B135" i="8" a="1"/>
  <c r="B135" i="8" s="1"/>
  <c r="B134" i="8" a="1"/>
  <c r="B134" i="8" s="1"/>
  <c r="B133" i="8" a="1"/>
  <c r="B133" i="8" s="1"/>
  <c r="B132" i="8" a="1"/>
  <c r="B132" i="8" s="1"/>
  <c r="B131" i="8" a="1"/>
  <c r="B131" i="8" s="1"/>
  <c r="B130" i="8" a="1"/>
  <c r="B130" i="8" s="1"/>
  <c r="B129" i="8" a="1"/>
  <c r="B129" i="8" s="1"/>
  <c r="B128" i="8" a="1"/>
  <c r="B128" i="8" s="1"/>
  <c r="B127" i="8" a="1"/>
  <c r="B127" i="8" s="1"/>
  <c r="B126" i="8" a="1"/>
  <c r="B126" i="8" s="1"/>
  <c r="B125" i="8" a="1"/>
  <c r="B125" i="8" s="1"/>
  <c r="B124" i="8" a="1"/>
  <c r="B124" i="8" s="1"/>
  <c r="B123" i="8" a="1"/>
  <c r="B123" i="8" s="1"/>
  <c r="B122" i="8" a="1"/>
  <c r="B122" i="8" s="1"/>
  <c r="EM121" i="12" s="1"/>
  <c r="B121" i="8" a="1"/>
  <c r="B121" i="8" s="1"/>
  <c r="EM120" i="12" s="1"/>
  <c r="B120" i="8" a="1"/>
  <c r="B120" i="8" s="1"/>
  <c r="EM119" i="12" s="1"/>
  <c r="H117" i="8"/>
  <c r="C117" i="8"/>
  <c r="B112" i="8" a="1"/>
  <c r="B112" i="8" s="1"/>
  <c r="B111" i="8" a="1"/>
  <c r="B111" i="8" s="1"/>
  <c r="B110" i="8" a="1"/>
  <c r="B110" i="8" s="1"/>
  <c r="B109" i="8" a="1"/>
  <c r="B109" i="8" s="1"/>
  <c r="B108" i="8" a="1"/>
  <c r="B108" i="8" s="1"/>
  <c r="B107" i="8" a="1"/>
  <c r="B107" i="8" s="1"/>
  <c r="B106" i="8" a="1"/>
  <c r="B106" i="8" s="1"/>
  <c r="B105" i="8" a="1"/>
  <c r="B105" i="8" s="1"/>
  <c r="B104" i="8" a="1"/>
  <c r="B104" i="8" s="1"/>
  <c r="B103" i="8" a="1"/>
  <c r="B103" i="8" s="1"/>
  <c r="B102" i="8" a="1"/>
  <c r="B102" i="8" s="1"/>
  <c r="B101" i="8" a="1"/>
  <c r="B101" i="8" s="1"/>
  <c r="B100" i="8" a="1"/>
  <c r="B100" i="8" s="1"/>
  <c r="B99" i="8" a="1"/>
  <c r="B99" i="8" s="1"/>
  <c r="B98" i="8" a="1"/>
  <c r="B98" i="8" s="1"/>
  <c r="B97" i="8" a="1"/>
  <c r="B97" i="8" s="1"/>
  <c r="B96" i="8" a="1"/>
  <c r="B96" i="8" s="1"/>
  <c r="B95" i="8" a="1"/>
  <c r="B95" i="8" s="1"/>
  <c r="B94" i="8" a="1"/>
  <c r="B94" i="8"/>
  <c r="B93" i="8" a="1"/>
  <c r="B93" i="8" s="1"/>
  <c r="B92" i="8" a="1"/>
  <c r="B92" i="8" s="1"/>
  <c r="B91" i="8" a="1"/>
  <c r="B91" i="8" s="1"/>
  <c r="B90" i="8" a="1"/>
  <c r="B90" i="8" s="1"/>
  <c r="B89" i="8" a="1"/>
  <c r="B89" i="8" s="1"/>
  <c r="B88" i="8" a="1"/>
  <c r="B88" i="8" s="1"/>
  <c r="B87" i="8" a="1"/>
  <c r="B87" i="8" s="1"/>
  <c r="B86" i="8" a="1"/>
  <c r="B86" i="8" s="1"/>
  <c r="B85" i="8" a="1"/>
  <c r="B85" i="8" s="1"/>
  <c r="B84" i="8" a="1"/>
  <c r="B84" i="8" s="1"/>
  <c r="B83" i="8" a="1"/>
  <c r="B83" i="8" s="1"/>
  <c r="B82" i="8" a="1"/>
  <c r="B82" i="8" s="1"/>
  <c r="B81" i="8" a="1"/>
  <c r="B81" i="8" s="1"/>
  <c r="B80" i="8" a="1"/>
  <c r="B80" i="8" s="1"/>
  <c r="B79" i="8" a="1"/>
  <c r="B79" i="8" s="1"/>
  <c r="B78" i="8" a="1"/>
  <c r="B78" i="8" s="1"/>
  <c r="B77" i="8" a="1"/>
  <c r="B77" i="8" s="1"/>
  <c r="B76" i="8" a="1"/>
  <c r="B76" i="8" s="1"/>
  <c r="B75" i="8" a="1"/>
  <c r="B75" i="8" s="1"/>
  <c r="B74" i="8" a="1"/>
  <c r="B74" i="8" s="1"/>
  <c r="B73" i="8" a="1"/>
  <c r="B73" i="8" s="1"/>
  <c r="B72" i="8" a="1"/>
  <c r="B72" i="8" s="1"/>
  <c r="B71" i="8" a="1"/>
  <c r="B71" i="8" s="1"/>
  <c r="B70" i="8" a="1"/>
  <c r="B70" i="8" s="1"/>
  <c r="B69" i="8" a="1"/>
  <c r="B69" i="8" s="1"/>
  <c r="B68" i="8" a="1"/>
  <c r="B68" i="8" s="1"/>
  <c r="B67" i="8" a="1"/>
  <c r="B67" i="8" s="1"/>
  <c r="B66" i="8" a="1"/>
  <c r="B66" i="8" s="1"/>
  <c r="B65" i="8" a="1"/>
  <c r="B65" i="8" s="1"/>
  <c r="B64" i="8" a="1"/>
  <c r="B64" i="8" s="1"/>
  <c r="EA65" i="12" s="1"/>
  <c r="B63" i="8" a="1"/>
  <c r="B63" i="8" s="1"/>
  <c r="EM64" i="12" s="1"/>
  <c r="H60" i="8"/>
  <c r="C60" i="8"/>
  <c r="B55" i="8" a="1"/>
  <c r="B55" i="8" s="1"/>
  <c r="B54" i="8" a="1"/>
  <c r="B54" i="8" s="1"/>
  <c r="B53" i="8" a="1"/>
  <c r="B53" i="8" s="1"/>
  <c r="B52" i="8" a="1"/>
  <c r="B52" i="8" s="1"/>
  <c r="B51" i="8" a="1"/>
  <c r="B51" i="8" s="1"/>
  <c r="B50" i="8" a="1"/>
  <c r="B50" i="8" s="1"/>
  <c r="B49" i="8" a="1"/>
  <c r="B49" i="8" s="1"/>
  <c r="B48" i="8" a="1"/>
  <c r="B48" i="8" s="1"/>
  <c r="B47" i="8" a="1"/>
  <c r="B47" i="8" s="1"/>
  <c r="B46" i="8" a="1"/>
  <c r="B46" i="8" s="1"/>
  <c r="B45" i="8" a="1"/>
  <c r="B45" i="8" s="1"/>
  <c r="B44" i="8" a="1"/>
  <c r="B44" i="8" s="1"/>
  <c r="B43" i="8" a="1"/>
  <c r="B43" i="8" s="1"/>
  <c r="B42" i="8" a="1"/>
  <c r="B42" i="8" s="1"/>
  <c r="B41" i="8" a="1"/>
  <c r="B41" i="8" s="1"/>
  <c r="B40" i="8" a="1"/>
  <c r="B40" i="8" s="1"/>
  <c r="B39" i="8" a="1"/>
  <c r="B39" i="8" s="1"/>
  <c r="B38" i="8" a="1"/>
  <c r="B38" i="8" s="1"/>
  <c r="B37" i="8" a="1"/>
  <c r="B37" i="8" s="1"/>
  <c r="B36" i="8" a="1"/>
  <c r="B36" i="8" s="1"/>
  <c r="B35" i="8" a="1"/>
  <c r="B35" i="8" s="1"/>
  <c r="B34" i="8" a="1"/>
  <c r="B34" i="8" s="1"/>
  <c r="B33" i="8" a="1"/>
  <c r="B33" i="8" s="1"/>
  <c r="B32" i="8" a="1"/>
  <c r="B32" i="8" s="1"/>
  <c r="B31" i="8" a="1"/>
  <c r="B31" i="8" s="1"/>
  <c r="B30" i="8" a="1"/>
  <c r="B30" i="8" s="1"/>
  <c r="B29" i="8" a="1"/>
  <c r="B29" i="8" s="1"/>
  <c r="B28" i="8" a="1"/>
  <c r="B28" i="8" s="1"/>
  <c r="B27" i="8" a="1"/>
  <c r="B27" i="8" s="1"/>
  <c r="B26" i="8" a="1"/>
  <c r="B26" i="8" s="1"/>
  <c r="B25" i="8" a="1"/>
  <c r="B25" i="8" s="1"/>
  <c r="B24" i="8" a="1"/>
  <c r="B24" i="8" s="1"/>
  <c r="B23" i="8" a="1"/>
  <c r="B23" i="8" s="1"/>
  <c r="B22" i="8" a="1"/>
  <c r="B22" i="8" s="1"/>
  <c r="B21" i="8" a="1"/>
  <c r="B21" i="8" s="1"/>
  <c r="B20" i="8" a="1"/>
  <c r="B20" i="8" s="1"/>
  <c r="B19" i="8" a="1"/>
  <c r="B19" i="8" s="1"/>
  <c r="B18" i="8" a="1"/>
  <c r="B18" i="8" s="1"/>
  <c r="B17" i="8" a="1"/>
  <c r="B17" i="8" s="1"/>
  <c r="B16" i="8" a="1"/>
  <c r="B16" i="8" s="1"/>
  <c r="B15" i="8" a="1"/>
  <c r="B15" i="8" s="1"/>
  <c r="B14" i="8" a="1"/>
  <c r="B14" i="8" s="1"/>
  <c r="B13" i="8" a="1"/>
  <c r="B13" i="8" s="1"/>
  <c r="B12" i="8" a="1"/>
  <c r="B12" i="8" s="1"/>
  <c r="B11" i="8" a="1"/>
  <c r="B11" i="8" s="1"/>
  <c r="B10" i="8" a="1"/>
  <c r="B10" i="8" s="1"/>
  <c r="B9" i="8" a="1"/>
  <c r="B9" i="8" s="1"/>
  <c r="B8" i="8" a="1"/>
  <c r="B8" i="8" s="1"/>
  <c r="B7" i="8" a="1"/>
  <c r="B7" i="8" s="1"/>
  <c r="EM9" i="12" s="1"/>
  <c r="B6" i="8" a="1"/>
  <c r="B6" i="8" s="1"/>
  <c r="EM8" i="12" s="1"/>
  <c r="H3" i="8"/>
  <c r="C3" i="8"/>
  <c r="B219" i="7" a="1"/>
  <c r="B219" i="7" s="1"/>
  <c r="B218" i="7" a="1"/>
  <c r="B218" i="7" s="1"/>
  <c r="B217" i="7" a="1"/>
  <c r="B217" i="7" s="1"/>
  <c r="B216" i="7" a="1"/>
  <c r="B216" i="7" s="1"/>
  <c r="B215" i="7" a="1"/>
  <c r="B215" i="7" s="1"/>
  <c r="B214" i="7" a="1"/>
  <c r="B214" i="7" s="1"/>
  <c r="B213" i="7" a="1"/>
  <c r="B213" i="7" s="1"/>
  <c r="B212" i="7" a="1"/>
  <c r="B212" i="7" s="1"/>
  <c r="B211" i="7" a="1"/>
  <c r="B211" i="7" s="1"/>
  <c r="B210" i="7" a="1"/>
  <c r="B210" i="7" s="1"/>
  <c r="B209" i="7" a="1"/>
  <c r="B209" i="7" s="1"/>
  <c r="B208" i="7" a="1"/>
  <c r="B208" i="7" s="1"/>
  <c r="B207" i="7" a="1"/>
  <c r="B207" i="7" s="1"/>
  <c r="B206" i="7" a="1"/>
  <c r="B206" i="7" s="1"/>
  <c r="B205" i="7" a="1"/>
  <c r="B205" i="7" s="1"/>
  <c r="B204" i="7" a="1"/>
  <c r="B204" i="7" s="1"/>
  <c r="B203" i="7" a="1"/>
  <c r="B203" i="7" s="1"/>
  <c r="B202" i="7" a="1"/>
  <c r="B202" i="7" s="1"/>
  <c r="B201" i="7" a="1"/>
  <c r="B201" i="7" s="1"/>
  <c r="B200" i="7" a="1"/>
  <c r="B200" i="7" s="1"/>
  <c r="B199" i="7" a="1"/>
  <c r="B199" i="7" s="1"/>
  <c r="B198" i="7" a="1"/>
  <c r="B198" i="7" s="1"/>
  <c r="B197" i="7" a="1"/>
  <c r="B197" i="7" s="1"/>
  <c r="B196" i="7" a="1"/>
  <c r="B196" i="7" s="1"/>
  <c r="B195" i="7" a="1"/>
  <c r="B195" i="7" s="1"/>
  <c r="B194" i="7" a="1"/>
  <c r="B194" i="7" s="1"/>
  <c r="B193" i="7" a="1"/>
  <c r="B193" i="7" s="1"/>
  <c r="B192" i="7" a="1"/>
  <c r="B192" i="7" s="1"/>
  <c r="B191" i="7" a="1"/>
  <c r="B191" i="7" s="1"/>
  <c r="B190" i="7" a="1"/>
  <c r="B190" i="7" s="1"/>
  <c r="B189" i="7" a="1"/>
  <c r="B189" i="7" s="1"/>
  <c r="B188" i="7" a="1"/>
  <c r="B188" i="7" s="1"/>
  <c r="B187" i="7" a="1"/>
  <c r="B187" i="7" s="1"/>
  <c r="B186" i="7" a="1"/>
  <c r="B186" i="7" s="1"/>
  <c r="B185" i="7" a="1"/>
  <c r="B185" i="7" s="1"/>
  <c r="B184" i="7" a="1"/>
  <c r="B184" i="7" s="1"/>
  <c r="B183" i="7" a="1"/>
  <c r="B183" i="7" s="1"/>
  <c r="B182" i="7" a="1"/>
  <c r="B182" i="7" s="1"/>
  <c r="B181" i="7" a="1"/>
  <c r="B181" i="7" s="1"/>
  <c r="B180" i="7" a="1"/>
  <c r="B180" i="7" s="1"/>
  <c r="B179" i="7" a="1"/>
  <c r="B179" i="7" s="1"/>
  <c r="B178" i="7" a="1"/>
  <c r="B178" i="7" s="1"/>
  <c r="B177" i="7" a="1"/>
  <c r="B177" i="7" s="1"/>
  <c r="B176" i="7" a="1"/>
  <c r="B176" i="7" s="1"/>
  <c r="B175" i="7" a="1"/>
  <c r="B175" i="7" s="1"/>
  <c r="B174" i="7" a="1"/>
  <c r="B174" i="7" s="1"/>
  <c r="B173" i="7" a="1"/>
  <c r="B173" i="7" s="1"/>
  <c r="B172" i="7" a="1"/>
  <c r="B172" i="7" s="1"/>
  <c r="B171" i="7" a="1"/>
  <c r="B171" i="7" s="1"/>
  <c r="B170" i="7" a="1"/>
  <c r="B170" i="7" s="1"/>
  <c r="Y169" i="7"/>
  <c r="X169" i="7"/>
  <c r="W169" i="7"/>
  <c r="V169" i="7"/>
  <c r="U169" i="7"/>
  <c r="T169" i="7"/>
  <c r="S169" i="7"/>
  <c r="R169" i="7"/>
  <c r="Q169" i="7"/>
  <c r="P169" i="7"/>
  <c r="O169" i="7"/>
  <c r="L169" i="7"/>
  <c r="K169" i="7"/>
  <c r="J169" i="7"/>
  <c r="I169" i="7"/>
  <c r="H169" i="7"/>
  <c r="G169" i="7"/>
  <c r="F169" i="7"/>
  <c r="E169" i="7"/>
  <c r="D169" i="7"/>
  <c r="C169" i="7"/>
  <c r="B169" i="7"/>
  <c r="O168" i="7"/>
  <c r="B168" i="7"/>
  <c r="B164" i="7" a="1"/>
  <c r="B164" i="7" s="1"/>
  <c r="B163" i="7" a="1"/>
  <c r="B163" i="7" s="1"/>
  <c r="B162" i="7" a="1"/>
  <c r="B162" i="7" s="1"/>
  <c r="B161" i="7" a="1"/>
  <c r="B161" i="7"/>
  <c r="B160" i="7" a="1"/>
  <c r="B160" i="7" s="1"/>
  <c r="B159" i="7" a="1"/>
  <c r="B159" i="7" s="1"/>
  <c r="B158" i="7" a="1"/>
  <c r="B158" i="7" s="1"/>
  <c r="B157" i="7" a="1"/>
  <c r="B157" i="7" s="1"/>
  <c r="B156" i="7" a="1"/>
  <c r="B156" i="7" s="1"/>
  <c r="B155" i="7" a="1"/>
  <c r="B155" i="7" s="1"/>
  <c r="B154" i="7" a="1"/>
  <c r="B154" i="7" s="1"/>
  <c r="B153" i="7" a="1"/>
  <c r="B153" i="7" s="1"/>
  <c r="B152" i="7" a="1"/>
  <c r="B152" i="7" s="1"/>
  <c r="B151" i="7" a="1"/>
  <c r="B151" i="7" s="1"/>
  <c r="B150" i="7" a="1"/>
  <c r="B150" i="7" s="1"/>
  <c r="B149" i="7" a="1"/>
  <c r="B149" i="7" s="1"/>
  <c r="B148" i="7" a="1"/>
  <c r="B148" i="7" s="1"/>
  <c r="B147" i="7" a="1"/>
  <c r="B147" i="7" s="1"/>
  <c r="B146" i="7" a="1"/>
  <c r="B146" i="7" s="1"/>
  <c r="B145" i="7" a="1"/>
  <c r="B145" i="7" s="1"/>
  <c r="B144" i="7" a="1"/>
  <c r="B144" i="7" s="1"/>
  <c r="B143" i="7" a="1"/>
  <c r="B143" i="7" s="1"/>
  <c r="B142" i="7" a="1"/>
  <c r="B142" i="7" s="1"/>
  <c r="B141" i="7" a="1"/>
  <c r="B141" i="7" s="1"/>
  <c r="B140" i="7" a="1"/>
  <c r="B140" i="7" s="1"/>
  <c r="B139" i="7" a="1"/>
  <c r="B139" i="7" s="1"/>
  <c r="B138" i="7" a="1"/>
  <c r="B138" i="7" s="1"/>
  <c r="B137" i="7" a="1"/>
  <c r="B137" i="7" s="1"/>
  <c r="B136" i="7" a="1"/>
  <c r="B136" i="7" s="1"/>
  <c r="B135" i="7" a="1"/>
  <c r="B135" i="7" s="1"/>
  <c r="B134" i="7" a="1"/>
  <c r="B134" i="7" s="1"/>
  <c r="B133" i="7" a="1"/>
  <c r="B133" i="7" s="1"/>
  <c r="B132" i="7" a="1"/>
  <c r="B132" i="7" s="1"/>
  <c r="B131" i="7" a="1"/>
  <c r="B131" i="7" s="1"/>
  <c r="B130" i="7" a="1"/>
  <c r="B130" i="7" s="1"/>
  <c r="B129" i="7" a="1"/>
  <c r="B129" i="7" s="1"/>
  <c r="B128" i="7" a="1"/>
  <c r="B128" i="7" s="1"/>
  <c r="B127" i="7" a="1"/>
  <c r="B127" i="7" s="1"/>
  <c r="B126" i="7" a="1"/>
  <c r="B126" i="7" s="1"/>
  <c r="B125" i="7" a="1"/>
  <c r="B125" i="7" s="1"/>
  <c r="B124" i="7" a="1"/>
  <c r="B124" i="7" s="1"/>
  <c r="B123" i="7" a="1"/>
  <c r="B123" i="7" s="1"/>
  <c r="B122" i="7" a="1"/>
  <c r="B122" i="7" s="1"/>
  <c r="B121" i="7" a="1"/>
  <c r="B121" i="7" s="1"/>
  <c r="B120" i="7" a="1"/>
  <c r="B120" i="7" s="1"/>
  <c r="B119" i="7" a="1"/>
  <c r="B119" i="7" s="1"/>
  <c r="B118" i="7" a="1"/>
  <c r="B118" i="7" s="1"/>
  <c r="B117" i="7" a="1"/>
  <c r="B117" i="7" s="1"/>
  <c r="B116" i="7" a="1"/>
  <c r="B116" i="7" s="1"/>
  <c r="B115" i="7" a="1"/>
  <c r="B115" i="7" s="1"/>
  <c r="Y114" i="7"/>
  <c r="X114" i="7"/>
  <c r="W114" i="7"/>
  <c r="V114" i="7"/>
  <c r="U114" i="7"/>
  <c r="T114" i="7"/>
  <c r="S114" i="7"/>
  <c r="R114" i="7"/>
  <c r="Q114" i="7"/>
  <c r="P114" i="7"/>
  <c r="O114" i="7"/>
  <c r="L114" i="7"/>
  <c r="K114" i="7"/>
  <c r="J114" i="7"/>
  <c r="I114" i="7"/>
  <c r="H114" i="7"/>
  <c r="G114" i="7"/>
  <c r="F114" i="7"/>
  <c r="E114" i="7"/>
  <c r="D114" i="7"/>
  <c r="C114" i="7"/>
  <c r="B114" i="7"/>
  <c r="O113" i="7"/>
  <c r="B113" i="7"/>
  <c r="B110" i="7" a="1"/>
  <c r="B110" i="7" s="1"/>
  <c r="B109" i="7" a="1"/>
  <c r="B109" i="7" s="1"/>
  <c r="B108" i="7" a="1"/>
  <c r="B108" i="7" s="1"/>
  <c r="B107" i="7" a="1"/>
  <c r="B107" i="7" s="1"/>
  <c r="B106" i="7" a="1"/>
  <c r="B106" i="7" s="1"/>
  <c r="B105" i="7" a="1"/>
  <c r="B105" i="7" s="1"/>
  <c r="B104" i="7" a="1"/>
  <c r="B104" i="7" s="1"/>
  <c r="B103" i="7" a="1"/>
  <c r="B103" i="7" s="1"/>
  <c r="B102" i="7" a="1"/>
  <c r="B102" i="7" s="1"/>
  <c r="B101" i="7" a="1"/>
  <c r="B101" i="7" s="1"/>
  <c r="B100" i="7" a="1"/>
  <c r="B100" i="7" s="1"/>
  <c r="B99" i="7" a="1"/>
  <c r="B99" i="7" s="1"/>
  <c r="B98" i="7" a="1"/>
  <c r="B98" i="7" s="1"/>
  <c r="B97" i="7" a="1"/>
  <c r="B97" i="7" s="1"/>
  <c r="B96" i="7" a="1"/>
  <c r="B96" i="7" s="1"/>
  <c r="B95" i="7" a="1"/>
  <c r="B95" i="7" s="1"/>
  <c r="B94" i="7" a="1"/>
  <c r="B94" i="7" s="1"/>
  <c r="B93" i="7" a="1"/>
  <c r="B93" i="7" s="1"/>
  <c r="B92" i="7" a="1"/>
  <c r="B92" i="7" s="1"/>
  <c r="B91" i="7" a="1"/>
  <c r="B91" i="7" s="1"/>
  <c r="B90" i="7" a="1"/>
  <c r="B90" i="7" s="1"/>
  <c r="B89" i="7" a="1"/>
  <c r="B89" i="7" s="1"/>
  <c r="B88" i="7" a="1"/>
  <c r="B88" i="7" s="1"/>
  <c r="B87" i="7" a="1"/>
  <c r="B87" i="7" s="1"/>
  <c r="B86" i="7" a="1"/>
  <c r="B86" i="7" s="1"/>
  <c r="B85" i="7" a="1"/>
  <c r="B85" i="7" s="1"/>
  <c r="B84" i="7" a="1"/>
  <c r="B84" i="7" s="1"/>
  <c r="B83" i="7" a="1"/>
  <c r="B83" i="7" s="1"/>
  <c r="B82" i="7" a="1"/>
  <c r="B82" i="7" s="1"/>
  <c r="B81" i="7" a="1"/>
  <c r="B81" i="7" s="1"/>
  <c r="B80" i="7" a="1"/>
  <c r="B80" i="7" s="1"/>
  <c r="B79" i="7" a="1"/>
  <c r="B79" i="7" s="1"/>
  <c r="B78" i="7" a="1"/>
  <c r="B78" i="7" s="1"/>
  <c r="B77" i="7" a="1"/>
  <c r="B77" i="7" s="1"/>
  <c r="B76" i="7" a="1"/>
  <c r="B76" i="7" s="1"/>
  <c r="B75" i="7" a="1"/>
  <c r="B75" i="7" s="1"/>
  <c r="B74" i="7" a="1"/>
  <c r="B74" i="7" s="1"/>
  <c r="B73" i="7" a="1"/>
  <c r="B73" i="7" s="1"/>
  <c r="B72" i="7" a="1"/>
  <c r="B72" i="7" s="1"/>
  <c r="B71" i="7" a="1"/>
  <c r="B71" i="7" s="1"/>
  <c r="B70" i="7" a="1"/>
  <c r="B70" i="7" s="1"/>
  <c r="B69" i="7" a="1"/>
  <c r="B69" i="7" s="1"/>
  <c r="B68" i="7" a="1"/>
  <c r="B68" i="7" s="1"/>
  <c r="B67" i="7" a="1"/>
  <c r="B67" i="7" s="1"/>
  <c r="B66" i="7" a="1"/>
  <c r="B66" i="7" s="1"/>
  <c r="B65" i="7" a="1"/>
  <c r="B65" i="7" s="1"/>
  <c r="B64" i="7" a="1"/>
  <c r="B64" i="7" s="1"/>
  <c r="B63" i="7" a="1"/>
  <c r="B63" i="7" s="1"/>
  <c r="B62" i="7" a="1"/>
  <c r="B62" i="7" s="1"/>
  <c r="B61" i="7" a="1"/>
  <c r="B61" i="7" s="1"/>
  <c r="Y60" i="7"/>
  <c r="X60" i="7"/>
  <c r="W60" i="7"/>
  <c r="V60" i="7"/>
  <c r="U60" i="7"/>
  <c r="T60" i="7"/>
  <c r="S60" i="7"/>
  <c r="R60" i="7"/>
  <c r="Q60" i="7"/>
  <c r="P60" i="7"/>
  <c r="O60" i="7"/>
  <c r="L60" i="7"/>
  <c r="K60" i="7"/>
  <c r="J60" i="7"/>
  <c r="I60" i="7"/>
  <c r="H60" i="7"/>
  <c r="G60" i="7"/>
  <c r="F60" i="7"/>
  <c r="E60" i="7"/>
  <c r="D60" i="7"/>
  <c r="C60" i="7"/>
  <c r="B60" i="7"/>
  <c r="O59" i="7"/>
  <c r="B59" i="7"/>
  <c r="B55" i="7" a="1"/>
  <c r="B55" i="7" s="1"/>
  <c r="B54" i="7" a="1"/>
  <c r="B54" i="7" s="1"/>
  <c r="B53" i="7" a="1"/>
  <c r="B53" i="7" s="1"/>
  <c r="B52" i="7" a="1"/>
  <c r="B52" i="7" s="1"/>
  <c r="B51" i="7" a="1"/>
  <c r="B51" i="7" s="1"/>
  <c r="B50" i="7" a="1"/>
  <c r="B50" i="7" s="1"/>
  <c r="B49" i="7" a="1"/>
  <c r="B49" i="7" s="1"/>
  <c r="B48" i="7" a="1"/>
  <c r="B48" i="7" s="1"/>
  <c r="B47" i="7" a="1"/>
  <c r="B47" i="7" s="1"/>
  <c r="B46" i="7" a="1"/>
  <c r="B46" i="7" s="1"/>
  <c r="B45" i="7" a="1"/>
  <c r="B45" i="7" s="1"/>
  <c r="B44" i="7" a="1"/>
  <c r="B44" i="7" s="1"/>
  <c r="B43" i="7" a="1"/>
  <c r="B43" i="7" s="1"/>
  <c r="B42" i="7" a="1"/>
  <c r="B42" i="7" s="1"/>
  <c r="B41" i="7" a="1"/>
  <c r="B41" i="7" s="1"/>
  <c r="B40" i="7" a="1"/>
  <c r="B40" i="7" s="1"/>
  <c r="B39" i="7" a="1"/>
  <c r="B39" i="7" s="1"/>
  <c r="B38" i="7" a="1"/>
  <c r="B38" i="7" s="1"/>
  <c r="B37" i="7" a="1"/>
  <c r="B37" i="7" s="1"/>
  <c r="B36" i="7" a="1"/>
  <c r="B36" i="7" s="1"/>
  <c r="B35" i="7" a="1"/>
  <c r="B35" i="7" s="1"/>
  <c r="B34" i="7" a="1"/>
  <c r="B34" i="7" s="1"/>
  <c r="B33" i="7" a="1"/>
  <c r="B33" i="7" s="1"/>
  <c r="B32" i="7" a="1"/>
  <c r="B32" i="7" s="1"/>
  <c r="B31" i="7" a="1"/>
  <c r="B31" i="7" s="1"/>
  <c r="B30" i="7" a="1"/>
  <c r="B30" i="7" s="1"/>
  <c r="B29" i="7" a="1"/>
  <c r="B29" i="7" s="1"/>
  <c r="B28" i="7" a="1"/>
  <c r="B28" i="7" s="1"/>
  <c r="B27" i="7" a="1"/>
  <c r="B27" i="7" s="1"/>
  <c r="B26" i="7" a="1"/>
  <c r="B26" i="7" s="1"/>
  <c r="B25" i="7" a="1"/>
  <c r="B25" i="7" s="1"/>
  <c r="B24" i="7" a="1"/>
  <c r="B24" i="7" s="1"/>
  <c r="B23" i="7" a="1"/>
  <c r="B23" i="7" s="1"/>
  <c r="B22" i="7" a="1"/>
  <c r="B22" i="7" s="1"/>
  <c r="B21" i="7" a="1"/>
  <c r="B21" i="7" s="1"/>
  <c r="B20" i="7" a="1"/>
  <c r="B20" i="7" s="1"/>
  <c r="B19" i="7" a="1"/>
  <c r="B19" i="7" s="1"/>
  <c r="B18" i="7" a="1"/>
  <c r="B18" i="7" s="1"/>
  <c r="B17" i="7" a="1"/>
  <c r="B17" i="7" s="1"/>
  <c r="B16" i="7" a="1"/>
  <c r="B16" i="7" s="1"/>
  <c r="B15" i="7" a="1"/>
  <c r="B15" i="7" s="1"/>
  <c r="B14" i="7" a="1"/>
  <c r="B14" i="7" s="1"/>
  <c r="B13" i="7" a="1"/>
  <c r="B13" i="7" s="1"/>
  <c r="B12" i="7" a="1"/>
  <c r="B12" i="7" s="1"/>
  <c r="B11" i="7" a="1"/>
  <c r="B11" i="7" s="1"/>
  <c r="B10" i="7" a="1"/>
  <c r="B10" i="7" s="1"/>
  <c r="B9" i="7" a="1"/>
  <c r="B9" i="7" s="1"/>
  <c r="B8" i="7" a="1"/>
  <c r="B8" i="7" s="1"/>
  <c r="B7" i="7" a="1"/>
  <c r="B7" i="7" s="1"/>
  <c r="B6" i="7" a="1"/>
  <c r="B6" i="7" s="1"/>
  <c r="O4" i="7"/>
  <c r="B4" i="7"/>
  <c r="M220" i="6" a="1"/>
  <c r="M220" i="6" s="1"/>
  <c r="B220" i="6" a="1"/>
  <c r="B220" i="6" s="1"/>
  <c r="B219" i="6" a="1"/>
  <c r="B219" i="6" s="1"/>
  <c r="M218" i="6" a="1"/>
  <c r="M218" i="6" s="1"/>
  <c r="B218" i="6" a="1"/>
  <c r="B218" i="6" s="1"/>
  <c r="B217" i="6" a="1"/>
  <c r="B217" i="6" s="1"/>
  <c r="M216" i="6" a="1"/>
  <c r="M216" i="6" s="1"/>
  <c r="B216" i="6" a="1"/>
  <c r="B216" i="6" s="1"/>
  <c r="B215" i="6" a="1"/>
  <c r="B215" i="6" s="1"/>
  <c r="B214" i="6" a="1"/>
  <c r="B214" i="6" s="1"/>
  <c r="B213" i="6" a="1"/>
  <c r="B213" i="6" s="1"/>
  <c r="M212" i="6" a="1"/>
  <c r="M212" i="6" s="1"/>
  <c r="B212" i="6" a="1"/>
  <c r="B212" i="6" s="1"/>
  <c r="B211" i="6" a="1"/>
  <c r="B211" i="6" s="1"/>
  <c r="M210" i="6" a="1"/>
  <c r="M210" i="6" s="1"/>
  <c r="B210" i="6" a="1"/>
  <c r="B210" i="6" s="1"/>
  <c r="B209" i="6" a="1"/>
  <c r="B209" i="6" s="1"/>
  <c r="M208" i="6" a="1"/>
  <c r="M208" i="6" s="1"/>
  <c r="B208" i="6" a="1"/>
  <c r="B208" i="6" s="1"/>
  <c r="B207" i="6" a="1"/>
  <c r="B207" i="6" s="1"/>
  <c r="B206" i="6" a="1"/>
  <c r="B206" i="6" s="1"/>
  <c r="B205" i="6" a="1"/>
  <c r="B205" i="6" s="1"/>
  <c r="M204" i="6" a="1"/>
  <c r="M204" i="6" s="1"/>
  <c r="B204" i="6" a="1"/>
  <c r="B204" i="6" s="1"/>
  <c r="B203" i="6" a="1"/>
  <c r="B203" i="6" s="1"/>
  <c r="M202" i="6" a="1"/>
  <c r="M202" i="6" s="1"/>
  <c r="B202" i="6" a="1"/>
  <c r="B202" i="6" s="1"/>
  <c r="B201" i="6" a="1"/>
  <c r="B201" i="6" s="1"/>
  <c r="B200" i="6" a="1"/>
  <c r="B200" i="6" s="1"/>
  <c r="B199" i="6" a="1"/>
  <c r="B199" i="6" s="1"/>
  <c r="B198" i="6" a="1"/>
  <c r="B198" i="6" s="1"/>
  <c r="B197" i="6" a="1"/>
  <c r="B197" i="6" s="1"/>
  <c r="B196" i="6" a="1"/>
  <c r="B196" i="6" s="1"/>
  <c r="B195" i="6" a="1"/>
  <c r="B195" i="6" s="1"/>
  <c r="B194" i="6" a="1"/>
  <c r="B194" i="6" s="1"/>
  <c r="B193" i="6" a="1"/>
  <c r="B193" i="6" s="1"/>
  <c r="B192" i="6" a="1"/>
  <c r="B192" i="6" s="1"/>
  <c r="B191" i="6" a="1"/>
  <c r="B191" i="6" s="1"/>
  <c r="B190" i="6" a="1"/>
  <c r="B190" i="6" s="1"/>
  <c r="B189" i="6" a="1"/>
  <c r="B189" i="6" s="1"/>
  <c r="B188" i="6" a="1"/>
  <c r="B188" i="6" s="1"/>
  <c r="B187" i="6" a="1"/>
  <c r="B187" i="6" s="1"/>
  <c r="B186" i="6" a="1"/>
  <c r="B186" i="6" s="1"/>
  <c r="B185" i="6" a="1"/>
  <c r="B185" i="6" s="1"/>
  <c r="B184" i="6" a="1"/>
  <c r="B184" i="6" s="1"/>
  <c r="B183" i="6" a="1"/>
  <c r="B183" i="6" s="1"/>
  <c r="B182" i="6" a="1"/>
  <c r="B182" i="6" s="1"/>
  <c r="B181" i="6" a="1"/>
  <c r="B181" i="6" s="1"/>
  <c r="B180" i="6" a="1"/>
  <c r="B180" i="6" s="1"/>
  <c r="B179" i="6" a="1"/>
  <c r="B179" i="6" s="1"/>
  <c r="B178" i="6" a="1"/>
  <c r="B178" i="6" s="1"/>
  <c r="B177" i="6" a="1"/>
  <c r="B177" i="6" s="1"/>
  <c r="B176" i="6" a="1"/>
  <c r="B176" i="6" s="1"/>
  <c r="B175" i="6" a="1"/>
  <c r="B175" i="6" s="1"/>
  <c r="B174" i="6" a="1"/>
  <c r="B174" i="6" s="1"/>
  <c r="B173" i="6" a="1"/>
  <c r="B173" i="6" s="1"/>
  <c r="B172" i="6" a="1"/>
  <c r="B172" i="6" s="1"/>
  <c r="B171" i="6" a="1"/>
  <c r="B171" i="6" s="1"/>
  <c r="U170" i="6"/>
  <c r="T170" i="6"/>
  <c r="S170" i="6"/>
  <c r="R170" i="6"/>
  <c r="Q170" i="6"/>
  <c r="P170" i="6"/>
  <c r="O170" i="6"/>
  <c r="N170" i="6"/>
  <c r="M170" i="6"/>
  <c r="J170" i="6"/>
  <c r="I170" i="6"/>
  <c r="H170" i="6"/>
  <c r="G170" i="6"/>
  <c r="F170" i="6"/>
  <c r="E170" i="6"/>
  <c r="D170" i="6"/>
  <c r="C170" i="6"/>
  <c r="B170" i="6"/>
  <c r="M169" i="6"/>
  <c r="B169" i="6"/>
  <c r="B165" i="6" a="1"/>
  <c r="B165" i="6" s="1"/>
  <c r="B164" i="6" a="1"/>
  <c r="B164" i="6" s="1"/>
  <c r="M163" i="6" a="1"/>
  <c r="M163" i="6" s="1"/>
  <c r="B163" i="6" a="1"/>
  <c r="B163" i="6" s="1"/>
  <c r="B162" i="6" a="1"/>
  <c r="B162" i="6" s="1"/>
  <c r="M161" i="6" a="1"/>
  <c r="M161" i="6" s="1"/>
  <c r="B161" i="6" a="1"/>
  <c r="B161" i="6" s="1"/>
  <c r="B160" i="6" a="1"/>
  <c r="B160" i="6" s="1"/>
  <c r="M159" i="6" a="1"/>
  <c r="M159" i="6" s="1"/>
  <c r="B159" i="6" a="1"/>
  <c r="B159" i="6" s="1"/>
  <c r="B158" i="6" a="1"/>
  <c r="B158" i="6" s="1"/>
  <c r="B157" i="6" a="1"/>
  <c r="B157" i="6" s="1"/>
  <c r="B156" i="6" a="1"/>
  <c r="B156" i="6" s="1"/>
  <c r="M155" i="6" a="1"/>
  <c r="M155" i="6" s="1"/>
  <c r="B155" i="6" a="1"/>
  <c r="B155" i="6" s="1"/>
  <c r="B154" i="6" a="1"/>
  <c r="B154" i="6" s="1"/>
  <c r="M153" i="6" a="1"/>
  <c r="M153" i="6" s="1"/>
  <c r="B153" i="6" a="1"/>
  <c r="B153" i="6" s="1"/>
  <c r="B152" i="6" a="1"/>
  <c r="B152" i="6" s="1"/>
  <c r="M151" i="6" a="1"/>
  <c r="M151" i="6" s="1"/>
  <c r="B151" i="6" a="1"/>
  <c r="B151" i="6" s="1"/>
  <c r="B150" i="6" a="1"/>
  <c r="B150" i="6" s="1"/>
  <c r="B149" i="6" a="1"/>
  <c r="B149" i="6" s="1"/>
  <c r="B148" i="6" a="1"/>
  <c r="B148" i="6" s="1"/>
  <c r="M147" i="6" a="1"/>
  <c r="M147" i="6" s="1"/>
  <c r="B147" i="6" a="1"/>
  <c r="B147" i="6" s="1"/>
  <c r="B146" i="6" a="1"/>
  <c r="B146" i="6" s="1"/>
  <c r="M145" i="6" a="1"/>
  <c r="M145" i="6" s="1"/>
  <c r="B145" i="6" a="1"/>
  <c r="B145" i="6" s="1"/>
  <c r="B144" i="6" a="1"/>
  <c r="B144" i="6" s="1"/>
  <c r="B143" i="6" a="1"/>
  <c r="B143" i="6" s="1"/>
  <c r="B142" i="6" a="1"/>
  <c r="B142" i="6" s="1"/>
  <c r="B141" i="6" a="1"/>
  <c r="B141" i="6" s="1"/>
  <c r="B140" i="6" a="1"/>
  <c r="B140" i="6" s="1"/>
  <c r="B139" i="6" a="1"/>
  <c r="B139" i="6" s="1"/>
  <c r="B138" i="6" a="1"/>
  <c r="B138" i="6" s="1"/>
  <c r="M137" i="6" a="1"/>
  <c r="M137" i="6" s="1"/>
  <c r="B137" i="6" a="1"/>
  <c r="B137" i="6" s="1"/>
  <c r="B136" i="6" a="1"/>
  <c r="B136" i="6" s="1"/>
  <c r="M135" i="6" a="1"/>
  <c r="M135" i="6" s="1"/>
  <c r="B135" i="6" a="1"/>
  <c r="B135" i="6" s="1"/>
  <c r="B134" i="6" a="1"/>
  <c r="B134" i="6" s="1"/>
  <c r="B133" i="6" a="1"/>
  <c r="B133" i="6" s="1"/>
  <c r="B132" i="6" a="1"/>
  <c r="B132" i="6" s="1"/>
  <c r="B131" i="6" a="1"/>
  <c r="B131" i="6" s="1"/>
  <c r="B130" i="6" a="1"/>
  <c r="B130" i="6" s="1"/>
  <c r="M129" i="6" a="1"/>
  <c r="M129" i="6" s="1"/>
  <c r="B129" i="6" a="1"/>
  <c r="B129" i="6" s="1"/>
  <c r="B128" i="6" a="1"/>
  <c r="B128" i="6" s="1"/>
  <c r="B127" i="6" a="1"/>
  <c r="B127" i="6" s="1"/>
  <c r="B126" i="6" a="1"/>
  <c r="B126" i="6" s="1"/>
  <c r="B125" i="6" a="1"/>
  <c r="B125" i="6" s="1"/>
  <c r="B124" i="6" a="1"/>
  <c r="B124" i="6" s="1"/>
  <c r="B123" i="6" a="1"/>
  <c r="B123" i="6" s="1"/>
  <c r="B122" i="6" a="1"/>
  <c r="B122" i="6" s="1"/>
  <c r="M121" i="6" a="1"/>
  <c r="M121" i="6" s="1"/>
  <c r="B121" i="6" a="1"/>
  <c r="B121" i="6" s="1"/>
  <c r="B120" i="6" a="1"/>
  <c r="B120" i="6" s="1"/>
  <c r="B119" i="6" a="1"/>
  <c r="B119" i="6" s="1"/>
  <c r="B118" i="6" a="1"/>
  <c r="B118" i="6" s="1"/>
  <c r="B117" i="6" a="1"/>
  <c r="B117" i="6" s="1"/>
  <c r="B116" i="6" a="1"/>
  <c r="B116" i="6" s="1"/>
  <c r="U115" i="6"/>
  <c r="T115" i="6"/>
  <c r="S115" i="6"/>
  <c r="R115" i="6"/>
  <c r="Q115" i="6"/>
  <c r="P115" i="6"/>
  <c r="O115" i="6"/>
  <c r="N115" i="6"/>
  <c r="M115" i="6"/>
  <c r="J115" i="6"/>
  <c r="I115" i="6"/>
  <c r="H115" i="6"/>
  <c r="G115" i="6"/>
  <c r="F115" i="6"/>
  <c r="E115" i="6"/>
  <c r="D115" i="6"/>
  <c r="C115" i="6"/>
  <c r="B115" i="6"/>
  <c r="M114" i="6"/>
  <c r="B114" i="6"/>
  <c r="M110" i="6" a="1"/>
  <c r="M110" i="6" s="1"/>
  <c r="B110" i="6" a="1"/>
  <c r="B110" i="6" s="1"/>
  <c r="B109" i="6" a="1"/>
  <c r="B109" i="6" s="1"/>
  <c r="B108" i="6" a="1"/>
  <c r="B108" i="6" s="1"/>
  <c r="B107" i="6" a="1"/>
  <c r="B107" i="6" s="1"/>
  <c r="M106" i="6" a="1"/>
  <c r="M106" i="6" s="1"/>
  <c r="B106" i="6" a="1"/>
  <c r="B106" i="6" s="1"/>
  <c r="B105" i="6" a="1"/>
  <c r="B105" i="6" s="1"/>
  <c r="M104" i="6" a="1"/>
  <c r="M104" i="6" s="1"/>
  <c r="B104" i="6" a="1"/>
  <c r="B104" i="6" s="1"/>
  <c r="B103" i="6" a="1"/>
  <c r="B103" i="6" s="1"/>
  <c r="B102" i="6" a="1"/>
  <c r="B102" i="6" s="1"/>
  <c r="B101" i="6" a="1"/>
  <c r="B101" i="6" s="1"/>
  <c r="B100" i="6" a="1"/>
  <c r="B100" i="6" s="1"/>
  <c r="B99" i="6" a="1"/>
  <c r="B99" i="6" s="1"/>
  <c r="M98" i="6" a="1"/>
  <c r="M98" i="6" s="1"/>
  <c r="B98" i="6" a="1"/>
  <c r="B98" i="6" s="1"/>
  <c r="B97" i="6" a="1"/>
  <c r="B97" i="6" s="1"/>
  <c r="B96" i="6" a="1"/>
  <c r="B96" i="6" s="1"/>
  <c r="B95" i="6" a="1"/>
  <c r="B95" i="6" s="1"/>
  <c r="B94" i="6" a="1"/>
  <c r="B94" i="6" s="1"/>
  <c r="B93" i="6" a="1"/>
  <c r="B93" i="6" s="1"/>
  <c r="B92" i="6" a="1"/>
  <c r="B92" i="6" s="1"/>
  <c r="B91" i="6" a="1"/>
  <c r="B91" i="6" s="1"/>
  <c r="B90" i="6" a="1"/>
  <c r="B90" i="6" s="1"/>
  <c r="B89" i="6" a="1"/>
  <c r="B89" i="6" s="1"/>
  <c r="B88" i="6" a="1"/>
  <c r="B88" i="6" s="1"/>
  <c r="B87" i="6" a="1"/>
  <c r="B87" i="6" s="1"/>
  <c r="B86" i="6" a="1"/>
  <c r="B86" i="6" s="1"/>
  <c r="B85" i="6" a="1"/>
  <c r="B85" i="6" s="1"/>
  <c r="B84" i="6" a="1"/>
  <c r="B84" i="6" s="1"/>
  <c r="B83" i="6" a="1"/>
  <c r="B83" i="6" s="1"/>
  <c r="B82" i="6" a="1"/>
  <c r="B82" i="6" s="1"/>
  <c r="B81" i="6" a="1"/>
  <c r="B81" i="6" s="1"/>
  <c r="B80" i="6" a="1"/>
  <c r="B80" i="6" s="1"/>
  <c r="B79" i="6" a="1"/>
  <c r="B79" i="6" s="1"/>
  <c r="B78" i="6" a="1"/>
  <c r="B78" i="6"/>
  <c r="B77" i="6" a="1"/>
  <c r="B77" i="6" s="1"/>
  <c r="B76" i="6" a="1"/>
  <c r="B76" i="6" s="1"/>
  <c r="B75" i="6" a="1"/>
  <c r="B75" i="6" s="1"/>
  <c r="M74" i="6" a="1"/>
  <c r="M74" i="6" s="1"/>
  <c r="B74" i="6" a="1"/>
  <c r="B74" i="6" s="1"/>
  <c r="B73" i="6" a="1"/>
  <c r="B73" i="6" s="1"/>
  <c r="B72" i="6" a="1"/>
  <c r="B72" i="6" s="1"/>
  <c r="B71" i="6" a="1"/>
  <c r="B71" i="6" s="1"/>
  <c r="B70" i="6" a="1"/>
  <c r="B70" i="6" s="1"/>
  <c r="B69" i="6" a="1"/>
  <c r="B69" i="6" s="1"/>
  <c r="B68" i="6" a="1"/>
  <c r="B68" i="6" s="1"/>
  <c r="B67" i="6" a="1"/>
  <c r="B67" i="6" s="1"/>
  <c r="B66" i="6" a="1"/>
  <c r="B66" i="6" s="1"/>
  <c r="B65" i="6" a="1"/>
  <c r="B65" i="6" s="1"/>
  <c r="B64" i="6" a="1"/>
  <c r="B64" i="6" s="1"/>
  <c r="B63" i="6" a="1"/>
  <c r="B63" i="6" s="1"/>
  <c r="B62" i="6" a="1"/>
  <c r="B62" i="6" s="1"/>
  <c r="B61" i="6" a="1"/>
  <c r="B61" i="6" s="1"/>
  <c r="U60" i="6"/>
  <c r="T60" i="6"/>
  <c r="S60" i="6"/>
  <c r="R60" i="6"/>
  <c r="Q60" i="6"/>
  <c r="P60" i="6"/>
  <c r="O60" i="6"/>
  <c r="N60" i="6"/>
  <c r="M60" i="6"/>
  <c r="J60" i="6"/>
  <c r="I60" i="6"/>
  <c r="H60" i="6"/>
  <c r="G60" i="6"/>
  <c r="F60" i="6"/>
  <c r="E60" i="6"/>
  <c r="D60" i="6"/>
  <c r="C60" i="6"/>
  <c r="B60" i="6"/>
  <c r="M59" i="6"/>
  <c r="B59" i="6"/>
  <c r="M55" i="6" a="1"/>
  <c r="M55" i="6" s="1"/>
  <c r="B55" i="6" a="1"/>
  <c r="B55" i="6" s="1"/>
  <c r="B54" i="6" a="1"/>
  <c r="B54" i="6" s="1"/>
  <c r="M53" i="6" a="1"/>
  <c r="M53" i="6" s="1"/>
  <c r="B53" i="6" a="1"/>
  <c r="B53" i="6" s="1"/>
  <c r="B52" i="6" a="1"/>
  <c r="B52" i="6" s="1"/>
  <c r="B51" i="6" a="1"/>
  <c r="B51" i="6" s="1"/>
  <c r="B50" i="6" a="1"/>
  <c r="B50" i="6" s="1"/>
  <c r="M49" i="6" a="1"/>
  <c r="M49" i="6" s="1"/>
  <c r="B49" i="6" a="1"/>
  <c r="B49" i="6" s="1"/>
  <c r="B48" i="6" a="1"/>
  <c r="B48" i="6" s="1"/>
  <c r="M47" i="6" a="1"/>
  <c r="M47" i="6" s="1"/>
  <c r="B47" i="6" a="1"/>
  <c r="B47" i="6" s="1"/>
  <c r="B46" i="6" a="1"/>
  <c r="B46" i="6" s="1"/>
  <c r="M45" i="6" a="1"/>
  <c r="M45" i="6" s="1"/>
  <c r="B45" i="6" a="1"/>
  <c r="B45" i="6" s="1"/>
  <c r="B44" i="6" a="1"/>
  <c r="B44" i="6" s="1"/>
  <c r="B43" i="6" a="1"/>
  <c r="B43" i="6" s="1"/>
  <c r="B42" i="6" a="1"/>
  <c r="B42" i="6" s="1"/>
  <c r="M41" i="6" a="1"/>
  <c r="M41" i="6" s="1"/>
  <c r="B41" i="6" a="1"/>
  <c r="B41" i="6" s="1"/>
  <c r="B40" i="6" a="1"/>
  <c r="B40" i="6" s="1"/>
  <c r="M39" i="6" a="1"/>
  <c r="M39" i="6" s="1"/>
  <c r="B39" i="6" a="1"/>
  <c r="B39" i="6" s="1"/>
  <c r="B38" i="6" a="1"/>
  <c r="B38" i="6" s="1"/>
  <c r="M37" i="6" a="1"/>
  <c r="M37" i="6" s="1"/>
  <c r="B37" i="6" a="1"/>
  <c r="B37" i="6" s="1"/>
  <c r="B36" i="6" a="1"/>
  <c r="B36" i="6" s="1"/>
  <c r="B35" i="6" a="1"/>
  <c r="B35" i="6" s="1"/>
  <c r="B34" i="6" a="1"/>
  <c r="B34" i="6" s="1"/>
  <c r="B33" i="6" a="1"/>
  <c r="B33" i="6" s="1"/>
  <c r="B32" i="6" a="1"/>
  <c r="B32" i="6" s="1"/>
  <c r="B31" i="6" a="1"/>
  <c r="B31" i="6" s="1"/>
  <c r="B30" i="6" a="1"/>
  <c r="B30" i="6" s="1"/>
  <c r="B29" i="6" a="1"/>
  <c r="B29" i="6" s="1"/>
  <c r="B28" i="6" a="1"/>
  <c r="B28" i="6" s="1"/>
  <c r="B27" i="6" a="1"/>
  <c r="B27" i="6" s="1"/>
  <c r="B26" i="6" a="1"/>
  <c r="B26" i="6" s="1"/>
  <c r="B25" i="6" a="1"/>
  <c r="B25" i="6" s="1"/>
  <c r="B24" i="6" a="1"/>
  <c r="B24" i="6" s="1"/>
  <c r="B23" i="6" a="1"/>
  <c r="B23" i="6" s="1"/>
  <c r="B22" i="6" a="1"/>
  <c r="B22" i="6" s="1"/>
  <c r="M21" i="6" a="1"/>
  <c r="M21" i="6" s="1"/>
  <c r="B21" i="6" a="1"/>
  <c r="B21" i="6" s="1"/>
  <c r="B20" i="6" a="1"/>
  <c r="B20" i="6" s="1"/>
  <c r="B19" i="6" a="1"/>
  <c r="B19" i="6" s="1"/>
  <c r="B18" i="6" a="1"/>
  <c r="B18" i="6" s="1"/>
  <c r="B17" i="6" a="1"/>
  <c r="B17" i="6" s="1"/>
  <c r="B16" i="6" a="1"/>
  <c r="B16" i="6" s="1"/>
  <c r="B15" i="6" a="1"/>
  <c r="B15" i="6" s="1"/>
  <c r="B14" i="6" a="1"/>
  <c r="B14" i="6" s="1"/>
  <c r="B13" i="6" a="1"/>
  <c r="B13" i="6" s="1"/>
  <c r="B12" i="6" a="1"/>
  <c r="B12" i="6" s="1"/>
  <c r="B11" i="6" a="1"/>
  <c r="B11" i="6" s="1"/>
  <c r="B10" i="6" a="1"/>
  <c r="B10" i="6" s="1"/>
  <c r="M9" i="6" a="1"/>
  <c r="M9" i="6" s="1"/>
  <c r="B9" i="6" a="1"/>
  <c r="B9" i="6" s="1"/>
  <c r="B8" i="6" a="1"/>
  <c r="B8" i="6" s="1"/>
  <c r="B7" i="6" a="1"/>
  <c r="B7" i="6" s="1"/>
  <c r="B6" i="6" a="1"/>
  <c r="B6" i="6" s="1"/>
  <c r="M4" i="6"/>
  <c r="B4" i="6"/>
  <c r="Q220" i="5"/>
  <c r="P220" i="5"/>
  <c r="O220" i="5"/>
  <c r="K220" i="5"/>
  <c r="O219" i="7" s="1" a="1"/>
  <c r="O219" i="7" s="1"/>
  <c r="I220" i="5"/>
  <c r="H220" i="5"/>
  <c r="G220" i="5"/>
  <c r="Q219" i="5"/>
  <c r="P219" i="5"/>
  <c r="O219" i="5"/>
  <c r="K219" i="5"/>
  <c r="M219" i="6" s="1" a="1"/>
  <c r="M219" i="6" s="1"/>
  <c r="I219" i="5"/>
  <c r="H219" i="5"/>
  <c r="G219" i="5"/>
  <c r="Q218" i="5"/>
  <c r="P218" i="5"/>
  <c r="O218" i="5"/>
  <c r="K218" i="5"/>
  <c r="O217" i="7" s="1" a="1"/>
  <c r="O217" i="7" s="1"/>
  <c r="I218" i="5"/>
  <c r="H218" i="5"/>
  <c r="G218" i="5"/>
  <c r="Q217" i="5"/>
  <c r="P217" i="5"/>
  <c r="O217" i="5"/>
  <c r="K217" i="5"/>
  <c r="M217" i="6" s="1" a="1"/>
  <c r="M217" i="6" s="1"/>
  <c r="I217" i="5"/>
  <c r="H217" i="5"/>
  <c r="G217" i="5"/>
  <c r="Q216" i="5"/>
  <c r="P216" i="5"/>
  <c r="O216" i="5"/>
  <c r="K216" i="5"/>
  <c r="O215" i="7" s="1" a="1"/>
  <c r="O215" i="7" s="1"/>
  <c r="I216" i="5"/>
  <c r="H216" i="5"/>
  <c r="G216" i="5"/>
  <c r="Q215" i="5"/>
  <c r="P215" i="5"/>
  <c r="O215" i="5"/>
  <c r="K215" i="5"/>
  <c r="M215" i="6" s="1" a="1"/>
  <c r="M215" i="6" s="1"/>
  <c r="I215" i="5"/>
  <c r="H215" i="5"/>
  <c r="G215" i="5"/>
  <c r="Q214" i="5"/>
  <c r="P214" i="5"/>
  <c r="O214" i="5"/>
  <c r="K214" i="5"/>
  <c r="O213" i="7" s="1" a="1"/>
  <c r="O213" i="7" s="1"/>
  <c r="I214" i="5"/>
  <c r="H214" i="5"/>
  <c r="G214" i="5"/>
  <c r="Q213" i="5"/>
  <c r="P213" i="5"/>
  <c r="O213" i="5"/>
  <c r="K213" i="5"/>
  <c r="M213" i="6" s="1" a="1"/>
  <c r="M213" i="6" s="1"/>
  <c r="I213" i="5"/>
  <c r="H213" i="5"/>
  <c r="G213" i="5"/>
  <c r="Q212" i="5"/>
  <c r="P212" i="5"/>
  <c r="O212" i="5"/>
  <c r="K212" i="5"/>
  <c r="O211" i="7" s="1" a="1"/>
  <c r="O211" i="7" s="1"/>
  <c r="I212" i="5"/>
  <c r="H212" i="5"/>
  <c r="G212" i="5"/>
  <c r="Q211" i="5"/>
  <c r="P211" i="5"/>
  <c r="O211" i="5"/>
  <c r="K211" i="5"/>
  <c r="M211" i="6" s="1" a="1"/>
  <c r="M211" i="6" s="1"/>
  <c r="I211" i="5"/>
  <c r="H211" i="5"/>
  <c r="G211" i="5"/>
  <c r="Q210" i="5"/>
  <c r="P210" i="5"/>
  <c r="O210" i="5"/>
  <c r="K210" i="5"/>
  <c r="O209" i="7" s="1" a="1"/>
  <c r="O209" i="7" s="1"/>
  <c r="I210" i="5"/>
  <c r="H210" i="5"/>
  <c r="G210" i="5"/>
  <c r="Q209" i="5"/>
  <c r="P209" i="5"/>
  <c r="O209" i="5"/>
  <c r="K209" i="5"/>
  <c r="M209" i="6" s="1" a="1"/>
  <c r="M209" i="6" s="1"/>
  <c r="I209" i="5"/>
  <c r="H209" i="5"/>
  <c r="G209" i="5"/>
  <c r="Q208" i="5"/>
  <c r="P208" i="5"/>
  <c r="O208" i="5"/>
  <c r="K208" i="5"/>
  <c r="O207" i="7" s="1" a="1"/>
  <c r="O207" i="7" s="1"/>
  <c r="I208" i="5"/>
  <c r="H208" i="5"/>
  <c r="G208" i="5"/>
  <c r="Q207" i="5"/>
  <c r="P207" i="5"/>
  <c r="O207" i="5"/>
  <c r="K207" i="5"/>
  <c r="M207" i="6" s="1" a="1"/>
  <c r="M207" i="6" s="1"/>
  <c r="I207" i="5"/>
  <c r="H207" i="5"/>
  <c r="G207" i="5"/>
  <c r="Q206" i="5"/>
  <c r="P206" i="5"/>
  <c r="O206" i="5"/>
  <c r="K206" i="5"/>
  <c r="O205" i="7" s="1" a="1"/>
  <c r="O205" i="7" s="1"/>
  <c r="I206" i="5"/>
  <c r="H206" i="5"/>
  <c r="G206" i="5"/>
  <c r="Q205" i="5"/>
  <c r="P205" i="5"/>
  <c r="O205" i="5"/>
  <c r="K205" i="5"/>
  <c r="M205" i="6" s="1" a="1"/>
  <c r="M205" i="6" s="1"/>
  <c r="I205" i="5"/>
  <c r="H205" i="5"/>
  <c r="G205" i="5"/>
  <c r="Q204" i="5"/>
  <c r="P204" i="5"/>
  <c r="O204" i="5"/>
  <c r="K204" i="5"/>
  <c r="O203" i="7" s="1" a="1"/>
  <c r="O203" i="7" s="1"/>
  <c r="I204" i="5"/>
  <c r="H204" i="5"/>
  <c r="G204" i="5"/>
  <c r="Q203" i="5"/>
  <c r="P203" i="5"/>
  <c r="O203" i="5"/>
  <c r="K203" i="5"/>
  <c r="M203" i="6" s="1" a="1"/>
  <c r="M203" i="6" s="1"/>
  <c r="I203" i="5"/>
  <c r="H203" i="5"/>
  <c r="G203" i="5"/>
  <c r="Q202" i="5"/>
  <c r="P202" i="5"/>
  <c r="O202" i="5"/>
  <c r="K202" i="5"/>
  <c r="O201" i="7" s="1" a="1"/>
  <c r="O201" i="7" s="1"/>
  <c r="I202" i="5"/>
  <c r="H202" i="5"/>
  <c r="G202" i="5"/>
  <c r="Q201" i="5"/>
  <c r="P201" i="5"/>
  <c r="O201" i="5"/>
  <c r="K201" i="5"/>
  <c r="M201" i="6" s="1" a="1"/>
  <c r="M201" i="6" s="1"/>
  <c r="I201" i="5"/>
  <c r="H201" i="5"/>
  <c r="G201" i="5"/>
  <c r="Q200" i="5"/>
  <c r="P200" i="5"/>
  <c r="O200" i="5"/>
  <c r="K200" i="5"/>
  <c r="O199" i="7" s="1" a="1"/>
  <c r="O199" i="7" s="1"/>
  <c r="I200" i="5"/>
  <c r="H200" i="5"/>
  <c r="G200" i="5"/>
  <c r="Q199" i="5"/>
  <c r="P199" i="5"/>
  <c r="O199" i="5"/>
  <c r="K199" i="5"/>
  <c r="M199" i="6" s="1" a="1"/>
  <c r="M199" i="6" s="1"/>
  <c r="I199" i="5"/>
  <c r="H199" i="5"/>
  <c r="G199" i="5"/>
  <c r="Q198" i="5"/>
  <c r="P198" i="5"/>
  <c r="O198" i="5"/>
  <c r="K198" i="5"/>
  <c r="O197" i="7" s="1" a="1"/>
  <c r="O197" i="7" s="1"/>
  <c r="I198" i="5"/>
  <c r="H198" i="5"/>
  <c r="G198" i="5"/>
  <c r="Q197" i="5"/>
  <c r="P197" i="5"/>
  <c r="O197" i="5"/>
  <c r="K197" i="5"/>
  <c r="M197" i="6" s="1" a="1"/>
  <c r="M197" i="6" s="1"/>
  <c r="I197" i="5"/>
  <c r="H197" i="5"/>
  <c r="G197" i="5"/>
  <c r="Q196" i="5"/>
  <c r="P196" i="5"/>
  <c r="O196" i="5"/>
  <c r="K196" i="5"/>
  <c r="O195" i="7" s="1" a="1"/>
  <c r="O195" i="7" s="1"/>
  <c r="I196" i="5"/>
  <c r="H196" i="5"/>
  <c r="G196" i="5"/>
  <c r="Q195" i="5"/>
  <c r="P195" i="5"/>
  <c r="O195" i="5"/>
  <c r="K195" i="5"/>
  <c r="M195" i="6" s="1" a="1"/>
  <c r="M195" i="6" s="1"/>
  <c r="I195" i="5"/>
  <c r="H195" i="5"/>
  <c r="G195" i="5"/>
  <c r="Q194" i="5"/>
  <c r="P194" i="5"/>
  <c r="O194" i="5"/>
  <c r="K194" i="5"/>
  <c r="O193" i="7" s="1" a="1"/>
  <c r="O193" i="7" s="1"/>
  <c r="I194" i="5"/>
  <c r="H194" i="5"/>
  <c r="G194" i="5"/>
  <c r="Q193" i="5"/>
  <c r="P193" i="5"/>
  <c r="O193" i="5"/>
  <c r="K193" i="5"/>
  <c r="M193" i="6" s="1" a="1"/>
  <c r="M193" i="6" s="1"/>
  <c r="I193" i="5"/>
  <c r="H193" i="5"/>
  <c r="G193" i="5"/>
  <c r="Q192" i="5"/>
  <c r="P192" i="5"/>
  <c r="O192" i="5"/>
  <c r="K192" i="5"/>
  <c r="O191" i="7" s="1" a="1"/>
  <c r="O191" i="7" s="1"/>
  <c r="I192" i="5"/>
  <c r="H192" i="5"/>
  <c r="G192" i="5"/>
  <c r="Q191" i="5"/>
  <c r="P191" i="5"/>
  <c r="O191" i="5"/>
  <c r="K191" i="5"/>
  <c r="M191" i="6" s="1" a="1"/>
  <c r="M191" i="6" s="1"/>
  <c r="I191" i="5"/>
  <c r="H191" i="5"/>
  <c r="G191" i="5"/>
  <c r="Q190" i="5"/>
  <c r="P190" i="5"/>
  <c r="O190" i="5"/>
  <c r="K190" i="5"/>
  <c r="O189" i="7" s="1" a="1"/>
  <c r="O189" i="7" s="1"/>
  <c r="I190" i="5"/>
  <c r="H190" i="5"/>
  <c r="G190" i="5"/>
  <c r="Q189" i="5"/>
  <c r="P189" i="5"/>
  <c r="O189" i="5"/>
  <c r="K189" i="5"/>
  <c r="M189" i="6" s="1" a="1"/>
  <c r="M189" i="6" s="1"/>
  <c r="I189" i="5"/>
  <c r="H189" i="5"/>
  <c r="G189" i="5"/>
  <c r="Q188" i="5"/>
  <c r="P188" i="5"/>
  <c r="O188" i="5"/>
  <c r="K188" i="5"/>
  <c r="O187" i="7" s="1" a="1"/>
  <c r="O187" i="7" s="1"/>
  <c r="I188" i="5"/>
  <c r="H188" i="5"/>
  <c r="G188" i="5"/>
  <c r="Q187" i="5"/>
  <c r="P187" i="5"/>
  <c r="O187" i="5"/>
  <c r="K187" i="5"/>
  <c r="M187" i="6" s="1" a="1"/>
  <c r="M187" i="6" s="1"/>
  <c r="I187" i="5"/>
  <c r="H187" i="5"/>
  <c r="G187" i="5"/>
  <c r="Q186" i="5"/>
  <c r="P186" i="5"/>
  <c r="O186" i="5"/>
  <c r="K186" i="5"/>
  <c r="O185" i="7" s="1" a="1"/>
  <c r="O185" i="7" s="1"/>
  <c r="I186" i="5"/>
  <c r="H186" i="5"/>
  <c r="G186" i="5"/>
  <c r="Q185" i="5"/>
  <c r="P185" i="5"/>
  <c r="O185" i="5"/>
  <c r="K185" i="5"/>
  <c r="M185" i="6" s="1" a="1"/>
  <c r="M185" i="6" s="1"/>
  <c r="I185" i="5"/>
  <c r="H185" i="5"/>
  <c r="G185" i="5"/>
  <c r="Q184" i="5"/>
  <c r="P184" i="5"/>
  <c r="O184" i="5"/>
  <c r="K184" i="5"/>
  <c r="O183" i="7" s="1" a="1"/>
  <c r="O183" i="7" s="1"/>
  <c r="I184" i="5"/>
  <c r="H184" i="5"/>
  <c r="G184" i="5"/>
  <c r="Q183" i="5"/>
  <c r="P183" i="5"/>
  <c r="O183" i="5"/>
  <c r="K183" i="5"/>
  <c r="M183" i="6" s="1" a="1"/>
  <c r="M183" i="6" s="1"/>
  <c r="I183" i="5"/>
  <c r="H183" i="5"/>
  <c r="G183" i="5"/>
  <c r="Q182" i="5"/>
  <c r="P182" i="5"/>
  <c r="O182" i="5"/>
  <c r="K182" i="5"/>
  <c r="O181" i="7" s="1" a="1"/>
  <c r="O181" i="7" s="1"/>
  <c r="I182" i="5"/>
  <c r="H182" i="5"/>
  <c r="G182" i="5"/>
  <c r="Q181" i="5"/>
  <c r="P181" i="5"/>
  <c r="O181" i="5"/>
  <c r="K181" i="5"/>
  <c r="M181" i="6" s="1" a="1"/>
  <c r="M181" i="6" s="1"/>
  <c r="I181" i="5"/>
  <c r="H181" i="5"/>
  <c r="G181" i="5"/>
  <c r="Q180" i="5"/>
  <c r="P180" i="5"/>
  <c r="O180" i="5"/>
  <c r="K180" i="5"/>
  <c r="O179" i="7" s="1" a="1"/>
  <c r="O179" i="7" s="1"/>
  <c r="I180" i="5"/>
  <c r="H180" i="5"/>
  <c r="G180" i="5"/>
  <c r="Q179" i="5"/>
  <c r="P179" i="5"/>
  <c r="O179" i="5"/>
  <c r="K179" i="5"/>
  <c r="M179" i="6" s="1" a="1"/>
  <c r="M179" i="6" s="1"/>
  <c r="I179" i="5"/>
  <c r="H179" i="5"/>
  <c r="G179" i="5"/>
  <c r="Q178" i="5"/>
  <c r="P178" i="5"/>
  <c r="O178" i="5"/>
  <c r="K178" i="5"/>
  <c r="O177" i="7" s="1" a="1"/>
  <c r="O177" i="7" s="1"/>
  <c r="I178" i="5"/>
  <c r="H178" i="5"/>
  <c r="G178" i="5"/>
  <c r="Q177" i="5"/>
  <c r="P177" i="5"/>
  <c r="O177" i="5"/>
  <c r="K177" i="5"/>
  <c r="M177" i="6" s="1" a="1"/>
  <c r="M177" i="6" s="1"/>
  <c r="I177" i="5"/>
  <c r="H177" i="5"/>
  <c r="G177" i="5"/>
  <c r="Q176" i="5"/>
  <c r="P176" i="5"/>
  <c r="O176" i="5"/>
  <c r="K176" i="5"/>
  <c r="O175" i="7" s="1" a="1"/>
  <c r="O175" i="7" s="1"/>
  <c r="I176" i="5"/>
  <c r="H176" i="5"/>
  <c r="G176" i="5"/>
  <c r="Q175" i="5"/>
  <c r="P175" i="5"/>
  <c r="O175" i="5"/>
  <c r="K175" i="5"/>
  <c r="M175" i="6" s="1" a="1"/>
  <c r="M175" i="6" s="1"/>
  <c r="I175" i="5"/>
  <c r="H175" i="5"/>
  <c r="G175" i="5"/>
  <c r="Q174" i="5"/>
  <c r="P174" i="5"/>
  <c r="O174" i="5"/>
  <c r="K174" i="5"/>
  <c r="O173" i="7" s="1" a="1"/>
  <c r="O173" i="7" s="1"/>
  <c r="I174" i="5"/>
  <c r="H174" i="5"/>
  <c r="G174" i="5"/>
  <c r="Q173" i="5"/>
  <c r="P173" i="5"/>
  <c r="O173" i="5"/>
  <c r="K173" i="5"/>
  <c r="M173" i="6" s="1" a="1"/>
  <c r="M173" i="6" s="1"/>
  <c r="I173" i="5"/>
  <c r="H173" i="5"/>
  <c r="G173" i="5"/>
  <c r="Q172" i="5"/>
  <c r="P172" i="5"/>
  <c r="O172" i="5"/>
  <c r="K172" i="5"/>
  <c r="O171" i="7" s="1" a="1"/>
  <c r="O171" i="7" s="1"/>
  <c r="I172" i="5"/>
  <c r="H172" i="5"/>
  <c r="G172" i="5"/>
  <c r="Q171" i="5"/>
  <c r="E72" i="9" s="1"/>
  <c r="P171" i="5"/>
  <c r="O171" i="5"/>
  <c r="K171" i="5"/>
  <c r="M171" i="6" s="1" a="1"/>
  <c r="M171" i="6" s="1"/>
  <c r="I171" i="5"/>
  <c r="C72" i="9" s="1"/>
  <c r="H171" i="5"/>
  <c r="G171" i="5"/>
  <c r="Q170" i="5"/>
  <c r="P170" i="5"/>
  <c r="O170" i="5"/>
  <c r="N170" i="5"/>
  <c r="M170" i="5"/>
  <c r="L170" i="5"/>
  <c r="I170" i="5"/>
  <c r="H170" i="5"/>
  <c r="G170" i="5"/>
  <c r="F170" i="5"/>
  <c r="E170" i="5"/>
  <c r="D170" i="5"/>
  <c r="Q165" i="5"/>
  <c r="P165" i="5"/>
  <c r="O165" i="5"/>
  <c r="K165" i="5"/>
  <c r="M165" i="6" s="1" a="1"/>
  <c r="M165" i="6" s="1"/>
  <c r="I165" i="5"/>
  <c r="H165" i="5"/>
  <c r="G165" i="5"/>
  <c r="Q164" i="5"/>
  <c r="P164" i="5"/>
  <c r="O164" i="5"/>
  <c r="K164" i="5"/>
  <c r="M164" i="6" s="1" a="1"/>
  <c r="M164" i="6" s="1"/>
  <c r="I164" i="5"/>
  <c r="H164" i="5"/>
  <c r="G164" i="5"/>
  <c r="Q163" i="5"/>
  <c r="P163" i="5"/>
  <c r="O163" i="5"/>
  <c r="K163" i="5"/>
  <c r="O162" i="7" s="1" a="1"/>
  <c r="O162" i="7" s="1"/>
  <c r="I163" i="5"/>
  <c r="H163" i="5"/>
  <c r="G163" i="5"/>
  <c r="Q162" i="5"/>
  <c r="P162" i="5"/>
  <c r="O162" i="5"/>
  <c r="K162" i="5"/>
  <c r="M162" i="6" s="1" a="1"/>
  <c r="M162" i="6" s="1"/>
  <c r="I162" i="5"/>
  <c r="H162" i="5"/>
  <c r="G162" i="5"/>
  <c r="Q161" i="5"/>
  <c r="P161" i="5"/>
  <c r="O161" i="5"/>
  <c r="K161" i="5"/>
  <c r="O160" i="7" s="1" a="1"/>
  <c r="O160" i="7" s="1"/>
  <c r="I161" i="5"/>
  <c r="H161" i="5"/>
  <c r="G161" i="5"/>
  <c r="Q160" i="5"/>
  <c r="P160" i="5"/>
  <c r="O160" i="5"/>
  <c r="K160" i="5"/>
  <c r="M160" i="6" s="1" a="1"/>
  <c r="M160" i="6" s="1"/>
  <c r="I160" i="5"/>
  <c r="H160" i="5"/>
  <c r="G160" i="5"/>
  <c r="Q159" i="5"/>
  <c r="P159" i="5"/>
  <c r="O159" i="5"/>
  <c r="K159" i="5"/>
  <c r="O158" i="7" s="1" a="1"/>
  <c r="O158" i="7" s="1"/>
  <c r="I159" i="5"/>
  <c r="H159" i="5"/>
  <c r="G159" i="5"/>
  <c r="Q158" i="5"/>
  <c r="P158" i="5"/>
  <c r="O158" i="5"/>
  <c r="K158" i="5"/>
  <c r="M158" i="6" s="1" a="1"/>
  <c r="M158" i="6" s="1"/>
  <c r="I158" i="5"/>
  <c r="H158" i="5"/>
  <c r="G158" i="5"/>
  <c r="Q157" i="5"/>
  <c r="P157" i="5"/>
  <c r="O157" i="5"/>
  <c r="K157" i="5"/>
  <c r="M157" i="6" s="1" a="1"/>
  <c r="M157" i="6" s="1"/>
  <c r="I157" i="5"/>
  <c r="H157" i="5"/>
  <c r="G157" i="5"/>
  <c r="Q156" i="5"/>
  <c r="P156" i="5"/>
  <c r="O156" i="5"/>
  <c r="K156" i="5"/>
  <c r="M156" i="6" s="1" a="1"/>
  <c r="M156" i="6" s="1"/>
  <c r="I156" i="5"/>
  <c r="H156" i="5"/>
  <c r="G156" i="5"/>
  <c r="Q155" i="5"/>
  <c r="P155" i="5"/>
  <c r="O155" i="5"/>
  <c r="K155" i="5"/>
  <c r="O154" i="7" s="1" a="1"/>
  <c r="O154" i="7" s="1"/>
  <c r="I155" i="5"/>
  <c r="H155" i="5"/>
  <c r="G155" i="5"/>
  <c r="Q154" i="5"/>
  <c r="P154" i="5"/>
  <c r="O154" i="5"/>
  <c r="K154" i="5"/>
  <c r="M154" i="6" s="1" a="1"/>
  <c r="M154" i="6" s="1"/>
  <c r="I154" i="5"/>
  <c r="H154" i="5"/>
  <c r="G154" i="5"/>
  <c r="Q153" i="5"/>
  <c r="P153" i="5"/>
  <c r="O153" i="5"/>
  <c r="K153" i="5"/>
  <c r="O152" i="7" s="1" a="1"/>
  <c r="O152" i="7" s="1"/>
  <c r="I153" i="5"/>
  <c r="H153" i="5"/>
  <c r="G153" i="5"/>
  <c r="Q152" i="5"/>
  <c r="P152" i="5"/>
  <c r="O152" i="5"/>
  <c r="K152" i="5"/>
  <c r="M152" i="6" s="1" a="1"/>
  <c r="M152" i="6" s="1"/>
  <c r="I152" i="5"/>
  <c r="H152" i="5"/>
  <c r="G152" i="5"/>
  <c r="Q151" i="5"/>
  <c r="P151" i="5"/>
  <c r="O151" i="5"/>
  <c r="K151" i="5"/>
  <c r="O150" i="7" s="1" a="1"/>
  <c r="O150" i="7" s="1"/>
  <c r="I151" i="5"/>
  <c r="H151" i="5"/>
  <c r="G151" i="5"/>
  <c r="Q150" i="5"/>
  <c r="P150" i="5"/>
  <c r="O150" i="5"/>
  <c r="K150" i="5"/>
  <c r="M150" i="6" s="1" a="1"/>
  <c r="M150" i="6" s="1"/>
  <c r="I150" i="5"/>
  <c r="H150" i="5"/>
  <c r="G150" i="5"/>
  <c r="Q149" i="5"/>
  <c r="P149" i="5"/>
  <c r="O149" i="5"/>
  <c r="K149" i="5"/>
  <c r="M149" i="6" s="1" a="1"/>
  <c r="M149" i="6" s="1"/>
  <c r="I149" i="5"/>
  <c r="H149" i="5"/>
  <c r="G149" i="5"/>
  <c r="Q148" i="5"/>
  <c r="P148" i="5"/>
  <c r="O148" i="5"/>
  <c r="K148" i="5"/>
  <c r="M148" i="6" s="1" a="1"/>
  <c r="M148" i="6" s="1"/>
  <c r="I148" i="5"/>
  <c r="H148" i="5"/>
  <c r="G148" i="5"/>
  <c r="Q147" i="5"/>
  <c r="P147" i="5"/>
  <c r="O147" i="5"/>
  <c r="K147" i="5"/>
  <c r="O146" i="7" s="1" a="1"/>
  <c r="O146" i="7" s="1"/>
  <c r="I147" i="5"/>
  <c r="H147" i="5"/>
  <c r="G147" i="5"/>
  <c r="Q146" i="5"/>
  <c r="P146" i="5"/>
  <c r="O146" i="5"/>
  <c r="K146" i="5"/>
  <c r="M146" i="6" s="1" a="1"/>
  <c r="M146" i="6" s="1"/>
  <c r="I146" i="5"/>
  <c r="H146" i="5"/>
  <c r="G146" i="5"/>
  <c r="Q145" i="5"/>
  <c r="P145" i="5"/>
  <c r="O145" i="5"/>
  <c r="K145" i="5"/>
  <c r="O144" i="7" s="1" a="1"/>
  <c r="O144" i="7" s="1"/>
  <c r="I145" i="5"/>
  <c r="H145" i="5"/>
  <c r="G145" i="5"/>
  <c r="Q144" i="5"/>
  <c r="P144" i="5"/>
  <c r="O144" i="5"/>
  <c r="K144" i="5"/>
  <c r="M144" i="6" s="1" a="1"/>
  <c r="M144" i="6" s="1"/>
  <c r="I144" i="5"/>
  <c r="H144" i="5"/>
  <c r="G144" i="5"/>
  <c r="Q143" i="5"/>
  <c r="P143" i="5"/>
  <c r="O143" i="5"/>
  <c r="K143" i="5"/>
  <c r="O142" i="7" s="1" a="1"/>
  <c r="O142" i="7" s="1"/>
  <c r="I143" i="5"/>
  <c r="H143" i="5"/>
  <c r="G143" i="5"/>
  <c r="Q142" i="5"/>
  <c r="P142" i="5"/>
  <c r="O142" i="5"/>
  <c r="K142" i="5"/>
  <c r="M142" i="6" s="1" a="1"/>
  <c r="M142" i="6" s="1"/>
  <c r="I142" i="5"/>
  <c r="H142" i="5"/>
  <c r="G142" i="5"/>
  <c r="Q141" i="5"/>
  <c r="P141" i="5"/>
  <c r="O141" i="5"/>
  <c r="K141" i="5"/>
  <c r="M141" i="6" s="1" a="1"/>
  <c r="M141" i="6" s="1"/>
  <c r="I141" i="5"/>
  <c r="H141" i="5"/>
  <c r="G141" i="5"/>
  <c r="Q140" i="5"/>
  <c r="P140" i="5"/>
  <c r="O140" i="5"/>
  <c r="K140" i="5"/>
  <c r="M140" i="6" s="1" a="1"/>
  <c r="M140" i="6" s="1"/>
  <c r="I140" i="5"/>
  <c r="H140" i="5"/>
  <c r="G140" i="5"/>
  <c r="Q139" i="5"/>
  <c r="P139" i="5"/>
  <c r="O139" i="5"/>
  <c r="K139" i="5"/>
  <c r="O138" i="7" s="1" a="1"/>
  <c r="O138" i="7" s="1"/>
  <c r="I139" i="5"/>
  <c r="H139" i="5"/>
  <c r="G139" i="5"/>
  <c r="Q138" i="5"/>
  <c r="P138" i="5"/>
  <c r="O138" i="5"/>
  <c r="K138" i="5"/>
  <c r="M138" i="6" s="1" a="1"/>
  <c r="M138" i="6" s="1"/>
  <c r="I138" i="5"/>
  <c r="H138" i="5"/>
  <c r="G138" i="5"/>
  <c r="Q137" i="5"/>
  <c r="P137" i="5"/>
  <c r="O137" i="5"/>
  <c r="K137" i="5"/>
  <c r="O136" i="7" s="1" a="1"/>
  <c r="O136" i="7" s="1"/>
  <c r="I137" i="5"/>
  <c r="H137" i="5"/>
  <c r="G137" i="5"/>
  <c r="Q136" i="5"/>
  <c r="P136" i="5"/>
  <c r="O136" i="5"/>
  <c r="K136" i="5"/>
  <c r="M136" i="6" s="1" a="1"/>
  <c r="M136" i="6" s="1"/>
  <c r="I136" i="5"/>
  <c r="H136" i="5"/>
  <c r="G136" i="5"/>
  <c r="Q135" i="5"/>
  <c r="P135" i="5"/>
  <c r="O135" i="5"/>
  <c r="K135" i="5"/>
  <c r="O134" i="7" s="1" a="1"/>
  <c r="O134" i="7" s="1"/>
  <c r="I135" i="5"/>
  <c r="H135" i="5"/>
  <c r="G135" i="5"/>
  <c r="Q134" i="5"/>
  <c r="P134" i="5"/>
  <c r="O134" i="5"/>
  <c r="K134" i="5"/>
  <c r="M134" i="6" s="1" a="1"/>
  <c r="M134" i="6" s="1"/>
  <c r="I134" i="5"/>
  <c r="H134" i="5"/>
  <c r="G134" i="5"/>
  <c r="Q133" i="5"/>
  <c r="P133" i="5"/>
  <c r="O133" i="5"/>
  <c r="K133" i="5"/>
  <c r="M133" i="6" s="1" a="1"/>
  <c r="M133" i="6" s="1"/>
  <c r="I133" i="5"/>
  <c r="H133" i="5"/>
  <c r="G133" i="5"/>
  <c r="Q132" i="5"/>
  <c r="P132" i="5"/>
  <c r="O132" i="5"/>
  <c r="K132" i="5"/>
  <c r="M132" i="6" s="1" a="1"/>
  <c r="M132" i="6" s="1"/>
  <c r="I132" i="5"/>
  <c r="H132" i="5"/>
  <c r="G132" i="5"/>
  <c r="Q131" i="5"/>
  <c r="P131" i="5"/>
  <c r="O131" i="5"/>
  <c r="K131" i="5"/>
  <c r="O130" i="7" s="1" a="1"/>
  <c r="O130" i="7" s="1"/>
  <c r="I131" i="5"/>
  <c r="H131" i="5"/>
  <c r="G131" i="5"/>
  <c r="Q130" i="5"/>
  <c r="P130" i="5"/>
  <c r="O130" i="5"/>
  <c r="K130" i="5"/>
  <c r="M130" i="6" s="1" a="1"/>
  <c r="M130" i="6" s="1"/>
  <c r="I130" i="5"/>
  <c r="H130" i="5"/>
  <c r="G130" i="5"/>
  <c r="Q129" i="5"/>
  <c r="P129" i="5"/>
  <c r="O129" i="5"/>
  <c r="K129" i="5"/>
  <c r="O128" i="7" s="1" a="1"/>
  <c r="O128" i="7" s="1"/>
  <c r="I129" i="5"/>
  <c r="H129" i="5"/>
  <c r="G129" i="5"/>
  <c r="Q128" i="5"/>
  <c r="P128" i="5"/>
  <c r="O128" i="5"/>
  <c r="K128" i="5"/>
  <c r="M128" i="6" s="1" a="1"/>
  <c r="M128" i="6" s="1"/>
  <c r="I128" i="5"/>
  <c r="H128" i="5"/>
  <c r="G128" i="5"/>
  <c r="Q127" i="5"/>
  <c r="P127" i="5"/>
  <c r="O127" i="5"/>
  <c r="K127" i="5"/>
  <c r="O126" i="7" s="1" a="1"/>
  <c r="O126" i="7" s="1"/>
  <c r="I127" i="5"/>
  <c r="H127" i="5"/>
  <c r="G127" i="5"/>
  <c r="Q126" i="5"/>
  <c r="P126" i="5"/>
  <c r="O126" i="5"/>
  <c r="K126" i="5"/>
  <c r="M126" i="6" s="1" a="1"/>
  <c r="M126" i="6" s="1"/>
  <c r="I126" i="5"/>
  <c r="H126" i="5"/>
  <c r="G126" i="5"/>
  <c r="Q125" i="5"/>
  <c r="P125" i="5"/>
  <c r="O125" i="5"/>
  <c r="K125" i="5"/>
  <c r="M125" i="6" s="1" a="1"/>
  <c r="M125" i="6" s="1"/>
  <c r="I125" i="5"/>
  <c r="H125" i="5"/>
  <c r="G125" i="5"/>
  <c r="Q124" i="5"/>
  <c r="P124" i="5"/>
  <c r="O124" i="5"/>
  <c r="K124" i="5"/>
  <c r="M124" i="6" s="1" a="1"/>
  <c r="M124" i="6" s="1"/>
  <c r="I124" i="5"/>
  <c r="H124" i="5"/>
  <c r="G124" i="5"/>
  <c r="Q123" i="5"/>
  <c r="P123" i="5"/>
  <c r="O123" i="5"/>
  <c r="K123" i="5"/>
  <c r="O122" i="7" s="1" a="1"/>
  <c r="O122" i="7" s="1"/>
  <c r="I123" i="5"/>
  <c r="H123" i="5"/>
  <c r="G123" i="5"/>
  <c r="Q122" i="5"/>
  <c r="P122" i="5"/>
  <c r="O122" i="5"/>
  <c r="K122" i="5"/>
  <c r="M122" i="6" s="1" a="1"/>
  <c r="M122" i="6" s="1"/>
  <c r="I122" i="5"/>
  <c r="H122" i="5"/>
  <c r="G122" i="5"/>
  <c r="Q121" i="5"/>
  <c r="P121" i="5"/>
  <c r="O121" i="5"/>
  <c r="K121" i="5"/>
  <c r="O120" i="7" s="1" a="1"/>
  <c r="O120" i="7" s="1"/>
  <c r="I121" i="5"/>
  <c r="H121" i="5"/>
  <c r="G121" i="5"/>
  <c r="Q120" i="5"/>
  <c r="P120" i="5"/>
  <c r="O120" i="5"/>
  <c r="K120" i="5"/>
  <c r="M120" i="6" s="1" a="1"/>
  <c r="M120" i="6" s="1"/>
  <c r="I120" i="5"/>
  <c r="H120" i="5"/>
  <c r="G120" i="5"/>
  <c r="Q119" i="5"/>
  <c r="P119" i="5"/>
  <c r="O119" i="5"/>
  <c r="K119" i="5"/>
  <c r="O118" i="7" s="1" a="1"/>
  <c r="O118" i="7" s="1"/>
  <c r="I119" i="5"/>
  <c r="H119" i="5"/>
  <c r="G119" i="5"/>
  <c r="Q118" i="5"/>
  <c r="P118" i="5"/>
  <c r="O118" i="5"/>
  <c r="K118" i="5"/>
  <c r="M118" i="6" s="1" a="1"/>
  <c r="M118" i="6" s="1"/>
  <c r="I118" i="5"/>
  <c r="H118" i="5"/>
  <c r="G118" i="5"/>
  <c r="Q117" i="5"/>
  <c r="E54" i="9" s="1"/>
  <c r="P117" i="5"/>
  <c r="O117" i="5"/>
  <c r="K117" i="5"/>
  <c r="M117" i="6" s="1" a="1"/>
  <c r="M117" i="6" s="1"/>
  <c r="I117" i="5"/>
  <c r="H117" i="5"/>
  <c r="G117" i="5"/>
  <c r="Q116" i="5"/>
  <c r="P116" i="5"/>
  <c r="O116" i="5"/>
  <c r="K116" i="5"/>
  <c r="M116" i="6" s="1" a="1"/>
  <c r="M116" i="6" s="1"/>
  <c r="I116" i="5"/>
  <c r="C54" i="9" s="1"/>
  <c r="H116" i="5"/>
  <c r="C53" i="9" s="1"/>
  <c r="G116" i="5"/>
  <c r="C52" i="9" s="1"/>
  <c r="Q115" i="5"/>
  <c r="P115" i="5"/>
  <c r="O115" i="5"/>
  <c r="N115" i="5"/>
  <c r="M115" i="5"/>
  <c r="L115" i="5"/>
  <c r="I115" i="5"/>
  <c r="H115" i="5"/>
  <c r="G115" i="5"/>
  <c r="F115" i="5"/>
  <c r="E115" i="5"/>
  <c r="D115" i="5"/>
  <c r="Q110" i="5"/>
  <c r="P110" i="5"/>
  <c r="O110" i="5"/>
  <c r="K110" i="5"/>
  <c r="O110" i="7" s="1" a="1"/>
  <c r="O110" i="7" s="1"/>
  <c r="I110" i="5"/>
  <c r="H110" i="5"/>
  <c r="G110" i="5"/>
  <c r="Q109" i="5"/>
  <c r="P109" i="5"/>
  <c r="O109" i="5"/>
  <c r="K109" i="5"/>
  <c r="M109" i="6" s="1" a="1"/>
  <c r="M109" i="6" s="1"/>
  <c r="I109" i="5"/>
  <c r="H109" i="5"/>
  <c r="G109" i="5"/>
  <c r="Q108" i="5"/>
  <c r="P108" i="5"/>
  <c r="O108" i="5"/>
  <c r="K108" i="5"/>
  <c r="O108" i="7" s="1" a="1"/>
  <c r="O108" i="7" s="1"/>
  <c r="I108" i="5"/>
  <c r="H108" i="5"/>
  <c r="G108" i="5"/>
  <c r="Q107" i="5"/>
  <c r="P107" i="5"/>
  <c r="O107" i="5"/>
  <c r="K107" i="5"/>
  <c r="M107" i="6" s="1" a="1"/>
  <c r="M107" i="6" s="1"/>
  <c r="I107" i="5"/>
  <c r="H107" i="5"/>
  <c r="G107" i="5"/>
  <c r="Q106" i="5"/>
  <c r="P106" i="5"/>
  <c r="O106" i="5"/>
  <c r="K106" i="5"/>
  <c r="O106" i="7" s="1" a="1"/>
  <c r="O106" i="7" s="1"/>
  <c r="I106" i="5"/>
  <c r="H106" i="5"/>
  <c r="G106" i="5"/>
  <c r="Q105" i="5"/>
  <c r="P105" i="5"/>
  <c r="O105" i="5"/>
  <c r="K105" i="5"/>
  <c r="M105" i="6" s="1" a="1"/>
  <c r="M105" i="6" s="1"/>
  <c r="I105" i="5"/>
  <c r="H105" i="5"/>
  <c r="G105" i="5"/>
  <c r="Q104" i="5"/>
  <c r="P104" i="5"/>
  <c r="O104" i="5"/>
  <c r="K104" i="5"/>
  <c r="O104" i="7" s="1" a="1"/>
  <c r="O104" i="7" s="1"/>
  <c r="I104" i="5"/>
  <c r="H104" i="5"/>
  <c r="G104" i="5"/>
  <c r="Q103" i="5"/>
  <c r="P103" i="5"/>
  <c r="O103" i="5"/>
  <c r="K103" i="5"/>
  <c r="M103" i="6" s="1" a="1"/>
  <c r="M103" i="6" s="1"/>
  <c r="I103" i="5"/>
  <c r="H103" i="5"/>
  <c r="G103" i="5"/>
  <c r="Q102" i="5"/>
  <c r="P102" i="5"/>
  <c r="O102" i="5"/>
  <c r="K102" i="5"/>
  <c r="O102" i="7" s="1" a="1"/>
  <c r="O102" i="7" s="1"/>
  <c r="I102" i="5"/>
  <c r="H102" i="5"/>
  <c r="G102" i="5"/>
  <c r="Q101" i="5"/>
  <c r="P101" i="5"/>
  <c r="O101" i="5"/>
  <c r="K101" i="5"/>
  <c r="M101" i="6" s="1" a="1"/>
  <c r="M101" i="6" s="1"/>
  <c r="I101" i="5"/>
  <c r="H101" i="5"/>
  <c r="G101" i="5"/>
  <c r="Q100" i="5"/>
  <c r="P100" i="5"/>
  <c r="O100" i="5"/>
  <c r="K100" i="5"/>
  <c r="O100" i="7" s="1" a="1"/>
  <c r="O100" i="7" s="1"/>
  <c r="I100" i="5"/>
  <c r="H100" i="5"/>
  <c r="G100" i="5"/>
  <c r="Q99" i="5"/>
  <c r="P99" i="5"/>
  <c r="O99" i="5"/>
  <c r="K99" i="5"/>
  <c r="M99" i="6" s="1" a="1"/>
  <c r="M99" i="6" s="1"/>
  <c r="I99" i="5"/>
  <c r="H99" i="5"/>
  <c r="G99" i="5"/>
  <c r="Q98" i="5"/>
  <c r="P98" i="5"/>
  <c r="O98" i="5"/>
  <c r="K98" i="5"/>
  <c r="O98" i="7" s="1" a="1"/>
  <c r="O98" i="7" s="1"/>
  <c r="I98" i="5"/>
  <c r="H98" i="5"/>
  <c r="G98" i="5"/>
  <c r="Q97" i="5"/>
  <c r="P97" i="5"/>
  <c r="O97" i="5"/>
  <c r="K97" i="5"/>
  <c r="M97" i="6" s="1" a="1"/>
  <c r="M97" i="6" s="1"/>
  <c r="I97" i="5"/>
  <c r="H97" i="5"/>
  <c r="G97" i="5"/>
  <c r="Q96" i="5"/>
  <c r="P96" i="5"/>
  <c r="O96" i="5"/>
  <c r="K96" i="5"/>
  <c r="O96" i="7" s="1" a="1"/>
  <c r="O96" i="7" s="1"/>
  <c r="I96" i="5"/>
  <c r="H96" i="5"/>
  <c r="G96" i="5"/>
  <c r="Q95" i="5"/>
  <c r="P95" i="5"/>
  <c r="O95" i="5"/>
  <c r="K95" i="5"/>
  <c r="M95" i="6" s="1" a="1"/>
  <c r="M95" i="6" s="1"/>
  <c r="I95" i="5"/>
  <c r="H95" i="5"/>
  <c r="G95" i="5"/>
  <c r="Q94" i="5"/>
  <c r="P94" i="5"/>
  <c r="O94" i="5"/>
  <c r="K94" i="5"/>
  <c r="O94" i="7" s="1" a="1"/>
  <c r="O94" i="7" s="1"/>
  <c r="I94" i="5"/>
  <c r="H94" i="5"/>
  <c r="G94" i="5"/>
  <c r="Q93" i="5"/>
  <c r="P93" i="5"/>
  <c r="O93" i="5"/>
  <c r="K93" i="5"/>
  <c r="M93" i="6" s="1" a="1"/>
  <c r="M93" i="6" s="1"/>
  <c r="I93" i="5"/>
  <c r="H93" i="5"/>
  <c r="G93" i="5"/>
  <c r="Q92" i="5"/>
  <c r="P92" i="5"/>
  <c r="O92" i="5"/>
  <c r="K92" i="5"/>
  <c r="O92" i="7" s="1" a="1"/>
  <c r="O92" i="7" s="1"/>
  <c r="I92" i="5"/>
  <c r="H92" i="5"/>
  <c r="G92" i="5"/>
  <c r="Q91" i="5"/>
  <c r="P91" i="5"/>
  <c r="O91" i="5"/>
  <c r="K91" i="5"/>
  <c r="M91" i="6" s="1" a="1"/>
  <c r="M91" i="6" s="1"/>
  <c r="I91" i="5"/>
  <c r="H91" i="5"/>
  <c r="G91" i="5"/>
  <c r="Q90" i="5"/>
  <c r="P90" i="5"/>
  <c r="O90" i="5"/>
  <c r="K90" i="5"/>
  <c r="O90" i="7" s="1" a="1"/>
  <c r="O90" i="7" s="1"/>
  <c r="I90" i="5"/>
  <c r="H90" i="5"/>
  <c r="G90" i="5"/>
  <c r="Q89" i="5"/>
  <c r="P89" i="5"/>
  <c r="O89" i="5"/>
  <c r="K89" i="5"/>
  <c r="M89" i="6" s="1" a="1"/>
  <c r="M89" i="6" s="1"/>
  <c r="I89" i="5"/>
  <c r="H89" i="5"/>
  <c r="G89" i="5"/>
  <c r="Q88" i="5"/>
  <c r="P88" i="5"/>
  <c r="O88" i="5"/>
  <c r="K88" i="5"/>
  <c r="O88" i="7" s="1" a="1"/>
  <c r="O88" i="7" s="1"/>
  <c r="I88" i="5"/>
  <c r="H88" i="5"/>
  <c r="G88" i="5"/>
  <c r="Q87" i="5"/>
  <c r="P87" i="5"/>
  <c r="O87" i="5"/>
  <c r="K87" i="5"/>
  <c r="M87" i="6" s="1" a="1"/>
  <c r="M87" i="6" s="1"/>
  <c r="I87" i="5"/>
  <c r="H87" i="5"/>
  <c r="G87" i="5"/>
  <c r="Q86" i="5"/>
  <c r="P86" i="5"/>
  <c r="O86" i="5"/>
  <c r="K86" i="5"/>
  <c r="O86" i="7" s="1" a="1"/>
  <c r="O86" i="7" s="1"/>
  <c r="I86" i="5"/>
  <c r="H86" i="5"/>
  <c r="G86" i="5"/>
  <c r="Q85" i="5"/>
  <c r="P85" i="5"/>
  <c r="O85" i="5"/>
  <c r="K85" i="5"/>
  <c r="M85" i="6" s="1" a="1"/>
  <c r="M85" i="6" s="1"/>
  <c r="I85" i="5"/>
  <c r="H85" i="5"/>
  <c r="G85" i="5"/>
  <c r="Q84" i="5"/>
  <c r="P84" i="5"/>
  <c r="O84" i="5"/>
  <c r="K84" i="5"/>
  <c r="O84" i="7" s="1" a="1"/>
  <c r="O84" i="7" s="1"/>
  <c r="I84" i="5"/>
  <c r="H84" i="5"/>
  <c r="G84" i="5"/>
  <c r="Q83" i="5"/>
  <c r="P83" i="5"/>
  <c r="O83" i="5"/>
  <c r="K83" i="5"/>
  <c r="M83" i="6" s="1" a="1"/>
  <c r="M83" i="6" s="1"/>
  <c r="I83" i="5"/>
  <c r="H83" i="5"/>
  <c r="G83" i="5"/>
  <c r="Q82" i="5"/>
  <c r="P82" i="5"/>
  <c r="O82" i="5"/>
  <c r="K82" i="5"/>
  <c r="O82" i="7" s="1" a="1"/>
  <c r="O82" i="7" s="1"/>
  <c r="I82" i="5"/>
  <c r="H82" i="5"/>
  <c r="G82" i="5"/>
  <c r="Q81" i="5"/>
  <c r="P81" i="5"/>
  <c r="O81" i="5"/>
  <c r="K81" i="5"/>
  <c r="M81" i="6" s="1" a="1"/>
  <c r="M81" i="6" s="1"/>
  <c r="I81" i="5"/>
  <c r="H81" i="5"/>
  <c r="G81" i="5"/>
  <c r="Q80" i="5"/>
  <c r="P80" i="5"/>
  <c r="O80" i="5"/>
  <c r="K80" i="5"/>
  <c r="O80" i="7" s="1" a="1"/>
  <c r="O80" i="7" s="1"/>
  <c r="I80" i="5"/>
  <c r="H80" i="5"/>
  <c r="G80" i="5"/>
  <c r="Q79" i="5"/>
  <c r="P79" i="5"/>
  <c r="O79" i="5"/>
  <c r="K79" i="5"/>
  <c r="M79" i="6" s="1" a="1"/>
  <c r="M79" i="6" s="1"/>
  <c r="I79" i="5"/>
  <c r="H79" i="5"/>
  <c r="G79" i="5"/>
  <c r="Q78" i="5"/>
  <c r="P78" i="5"/>
  <c r="O78" i="5"/>
  <c r="K78" i="5"/>
  <c r="O78" i="7" s="1" a="1"/>
  <c r="O78" i="7" s="1"/>
  <c r="I78" i="5"/>
  <c r="H78" i="5"/>
  <c r="G78" i="5"/>
  <c r="Q77" i="5"/>
  <c r="P77" i="5"/>
  <c r="O77" i="5"/>
  <c r="K77" i="5"/>
  <c r="M77" i="6" s="1" a="1"/>
  <c r="M77" i="6" s="1"/>
  <c r="I77" i="5"/>
  <c r="H77" i="5"/>
  <c r="G77" i="5"/>
  <c r="Q76" i="5"/>
  <c r="P76" i="5"/>
  <c r="O76" i="5"/>
  <c r="K76" i="5"/>
  <c r="O76" i="7" s="1" a="1"/>
  <c r="O76" i="7" s="1"/>
  <c r="I76" i="5"/>
  <c r="H76" i="5"/>
  <c r="G76" i="5"/>
  <c r="Q75" i="5"/>
  <c r="P75" i="5"/>
  <c r="O75" i="5"/>
  <c r="K75" i="5"/>
  <c r="M75" i="6" s="1" a="1"/>
  <c r="M75" i="6" s="1"/>
  <c r="I75" i="5"/>
  <c r="H75" i="5"/>
  <c r="G75" i="5"/>
  <c r="Q74" i="5"/>
  <c r="P74" i="5"/>
  <c r="O74" i="5"/>
  <c r="K74" i="5"/>
  <c r="O74" i="7" s="1" a="1"/>
  <c r="O74" i="7" s="1"/>
  <c r="I74" i="5"/>
  <c r="H74" i="5"/>
  <c r="G74" i="5"/>
  <c r="Q73" i="5"/>
  <c r="P73" i="5"/>
  <c r="O73" i="5"/>
  <c r="K73" i="5"/>
  <c r="M73" i="6" s="1" a="1"/>
  <c r="M73" i="6" s="1"/>
  <c r="I73" i="5"/>
  <c r="H73" i="5"/>
  <c r="G73" i="5"/>
  <c r="Q72" i="5"/>
  <c r="P72" i="5"/>
  <c r="O72" i="5"/>
  <c r="K72" i="5"/>
  <c r="O72" i="7" s="1" a="1"/>
  <c r="O72" i="7" s="1"/>
  <c r="I72" i="5"/>
  <c r="H72" i="5"/>
  <c r="G72" i="5"/>
  <c r="Q71" i="5"/>
  <c r="P71" i="5"/>
  <c r="O71" i="5"/>
  <c r="K71" i="5"/>
  <c r="M71" i="6" s="1" a="1"/>
  <c r="M71" i="6" s="1"/>
  <c r="I71" i="5"/>
  <c r="H71" i="5"/>
  <c r="G71" i="5"/>
  <c r="Q70" i="5"/>
  <c r="P70" i="5"/>
  <c r="O70" i="5"/>
  <c r="K70" i="5"/>
  <c r="O70" i="7" s="1" a="1"/>
  <c r="O70" i="7" s="1"/>
  <c r="I70" i="5"/>
  <c r="H70" i="5"/>
  <c r="G70" i="5"/>
  <c r="Q69" i="5"/>
  <c r="P69" i="5"/>
  <c r="O69" i="5"/>
  <c r="K69" i="5"/>
  <c r="M69" i="6" s="1" a="1"/>
  <c r="M69" i="6" s="1"/>
  <c r="I69" i="5"/>
  <c r="H69" i="5"/>
  <c r="G69" i="5"/>
  <c r="Q68" i="5"/>
  <c r="P68" i="5"/>
  <c r="O68" i="5"/>
  <c r="K68" i="5"/>
  <c r="O68" i="7" s="1" a="1"/>
  <c r="O68" i="7" s="1"/>
  <c r="I68" i="5"/>
  <c r="H68" i="5"/>
  <c r="G68" i="5"/>
  <c r="Q67" i="5"/>
  <c r="P67" i="5"/>
  <c r="O67" i="5"/>
  <c r="K67" i="5"/>
  <c r="M67" i="6" s="1" a="1"/>
  <c r="M67" i="6" s="1"/>
  <c r="I67" i="5"/>
  <c r="H67" i="5"/>
  <c r="G67" i="5"/>
  <c r="Q66" i="5"/>
  <c r="P66" i="5"/>
  <c r="O66" i="5"/>
  <c r="K66" i="5"/>
  <c r="O66" i="7" s="1" a="1"/>
  <c r="O66" i="7" s="1"/>
  <c r="I66" i="5"/>
  <c r="H66" i="5"/>
  <c r="G66" i="5"/>
  <c r="Q65" i="5"/>
  <c r="P65" i="5"/>
  <c r="O65" i="5"/>
  <c r="K65" i="5"/>
  <c r="M65" i="6" s="1" a="1"/>
  <c r="M65" i="6" s="1"/>
  <c r="I65" i="5"/>
  <c r="H65" i="5"/>
  <c r="G65" i="5"/>
  <c r="Q64" i="5"/>
  <c r="P64" i="5"/>
  <c r="O64" i="5"/>
  <c r="K64" i="5"/>
  <c r="O64" i="7" s="1" a="1"/>
  <c r="O64" i="7" s="1"/>
  <c r="I64" i="5"/>
  <c r="H64" i="5"/>
  <c r="G64" i="5"/>
  <c r="Q63" i="5"/>
  <c r="P63" i="5"/>
  <c r="O63" i="5"/>
  <c r="K63" i="5"/>
  <c r="M63" i="6" s="1" a="1"/>
  <c r="M63" i="6" s="1"/>
  <c r="I63" i="5"/>
  <c r="H63" i="5"/>
  <c r="G63" i="5"/>
  <c r="Q62" i="5"/>
  <c r="P62" i="5"/>
  <c r="O62" i="5"/>
  <c r="K62" i="5"/>
  <c r="O62" i="7" s="1" a="1"/>
  <c r="O62" i="7" s="1"/>
  <c r="I62" i="5"/>
  <c r="H62" i="5"/>
  <c r="G62" i="5"/>
  <c r="Q61" i="5"/>
  <c r="E36" i="9" s="1"/>
  <c r="P61" i="5"/>
  <c r="O61" i="5"/>
  <c r="E34" i="9" s="1"/>
  <c r="K61" i="5"/>
  <c r="M61" i="6" s="1" a="1"/>
  <c r="M61" i="6" s="1"/>
  <c r="I61" i="5"/>
  <c r="C36" i="9" s="1"/>
  <c r="H61" i="5"/>
  <c r="C35" i="9" s="1"/>
  <c r="G61" i="5"/>
  <c r="C34" i="9" s="1"/>
  <c r="Q60" i="5"/>
  <c r="P60" i="5"/>
  <c r="O60" i="5"/>
  <c r="N60" i="5"/>
  <c r="M60" i="5"/>
  <c r="L60" i="5"/>
  <c r="I60" i="5"/>
  <c r="H60" i="5"/>
  <c r="G60" i="5"/>
  <c r="F60" i="5"/>
  <c r="E60" i="5"/>
  <c r="D60" i="5"/>
  <c r="Q55" i="5"/>
  <c r="P55" i="5"/>
  <c r="O55" i="5"/>
  <c r="K55" i="5"/>
  <c r="O55" i="7" s="1" a="1"/>
  <c r="O55" i="7" s="1"/>
  <c r="I55" i="5"/>
  <c r="H55" i="5"/>
  <c r="G55" i="5"/>
  <c r="Q54" i="5"/>
  <c r="P54" i="5"/>
  <c r="O54" i="5"/>
  <c r="K54" i="5"/>
  <c r="M54" i="6" s="1" a="1"/>
  <c r="M54" i="6" s="1"/>
  <c r="I54" i="5"/>
  <c r="H54" i="5"/>
  <c r="G54" i="5"/>
  <c r="Q53" i="5"/>
  <c r="P53" i="5"/>
  <c r="O53" i="5"/>
  <c r="K53" i="5"/>
  <c r="O53" i="7" s="1" a="1"/>
  <c r="O53" i="7" s="1"/>
  <c r="I53" i="5"/>
  <c r="H53" i="5"/>
  <c r="G53" i="5"/>
  <c r="Q52" i="5"/>
  <c r="P52" i="5"/>
  <c r="O52" i="5"/>
  <c r="K52" i="5"/>
  <c r="M52" i="6" s="1" a="1"/>
  <c r="M52" i="6" s="1"/>
  <c r="I52" i="5"/>
  <c r="H52" i="5"/>
  <c r="G52" i="5"/>
  <c r="Q51" i="5"/>
  <c r="P51" i="5"/>
  <c r="O51" i="5"/>
  <c r="K51" i="5"/>
  <c r="M51" i="6" s="1" a="1"/>
  <c r="M51" i="6" s="1"/>
  <c r="I51" i="5"/>
  <c r="H51" i="5"/>
  <c r="G51" i="5"/>
  <c r="Q50" i="5"/>
  <c r="P50" i="5"/>
  <c r="O50" i="5"/>
  <c r="K50" i="5"/>
  <c r="M50" i="6" s="1" a="1"/>
  <c r="M50" i="6" s="1"/>
  <c r="I50" i="5"/>
  <c r="H50" i="5"/>
  <c r="G50" i="5"/>
  <c r="Q49" i="5"/>
  <c r="P49" i="5"/>
  <c r="O49" i="5"/>
  <c r="K49" i="5"/>
  <c r="O49" i="7" s="1" a="1"/>
  <c r="O49" i="7" s="1"/>
  <c r="I49" i="5"/>
  <c r="H49" i="5"/>
  <c r="G49" i="5"/>
  <c r="Q48" i="5"/>
  <c r="P48" i="5"/>
  <c r="O48" i="5"/>
  <c r="K48" i="5"/>
  <c r="M48" i="6" s="1" a="1"/>
  <c r="M48" i="6" s="1"/>
  <c r="I48" i="5"/>
  <c r="H48" i="5"/>
  <c r="G48" i="5"/>
  <c r="Q47" i="5"/>
  <c r="P47" i="5"/>
  <c r="O47" i="5"/>
  <c r="K47" i="5"/>
  <c r="O47" i="7" s="1" a="1"/>
  <c r="O47" i="7" s="1"/>
  <c r="I47" i="5"/>
  <c r="H47" i="5"/>
  <c r="G47" i="5"/>
  <c r="Q46" i="5"/>
  <c r="P46" i="5"/>
  <c r="O46" i="5"/>
  <c r="K46" i="5"/>
  <c r="M46" i="6" s="1" a="1"/>
  <c r="M46" i="6" s="1"/>
  <c r="I46" i="5"/>
  <c r="H46" i="5"/>
  <c r="G46" i="5"/>
  <c r="Q45" i="5"/>
  <c r="P45" i="5"/>
  <c r="O45" i="5"/>
  <c r="K45" i="5"/>
  <c r="O45" i="7" s="1" a="1"/>
  <c r="O45" i="7" s="1"/>
  <c r="I45" i="5"/>
  <c r="H45" i="5"/>
  <c r="G45" i="5"/>
  <c r="Q44" i="5"/>
  <c r="P44" i="5"/>
  <c r="O44" i="5"/>
  <c r="K44" i="5"/>
  <c r="M44" i="6" s="1" a="1"/>
  <c r="M44" i="6" s="1"/>
  <c r="I44" i="5"/>
  <c r="H44" i="5"/>
  <c r="G44" i="5"/>
  <c r="Q43" i="5"/>
  <c r="P43" i="5"/>
  <c r="O43" i="5"/>
  <c r="K43" i="5"/>
  <c r="M43" i="6" s="1" a="1"/>
  <c r="M43" i="6" s="1"/>
  <c r="I43" i="5"/>
  <c r="H43" i="5"/>
  <c r="G43" i="5"/>
  <c r="Q42" i="5"/>
  <c r="P42" i="5"/>
  <c r="O42" i="5"/>
  <c r="K42" i="5"/>
  <c r="M42" i="6" s="1" a="1"/>
  <c r="M42" i="6" s="1"/>
  <c r="I42" i="5"/>
  <c r="H42" i="5"/>
  <c r="G42" i="5"/>
  <c r="Q41" i="5"/>
  <c r="P41" i="5"/>
  <c r="O41" i="5"/>
  <c r="K41" i="5"/>
  <c r="O41" i="7" s="1" a="1"/>
  <c r="O41" i="7" s="1"/>
  <c r="I41" i="5"/>
  <c r="H41" i="5"/>
  <c r="G41" i="5"/>
  <c r="Q40" i="5"/>
  <c r="P40" i="5"/>
  <c r="O40" i="5"/>
  <c r="K40" i="5"/>
  <c r="M40" i="6" s="1" a="1"/>
  <c r="M40" i="6" s="1"/>
  <c r="I40" i="5"/>
  <c r="H40" i="5"/>
  <c r="G40" i="5"/>
  <c r="Q39" i="5"/>
  <c r="P39" i="5"/>
  <c r="O39" i="5"/>
  <c r="K39" i="5"/>
  <c r="O39" i="7" s="1" a="1"/>
  <c r="O39" i="7" s="1"/>
  <c r="I39" i="5"/>
  <c r="H39" i="5"/>
  <c r="G39" i="5"/>
  <c r="Q38" i="5"/>
  <c r="P38" i="5"/>
  <c r="O38" i="5"/>
  <c r="K38" i="5"/>
  <c r="M38" i="6" s="1" a="1"/>
  <c r="M38" i="6" s="1"/>
  <c r="I38" i="5"/>
  <c r="H38" i="5"/>
  <c r="G38" i="5"/>
  <c r="Q37" i="5"/>
  <c r="P37" i="5"/>
  <c r="O37" i="5"/>
  <c r="K37" i="5"/>
  <c r="O37" i="7" s="1" a="1"/>
  <c r="O37" i="7" s="1"/>
  <c r="I37" i="5"/>
  <c r="H37" i="5"/>
  <c r="G37" i="5"/>
  <c r="Q36" i="5"/>
  <c r="P36" i="5"/>
  <c r="O36" i="5"/>
  <c r="K36" i="5"/>
  <c r="M36" i="6" s="1" a="1"/>
  <c r="M36" i="6" s="1"/>
  <c r="I36" i="5"/>
  <c r="H36" i="5"/>
  <c r="G36" i="5"/>
  <c r="Q35" i="5"/>
  <c r="P35" i="5"/>
  <c r="O35" i="5"/>
  <c r="K35" i="5"/>
  <c r="M35" i="6" s="1" a="1"/>
  <c r="M35" i="6" s="1"/>
  <c r="I35" i="5"/>
  <c r="H35" i="5"/>
  <c r="G35" i="5"/>
  <c r="Q34" i="5"/>
  <c r="P34" i="5"/>
  <c r="O34" i="5"/>
  <c r="K34" i="5"/>
  <c r="M34" i="6" s="1" a="1"/>
  <c r="M34" i="6" s="1"/>
  <c r="I34" i="5"/>
  <c r="H34" i="5"/>
  <c r="G34" i="5"/>
  <c r="Q33" i="5"/>
  <c r="P33" i="5"/>
  <c r="O33" i="5"/>
  <c r="K33" i="5"/>
  <c r="O33" i="7" s="1" a="1"/>
  <c r="O33" i="7" s="1"/>
  <c r="I33" i="5"/>
  <c r="H33" i="5"/>
  <c r="G33" i="5"/>
  <c r="Q32" i="5"/>
  <c r="P32" i="5"/>
  <c r="O32" i="5"/>
  <c r="K32" i="5"/>
  <c r="M32" i="6" s="1" a="1"/>
  <c r="M32" i="6" s="1"/>
  <c r="I32" i="5"/>
  <c r="H32" i="5"/>
  <c r="G32" i="5"/>
  <c r="Q31" i="5"/>
  <c r="P31" i="5"/>
  <c r="O31" i="5"/>
  <c r="K31" i="5"/>
  <c r="O31" i="7" s="1" a="1"/>
  <c r="O31" i="7" s="1"/>
  <c r="I31" i="5"/>
  <c r="H31" i="5"/>
  <c r="G31" i="5"/>
  <c r="Q30" i="5"/>
  <c r="P30" i="5"/>
  <c r="O30" i="5"/>
  <c r="K30" i="5"/>
  <c r="M30" i="6" s="1" a="1"/>
  <c r="M30" i="6" s="1"/>
  <c r="I30" i="5"/>
  <c r="H30" i="5"/>
  <c r="G30" i="5"/>
  <c r="Q29" i="5"/>
  <c r="P29" i="5"/>
  <c r="O29" i="5"/>
  <c r="K29" i="5"/>
  <c r="O29" i="7" s="1" a="1"/>
  <c r="O29" i="7" s="1"/>
  <c r="I29" i="5"/>
  <c r="H29" i="5"/>
  <c r="G29" i="5"/>
  <c r="Q28" i="5"/>
  <c r="P28" i="5"/>
  <c r="O28" i="5"/>
  <c r="K28" i="5"/>
  <c r="M28" i="6" s="1" a="1"/>
  <c r="M28" i="6" s="1"/>
  <c r="I28" i="5"/>
  <c r="H28" i="5"/>
  <c r="G28" i="5"/>
  <c r="Q27" i="5"/>
  <c r="P27" i="5"/>
  <c r="O27" i="5"/>
  <c r="K27" i="5"/>
  <c r="M27" i="6" s="1" a="1"/>
  <c r="M27" i="6" s="1"/>
  <c r="I27" i="5"/>
  <c r="H27" i="5"/>
  <c r="G27" i="5"/>
  <c r="Q26" i="5"/>
  <c r="P26" i="5"/>
  <c r="O26" i="5"/>
  <c r="K26" i="5"/>
  <c r="M26" i="6" s="1" a="1"/>
  <c r="M26" i="6" s="1"/>
  <c r="I26" i="5"/>
  <c r="H26" i="5"/>
  <c r="G26" i="5"/>
  <c r="Q25" i="5"/>
  <c r="P25" i="5"/>
  <c r="O25" i="5"/>
  <c r="K25" i="5"/>
  <c r="O25" i="7" s="1" a="1"/>
  <c r="O25" i="7" s="1"/>
  <c r="I25" i="5"/>
  <c r="H25" i="5"/>
  <c r="G25" i="5"/>
  <c r="Q24" i="5"/>
  <c r="P24" i="5"/>
  <c r="O24" i="5"/>
  <c r="K24" i="5"/>
  <c r="M24" i="6" s="1" a="1"/>
  <c r="M24" i="6" s="1"/>
  <c r="I24" i="5"/>
  <c r="H24" i="5"/>
  <c r="G24" i="5"/>
  <c r="Q23" i="5"/>
  <c r="P23" i="5"/>
  <c r="O23" i="5"/>
  <c r="K23" i="5"/>
  <c r="O23" i="7" s="1" a="1"/>
  <c r="O23" i="7" s="1"/>
  <c r="I23" i="5"/>
  <c r="H23" i="5"/>
  <c r="G23" i="5"/>
  <c r="Q22" i="5"/>
  <c r="P22" i="5"/>
  <c r="O22" i="5"/>
  <c r="K22" i="5"/>
  <c r="M22" i="6" s="1" a="1"/>
  <c r="M22" i="6" s="1"/>
  <c r="I22" i="5"/>
  <c r="H22" i="5"/>
  <c r="G22" i="5"/>
  <c r="Q21" i="5"/>
  <c r="P21" i="5"/>
  <c r="O21" i="5"/>
  <c r="K21" i="5"/>
  <c r="O21" i="7" s="1" a="1"/>
  <c r="O21" i="7" s="1"/>
  <c r="I21" i="5"/>
  <c r="H21" i="5"/>
  <c r="G21" i="5"/>
  <c r="Q20" i="5"/>
  <c r="P20" i="5"/>
  <c r="O20" i="5"/>
  <c r="K20" i="5"/>
  <c r="M20" i="6" s="1" a="1"/>
  <c r="M20" i="6" s="1"/>
  <c r="I20" i="5"/>
  <c r="H20" i="5"/>
  <c r="G20" i="5"/>
  <c r="Q19" i="5"/>
  <c r="P19" i="5"/>
  <c r="O19" i="5"/>
  <c r="K19" i="5"/>
  <c r="M19" i="6" s="1" a="1"/>
  <c r="M19" i="6" s="1"/>
  <c r="I19" i="5"/>
  <c r="H19" i="5"/>
  <c r="G19" i="5"/>
  <c r="Q18" i="5"/>
  <c r="P18" i="5"/>
  <c r="O18" i="5"/>
  <c r="K18" i="5"/>
  <c r="M18" i="6" s="1" a="1"/>
  <c r="M18" i="6" s="1"/>
  <c r="I18" i="5"/>
  <c r="H18" i="5"/>
  <c r="G18" i="5"/>
  <c r="Q17" i="5"/>
  <c r="P17" i="5"/>
  <c r="O17" i="5"/>
  <c r="K17" i="5"/>
  <c r="O17" i="7" s="1" a="1"/>
  <c r="O17" i="7" s="1"/>
  <c r="I17" i="5"/>
  <c r="H17" i="5"/>
  <c r="G17" i="5"/>
  <c r="Q16" i="5"/>
  <c r="P16" i="5"/>
  <c r="O16" i="5"/>
  <c r="K16" i="5"/>
  <c r="M16" i="6" s="1" a="1"/>
  <c r="M16" i="6" s="1"/>
  <c r="I16" i="5"/>
  <c r="H16" i="5"/>
  <c r="G16" i="5"/>
  <c r="Q15" i="5"/>
  <c r="P15" i="5"/>
  <c r="O15" i="5"/>
  <c r="K15" i="5"/>
  <c r="O15" i="7" s="1" a="1"/>
  <c r="O15" i="7" s="1"/>
  <c r="I15" i="5"/>
  <c r="H15" i="5"/>
  <c r="G15" i="5"/>
  <c r="Q14" i="5"/>
  <c r="P14" i="5"/>
  <c r="O14" i="5"/>
  <c r="K14" i="5"/>
  <c r="M14" i="6" s="1" a="1"/>
  <c r="M14" i="6" s="1"/>
  <c r="I14" i="5"/>
  <c r="H14" i="5"/>
  <c r="G14" i="5"/>
  <c r="Q13" i="5"/>
  <c r="P13" i="5"/>
  <c r="O13" i="5"/>
  <c r="K13" i="5"/>
  <c r="O13" i="7" s="1" a="1"/>
  <c r="O13" i="7" s="1"/>
  <c r="I13" i="5"/>
  <c r="H13" i="5"/>
  <c r="G13" i="5"/>
  <c r="Q12" i="5"/>
  <c r="P12" i="5"/>
  <c r="O12" i="5"/>
  <c r="K12" i="5"/>
  <c r="M12" i="6" s="1" a="1"/>
  <c r="M12" i="6" s="1"/>
  <c r="I12" i="5"/>
  <c r="H12" i="5"/>
  <c r="G12" i="5"/>
  <c r="Q11" i="5"/>
  <c r="P11" i="5"/>
  <c r="O11" i="5"/>
  <c r="K11" i="5"/>
  <c r="M11" i="6" s="1" a="1"/>
  <c r="M11" i="6" s="1"/>
  <c r="I11" i="5"/>
  <c r="H11" i="5"/>
  <c r="G11" i="5"/>
  <c r="Q10" i="5"/>
  <c r="P10" i="5"/>
  <c r="O10" i="5"/>
  <c r="K10" i="5"/>
  <c r="M10" i="6" s="1" a="1"/>
  <c r="M10" i="6" s="1"/>
  <c r="I10" i="5"/>
  <c r="H10" i="5"/>
  <c r="G10" i="5"/>
  <c r="Q9" i="5"/>
  <c r="P9" i="5"/>
  <c r="O9" i="5"/>
  <c r="K9" i="5"/>
  <c r="O9" i="7" s="1" a="1"/>
  <c r="O9" i="7" s="1"/>
  <c r="I9" i="5"/>
  <c r="H9" i="5"/>
  <c r="G9" i="5"/>
  <c r="Q8" i="5"/>
  <c r="P8" i="5"/>
  <c r="O8" i="5"/>
  <c r="K8" i="5"/>
  <c r="M8" i="6" s="1" a="1"/>
  <c r="M8" i="6" s="1"/>
  <c r="I8" i="5"/>
  <c r="H8" i="5"/>
  <c r="G8" i="5"/>
  <c r="Q7" i="5"/>
  <c r="P7" i="5"/>
  <c r="O7" i="5"/>
  <c r="K7" i="5"/>
  <c r="O7" i="7" s="1" a="1"/>
  <c r="O7" i="7" s="1"/>
  <c r="I7" i="5"/>
  <c r="H7" i="5"/>
  <c r="G7" i="5"/>
  <c r="Q6" i="5"/>
  <c r="P6" i="5"/>
  <c r="E17" i="9" s="1"/>
  <c r="O6" i="5"/>
  <c r="K6" i="5"/>
  <c r="M6" i="6" s="1" a="1"/>
  <c r="M6" i="6" s="1"/>
  <c r="I6" i="5"/>
  <c r="H6" i="5"/>
  <c r="G6" i="5"/>
  <c r="AD121" i="8" l="1"/>
  <c r="AD66" i="8"/>
  <c r="AD70" i="8"/>
  <c r="X179" i="8"/>
  <c r="G179" i="8" s="1"/>
  <c r="X177" i="8"/>
  <c r="AD153" i="8"/>
  <c r="ES119" i="12"/>
  <c r="ER120" i="12"/>
  <c r="AD123" i="8"/>
  <c r="L123" i="8" s="1"/>
  <c r="AD140" i="8"/>
  <c r="AD148" i="8"/>
  <c r="X130" i="8"/>
  <c r="G130" i="8" s="1"/>
  <c r="X125" i="8"/>
  <c r="G125" i="8" s="1"/>
  <c r="X66" i="8"/>
  <c r="X67" i="8"/>
  <c r="X76" i="8"/>
  <c r="X73" i="8"/>
  <c r="G73" i="8" s="1"/>
  <c r="X82" i="8"/>
  <c r="AD11" i="8"/>
  <c r="L11" i="8" s="1"/>
  <c r="X17" i="8"/>
  <c r="X30" i="8"/>
  <c r="X8" i="8"/>
  <c r="X10" i="8"/>
  <c r="G10" i="8" s="1"/>
  <c r="X27" i="8"/>
  <c r="X28" i="8"/>
  <c r="EG9" i="12"/>
  <c r="X15" i="8"/>
  <c r="G15" i="8" s="1"/>
  <c r="X53" i="8"/>
  <c r="X18" i="8"/>
  <c r="E71" i="9"/>
  <c r="E70" i="9"/>
  <c r="M196" i="6" a="1"/>
  <c r="M196" i="6" s="1"/>
  <c r="EA174" i="12"/>
  <c r="M194" i="6" a="1"/>
  <c r="M194" i="6" s="1"/>
  <c r="M192" i="6" a="1"/>
  <c r="M192" i="6" s="1"/>
  <c r="M200" i="6" a="1"/>
  <c r="M200" i="6" s="1"/>
  <c r="C70" i="9"/>
  <c r="C71" i="9"/>
  <c r="M172" i="6" a="1"/>
  <c r="M172" i="6" s="1"/>
  <c r="M184" i="6" a="1"/>
  <c r="M184" i="6" s="1"/>
  <c r="M186" i="6" a="1"/>
  <c r="M186" i="6" s="1"/>
  <c r="M188" i="6" a="1"/>
  <c r="M188" i="6" s="1"/>
  <c r="M176" i="6" a="1"/>
  <c r="M176" i="6" s="1"/>
  <c r="M178" i="6" a="1"/>
  <c r="M178" i="6" s="1"/>
  <c r="M180" i="6" a="1"/>
  <c r="M180" i="6" s="1"/>
  <c r="E53" i="9"/>
  <c r="E52" i="9"/>
  <c r="M123" i="6" a="1"/>
  <c r="M123" i="6" s="1"/>
  <c r="M119" i="6" a="1"/>
  <c r="M119" i="6" s="1"/>
  <c r="M127" i="6" a="1"/>
  <c r="M127" i="6" s="1"/>
  <c r="M143" i="6" a="1"/>
  <c r="M143" i="6" s="1"/>
  <c r="EA119" i="12"/>
  <c r="M131" i="6" a="1"/>
  <c r="M131" i="6" s="1"/>
  <c r="M139" i="6" a="1"/>
  <c r="M139" i="6" s="1"/>
  <c r="E35" i="9"/>
  <c r="EA64" i="12"/>
  <c r="EM65" i="12"/>
  <c r="M66" i="6" a="1"/>
  <c r="M66" i="6" s="1"/>
  <c r="M72" i="6" a="1"/>
  <c r="M72" i="6" s="1"/>
  <c r="M80" i="6" a="1"/>
  <c r="M80" i="6" s="1"/>
  <c r="M82" i="6" a="1"/>
  <c r="M82" i="6" s="1"/>
  <c r="M90" i="6" a="1"/>
  <c r="M90" i="6" s="1"/>
  <c r="M96" i="6" a="1"/>
  <c r="M96" i="6" s="1"/>
  <c r="M102" i="6" a="1"/>
  <c r="M102" i="6" s="1"/>
  <c r="M64" i="6" a="1"/>
  <c r="M64" i="6" s="1"/>
  <c r="M70" i="6" a="1"/>
  <c r="M70" i="6" s="1"/>
  <c r="M78" i="6" a="1"/>
  <c r="M78" i="6" s="1"/>
  <c r="M88" i="6" a="1"/>
  <c r="M88" i="6" s="1"/>
  <c r="M94" i="6" a="1"/>
  <c r="M94" i="6" s="1"/>
  <c r="M62" i="6" a="1"/>
  <c r="M62" i="6" s="1"/>
  <c r="M86" i="6" a="1"/>
  <c r="M86" i="6" s="1"/>
  <c r="E16" i="9"/>
  <c r="E18" i="9"/>
  <c r="C16" i="9"/>
  <c r="C17" i="9"/>
  <c r="C18" i="9"/>
  <c r="M13" i="6" a="1"/>
  <c r="M13" i="6" s="1"/>
  <c r="M29" i="6" a="1"/>
  <c r="M29" i="6" s="1"/>
  <c r="M31" i="6" a="1"/>
  <c r="M31" i="6" s="1"/>
  <c r="M33" i="6" a="1"/>
  <c r="M33" i="6" s="1"/>
  <c r="M15" i="6" a="1"/>
  <c r="M15" i="6" s="1"/>
  <c r="M17" i="6" a="1"/>
  <c r="M17" i="6" s="1"/>
  <c r="M23" i="6" a="1"/>
  <c r="M23" i="6" s="1"/>
  <c r="M25" i="6" a="1"/>
  <c r="M25" i="6" s="1"/>
  <c r="EA8" i="12"/>
  <c r="M7" i="6" a="1"/>
  <c r="M7" i="6" s="1"/>
  <c r="EA9" i="12"/>
  <c r="ES9" i="12"/>
  <c r="EX9" i="12" s="1"/>
  <c r="ES64" i="12"/>
  <c r="ES175" i="12"/>
  <c r="EF9" i="12"/>
  <c r="EG64" i="12"/>
  <c r="EL11" i="12"/>
  <c r="EQ10" i="12"/>
  <c r="EP10" i="12"/>
  <c r="EO10" i="12"/>
  <c r="EN10" i="12"/>
  <c r="EM10" i="12"/>
  <c r="CA176" i="12"/>
  <c r="CA175" i="12"/>
  <c r="CA120" i="12"/>
  <c r="CA121" i="12"/>
  <c r="CA65" i="12"/>
  <c r="CA66" i="12"/>
  <c r="CA10" i="12"/>
  <c r="DZ11" i="12"/>
  <c r="CB8" i="12"/>
  <c r="BZ9" i="12"/>
  <c r="ER9" i="12"/>
  <c r="EA10" i="12"/>
  <c r="CA9" i="12"/>
  <c r="EB10" i="12"/>
  <c r="EC10" i="12"/>
  <c r="ED10" i="12"/>
  <c r="N175" i="12"/>
  <c r="N120" i="12"/>
  <c r="N65" i="12"/>
  <c r="EF8" i="12"/>
  <c r="ER8" i="12"/>
  <c r="N9" i="12"/>
  <c r="O176" i="12"/>
  <c r="O175" i="12"/>
  <c r="O121" i="12"/>
  <c r="O120" i="12"/>
  <c r="O66" i="12"/>
  <c r="O65" i="12"/>
  <c r="EG8" i="12"/>
  <c r="EX8" i="12" s="1"/>
  <c r="ES8" i="12"/>
  <c r="O9" i="12"/>
  <c r="P8" i="12"/>
  <c r="BZ175" i="12"/>
  <c r="BZ120" i="12"/>
  <c r="BZ65" i="12"/>
  <c r="Q64" i="12"/>
  <c r="EN66" i="12"/>
  <c r="EM66" i="12"/>
  <c r="EQ66" i="12"/>
  <c r="EL67" i="12"/>
  <c r="EP66" i="12"/>
  <c r="EO66" i="12"/>
  <c r="EC66" i="12"/>
  <c r="EB66" i="12"/>
  <c r="EA66" i="12"/>
  <c r="EE66" i="12"/>
  <c r="DZ67" i="12"/>
  <c r="ED66" i="12"/>
  <c r="CD64" i="12"/>
  <c r="EF64" i="12"/>
  <c r="ER64" i="12"/>
  <c r="EN65" i="12"/>
  <c r="ED65" i="12"/>
  <c r="EO65" i="12"/>
  <c r="Q119" i="12"/>
  <c r="CF119" i="12"/>
  <c r="EG119" i="12"/>
  <c r="EX119" i="12" s="1"/>
  <c r="EF119" i="12"/>
  <c r="ER119" i="12"/>
  <c r="EC120" i="12"/>
  <c r="EP121" i="12"/>
  <c r="EL122" i="12"/>
  <c r="ED120" i="12"/>
  <c r="EQ121" i="12"/>
  <c r="EE120" i="12"/>
  <c r="DZ121" i="12"/>
  <c r="EA120" i="12"/>
  <c r="EG174" i="12"/>
  <c r="CC174" i="12"/>
  <c r="Q174" i="12"/>
  <c r="ER175" i="12"/>
  <c r="EA175" i="12"/>
  <c r="DZ176" i="12"/>
  <c r="EE175" i="12"/>
  <c r="EC175" i="12"/>
  <c r="EB175" i="12"/>
  <c r="EF174" i="12"/>
  <c r="ES174" i="12"/>
  <c r="EN176" i="12"/>
  <c r="EL177" i="12"/>
  <c r="EP176" i="12"/>
  <c r="EO176" i="12"/>
  <c r="EM176" i="12"/>
  <c r="ER174" i="12"/>
  <c r="AD18" i="8" a="1"/>
  <c r="AD18" i="8" s="1"/>
  <c r="L18" i="8" s="1"/>
  <c r="X47" i="8" a="1"/>
  <c r="X47" i="8" s="1"/>
  <c r="X11" i="8" a="1"/>
  <c r="X11" i="8" s="1"/>
  <c r="X14" i="8" a="1"/>
  <c r="X14" i="8" s="1"/>
  <c r="AD15" i="8" a="1"/>
  <c r="AD15" i="8" s="1"/>
  <c r="X20" i="8" a="1"/>
  <c r="X20" i="8" s="1"/>
  <c r="G20" i="8" s="1"/>
  <c r="X32" i="8" a="1"/>
  <c r="X32" i="8" s="1"/>
  <c r="X34" i="8" a="1"/>
  <c r="X34" i="8" s="1"/>
  <c r="G34" i="8" s="1"/>
  <c r="AD38" i="8" a="1"/>
  <c r="AD38" i="8" s="1"/>
  <c r="L38" i="8" s="1"/>
  <c r="AD40" i="8" a="1"/>
  <c r="AD40" i="8" s="1"/>
  <c r="AD42" i="8" a="1"/>
  <c r="AD42" i="8" s="1"/>
  <c r="L42" i="8" s="1"/>
  <c r="X49" i="8" a="1"/>
  <c r="X49" i="8" s="1"/>
  <c r="G49" i="8" s="1"/>
  <c r="X55" i="8" a="1"/>
  <c r="X55" i="8" s="1"/>
  <c r="G55" i="8" s="1"/>
  <c r="AD68" i="8" a="1"/>
  <c r="AD68" i="8" s="1"/>
  <c r="AD36" i="8" a="1"/>
  <c r="AD36" i="8" s="1"/>
  <c r="X23" i="8" a="1"/>
  <c r="X23" i="8" s="1"/>
  <c r="X26" i="8" a="1"/>
  <c r="X26" i="8" s="1"/>
  <c r="G26" i="8" s="1"/>
  <c r="AD30" i="8" a="1"/>
  <c r="AD30" i="8" s="1"/>
  <c r="AD32" i="8" a="1"/>
  <c r="AD32" i="8" s="1"/>
  <c r="AD34" i="8" a="1"/>
  <c r="AD34" i="8" s="1"/>
  <c r="X43" i="8" a="1"/>
  <c r="X43" i="8" s="1"/>
  <c r="X45" i="8" a="1"/>
  <c r="X45" i="8" s="1"/>
  <c r="AD53" i="8" a="1"/>
  <c r="AD53" i="8" s="1"/>
  <c r="L53" i="8" s="1"/>
  <c r="AD21" i="8" a="1"/>
  <c r="AD21" i="8" s="1"/>
  <c r="L21" i="8" s="1"/>
  <c r="AD47" i="8" a="1"/>
  <c r="AD47" i="8" s="1"/>
  <c r="L47" i="8" s="1"/>
  <c r="X13" i="8" a="1"/>
  <c r="X13" i="8" s="1"/>
  <c r="X16" i="8" a="1"/>
  <c r="X16" i="8" s="1"/>
  <c r="G16" i="8" s="1"/>
  <c r="AD17" i="8" a="1"/>
  <c r="AD17" i="8" s="1"/>
  <c r="AD20" i="8" a="1"/>
  <c r="AD20" i="8" s="1"/>
  <c r="L20" i="8" s="1"/>
  <c r="AD28" i="8" a="1"/>
  <c r="AD28" i="8" s="1"/>
  <c r="X39" i="8" a="1"/>
  <c r="X39" i="8" s="1"/>
  <c r="X41" i="8" a="1"/>
  <c r="X41" i="8" s="1"/>
  <c r="G41" i="8" s="1"/>
  <c r="AD43" i="8" a="1"/>
  <c r="AD43" i="8" s="1"/>
  <c r="L43" i="8" s="1"/>
  <c r="AD45" i="8" a="1"/>
  <c r="AD45" i="8" s="1"/>
  <c r="AD91" i="8" a="1"/>
  <c r="AD91" i="8" s="1"/>
  <c r="AD24" i="8" a="1"/>
  <c r="AD24" i="8" s="1"/>
  <c r="X54" i="8" a="1"/>
  <c r="X54" i="8" s="1"/>
  <c r="G54" i="8" s="1"/>
  <c r="X6" i="8" a="1"/>
  <c r="X6" i="8" s="1"/>
  <c r="X51" i="8" a="1"/>
  <c r="X51" i="8" s="1"/>
  <c r="AD7" i="8" a="1"/>
  <c r="AD7" i="8" s="1"/>
  <c r="X12" i="8" a="1"/>
  <c r="X12" i="8" s="1"/>
  <c r="X19" i="8" a="1"/>
  <c r="X19" i="8" s="1"/>
  <c r="G19" i="8" s="1"/>
  <c r="X22" i="8" a="1"/>
  <c r="X22" i="8" s="1"/>
  <c r="AD23" i="8" a="1"/>
  <c r="AD23" i="8" s="1"/>
  <c r="L23" i="8" s="1"/>
  <c r="AD26" i="8" a="1"/>
  <c r="AD26" i="8" s="1"/>
  <c r="X35" i="8" a="1"/>
  <c r="X35" i="8" s="1"/>
  <c r="X37" i="8" a="1"/>
  <c r="X37" i="8" s="1"/>
  <c r="AD39" i="8" a="1"/>
  <c r="AD39" i="8" s="1"/>
  <c r="L39" i="8" s="1"/>
  <c r="AD41" i="8" a="1"/>
  <c r="AD41" i="8" s="1"/>
  <c r="L41" i="8" s="1"/>
  <c r="X50" i="8" a="1"/>
  <c r="X50" i="8" s="1"/>
  <c r="G50" i="8" s="1"/>
  <c r="X52" i="8" a="1"/>
  <c r="X52" i="8" s="1"/>
  <c r="AD78" i="8" a="1"/>
  <c r="AD78" i="8" s="1"/>
  <c r="AD14" i="8" a="1"/>
  <c r="AD14" i="8" s="1"/>
  <c r="L14" i="8" s="1"/>
  <c r="AD49" i="8" a="1"/>
  <c r="AD49" i="8" s="1"/>
  <c r="X9" i="8" a="1"/>
  <c r="X9" i="8" s="1"/>
  <c r="G9" i="8" s="1"/>
  <c r="AD10" i="8" a="1"/>
  <c r="AD10" i="8" s="1"/>
  <c r="L10" i="8" s="1"/>
  <c r="AD13" i="8" a="1"/>
  <c r="AD13" i="8" s="1"/>
  <c r="L13" i="8" s="1"/>
  <c r="AD16" i="8" a="1"/>
  <c r="AD16" i="8" s="1"/>
  <c r="AD19" i="8" a="1"/>
  <c r="AD19" i="8" s="1"/>
  <c r="L19" i="8" s="1"/>
  <c r="X25" i="8" a="1"/>
  <c r="X25" i="8" s="1"/>
  <c r="G25" i="8" s="1"/>
  <c r="X31" i="8" a="1"/>
  <c r="X31" i="8" s="1"/>
  <c r="X33" i="8" a="1"/>
  <c r="X33" i="8" s="1"/>
  <c r="G33" i="8" s="1"/>
  <c r="AD35" i="8" a="1"/>
  <c r="AD35" i="8" s="1"/>
  <c r="L35" i="8" s="1"/>
  <c r="AD37" i="8" a="1"/>
  <c r="AD37" i="8" s="1"/>
  <c r="L37" i="8" s="1"/>
  <c r="X44" i="8" a="1"/>
  <c r="X44" i="8" s="1"/>
  <c r="AD50" i="8" a="1"/>
  <c r="AD50" i="8" s="1"/>
  <c r="AD69" i="8" a="1"/>
  <c r="AD69" i="8" s="1"/>
  <c r="L69" i="8" s="1"/>
  <c r="X29" i="8" a="1"/>
  <c r="X29" i="8" s="1"/>
  <c r="AD31" i="8" a="1"/>
  <c r="AD31" i="8" s="1"/>
  <c r="L31" i="8" s="1"/>
  <c r="AD33" i="8" a="1"/>
  <c r="AD33" i="8" s="1"/>
  <c r="X40" i="8" a="1"/>
  <c r="X40" i="8" s="1"/>
  <c r="X42" i="8" a="1"/>
  <c r="X42" i="8" s="1"/>
  <c r="G42" i="8" s="1"/>
  <c r="X46" i="8" a="1"/>
  <c r="X46" i="8" s="1"/>
  <c r="AD48" i="8" a="1"/>
  <c r="AD48" i="8" s="1"/>
  <c r="AD52" i="8" a="1"/>
  <c r="AD52" i="8" s="1"/>
  <c r="L52" i="8" s="1"/>
  <c r="AD74" i="8" a="1"/>
  <c r="AD74" i="8" s="1"/>
  <c r="X92" i="8" a="1"/>
  <c r="X92" i="8" s="1"/>
  <c r="G92" i="8" s="1"/>
  <c r="AD22" i="8" a="1"/>
  <c r="AD22" i="8" s="1"/>
  <c r="AD9" i="8" a="1"/>
  <c r="AD9" i="8" s="1"/>
  <c r="AD12" i="8" a="1"/>
  <c r="AD12" i="8" s="1"/>
  <c r="L12" i="8" s="1"/>
  <c r="X21" i="8" a="1"/>
  <c r="X21" i="8" s="1"/>
  <c r="X24" i="8" a="1"/>
  <c r="X24" i="8" s="1"/>
  <c r="G24" i="8" s="1"/>
  <c r="AD25" i="8" a="1"/>
  <c r="AD25" i="8" s="1"/>
  <c r="L25" i="8" s="1"/>
  <c r="AD27" i="8" a="1"/>
  <c r="AD27" i="8" s="1"/>
  <c r="L27" i="8" s="1"/>
  <c r="AD29" i="8" a="1"/>
  <c r="AD29" i="8" s="1"/>
  <c r="L29" i="8" s="1"/>
  <c r="X36" i="8" a="1"/>
  <c r="X36" i="8" s="1"/>
  <c r="G36" i="8" s="1"/>
  <c r="X38" i="8" a="1"/>
  <c r="X38" i="8" s="1"/>
  <c r="AD44" i="8" a="1"/>
  <c r="AD44" i="8" s="1"/>
  <c r="AD46" i="8" a="1"/>
  <c r="AD46" i="8" s="1"/>
  <c r="L46" i="8" s="1"/>
  <c r="AD81" i="8" a="1"/>
  <c r="AD81" i="8" s="1"/>
  <c r="X71" i="8" a="1"/>
  <c r="X71" i="8" s="1"/>
  <c r="X74" i="8" a="1"/>
  <c r="X74" i="8" s="1"/>
  <c r="AD94" i="8" a="1"/>
  <c r="AD94" i="8" s="1"/>
  <c r="AD98" i="8" a="1"/>
  <c r="AD98" i="8" s="1"/>
  <c r="AD105" i="8" a="1"/>
  <c r="AD105" i="8" s="1"/>
  <c r="AD73" i="8" a="1"/>
  <c r="AD73" i="8" s="1"/>
  <c r="X75" i="8" a="1"/>
  <c r="X75" i="8" s="1"/>
  <c r="AD79" i="8" a="1"/>
  <c r="AD79" i="8" s="1"/>
  <c r="L79" i="8" s="1"/>
  <c r="AD80" i="8" a="1"/>
  <c r="AD80" i="8" s="1"/>
  <c r="L80" i="8" s="1"/>
  <c r="X83" i="8" a="1"/>
  <c r="X83" i="8" s="1"/>
  <c r="X85" i="8" a="1"/>
  <c r="X85" i="8" s="1"/>
  <c r="AD93" i="8" a="1"/>
  <c r="AD93" i="8" s="1"/>
  <c r="AD95" i="8" a="1"/>
  <c r="AD95" i="8" s="1"/>
  <c r="L95" i="8" s="1"/>
  <c r="X103" i="8" a="1"/>
  <c r="X103" i="8" s="1"/>
  <c r="AD157" i="8" a="1"/>
  <c r="AD157" i="8" s="1"/>
  <c r="AD54" i="8" a="1"/>
  <c r="AD54" i="8" s="1"/>
  <c r="X69" i="8" a="1"/>
  <c r="X69" i="8" s="1"/>
  <c r="X72" i="8" a="1"/>
  <c r="X72" i="8" s="1"/>
  <c r="G72" i="8" s="1"/>
  <c r="X84" i="8" a="1"/>
  <c r="X84" i="8" s="1"/>
  <c r="G84" i="8" s="1"/>
  <c r="AD96" i="8" a="1"/>
  <c r="AD96" i="8" s="1"/>
  <c r="AD97" i="8" a="1"/>
  <c r="AD97" i="8" s="1"/>
  <c r="AD104" i="8" a="1"/>
  <c r="AD104" i="8" s="1"/>
  <c r="AD133" i="8" a="1"/>
  <c r="AD133" i="8" s="1"/>
  <c r="AD67" i="8" a="1"/>
  <c r="AD67" i="8" s="1"/>
  <c r="AD86" i="8" a="1"/>
  <c r="AD86" i="8" s="1"/>
  <c r="AD90" i="8" a="1"/>
  <c r="AD90" i="8" s="1"/>
  <c r="X109" i="8" a="1"/>
  <c r="X109" i="8" s="1"/>
  <c r="X105" i="8" a="1"/>
  <c r="X105" i="8" s="1"/>
  <c r="X98" i="8" a="1"/>
  <c r="X98" i="8" s="1"/>
  <c r="G98" i="8" s="1"/>
  <c r="X89" i="8" a="1"/>
  <c r="X89" i="8" s="1"/>
  <c r="X77" i="8" a="1"/>
  <c r="X77" i="8" s="1"/>
  <c r="X102" i="8" a="1"/>
  <c r="X102" i="8" s="1"/>
  <c r="AD143" i="8" a="1"/>
  <c r="AD143" i="8" s="1"/>
  <c r="X48" i="8" a="1"/>
  <c r="X48" i="8" s="1"/>
  <c r="G48" i="8" s="1"/>
  <c r="AD64" i="8" a="1"/>
  <c r="AD64" i="8" s="1"/>
  <c r="X65" i="8" a="1"/>
  <c r="X65" i="8" s="1"/>
  <c r="G65" i="8" s="1"/>
  <c r="AD71" i="8" a="1"/>
  <c r="AD71" i="8" s="1"/>
  <c r="AD75" i="8" a="1"/>
  <c r="AD75" i="8" s="1"/>
  <c r="L75" i="8" s="1"/>
  <c r="AD82" i="8" a="1"/>
  <c r="AD82" i="8" s="1"/>
  <c r="AD84" i="8" a="1"/>
  <c r="AD84" i="8" s="1"/>
  <c r="AD85" i="8" a="1"/>
  <c r="AD85" i="8" s="1"/>
  <c r="L85" i="8" s="1"/>
  <c r="X86" i="8" a="1"/>
  <c r="X86" i="8" s="1"/>
  <c r="X88" i="8" a="1"/>
  <c r="X88" i="8" s="1"/>
  <c r="X91" i="8" a="1"/>
  <c r="X91" i="8" s="1"/>
  <c r="AD103" i="8" a="1"/>
  <c r="AD103" i="8" s="1"/>
  <c r="L103" i="8" s="1"/>
  <c r="AD106" i="8" a="1"/>
  <c r="AD106" i="8" s="1"/>
  <c r="X108" i="8" a="1"/>
  <c r="X108" i="8" s="1"/>
  <c r="X87" i="8" a="1"/>
  <c r="X87" i="8" s="1"/>
  <c r="X94" i="8" a="1"/>
  <c r="X94" i="8" s="1"/>
  <c r="G94" i="8" s="1"/>
  <c r="X100" i="8" a="1"/>
  <c r="X100" i="8" s="1"/>
  <c r="X101" i="8" a="1"/>
  <c r="X101" i="8" s="1"/>
  <c r="AD127" i="8" a="1"/>
  <c r="AD127" i="8" s="1"/>
  <c r="AD134" i="8" a="1"/>
  <c r="AD134" i="8" s="1"/>
  <c r="AD51" i="8" a="1"/>
  <c r="AD51" i="8" s="1"/>
  <c r="L51" i="8" s="1"/>
  <c r="AD55" i="8" a="1"/>
  <c r="AD55" i="8" s="1"/>
  <c r="X70" i="8" a="1"/>
  <c r="X70" i="8" s="1"/>
  <c r="AD72" i="8" a="1"/>
  <c r="AD72" i="8" s="1"/>
  <c r="L72" i="8" s="1"/>
  <c r="AD76" i="8" a="1"/>
  <c r="AD76" i="8" s="1"/>
  <c r="AD77" i="8" a="1"/>
  <c r="AD77" i="8" s="1"/>
  <c r="X78" i="8" a="1"/>
  <c r="X78" i="8" s="1"/>
  <c r="X80" i="8" a="1"/>
  <c r="X80" i="8" s="1"/>
  <c r="X81" i="8" a="1"/>
  <c r="X81" i="8" s="1"/>
  <c r="G81" i="8" s="1"/>
  <c r="X93" i="8" a="1"/>
  <c r="X93" i="8" s="1"/>
  <c r="X95" i="8" a="1"/>
  <c r="X95" i="8" s="1"/>
  <c r="AD108" i="8" a="1"/>
  <c r="AD108" i="8" s="1"/>
  <c r="L108" i="8" s="1"/>
  <c r="X79" i="8" a="1"/>
  <c r="X79" i="8" s="1"/>
  <c r="AD87" i="8" a="1"/>
  <c r="AD87" i="8" s="1"/>
  <c r="AD89" i="8" a="1"/>
  <c r="AD89" i="8" s="1"/>
  <c r="AD92" i="8" a="1"/>
  <c r="AD92" i="8" s="1"/>
  <c r="AE81" i="8" s="1"/>
  <c r="X97" i="8" a="1"/>
  <c r="X97" i="8" s="1"/>
  <c r="G97" i="8" s="1"/>
  <c r="AD100" i="8" a="1"/>
  <c r="AD100" i="8" s="1"/>
  <c r="AD101" i="8" a="1"/>
  <c r="AD101" i="8" s="1"/>
  <c r="X107" i="8" a="1"/>
  <c r="X107" i="8" s="1"/>
  <c r="G107" i="8" s="1"/>
  <c r="AD83" i="8" a="1"/>
  <c r="AD83" i="8" s="1"/>
  <c r="AD88" i="8" a="1"/>
  <c r="AD88" i="8" s="1"/>
  <c r="L88" i="8" s="1"/>
  <c r="X96" i="8" a="1"/>
  <c r="X96" i="8" s="1"/>
  <c r="AD107" i="8" a="1"/>
  <c r="AD107" i="8" s="1"/>
  <c r="L107" i="8" s="1"/>
  <c r="AD112" i="8" a="1"/>
  <c r="AD112" i="8" s="1"/>
  <c r="AD122" i="8" a="1"/>
  <c r="AD122" i="8" s="1"/>
  <c r="AD129" i="8" a="1"/>
  <c r="AD129" i="8" s="1"/>
  <c r="L129" i="8" s="1"/>
  <c r="X129" i="8" a="1"/>
  <c r="X129" i="8" s="1"/>
  <c r="X90" i="8" a="1"/>
  <c r="X90" i="8" s="1"/>
  <c r="G90" i="8" s="1"/>
  <c r="AD99" i="8" a="1"/>
  <c r="AD99" i="8" s="1"/>
  <c r="X106" i="8" a="1"/>
  <c r="X106" i="8" s="1"/>
  <c r="Y82" i="8"/>
  <c r="X104" i="8" a="1"/>
  <c r="X104" i="8" s="1"/>
  <c r="AD124" i="8" a="1"/>
  <c r="AD124" i="8" s="1"/>
  <c r="L124" i="8" s="1"/>
  <c r="X99" i="8" a="1"/>
  <c r="X99" i="8" s="1"/>
  <c r="X112" i="8" a="1"/>
  <c r="X112" i="8" s="1"/>
  <c r="G112" i="8" s="1"/>
  <c r="AD130" i="8" a="1"/>
  <c r="AD130" i="8" s="1"/>
  <c r="AD132" i="8" a="1"/>
  <c r="AD132" i="8" s="1"/>
  <c r="AD136" i="8" a="1"/>
  <c r="AD136" i="8" s="1"/>
  <c r="X138" i="8" a="1"/>
  <c r="X138" i="8" s="1"/>
  <c r="X145" i="8" a="1"/>
  <c r="X145" i="8" s="1"/>
  <c r="AD150" i="8" a="1"/>
  <c r="AD150" i="8" s="1"/>
  <c r="X111" i="8" a="1"/>
  <c r="X111" i="8" s="1"/>
  <c r="AD152" i="8" a="1"/>
  <c r="AD152" i="8" s="1"/>
  <c r="AD144" i="8" a="1"/>
  <c r="AD144" i="8" s="1"/>
  <c r="L144" i="8" s="1"/>
  <c r="AD120" i="8" a="1"/>
  <c r="AD120" i="8" s="1"/>
  <c r="AD168" i="8" a="1"/>
  <c r="AD168" i="8" s="1"/>
  <c r="X126" i="8" a="1"/>
  <c r="X126" i="8" s="1"/>
  <c r="X127" i="8" a="1"/>
  <c r="X127" i="8" s="1"/>
  <c r="G127" i="8" s="1"/>
  <c r="AD128" i="8" a="1"/>
  <c r="AD128" i="8" s="1"/>
  <c r="L128" i="8" s="1"/>
  <c r="AD135" i="8" a="1"/>
  <c r="AD135" i="8" s="1"/>
  <c r="L135" i="8" s="1"/>
  <c r="AD145" i="8" a="1"/>
  <c r="AD145" i="8" s="1"/>
  <c r="L145" i="8" s="1"/>
  <c r="X156" i="8" a="1"/>
  <c r="X156" i="8" s="1"/>
  <c r="AD142" i="8" a="1"/>
  <c r="AD142" i="8" s="1"/>
  <c r="X163" i="8" a="1"/>
  <c r="X163" i="8" s="1"/>
  <c r="AD169" i="8" a="1"/>
  <c r="AD169" i="8" s="1"/>
  <c r="X184" i="8" a="1"/>
  <c r="X184" i="8" s="1"/>
  <c r="G184" i="8" s="1"/>
  <c r="X211" i="8" a="1"/>
  <c r="X211" i="8" s="1"/>
  <c r="G211" i="8" s="1"/>
  <c r="X195" i="8" a="1"/>
  <c r="X195" i="8" s="1"/>
  <c r="X201" i="8" a="1"/>
  <c r="X201" i="8" s="1"/>
  <c r="AD102" i="8" a="1"/>
  <c r="AD102" i="8" s="1"/>
  <c r="AD110" i="8" a="1"/>
  <c r="AD110" i="8" s="1"/>
  <c r="AD111" i="8" a="1"/>
  <c r="AD111" i="8" s="1"/>
  <c r="X122" i="8" a="1"/>
  <c r="X122" i="8" s="1"/>
  <c r="AD125" i="8" a="1"/>
  <c r="AD125" i="8" s="1"/>
  <c r="X132" i="8" a="1"/>
  <c r="X132" i="8" s="1"/>
  <c r="G132" i="8" s="1"/>
  <c r="X133" i="8" a="1"/>
  <c r="X133" i="8" s="1"/>
  <c r="G133" i="8" s="1"/>
  <c r="X137" i="8" a="1"/>
  <c r="X137" i="8" s="1"/>
  <c r="AD158" i="8" a="1"/>
  <c r="AD158" i="8" s="1"/>
  <c r="AD109" i="8" a="1"/>
  <c r="AD109" i="8" s="1"/>
  <c r="L109" i="8" s="1"/>
  <c r="X160" i="8" a="1"/>
  <c r="X160" i="8" s="1"/>
  <c r="X136" i="8" a="1"/>
  <c r="X136" i="8" s="1"/>
  <c r="AD137" i="8" a="1"/>
  <c r="AD137" i="8" s="1"/>
  <c r="L137" i="8" s="1"/>
  <c r="X139" i="8" a="1"/>
  <c r="X139" i="8" s="1"/>
  <c r="G139" i="8" s="1"/>
  <c r="X153" i="8" a="1"/>
  <c r="X153" i="8" s="1"/>
  <c r="X155" i="8" a="1"/>
  <c r="X155" i="8" s="1"/>
  <c r="X166" i="8" a="1"/>
  <c r="X166" i="8" s="1"/>
  <c r="G166" i="8" s="1"/>
  <c r="X128" i="8" a="1"/>
  <c r="X128" i="8" s="1"/>
  <c r="G128" i="8" s="1"/>
  <c r="X131" i="8" a="1"/>
  <c r="X131" i="8" s="1"/>
  <c r="X142" i="8" a="1"/>
  <c r="X142" i="8" s="1"/>
  <c r="X148" i="8" a="1"/>
  <c r="X148" i="8" s="1"/>
  <c r="X110" i="8" a="1"/>
  <c r="X110" i="8" s="1"/>
  <c r="G110" i="8" s="1"/>
  <c r="X147" i="8" a="1"/>
  <c r="X147" i="8" s="1"/>
  <c r="AD149" i="8" a="1"/>
  <c r="AD149" i="8" s="1"/>
  <c r="L149" i="8" s="1"/>
  <c r="X152" i="8" a="1"/>
  <c r="X152" i="8" s="1"/>
  <c r="AD179" i="8" a="1"/>
  <c r="AD179" i="8" s="1"/>
  <c r="L179" i="8" s="1"/>
  <c r="AD126" i="8" a="1"/>
  <c r="AD126" i="8" s="1"/>
  <c r="L126" i="8" s="1"/>
  <c r="X146" i="8" a="1"/>
  <c r="X146" i="8" s="1"/>
  <c r="AD147" i="8" a="1"/>
  <c r="AD147" i="8" s="1"/>
  <c r="L147" i="8" s="1"/>
  <c r="AD156" i="8" a="1"/>
  <c r="AD156" i="8" s="1"/>
  <c r="X158" i="8" a="1"/>
  <c r="X158" i="8" s="1"/>
  <c r="AD159" i="8" a="1"/>
  <c r="AD159" i="8" s="1"/>
  <c r="L159" i="8" s="1"/>
  <c r="X165" i="8" a="1"/>
  <c r="X165" i="8" s="1"/>
  <c r="G165" i="8" s="1"/>
  <c r="AD205" i="8" a="1"/>
  <c r="AD205" i="8" s="1"/>
  <c r="AD131" i="8" a="1"/>
  <c r="AD131" i="8" s="1"/>
  <c r="L131" i="8" s="1"/>
  <c r="X134" i="8" a="1"/>
  <c r="X134" i="8" s="1"/>
  <c r="X144" i="8" a="1"/>
  <c r="X144" i="8" s="1"/>
  <c r="X150" i="8" a="1"/>
  <c r="X150" i="8" s="1"/>
  <c r="G150" i="8" s="1"/>
  <c r="AD151" i="8" a="1"/>
  <c r="AD151" i="8" s="1"/>
  <c r="L151" i="8" s="1"/>
  <c r="AD215" i="8" a="1"/>
  <c r="AD215" i="8" s="1"/>
  <c r="L215" i="8" s="1"/>
  <c r="AD207" i="8" a="1"/>
  <c r="AD207" i="8" s="1"/>
  <c r="AD199" i="8" a="1"/>
  <c r="AD199" i="8" s="1"/>
  <c r="AD208" i="8" a="1"/>
  <c r="AD208" i="8" s="1"/>
  <c r="L208" i="8" s="1"/>
  <c r="AD213" i="8" a="1"/>
  <c r="AD213" i="8" s="1"/>
  <c r="AD180" i="8" a="1"/>
  <c r="AD180" i="8" s="1"/>
  <c r="L180" i="8" s="1"/>
  <c r="AD216" i="8" a="1"/>
  <c r="AD216" i="8" s="1"/>
  <c r="AD200" i="8" a="1"/>
  <c r="AD200" i="8" s="1"/>
  <c r="AD177" i="8" a="1"/>
  <c r="AD177" i="8" s="1"/>
  <c r="AD181" i="8" a="1"/>
  <c r="AD181" i="8" s="1"/>
  <c r="AD221" i="8" a="1"/>
  <c r="AD221" i="8" s="1"/>
  <c r="AD191" i="8" a="1"/>
  <c r="AD191" i="8" s="1"/>
  <c r="L191" i="8" s="1"/>
  <c r="AD192" i="8" a="1"/>
  <c r="AD192" i="8" s="1"/>
  <c r="L192" i="8" s="1"/>
  <c r="AD198" i="8" a="1"/>
  <c r="AD198" i="8" s="1"/>
  <c r="X168" i="8" a="1"/>
  <c r="X168" i="8" s="1"/>
  <c r="G168" i="8" s="1"/>
  <c r="X149" i="8" a="1"/>
  <c r="X149" i="8" s="1"/>
  <c r="X141" i="8" a="1"/>
  <c r="X141" i="8" s="1"/>
  <c r="G141" i="8" s="1"/>
  <c r="X120" i="8" a="1"/>
  <c r="X120" i="8" s="1"/>
  <c r="G120" i="8" s="1"/>
  <c r="X123" i="8" a="1"/>
  <c r="X123" i="8" s="1"/>
  <c r="G123" i="8" s="1"/>
  <c r="X135" i="8" a="1"/>
  <c r="X135" i="8" s="1"/>
  <c r="AD139" i="8" a="1"/>
  <c r="AD139" i="8" s="1"/>
  <c r="X154" i="8" a="1"/>
  <c r="X154" i="8" s="1"/>
  <c r="G154" i="8" s="1"/>
  <c r="X157" i="8" a="1"/>
  <c r="X157" i="8" s="1"/>
  <c r="G157" i="8" s="1"/>
  <c r="AD185" i="8" a="1"/>
  <c r="AD185" i="8" s="1"/>
  <c r="L185" i="8" s="1"/>
  <c r="AD141" i="8" a="1"/>
  <c r="AD141" i="8" s="1"/>
  <c r="L141" i="8" s="1"/>
  <c r="X151" i="8" a="1"/>
  <c r="X151" i="8" s="1"/>
  <c r="AD154" i="8" a="1"/>
  <c r="AD154" i="8" s="1"/>
  <c r="AD160" i="8" a="1"/>
  <c r="AD160" i="8" s="1"/>
  <c r="L160" i="8" s="1"/>
  <c r="AD166" i="8" a="1"/>
  <c r="AD166" i="8" s="1"/>
  <c r="L166" i="8" s="1"/>
  <c r="AD178" i="8" a="1"/>
  <c r="AD178" i="8" s="1"/>
  <c r="AD184" i="8" a="1"/>
  <c r="AD184" i="8" s="1"/>
  <c r="X198" i="8" a="1"/>
  <c r="X198" i="8" s="1"/>
  <c r="X226" i="8" a="1"/>
  <c r="X226" i="8" s="1"/>
  <c r="G226" i="8" s="1"/>
  <c r="X207" i="8" a="1"/>
  <c r="X207" i="8" s="1"/>
  <c r="AD214" i="8" a="1"/>
  <c r="AD214" i="8" s="1"/>
  <c r="X143" i="8" a="1"/>
  <c r="X143" i="8" s="1"/>
  <c r="AD155" i="8" a="1"/>
  <c r="AD155" i="8" s="1"/>
  <c r="AD163" i="8" a="1"/>
  <c r="AD163" i="8" s="1"/>
  <c r="L163" i="8" s="1"/>
  <c r="AD138" i="8" a="1"/>
  <c r="AD138" i="8" s="1"/>
  <c r="X140" i="8" a="1"/>
  <c r="X140" i="8" s="1"/>
  <c r="G140" i="8" s="1"/>
  <c r="X161" i="8" a="1"/>
  <c r="X161" i="8" s="1"/>
  <c r="AD183" i="8" a="1"/>
  <c r="AD183" i="8" s="1"/>
  <c r="AD146" i="8" a="1"/>
  <c r="AD146" i="8" s="1"/>
  <c r="X159" i="8" a="1"/>
  <c r="X159" i="8" s="1"/>
  <c r="AD162" i="8" a="1"/>
  <c r="AD162" i="8" s="1"/>
  <c r="L162" i="8" s="1"/>
  <c r="X164" i="8" a="1"/>
  <c r="X164" i="8" s="1"/>
  <c r="G164" i="8" s="1"/>
  <c r="AD188" i="8" a="1"/>
  <c r="AD188" i="8" s="1"/>
  <c r="AD195" i="8" a="1"/>
  <c r="AD195" i="8" s="1"/>
  <c r="AD209" i="8" a="1"/>
  <c r="AD209" i="8" s="1"/>
  <c r="L209" i="8" s="1"/>
  <c r="AD164" i="8" a="1"/>
  <c r="AD164" i="8" s="1"/>
  <c r="X167" i="8" a="1"/>
  <c r="X167" i="8" s="1"/>
  <c r="G167" i="8" s="1"/>
  <c r="X194" i="8" a="1"/>
  <c r="X194" i="8" s="1"/>
  <c r="G194" i="8" s="1"/>
  <c r="AD211" i="8" a="1"/>
  <c r="AD211" i="8" s="1"/>
  <c r="X213" i="8" a="1"/>
  <c r="X213" i="8" s="1"/>
  <c r="X219" i="8" a="1"/>
  <c r="X219" i="8" s="1"/>
  <c r="AD226" i="8" a="1"/>
  <c r="AD226" i="8" s="1"/>
  <c r="L226" i="8" s="1"/>
  <c r="X162" i="8" a="1"/>
  <c r="X162" i="8" s="1"/>
  <c r="AD165" i="8" a="1"/>
  <c r="AD165" i="8" s="1"/>
  <c r="X181" i="8" a="1"/>
  <c r="X181" i="8" s="1"/>
  <c r="X187" i="8" a="1"/>
  <c r="X187" i="8" s="1"/>
  <c r="X189" i="8" a="1"/>
  <c r="X189" i="8" s="1"/>
  <c r="G189" i="8" s="1"/>
  <c r="AD190" i="8" a="1"/>
  <c r="AD190" i="8" s="1"/>
  <c r="X203" i="8" a="1"/>
  <c r="X203" i="8" s="1"/>
  <c r="G203" i="8" s="1"/>
  <c r="X210" i="8" a="1"/>
  <c r="X210" i="8" s="1"/>
  <c r="AD219" i="8" a="1"/>
  <c r="AD219" i="8" s="1"/>
  <c r="L219" i="8" s="1"/>
  <c r="X182" i="8" a="1"/>
  <c r="X182" i="8" s="1"/>
  <c r="X183" i="8" a="1"/>
  <c r="X183" i="8" s="1"/>
  <c r="X186" i="8" a="1"/>
  <c r="X186" i="8" s="1"/>
  <c r="AD189" i="8" a="1"/>
  <c r="AD189" i="8" s="1"/>
  <c r="AD203" i="8" a="1"/>
  <c r="AD203" i="8" s="1"/>
  <c r="X218" i="8" a="1"/>
  <c r="X218" i="8" s="1"/>
  <c r="G218" i="8" s="1"/>
  <c r="AD161" i="8" a="1"/>
  <c r="AD161" i="8" s="1"/>
  <c r="L161" i="8" s="1"/>
  <c r="X169" i="8" a="1"/>
  <c r="X169" i="8" s="1"/>
  <c r="G169" i="8" s="1"/>
  <c r="AD197" i="8" a="1"/>
  <c r="AD197" i="8" s="1"/>
  <c r="L197" i="8" s="1"/>
  <c r="X202" i="8" a="1"/>
  <c r="X202" i="8" s="1"/>
  <c r="G202" i="8" s="1"/>
  <c r="AD222" i="8" a="1"/>
  <c r="AD222" i="8" s="1"/>
  <c r="L222" i="8" s="1"/>
  <c r="X224" i="8" a="1"/>
  <c r="X224" i="8" s="1"/>
  <c r="G224" i="8" s="1"/>
  <c r="AD167" i="8" a="1"/>
  <c r="AD167" i="8" s="1"/>
  <c r="X185" i="8" a="1"/>
  <c r="X185" i="8" s="1"/>
  <c r="G185" i="8" s="1"/>
  <c r="AD186" i="8" a="1"/>
  <c r="AD186" i="8" s="1"/>
  <c r="AD206" i="8" a="1"/>
  <c r="AD206" i="8" s="1"/>
  <c r="X221" i="8" a="1"/>
  <c r="X221" i="8" s="1"/>
  <c r="X180" i="8" a="1"/>
  <c r="X180" i="8" s="1"/>
  <c r="AD182" i="8" a="1"/>
  <c r="AD182" i="8" s="1"/>
  <c r="X205" i="8" a="1"/>
  <c r="X205" i="8" s="1"/>
  <c r="X217" i="8" a="1"/>
  <c r="X217" i="8" s="1"/>
  <c r="AD224" i="8" a="1"/>
  <c r="AD224" i="8" s="1"/>
  <c r="X191" i="8" a="1"/>
  <c r="X191" i="8" s="1"/>
  <c r="X193" i="8" a="1"/>
  <c r="X193" i="8" s="1"/>
  <c r="AD194" i="8" a="1"/>
  <c r="AD194" i="8" s="1"/>
  <c r="AD210" i="8" a="1"/>
  <c r="AD210" i="8" s="1"/>
  <c r="X220" i="8" a="1"/>
  <c r="X220" i="8" s="1"/>
  <c r="X212" i="8" a="1"/>
  <c r="X212" i="8" s="1"/>
  <c r="G212" i="8" s="1"/>
  <c r="X204" i="8" a="1"/>
  <c r="X204" i="8" s="1"/>
  <c r="AD187" i="8" a="1"/>
  <c r="AD187" i="8" s="1"/>
  <c r="X208" i="8" a="1"/>
  <c r="X208" i="8" s="1"/>
  <c r="AD212" i="8" a="1"/>
  <c r="AD212" i="8" s="1"/>
  <c r="X214" i="8" a="1"/>
  <c r="X214" i="8" s="1"/>
  <c r="X225" i="8" a="1"/>
  <c r="X225" i="8" s="1"/>
  <c r="G225" i="8" s="1"/>
  <c r="X188" i="8" a="1"/>
  <c r="X188" i="8" s="1"/>
  <c r="X196" i="8" a="1"/>
  <c r="X196" i="8" s="1"/>
  <c r="X199" i="8" a="1"/>
  <c r="X199" i="8" s="1"/>
  <c r="AD201" i="8" a="1"/>
  <c r="AD201" i="8" s="1"/>
  <c r="L201" i="8" s="1"/>
  <c r="X209" i="8" a="1"/>
  <c r="X209" i="8" s="1"/>
  <c r="X215" i="8" a="1"/>
  <c r="X215" i="8" s="1"/>
  <c r="AD217" i="8" a="1"/>
  <c r="AD217" i="8" s="1"/>
  <c r="L217" i="8" s="1"/>
  <c r="AD223" i="8" a="1"/>
  <c r="AD223" i="8" s="1"/>
  <c r="L223" i="8" s="1"/>
  <c r="X190" i="8" a="1"/>
  <c r="X190" i="8" s="1"/>
  <c r="AD202" i="8" a="1"/>
  <c r="AD202" i="8" s="1"/>
  <c r="AD218" i="8" a="1"/>
  <c r="AD218" i="8" s="1"/>
  <c r="X192" i="8" a="1"/>
  <c r="X192" i="8" s="1"/>
  <c r="AD193" i="8" a="1"/>
  <c r="AD193" i="8" s="1"/>
  <c r="AE179" i="8" s="1"/>
  <c r="AD196" i="8" a="1"/>
  <c r="AD196" i="8" s="1"/>
  <c r="X197" i="8" a="1"/>
  <c r="X197" i="8" s="1"/>
  <c r="Y207" i="8" s="1"/>
  <c r="X200" i="8" a="1"/>
  <c r="X200" i="8" s="1"/>
  <c r="G200" i="8" s="1"/>
  <c r="AD204" i="8" a="1"/>
  <c r="AD204" i="8" s="1"/>
  <c r="L204" i="8" s="1"/>
  <c r="X206" i="8" a="1"/>
  <c r="X206" i="8" s="1"/>
  <c r="X216" i="8" a="1"/>
  <c r="X216" i="8" s="1"/>
  <c r="G216" i="8" s="1"/>
  <c r="AD220" i="8" a="1"/>
  <c r="AD220" i="8" s="1"/>
  <c r="X222" i="8" a="1"/>
  <c r="X222" i="8" s="1"/>
  <c r="X223" i="8" a="1"/>
  <c r="X223" i="8" s="1"/>
  <c r="AD225" i="8" a="1"/>
  <c r="AD225" i="8" s="1"/>
  <c r="L225" i="8" s="1"/>
  <c r="L26" i="8"/>
  <c r="G51" i="8"/>
  <c r="G53" i="8"/>
  <c r="G6" i="8"/>
  <c r="G38" i="8"/>
  <c r="L48" i="8"/>
  <c r="G76" i="8"/>
  <c r="G74" i="8"/>
  <c r="L89" i="8"/>
  <c r="G12" i="8"/>
  <c r="L22" i="8"/>
  <c r="G28" i="8"/>
  <c r="G31" i="8"/>
  <c r="G44" i="8"/>
  <c r="G47" i="8"/>
  <c r="G88" i="8"/>
  <c r="G18" i="8"/>
  <c r="G21" i="8"/>
  <c r="L28" i="8"/>
  <c r="G37" i="8"/>
  <c r="L44" i="8"/>
  <c r="L105" i="8"/>
  <c r="G8" i="8"/>
  <c r="G11" i="8"/>
  <c r="L15" i="8"/>
  <c r="G27" i="8"/>
  <c r="L34" i="8"/>
  <c r="G40" i="8"/>
  <c r="G43" i="8"/>
  <c r="L50" i="8"/>
  <c r="L64" i="8"/>
  <c r="L91" i="8"/>
  <c r="L66" i="8"/>
  <c r="L87" i="8"/>
  <c r="L83" i="8"/>
  <c r="L67" i="8"/>
  <c r="L71" i="8"/>
  <c r="G104" i="8"/>
  <c r="G32" i="8"/>
  <c r="L8" i="8"/>
  <c r="G14" i="8"/>
  <c r="G17" i="8"/>
  <c r="L24" i="8"/>
  <c r="G30" i="8"/>
  <c r="L40" i="8"/>
  <c r="G46" i="8"/>
  <c r="L55" i="8"/>
  <c r="G66" i="8"/>
  <c r="G80" i="8"/>
  <c r="G35" i="8"/>
  <c r="L16" i="8"/>
  <c r="G22" i="8"/>
  <c r="L32" i="8"/>
  <c r="L45" i="8"/>
  <c r="L54" i="8"/>
  <c r="G7" i="8"/>
  <c r="G23" i="8"/>
  <c r="L30" i="8"/>
  <c r="G39" i="8"/>
  <c r="G52" i="8"/>
  <c r="G82" i="8"/>
  <c r="G106" i="8"/>
  <c r="G13" i="8"/>
  <c r="L17" i="8"/>
  <c r="G29" i="8"/>
  <c r="L33" i="8"/>
  <c r="L36" i="8"/>
  <c r="G45" i="8"/>
  <c r="L49" i="8"/>
  <c r="G96" i="8"/>
  <c r="L111" i="8"/>
  <c r="G135" i="8"/>
  <c r="G146" i="8"/>
  <c r="G151" i="8"/>
  <c r="L169" i="8"/>
  <c r="G192" i="8"/>
  <c r="L196" i="8"/>
  <c r="G205" i="8"/>
  <c r="L212" i="8"/>
  <c r="O6" i="7" a="1"/>
  <c r="O6" i="7" s="1"/>
  <c r="O8" i="7" a="1"/>
  <c r="O8" i="7" s="1"/>
  <c r="O10" i="7" a="1"/>
  <c r="O10" i="7" s="1"/>
  <c r="O12" i="7" a="1"/>
  <c r="O12" i="7" s="1"/>
  <c r="O14" i="7" a="1"/>
  <c r="O14" i="7" s="1"/>
  <c r="O16" i="7" a="1"/>
  <c r="O16" i="7" s="1"/>
  <c r="O18" i="7" a="1"/>
  <c r="O18" i="7" s="1"/>
  <c r="O20" i="7" a="1"/>
  <c r="O20" i="7" s="1"/>
  <c r="O22" i="7" a="1"/>
  <c r="O22" i="7" s="1"/>
  <c r="O24" i="7" a="1"/>
  <c r="O24" i="7" s="1"/>
  <c r="O26" i="7" a="1"/>
  <c r="O26" i="7" s="1"/>
  <c r="O28" i="7" a="1"/>
  <c r="O28" i="7" s="1"/>
  <c r="O30" i="7" a="1"/>
  <c r="O30" i="7" s="1"/>
  <c r="O32" i="7" a="1"/>
  <c r="O32" i="7" s="1"/>
  <c r="O34" i="7" a="1"/>
  <c r="O34" i="7" s="1"/>
  <c r="O36" i="7" a="1"/>
  <c r="O36" i="7" s="1"/>
  <c r="O38" i="7" a="1"/>
  <c r="O38" i="7" s="1"/>
  <c r="O40" i="7" a="1"/>
  <c r="O40" i="7" s="1"/>
  <c r="O42" i="7" a="1"/>
  <c r="O42" i="7" s="1"/>
  <c r="O44" i="7" a="1"/>
  <c r="O44" i="7" s="1"/>
  <c r="O46" i="7" a="1"/>
  <c r="O46" i="7" s="1"/>
  <c r="O48" i="7" a="1"/>
  <c r="O48" i="7" s="1"/>
  <c r="O50" i="7" a="1"/>
  <c r="O50" i="7" s="1"/>
  <c r="O52" i="7" a="1"/>
  <c r="O52" i="7" s="1"/>
  <c r="O54" i="7" a="1"/>
  <c r="O54" i="7" s="1"/>
  <c r="O61" i="7" a="1"/>
  <c r="O61" i="7" s="1"/>
  <c r="O63" i="7" a="1"/>
  <c r="O63" i="7" s="1"/>
  <c r="O65" i="7" a="1"/>
  <c r="O65" i="7" s="1"/>
  <c r="O67" i="7" a="1"/>
  <c r="O67" i="7" s="1"/>
  <c r="O69" i="7" a="1"/>
  <c r="O69" i="7" s="1"/>
  <c r="O71" i="7" a="1"/>
  <c r="O71" i="7" s="1"/>
  <c r="O73" i="7" a="1"/>
  <c r="O73" i="7" s="1"/>
  <c r="O75" i="7" a="1"/>
  <c r="O75" i="7" s="1"/>
  <c r="O77" i="7" a="1"/>
  <c r="O77" i="7" s="1"/>
  <c r="O79" i="7" a="1"/>
  <c r="O79" i="7" s="1"/>
  <c r="O81" i="7" a="1"/>
  <c r="O81" i="7" s="1"/>
  <c r="O83" i="7" a="1"/>
  <c r="O83" i="7" s="1"/>
  <c r="O85" i="7" a="1"/>
  <c r="O85" i="7" s="1"/>
  <c r="O87" i="7" a="1"/>
  <c r="O87" i="7" s="1"/>
  <c r="O89" i="7" a="1"/>
  <c r="O89" i="7" s="1"/>
  <c r="O91" i="7" a="1"/>
  <c r="O91" i="7" s="1"/>
  <c r="O93" i="7" a="1"/>
  <c r="O93" i="7" s="1"/>
  <c r="O95" i="7" a="1"/>
  <c r="O95" i="7" s="1"/>
  <c r="O97" i="7" a="1"/>
  <c r="O97" i="7" s="1"/>
  <c r="O99" i="7" a="1"/>
  <c r="O99" i="7" s="1"/>
  <c r="O101" i="7" a="1"/>
  <c r="O101" i="7" s="1"/>
  <c r="O103" i="7" a="1"/>
  <c r="O103" i="7" s="1"/>
  <c r="O105" i="7" a="1"/>
  <c r="O105" i="7" s="1"/>
  <c r="O107" i="7" a="1"/>
  <c r="O107" i="7" s="1"/>
  <c r="O109" i="7" a="1"/>
  <c r="O109" i="7" s="1"/>
  <c r="O115" i="7" a="1"/>
  <c r="O115" i="7" s="1"/>
  <c r="O117" i="7" a="1"/>
  <c r="O117" i="7" s="1"/>
  <c r="O119" i="7" a="1"/>
  <c r="O119" i="7" s="1"/>
  <c r="O121" i="7" a="1"/>
  <c r="O121" i="7" s="1"/>
  <c r="O123" i="7" a="1"/>
  <c r="O123" i="7" s="1"/>
  <c r="O125" i="7" a="1"/>
  <c r="O125" i="7" s="1"/>
  <c r="O127" i="7" a="1"/>
  <c r="O127" i="7" s="1"/>
  <c r="O129" i="7" a="1"/>
  <c r="O129" i="7" s="1"/>
  <c r="O131" i="7" a="1"/>
  <c r="O131" i="7" s="1"/>
  <c r="O133" i="7" a="1"/>
  <c r="O133" i="7" s="1"/>
  <c r="O135" i="7" a="1"/>
  <c r="O135" i="7" s="1"/>
  <c r="O137" i="7" a="1"/>
  <c r="O137" i="7" s="1"/>
  <c r="O139" i="7" a="1"/>
  <c r="O139" i="7" s="1"/>
  <c r="O141" i="7" a="1"/>
  <c r="O141" i="7" s="1"/>
  <c r="O143" i="7" a="1"/>
  <c r="O143" i="7" s="1"/>
  <c r="O145" i="7" a="1"/>
  <c r="O145" i="7" s="1"/>
  <c r="O147" i="7" a="1"/>
  <c r="O147" i="7" s="1"/>
  <c r="O149" i="7" a="1"/>
  <c r="O149" i="7" s="1"/>
  <c r="O151" i="7" a="1"/>
  <c r="O151" i="7" s="1"/>
  <c r="O153" i="7" a="1"/>
  <c r="O153" i="7" s="1"/>
  <c r="O155" i="7" a="1"/>
  <c r="O155" i="7" s="1"/>
  <c r="O157" i="7" a="1"/>
  <c r="O157" i="7" s="1"/>
  <c r="O159" i="7" a="1"/>
  <c r="O159" i="7" s="1"/>
  <c r="O161" i="7" a="1"/>
  <c r="O161" i="7" s="1"/>
  <c r="O163" i="7" a="1"/>
  <c r="O163" i="7" s="1"/>
  <c r="O170" i="7" a="1"/>
  <c r="O170" i="7" s="1"/>
  <c r="O172" i="7" a="1"/>
  <c r="O172" i="7" s="1"/>
  <c r="O174" i="7" a="1"/>
  <c r="O174" i="7" s="1"/>
  <c r="O176" i="7" a="1"/>
  <c r="O176" i="7" s="1"/>
  <c r="O178" i="7" a="1"/>
  <c r="O178" i="7" s="1"/>
  <c r="O180" i="7" a="1"/>
  <c r="O180" i="7" s="1"/>
  <c r="O182" i="7" a="1"/>
  <c r="O182" i="7" s="1"/>
  <c r="O184" i="7" a="1"/>
  <c r="O184" i="7" s="1"/>
  <c r="O186" i="7" a="1"/>
  <c r="O186" i="7" s="1"/>
  <c r="O188" i="7" a="1"/>
  <c r="O188" i="7" s="1"/>
  <c r="O190" i="7" a="1"/>
  <c r="O190" i="7" s="1"/>
  <c r="O192" i="7" a="1"/>
  <c r="O192" i="7" s="1"/>
  <c r="O194" i="7" a="1"/>
  <c r="O194" i="7" s="1"/>
  <c r="O196" i="7" a="1"/>
  <c r="O196" i="7" s="1"/>
  <c r="O198" i="7" a="1"/>
  <c r="O198" i="7" s="1"/>
  <c r="O200" i="7" a="1"/>
  <c r="O200" i="7" s="1"/>
  <c r="O202" i="7" a="1"/>
  <c r="O202" i="7" s="1"/>
  <c r="O204" i="7" a="1"/>
  <c r="O204" i="7" s="1"/>
  <c r="O206" i="7" a="1"/>
  <c r="O206" i="7" s="1"/>
  <c r="O208" i="7" a="1"/>
  <c r="O208" i="7" s="1"/>
  <c r="O210" i="7" a="1"/>
  <c r="O210" i="7" s="1"/>
  <c r="O212" i="7" a="1"/>
  <c r="O212" i="7" s="1"/>
  <c r="O214" i="7" a="1"/>
  <c r="O214" i="7" s="1"/>
  <c r="O216" i="7" a="1"/>
  <c r="O216" i="7" s="1"/>
  <c r="O218" i="7" a="1"/>
  <c r="O218" i="7" s="1"/>
  <c r="G71" i="8"/>
  <c r="G79" i="8"/>
  <c r="G86" i="8"/>
  <c r="L106" i="8"/>
  <c r="G108" i="8"/>
  <c r="G124" i="8"/>
  <c r="L133" i="8"/>
  <c r="L165" i="8"/>
  <c r="L224" i="8"/>
  <c r="L78" i="8"/>
  <c r="G136" i="8"/>
  <c r="G149" i="8"/>
  <c r="L190" i="8"/>
  <c r="G208" i="8"/>
  <c r="G221" i="8"/>
  <c r="L90" i="8"/>
  <c r="G68" i="8"/>
  <c r="G75" i="8"/>
  <c r="L97" i="8"/>
  <c r="L104" i="8"/>
  <c r="G105" i="8"/>
  <c r="G122" i="8"/>
  <c r="L130" i="8"/>
  <c r="L132" i="8"/>
  <c r="L134" i="8"/>
  <c r="L146" i="8"/>
  <c r="L148" i="8"/>
  <c r="L150" i="8"/>
  <c r="G156" i="8"/>
  <c r="L164" i="8"/>
  <c r="L167" i="8"/>
  <c r="L177" i="8"/>
  <c r="L178" i="8"/>
  <c r="G183" i="8"/>
  <c r="L189" i="8"/>
  <c r="L194" i="8"/>
  <c r="G199" i="8"/>
  <c r="L205" i="8"/>
  <c r="L207" i="8"/>
  <c r="L210" i="8"/>
  <c r="G215" i="8"/>
  <c r="L221" i="8"/>
  <c r="L94" i="8"/>
  <c r="L100" i="8"/>
  <c r="G152" i="8"/>
  <c r="G162" i="8"/>
  <c r="G210" i="8"/>
  <c r="M68" i="6" a="1"/>
  <c r="M68" i="6" s="1"/>
  <c r="M84" i="6" a="1"/>
  <c r="M84" i="6" s="1"/>
  <c r="M100" i="6" a="1"/>
  <c r="M100" i="6" s="1"/>
  <c r="M108" i="6" a="1"/>
  <c r="M108" i="6" s="1"/>
  <c r="M174" i="6" a="1"/>
  <c r="M174" i="6" s="1"/>
  <c r="M182" i="6" a="1"/>
  <c r="M182" i="6" s="1"/>
  <c r="M190" i="6" a="1"/>
  <c r="M190" i="6" s="1"/>
  <c r="M198" i="6" a="1"/>
  <c r="M198" i="6" s="1"/>
  <c r="M206" i="6" a="1"/>
  <c r="M206" i="6" s="1"/>
  <c r="M214" i="6" a="1"/>
  <c r="M214" i="6" s="1"/>
  <c r="G83" i="8"/>
  <c r="L86" i="8"/>
  <c r="G87" i="8"/>
  <c r="G93" i="8"/>
  <c r="G102" i="8"/>
  <c r="G109" i="8"/>
  <c r="G126" i="8"/>
  <c r="G129" i="8"/>
  <c r="L136" i="8"/>
  <c r="G142" i="8"/>
  <c r="G145" i="8"/>
  <c r="L152" i="8"/>
  <c r="G155" i="8"/>
  <c r="G158" i="8"/>
  <c r="G161" i="8"/>
  <c r="L168" i="8"/>
  <c r="G182" i="8"/>
  <c r="G188" i="8"/>
  <c r="L195" i="8"/>
  <c r="G198" i="8"/>
  <c r="G201" i="8"/>
  <c r="G204" i="8"/>
  <c r="L211" i="8"/>
  <c r="G214" i="8"/>
  <c r="G217" i="8"/>
  <c r="G220" i="8"/>
  <c r="L70" i="8"/>
  <c r="G89" i="8"/>
  <c r="G101" i="8"/>
  <c r="M76" i="6" a="1"/>
  <c r="M76" i="6" s="1"/>
  <c r="M92" i="6" a="1"/>
  <c r="M92" i="6" s="1"/>
  <c r="G99" i="8"/>
  <c r="G91" i="8"/>
  <c r="G67" i="8"/>
  <c r="L77" i="8"/>
  <c r="L98" i="8"/>
  <c r="L101" i="8"/>
  <c r="L120" i="8"/>
  <c r="G138" i="8"/>
  <c r="L139" i="8"/>
  <c r="G143" i="8"/>
  <c r="G144" i="8"/>
  <c r="L155" i="8"/>
  <c r="G159" i="8"/>
  <c r="G160" i="8"/>
  <c r="G181" i="8"/>
  <c r="L182" i="8"/>
  <c r="G186" i="8"/>
  <c r="G187" i="8"/>
  <c r="L188" i="8"/>
  <c r="L198" i="8"/>
  <c r="G213" i="8"/>
  <c r="L214" i="8"/>
  <c r="G219" i="8"/>
  <c r="L220" i="8"/>
  <c r="G95" i="8"/>
  <c r="L153" i="8"/>
  <c r="G195" i="8"/>
  <c r="L206" i="8"/>
  <c r="O11" i="7" a="1"/>
  <c r="O11" i="7" s="1"/>
  <c r="O19" i="7" a="1"/>
  <c r="O19" i="7" s="1"/>
  <c r="O27" i="7" a="1"/>
  <c r="O27" i="7" s="1"/>
  <c r="O35" i="7" a="1"/>
  <c r="O35" i="7" s="1"/>
  <c r="O43" i="7" a="1"/>
  <c r="O43" i="7" s="1"/>
  <c r="O51" i="7" a="1"/>
  <c r="O51" i="7" s="1"/>
  <c r="O116" i="7" a="1"/>
  <c r="O116" i="7" s="1"/>
  <c r="O124" i="7" a="1"/>
  <c r="O124" i="7" s="1"/>
  <c r="O132" i="7" a="1"/>
  <c r="O132" i="7" s="1"/>
  <c r="O140" i="7" a="1"/>
  <c r="O140" i="7" s="1"/>
  <c r="O148" i="7" a="1"/>
  <c r="O148" i="7" s="1"/>
  <c r="O156" i="7" a="1"/>
  <c r="O156" i="7" s="1"/>
  <c r="O164" i="7" a="1"/>
  <c r="O164" i="7" s="1"/>
  <c r="L68" i="8"/>
  <c r="G70" i="8"/>
  <c r="L76" i="8"/>
  <c r="G78" i="8"/>
  <c r="L96" i="8"/>
  <c r="L99" i="8"/>
  <c r="L102" i="8"/>
  <c r="G103" i="8"/>
  <c r="G111" i="8"/>
  <c r="L122" i="8"/>
  <c r="L125" i="8"/>
  <c r="L157" i="8"/>
  <c r="L184" i="8"/>
  <c r="L200" i="8"/>
  <c r="L216" i="8"/>
  <c r="L74" i="8"/>
  <c r="L82" i="8"/>
  <c r="L84" i="8"/>
  <c r="G85" i="8"/>
  <c r="G100" i="8"/>
  <c r="L112" i="8"/>
  <c r="L127" i="8"/>
  <c r="L138" i="8"/>
  <c r="L140" i="8"/>
  <c r="L142" i="8"/>
  <c r="L143" i="8"/>
  <c r="G148" i="8"/>
  <c r="L154" i="8"/>
  <c r="L156" i="8"/>
  <c r="L158" i="8"/>
  <c r="L181" i="8"/>
  <c r="L183" i="8"/>
  <c r="L186" i="8"/>
  <c r="L199" i="8"/>
  <c r="L202" i="8"/>
  <c r="G207" i="8"/>
  <c r="L213" i="8"/>
  <c r="L218" i="8"/>
  <c r="G223" i="8"/>
  <c r="L65" i="8"/>
  <c r="L73" i="8"/>
  <c r="G77" i="8"/>
  <c r="L81" i="8"/>
  <c r="L93" i="8"/>
  <c r="L110" i="8"/>
  <c r="G131" i="8"/>
  <c r="G134" i="8"/>
  <c r="G137" i="8"/>
  <c r="G147" i="8"/>
  <c r="G153" i="8"/>
  <c r="G163" i="8"/>
  <c r="G177" i="8"/>
  <c r="L187" i="8"/>
  <c r="G190" i="8"/>
  <c r="G193" i="8"/>
  <c r="G196" i="8"/>
  <c r="L203" i="8"/>
  <c r="G206" i="8"/>
  <c r="G209" i="8"/>
  <c r="G222" i="8"/>
  <c r="AE182" i="8" l="1"/>
  <c r="AE166" i="8"/>
  <c r="AE169" i="8"/>
  <c r="EX64" i="12"/>
  <c r="AE104" i="8"/>
  <c r="L92" i="8"/>
  <c r="AE94" i="8"/>
  <c r="Q94" i="8" s="1"/>
  <c r="BX96" i="12" s="1"/>
  <c r="Y193" i="8"/>
  <c r="O193" i="8" s="1"/>
  <c r="L191" i="12" s="1"/>
  <c r="Y192" i="8"/>
  <c r="G197" i="8"/>
  <c r="Y182" i="8"/>
  <c r="Z182" i="8" s="1"/>
  <c r="AA182" i="8" s="1"/>
  <c r="N182" i="8" s="1"/>
  <c r="K180" i="12" s="1"/>
  <c r="AE135" i="8"/>
  <c r="Q135" i="8" s="1"/>
  <c r="BX135" i="12" s="1"/>
  <c r="EG120" i="12"/>
  <c r="EX120" i="12" s="1"/>
  <c r="Y145" i="8"/>
  <c r="Y108" i="8"/>
  <c r="Z108" i="8" s="1"/>
  <c r="AA108" i="8" s="1"/>
  <c r="N108" i="8" s="1"/>
  <c r="K110" i="12" s="1"/>
  <c r="G69" i="8"/>
  <c r="Y89" i="8"/>
  <c r="AE33" i="8"/>
  <c r="Q33" i="8" s="1"/>
  <c r="BX36" i="12" s="1"/>
  <c r="L9" i="8"/>
  <c r="AE18" i="8"/>
  <c r="AE32" i="8"/>
  <c r="Q32" i="8" s="1"/>
  <c r="BX35" i="12" s="1"/>
  <c r="AE40" i="8"/>
  <c r="AF40" i="8" s="1"/>
  <c r="AG40" i="8" s="1"/>
  <c r="P40" i="8" s="1"/>
  <c r="BW43" i="12" s="1"/>
  <c r="AE22" i="8"/>
  <c r="AF22" i="8" s="1"/>
  <c r="AG22" i="8" s="1"/>
  <c r="P22" i="8" s="1"/>
  <c r="BW25" i="12" s="1"/>
  <c r="Y7" i="8"/>
  <c r="ER121" i="12"/>
  <c r="ES65" i="12"/>
  <c r="ER65" i="12"/>
  <c r="EG66" i="12"/>
  <c r="EF66" i="12"/>
  <c r="R64" i="12"/>
  <c r="ES121" i="12"/>
  <c r="EG65" i="12"/>
  <c r="EX65" i="12" s="1"/>
  <c r="P177" i="12"/>
  <c r="P175" i="12"/>
  <c r="P176" i="12"/>
  <c r="P121" i="12"/>
  <c r="P122" i="12"/>
  <c r="P120" i="12"/>
  <c r="P67" i="12"/>
  <c r="P65" i="12"/>
  <c r="P66" i="12"/>
  <c r="P9" i="12"/>
  <c r="P10" i="12"/>
  <c r="P11" i="12"/>
  <c r="Q8" i="12"/>
  <c r="ER10" i="12"/>
  <c r="ES10" i="12"/>
  <c r="EG175" i="12"/>
  <c r="EX175" i="12" s="1"/>
  <c r="EF175" i="12"/>
  <c r="EQ122" i="12"/>
  <c r="EL123" i="12"/>
  <c r="EP122" i="12"/>
  <c r="EO122" i="12"/>
  <c r="EN122" i="12"/>
  <c r="EM122" i="12"/>
  <c r="EF120" i="12"/>
  <c r="CE64" i="12"/>
  <c r="R174" i="12"/>
  <c r="EF65" i="12"/>
  <c r="EQ67" i="12"/>
  <c r="EL68" i="12"/>
  <c r="EP67" i="12"/>
  <c r="EO67" i="12"/>
  <c r="EN67" i="12"/>
  <c r="EM67" i="12"/>
  <c r="EC176" i="12"/>
  <c r="EA176" i="12"/>
  <c r="EE176" i="12"/>
  <c r="DZ177" i="12"/>
  <c r="ED176" i="12"/>
  <c r="EB176" i="12"/>
  <c r="CG119" i="12"/>
  <c r="EE67" i="12"/>
  <c r="DZ68" i="12"/>
  <c r="ED67" i="12"/>
  <c r="EC67" i="12"/>
  <c r="EB67" i="12"/>
  <c r="EA67" i="12"/>
  <c r="EQ11" i="12"/>
  <c r="EL12" i="12"/>
  <c r="EP11" i="12"/>
  <c r="EO11" i="12"/>
  <c r="EN11" i="12"/>
  <c r="EM11" i="12"/>
  <c r="EP177" i="12"/>
  <c r="EO177" i="12"/>
  <c r="EN177" i="12"/>
  <c r="EL178" i="12"/>
  <c r="EQ177" i="12"/>
  <c r="EM177" i="12"/>
  <c r="CD174" i="12"/>
  <c r="DZ122" i="12"/>
  <c r="ED121" i="12"/>
  <c r="EC121" i="12"/>
  <c r="EB121" i="12"/>
  <c r="EA121" i="12"/>
  <c r="EE121" i="12"/>
  <c r="R119" i="12"/>
  <c r="CB175" i="12"/>
  <c r="CB176" i="12"/>
  <c r="CB177" i="12"/>
  <c r="CB120" i="12"/>
  <c r="CB121" i="12"/>
  <c r="CB122" i="12"/>
  <c r="CB65" i="12"/>
  <c r="CB66" i="12"/>
  <c r="CB67" i="12"/>
  <c r="CB11" i="12"/>
  <c r="CB9" i="12"/>
  <c r="CC8" i="12"/>
  <c r="CB10" i="12"/>
  <c r="ES176" i="12"/>
  <c r="ER176" i="12"/>
  <c r="EX174" i="12"/>
  <c r="ES66" i="12"/>
  <c r="ER66" i="12"/>
  <c r="EG10" i="12"/>
  <c r="EF10" i="12"/>
  <c r="EE11" i="12"/>
  <c r="DZ12" i="12"/>
  <c r="ED11" i="12"/>
  <c r="EC11" i="12"/>
  <c r="EB11" i="12"/>
  <c r="EA11" i="12"/>
  <c r="Z7" i="8"/>
  <c r="AA7" i="8" s="1"/>
  <c r="N7" i="8" s="1"/>
  <c r="O7" i="8"/>
  <c r="L10" i="12" s="1"/>
  <c r="Q18" i="8"/>
  <c r="BX21" i="12" s="1"/>
  <c r="AF18" i="8"/>
  <c r="AG18" i="8" s="1"/>
  <c r="P18" i="8" s="1"/>
  <c r="BW21" i="12" s="1"/>
  <c r="AF32" i="8"/>
  <c r="AG32" i="8" s="1"/>
  <c r="P32" i="8" s="1"/>
  <c r="BW35" i="12" s="1"/>
  <c r="Z207" i="8"/>
  <c r="AA207" i="8" s="1"/>
  <c r="N207" i="8" s="1"/>
  <c r="K205" i="12" s="1"/>
  <c r="O207" i="8"/>
  <c r="L205" i="12" s="1"/>
  <c r="Q81" i="8"/>
  <c r="BX83" i="12" s="1"/>
  <c r="AF81" i="8"/>
  <c r="AG81" i="8" s="1"/>
  <c r="P81" i="8" s="1"/>
  <c r="BW83" i="12" s="1"/>
  <c r="AF33" i="8"/>
  <c r="AG33" i="8" s="1"/>
  <c r="P33" i="8" s="1"/>
  <c r="BW36" i="12" s="1"/>
  <c r="Q179" i="8"/>
  <c r="BX177" i="12" s="1"/>
  <c r="AF179" i="8"/>
  <c r="AG179" i="8" s="1"/>
  <c r="P179" i="8" s="1"/>
  <c r="AF104" i="8"/>
  <c r="AG104" i="8" s="1"/>
  <c r="P104" i="8" s="1"/>
  <c r="BW106" i="12" s="1"/>
  <c r="Q104" i="8"/>
  <c r="BX106" i="12" s="1"/>
  <c r="Z145" i="8"/>
  <c r="AA145" i="8" s="1"/>
  <c r="N145" i="8" s="1"/>
  <c r="K145" i="12" s="1"/>
  <c r="O145" i="8"/>
  <c r="L145" i="12" s="1"/>
  <c r="AF94" i="8"/>
  <c r="AG94" i="8" s="1"/>
  <c r="P94" i="8" s="1"/>
  <c r="BW96" i="12" s="1"/>
  <c r="O108" i="8"/>
  <c r="L110" i="12" s="1"/>
  <c r="O89" i="8"/>
  <c r="L91" i="12" s="1"/>
  <c r="Z89" i="8"/>
  <c r="AA89" i="8" s="1"/>
  <c r="N89" i="8" s="1"/>
  <c r="K91" i="12" s="1"/>
  <c r="AF182" i="8"/>
  <c r="AG182" i="8" s="1"/>
  <c r="P182" i="8" s="1"/>
  <c r="BW180" i="12" s="1"/>
  <c r="Q182" i="8"/>
  <c r="BX180" i="12" s="1"/>
  <c r="AE222" i="8"/>
  <c r="AE221" i="8"/>
  <c r="AE203" i="8"/>
  <c r="Y197" i="8"/>
  <c r="G180" i="8"/>
  <c r="L193" i="8"/>
  <c r="AE198" i="8"/>
  <c r="AE212" i="8"/>
  <c r="Y216" i="8"/>
  <c r="Y209" i="8"/>
  <c r="AE220" i="8"/>
  <c r="Y214" i="8"/>
  <c r="Y199" i="8"/>
  <c r="Y160" i="8"/>
  <c r="Y168" i="8"/>
  <c r="Y181" i="8"/>
  <c r="AE177" i="8"/>
  <c r="AE161" i="8"/>
  <c r="Y135" i="8"/>
  <c r="Y156" i="8"/>
  <c r="Y131" i="8"/>
  <c r="Y123" i="8"/>
  <c r="AE128" i="8"/>
  <c r="Y130" i="8"/>
  <c r="Y107" i="8"/>
  <c r="Y80" i="8"/>
  <c r="AE74" i="8"/>
  <c r="Y53" i="8"/>
  <c r="Y50" i="8"/>
  <c r="AE13" i="8"/>
  <c r="AE108" i="8"/>
  <c r="AE8" i="8"/>
  <c r="AE47" i="8"/>
  <c r="AE41" i="8"/>
  <c r="AE79" i="8"/>
  <c r="Y29" i="8"/>
  <c r="AE19" i="8"/>
  <c r="Y90" i="8"/>
  <c r="Y76" i="8"/>
  <c r="AE219" i="8"/>
  <c r="Y224" i="8"/>
  <c r="Y184" i="8"/>
  <c r="Y215" i="8"/>
  <c r="Y177" i="8"/>
  <c r="Y161" i="8"/>
  <c r="AE146" i="8"/>
  <c r="Y127" i="8"/>
  <c r="AE167" i="8"/>
  <c r="AE149" i="8"/>
  <c r="AE165" i="8"/>
  <c r="AE160" i="8"/>
  <c r="AE168" i="8"/>
  <c r="AE155" i="8"/>
  <c r="AE144" i="8"/>
  <c r="AE141" i="8"/>
  <c r="AE147" i="8"/>
  <c r="AE136" i="8"/>
  <c r="AE126" i="8"/>
  <c r="AE159" i="8"/>
  <c r="AE152" i="8"/>
  <c r="AE132" i="8"/>
  <c r="AE129" i="8"/>
  <c r="AE138" i="8"/>
  <c r="AE150" i="8"/>
  <c r="AE142" i="8"/>
  <c r="AE127" i="8"/>
  <c r="AE162" i="8"/>
  <c r="AE121" i="8"/>
  <c r="AE124" i="8"/>
  <c r="AE107" i="8"/>
  <c r="AE106" i="8"/>
  <c r="AE102" i="8"/>
  <c r="AE84" i="8"/>
  <c r="Y74" i="8"/>
  <c r="AE96" i="8"/>
  <c r="AE100" i="8"/>
  <c r="AE70" i="8"/>
  <c r="Y103" i="8"/>
  <c r="AE93" i="8"/>
  <c r="Y83" i="8"/>
  <c r="AE99" i="8"/>
  <c r="AE105" i="8"/>
  <c r="AE55" i="8"/>
  <c r="AE48" i="8"/>
  <c r="AE31" i="8"/>
  <c r="Y6" i="8"/>
  <c r="Y35" i="8"/>
  <c r="Y19" i="8"/>
  <c r="AE16" i="8"/>
  <c r="Y99" i="8"/>
  <c r="Y96" i="8"/>
  <c r="AE211" i="8"/>
  <c r="G191" i="8"/>
  <c r="Y211" i="8"/>
  <c r="Y206" i="8"/>
  <c r="AE205" i="8"/>
  <c r="Y219" i="8"/>
  <c r="AE184" i="8"/>
  <c r="Y190" i="8"/>
  <c r="Y218" i="8"/>
  <c r="Y146" i="8"/>
  <c r="AE151" i="8"/>
  <c r="Y178" i="8"/>
  <c r="AE101" i="8"/>
  <c r="AE125" i="8"/>
  <c r="AE72" i="8"/>
  <c r="Y106" i="8"/>
  <c r="AE66" i="8"/>
  <c r="AE83" i="8"/>
  <c r="AE45" i="8"/>
  <c r="Y54" i="8"/>
  <c r="Y93" i="8"/>
  <c r="Y69" i="8"/>
  <c r="AE90" i="8"/>
  <c r="AE67" i="8"/>
  <c r="AE69" i="8"/>
  <c r="AE85" i="8"/>
  <c r="AE78" i="8"/>
  <c r="Y43" i="8"/>
  <c r="AE26" i="8"/>
  <c r="AE50" i="8"/>
  <c r="AE20" i="8"/>
  <c r="Y27" i="8"/>
  <c r="Y33" i="8"/>
  <c r="Y65" i="8"/>
  <c r="Y100" i="8"/>
  <c r="Y10" i="8"/>
  <c r="Y48" i="8"/>
  <c r="Y47" i="8"/>
  <c r="Y38" i="8"/>
  <c r="Y30" i="8"/>
  <c r="Y22" i="8"/>
  <c r="Y14" i="8"/>
  <c r="Y55" i="8"/>
  <c r="Y40" i="8"/>
  <c r="Y32" i="8"/>
  <c r="Y24" i="8"/>
  <c r="Y16" i="8"/>
  <c r="Y8" i="8"/>
  <c r="Y49" i="8"/>
  <c r="Y52" i="8"/>
  <c r="Y44" i="8"/>
  <c r="Y36" i="8"/>
  <c r="Y28" i="8"/>
  <c r="Y20" i="8"/>
  <c r="Y12" i="8"/>
  <c r="AE213" i="8"/>
  <c r="AE195" i="8"/>
  <c r="Y204" i="8"/>
  <c r="Y210" i="8"/>
  <c r="Y226" i="8"/>
  <c r="AE163" i="8"/>
  <c r="Y212" i="8"/>
  <c r="AE164" i="8"/>
  <c r="AE185" i="8"/>
  <c r="Y205" i="8"/>
  <c r="Y186" i="8"/>
  <c r="AE153" i="8"/>
  <c r="Y158" i="8"/>
  <c r="Y153" i="8"/>
  <c r="Y143" i="8"/>
  <c r="AE120" i="8"/>
  <c r="AE134" i="8"/>
  <c r="Y151" i="8"/>
  <c r="Y180" i="8"/>
  <c r="AE133" i="8"/>
  <c r="Y101" i="8"/>
  <c r="Y125" i="8"/>
  <c r="AE95" i="8"/>
  <c r="Y97" i="8"/>
  <c r="Y66" i="8"/>
  <c r="AE71" i="8"/>
  <c r="Y91" i="8"/>
  <c r="AE65" i="8"/>
  <c r="Y85" i="8"/>
  <c r="Y63" i="8"/>
  <c r="AE122" i="8"/>
  <c r="Y72" i="8"/>
  <c r="AE76" i="8"/>
  <c r="AE86" i="8"/>
  <c r="Y17" i="8"/>
  <c r="AE38" i="8"/>
  <c r="AE34" i="8"/>
  <c r="AE51" i="8"/>
  <c r="AE28" i="8"/>
  <c r="AE7" i="8"/>
  <c r="Y46" i="8"/>
  <c r="Y31" i="8"/>
  <c r="Y70" i="8"/>
  <c r="Y78" i="8"/>
  <c r="Y73" i="8"/>
  <c r="Y37" i="8"/>
  <c r="Y217" i="8"/>
  <c r="AE206" i="8"/>
  <c r="Y194" i="8"/>
  <c r="Y183" i="8"/>
  <c r="AE225" i="8"/>
  <c r="Y195" i="8"/>
  <c r="AE189" i="8"/>
  <c r="Y200" i="8"/>
  <c r="AE204" i="8"/>
  <c r="Y208" i="8"/>
  <c r="Y164" i="8"/>
  <c r="Y185" i="8"/>
  <c r="Y202" i="8"/>
  <c r="Y189" i="8"/>
  <c r="Y221" i="8"/>
  <c r="AE145" i="8"/>
  <c r="AE154" i="8"/>
  <c r="AE158" i="8"/>
  <c r="AE148" i="8"/>
  <c r="Y162" i="8"/>
  <c r="Y167" i="8"/>
  <c r="Y165" i="8"/>
  <c r="Y159" i="8"/>
  <c r="Y147" i="8"/>
  <c r="Y152" i="8"/>
  <c r="Y136" i="8"/>
  <c r="Y155" i="8"/>
  <c r="Y138" i="8"/>
  <c r="Y124" i="8"/>
  <c r="Y121" i="8"/>
  <c r="Y139" i="8"/>
  <c r="Y149" i="8"/>
  <c r="Y132" i="8"/>
  <c r="Y129" i="8"/>
  <c r="Y126" i="8"/>
  <c r="Y144" i="8"/>
  <c r="Y141" i="8"/>
  <c r="Y120" i="8"/>
  <c r="Y128" i="8"/>
  <c r="AE143" i="8"/>
  <c r="Y134" i="8"/>
  <c r="Y150" i="8"/>
  <c r="Y223" i="8"/>
  <c r="Y133" i="8"/>
  <c r="AE92" i="8"/>
  <c r="AE53" i="8"/>
  <c r="Y71" i="8"/>
  <c r="AE80" i="8"/>
  <c r="AE98" i="8"/>
  <c r="AE43" i="8"/>
  <c r="AE89" i="8"/>
  <c r="Y122" i="8"/>
  <c r="AE87" i="8"/>
  <c r="AE63" i="8"/>
  <c r="AE111" i="8"/>
  <c r="Y34" i="8"/>
  <c r="AE14" i="8"/>
  <c r="AE42" i="8"/>
  <c r="AE9" i="8"/>
  <c r="AE36" i="8"/>
  <c r="Y42" i="8"/>
  <c r="Y21" i="8"/>
  <c r="Y77" i="8"/>
  <c r="Y81" i="8"/>
  <c r="Y95" i="8"/>
  <c r="AE30" i="8"/>
  <c r="Y26" i="8"/>
  <c r="AF169" i="8"/>
  <c r="AG169" i="8" s="1"/>
  <c r="P169" i="8" s="1"/>
  <c r="BW169" i="12" s="1"/>
  <c r="Q169" i="8"/>
  <c r="BX169" i="12" s="1"/>
  <c r="Y154" i="8"/>
  <c r="Y148" i="8"/>
  <c r="AE217" i="8"/>
  <c r="AE209" i="8"/>
  <c r="AE201" i="8"/>
  <c r="AE224" i="8"/>
  <c r="AE207" i="8"/>
  <c r="AE180" i="8"/>
  <c r="AE223" i="8"/>
  <c r="AE192" i="8"/>
  <c r="AE216" i="8"/>
  <c r="AE210" i="8"/>
  <c r="AE200" i="8"/>
  <c r="AE194" i="8"/>
  <c r="AE226" i="8"/>
  <c r="AE215" i="8"/>
  <c r="AE199" i="8"/>
  <c r="AE218" i="8"/>
  <c r="AE193" i="8"/>
  <c r="AE208" i="8"/>
  <c r="AE178" i="8"/>
  <c r="AE191" i="8"/>
  <c r="AE202" i="8"/>
  <c r="AE183" i="8"/>
  <c r="AE186" i="8"/>
  <c r="AE181" i="8"/>
  <c r="Y142" i="8"/>
  <c r="AE139" i="8"/>
  <c r="AE109" i="8"/>
  <c r="AE110" i="8"/>
  <c r="O82" i="8"/>
  <c r="L84" i="12" s="1"/>
  <c r="Z82" i="8"/>
  <c r="AA82" i="8" s="1"/>
  <c r="N82" i="8" s="1"/>
  <c r="K84" i="12" s="1"/>
  <c r="AE123" i="8"/>
  <c r="Y79" i="8"/>
  <c r="Y98" i="8"/>
  <c r="AE35" i="8"/>
  <c r="AE77" i="8"/>
  <c r="AE37" i="8"/>
  <c r="Y84" i="8"/>
  <c r="AE52" i="8"/>
  <c r="AE17" i="8"/>
  <c r="AE44" i="8"/>
  <c r="Y15" i="8"/>
  <c r="Y25" i="8"/>
  <c r="AE12" i="8"/>
  <c r="Y102" i="8"/>
  <c r="Y67" i="8"/>
  <c r="Y111" i="8"/>
  <c r="Y23" i="8"/>
  <c r="Y196" i="8"/>
  <c r="Y201" i="8"/>
  <c r="Y222" i="8"/>
  <c r="Y203" i="8"/>
  <c r="Y198" i="8"/>
  <c r="Y179" i="8"/>
  <c r="Y213" i="8"/>
  <c r="Y169" i="8"/>
  <c r="AE196" i="8"/>
  <c r="Y188" i="8"/>
  <c r="Y166" i="8"/>
  <c r="AE157" i="8"/>
  <c r="AE137" i="8"/>
  <c r="Y140" i="8"/>
  <c r="Y109" i="8"/>
  <c r="AE131" i="8"/>
  <c r="Y104" i="8"/>
  <c r="Y64" i="8"/>
  <c r="AE103" i="8"/>
  <c r="AE68" i="8"/>
  <c r="Y94" i="8"/>
  <c r="AE27" i="8"/>
  <c r="AE88" i="8"/>
  <c r="Y75" i="8"/>
  <c r="AE29" i="8"/>
  <c r="AE112" i="8"/>
  <c r="AE10" i="8"/>
  <c r="AE91" i="8"/>
  <c r="AE11" i="8"/>
  <c r="Y51" i="8"/>
  <c r="AE54" i="8"/>
  <c r="AE25" i="8"/>
  <c r="AE49" i="8"/>
  <c r="Y18" i="8"/>
  <c r="Y41" i="8"/>
  <c r="Y9" i="8"/>
  <c r="Y86" i="8"/>
  <c r="Y92" i="8"/>
  <c r="Y110" i="8"/>
  <c r="Y45" i="8"/>
  <c r="Y13" i="8"/>
  <c r="Z192" i="8"/>
  <c r="AA192" i="8" s="1"/>
  <c r="N192" i="8" s="1"/>
  <c r="K190" i="12" s="1"/>
  <c r="O192" i="8"/>
  <c r="L190" i="12" s="1"/>
  <c r="Q166" i="8"/>
  <c r="BX166" i="12" s="1"/>
  <c r="AF166" i="8"/>
  <c r="AG166" i="8" s="1"/>
  <c r="P166" i="8" s="1"/>
  <c r="BW166" i="12" s="1"/>
  <c r="Y220" i="8"/>
  <c r="AE187" i="8"/>
  <c r="AE197" i="8"/>
  <c r="Y225" i="8"/>
  <c r="AE190" i="8"/>
  <c r="AE214" i="8"/>
  <c r="Y187" i="8"/>
  <c r="Y191" i="8"/>
  <c r="Y163" i="8"/>
  <c r="AE188" i="8"/>
  <c r="Y157" i="8"/>
  <c r="Y137" i="8"/>
  <c r="AE156" i="8"/>
  <c r="AE140" i="8"/>
  <c r="AE130" i="8"/>
  <c r="AE82" i="8"/>
  <c r="AE64" i="8"/>
  <c r="Y87" i="8"/>
  <c r="AE46" i="8"/>
  <c r="AE73" i="8"/>
  <c r="AE21" i="8"/>
  <c r="Y112" i="8"/>
  <c r="AE97" i="8"/>
  <c r="AE75" i="8"/>
  <c r="Y11" i="8"/>
  <c r="AE24" i="8"/>
  <c r="AE39" i="8"/>
  <c r="Y39" i="8"/>
  <c r="L7" i="8"/>
  <c r="AE15" i="8"/>
  <c r="AE6" i="8"/>
  <c r="Y88" i="8"/>
  <c r="Y68" i="8"/>
  <c r="Y105" i="8"/>
  <c r="AE23" i="8"/>
  <c r="L63" i="8"/>
  <c r="G63" i="8"/>
  <c r="L6" i="8"/>
  <c r="L121" i="8"/>
  <c r="Z193" i="8" l="1"/>
  <c r="AA193" i="8" s="1"/>
  <c r="N193" i="8" s="1"/>
  <c r="K191" i="12" s="1"/>
  <c r="AF135" i="8"/>
  <c r="AG135" i="8" s="1"/>
  <c r="P135" i="8" s="1"/>
  <c r="BW135" i="12" s="1"/>
  <c r="Q22" i="8"/>
  <c r="BX25" i="12" s="1"/>
  <c r="Q40" i="8"/>
  <c r="BX43" i="12" s="1"/>
  <c r="O182" i="8"/>
  <c r="L180" i="12" s="1"/>
  <c r="EX10" i="12"/>
  <c r="CA173" i="12"/>
  <c r="BW177" i="12"/>
  <c r="K10" i="12"/>
  <c r="N7" i="12"/>
  <c r="CH119" i="12"/>
  <c r="EO123" i="12"/>
  <c r="EN123" i="12"/>
  <c r="EM123" i="12"/>
  <c r="EL124" i="12"/>
  <c r="EQ123" i="12"/>
  <c r="EP123" i="12"/>
  <c r="CD173" i="12"/>
  <c r="CE174" i="12"/>
  <c r="EG176" i="12"/>
  <c r="EX176" i="12" s="1"/>
  <c r="EF176" i="12"/>
  <c r="ES11" i="12"/>
  <c r="ER11" i="12"/>
  <c r="EG67" i="12"/>
  <c r="EF67" i="12"/>
  <c r="Q175" i="12"/>
  <c r="Q178" i="12"/>
  <c r="Q176" i="12"/>
  <c r="Q177" i="12"/>
  <c r="Q122" i="12"/>
  <c r="Q120" i="12"/>
  <c r="Q123" i="12"/>
  <c r="Q121" i="12"/>
  <c r="Q67" i="12"/>
  <c r="Q65" i="12"/>
  <c r="Q68" i="12"/>
  <c r="Q66" i="12"/>
  <c r="Q12" i="12"/>
  <c r="Q10" i="12"/>
  <c r="Q11" i="12"/>
  <c r="R8" i="12"/>
  <c r="Q9" i="12"/>
  <c r="EF11" i="12"/>
  <c r="EG11" i="12"/>
  <c r="EX11" i="12" s="1"/>
  <c r="CC178" i="12"/>
  <c r="CC175" i="12"/>
  <c r="CC177" i="12"/>
  <c r="CC176" i="12"/>
  <c r="CC120" i="12"/>
  <c r="CC123" i="12"/>
  <c r="CC121" i="12"/>
  <c r="CC122" i="12"/>
  <c r="CC68" i="12"/>
  <c r="CC66" i="12"/>
  <c r="CC67" i="12"/>
  <c r="CC65" i="12"/>
  <c r="CC12" i="12"/>
  <c r="CC11" i="12"/>
  <c r="CC9" i="12"/>
  <c r="CD8" i="12"/>
  <c r="CC10" i="12"/>
  <c r="DZ178" i="12"/>
  <c r="EE177" i="12"/>
  <c r="ED177" i="12"/>
  <c r="EC177" i="12"/>
  <c r="EA177" i="12"/>
  <c r="EB177" i="12"/>
  <c r="R173" i="12"/>
  <c r="S174" i="12"/>
  <c r="S64" i="12"/>
  <c r="EG121" i="12"/>
  <c r="EX121" i="12" s="1"/>
  <c r="EF121" i="12"/>
  <c r="EO178" i="12"/>
  <c r="EM178" i="12"/>
  <c r="EL179" i="12"/>
  <c r="EN178" i="12"/>
  <c r="EQ178" i="12"/>
  <c r="EP178" i="12"/>
  <c r="ER67" i="12"/>
  <c r="ES67" i="12"/>
  <c r="ER177" i="12"/>
  <c r="ES177" i="12"/>
  <c r="EP12" i="12"/>
  <c r="EO12" i="12"/>
  <c r="EN12" i="12"/>
  <c r="EM12" i="12"/>
  <c r="EL13" i="12"/>
  <c r="EQ12" i="12"/>
  <c r="EC68" i="12"/>
  <c r="EB68" i="12"/>
  <c r="EA68" i="12"/>
  <c r="DZ69" i="12"/>
  <c r="EE68" i="12"/>
  <c r="ED68" i="12"/>
  <c r="ES122" i="12"/>
  <c r="ER122" i="12"/>
  <c r="EX66" i="12"/>
  <c r="EE12" i="12"/>
  <c r="ED12" i="12"/>
  <c r="EC12" i="12"/>
  <c r="EB12" i="12"/>
  <c r="EA12" i="12"/>
  <c r="DZ13" i="12"/>
  <c r="S119" i="12"/>
  <c r="CF64" i="12"/>
  <c r="EE122" i="12"/>
  <c r="DZ123" i="12"/>
  <c r="ED122" i="12"/>
  <c r="EC122" i="12"/>
  <c r="EB122" i="12"/>
  <c r="EA122" i="12"/>
  <c r="EN68" i="12"/>
  <c r="EM68" i="12"/>
  <c r="EL69" i="12"/>
  <c r="EQ68" i="12"/>
  <c r="EP68" i="12"/>
  <c r="EO68" i="12"/>
  <c r="Z68" i="8"/>
  <c r="AA68" i="8" s="1"/>
  <c r="N68" i="8" s="1"/>
  <c r="K70" i="12" s="1"/>
  <c r="O68" i="8"/>
  <c r="L70" i="12" s="1"/>
  <c r="Z11" i="8"/>
  <c r="AA11" i="8" s="1"/>
  <c r="N11" i="8" s="1"/>
  <c r="K14" i="12" s="1"/>
  <c r="O11" i="8"/>
  <c r="L14" i="12" s="1"/>
  <c r="AF64" i="8"/>
  <c r="AG64" i="8" s="1"/>
  <c r="P64" i="8" s="1"/>
  <c r="Q64" i="8"/>
  <c r="BX66" i="12" s="1"/>
  <c r="Z163" i="8"/>
  <c r="AA163" i="8" s="1"/>
  <c r="N163" i="8" s="1"/>
  <c r="K163" i="12" s="1"/>
  <c r="O163" i="8"/>
  <c r="L163" i="12" s="1"/>
  <c r="Z220" i="8"/>
  <c r="AA220" i="8" s="1"/>
  <c r="N220" i="8" s="1"/>
  <c r="K218" i="12" s="1"/>
  <c r="O220" i="8"/>
  <c r="L218" i="12" s="1"/>
  <c r="Z92" i="8"/>
  <c r="AA92" i="8" s="1"/>
  <c r="N92" i="8" s="1"/>
  <c r="K94" i="12" s="1"/>
  <c r="O92" i="8"/>
  <c r="L94" i="12" s="1"/>
  <c r="Z51" i="8"/>
  <c r="AA51" i="8" s="1"/>
  <c r="N51" i="8" s="1"/>
  <c r="K54" i="12" s="1"/>
  <c r="O51" i="8"/>
  <c r="L54" i="12" s="1"/>
  <c r="Q27" i="8"/>
  <c r="BX30" i="12" s="1"/>
  <c r="AF27" i="8"/>
  <c r="AG27" i="8" s="1"/>
  <c r="P27" i="8" s="1"/>
  <c r="BW30" i="12" s="1"/>
  <c r="Z140" i="8"/>
  <c r="AA140" i="8" s="1"/>
  <c r="N140" i="8" s="1"/>
  <c r="K140" i="12" s="1"/>
  <c r="O140" i="8"/>
  <c r="L140" i="12" s="1"/>
  <c r="Z179" i="8"/>
  <c r="AA179" i="8" s="1"/>
  <c r="N179" i="8" s="1"/>
  <c r="O179" i="8"/>
  <c r="L177" i="12" s="1"/>
  <c r="Z67" i="8"/>
  <c r="AA67" i="8" s="1"/>
  <c r="N67" i="8" s="1"/>
  <c r="O67" i="8"/>
  <c r="L69" i="12" s="1"/>
  <c r="Z84" i="8"/>
  <c r="AA84" i="8" s="1"/>
  <c r="N84" i="8" s="1"/>
  <c r="K86" i="12" s="1"/>
  <c r="O84" i="8"/>
  <c r="L86" i="12" s="1"/>
  <c r="Q202" i="8"/>
  <c r="BX200" i="12" s="1"/>
  <c r="AF202" i="8"/>
  <c r="AG202" i="8" s="1"/>
  <c r="P202" i="8" s="1"/>
  <c r="BW200" i="12" s="1"/>
  <c r="Q226" i="8"/>
  <c r="BX224" i="12" s="1"/>
  <c r="AF226" i="8"/>
  <c r="AG226" i="8" s="1"/>
  <c r="P226" i="8" s="1"/>
  <c r="BW224" i="12" s="1"/>
  <c r="AF207" i="8"/>
  <c r="AG207" i="8" s="1"/>
  <c r="P207" i="8" s="1"/>
  <c r="BW205" i="12" s="1"/>
  <c r="Q207" i="8"/>
  <c r="BX205" i="12" s="1"/>
  <c r="AF36" i="8"/>
  <c r="AG36" i="8" s="1"/>
  <c r="P36" i="8" s="1"/>
  <c r="BW39" i="12" s="1"/>
  <c r="Q36" i="8"/>
  <c r="BX39" i="12" s="1"/>
  <c r="Z122" i="8"/>
  <c r="AA122" i="8" s="1"/>
  <c r="N122" i="8" s="1"/>
  <c r="O122" i="8"/>
  <c r="L122" i="12" s="1"/>
  <c r="O133" i="8"/>
  <c r="L133" i="12" s="1"/>
  <c r="Z133" i="8"/>
  <c r="AA133" i="8" s="1"/>
  <c r="N133" i="8" s="1"/>
  <c r="K133" i="12" s="1"/>
  <c r="Z144" i="8"/>
  <c r="AA144" i="8" s="1"/>
  <c r="N144" i="8" s="1"/>
  <c r="K144" i="12" s="1"/>
  <c r="O144" i="8"/>
  <c r="L144" i="12" s="1"/>
  <c r="O138" i="8"/>
  <c r="L138" i="12" s="1"/>
  <c r="Z138" i="8"/>
  <c r="AA138" i="8" s="1"/>
  <c r="N138" i="8" s="1"/>
  <c r="K138" i="12" s="1"/>
  <c r="Z162" i="8"/>
  <c r="AA162" i="8" s="1"/>
  <c r="N162" i="8" s="1"/>
  <c r="K162" i="12" s="1"/>
  <c r="O162" i="8"/>
  <c r="L162" i="12" s="1"/>
  <c r="O185" i="8"/>
  <c r="L183" i="12" s="1"/>
  <c r="Z185" i="8"/>
  <c r="AA185" i="8" s="1"/>
  <c r="N185" i="8" s="1"/>
  <c r="K183" i="12" s="1"/>
  <c r="Z183" i="8"/>
  <c r="AA183" i="8" s="1"/>
  <c r="N183" i="8" s="1"/>
  <c r="K181" i="12" s="1"/>
  <c r="O183" i="8"/>
  <c r="L181" i="12" s="1"/>
  <c r="Z31" i="8"/>
  <c r="AA31" i="8" s="1"/>
  <c r="N31" i="8" s="1"/>
  <c r="K34" i="12" s="1"/>
  <c r="O31" i="8"/>
  <c r="L34" i="12" s="1"/>
  <c r="AF86" i="8"/>
  <c r="AG86" i="8" s="1"/>
  <c r="P86" i="8" s="1"/>
  <c r="BW88" i="12" s="1"/>
  <c r="Q86" i="8"/>
  <c r="BX88" i="12" s="1"/>
  <c r="AF71" i="8"/>
  <c r="AG71" i="8" s="1"/>
  <c r="P71" i="8" s="1"/>
  <c r="BW73" i="12" s="1"/>
  <c r="Q71" i="8"/>
  <c r="BX73" i="12" s="1"/>
  <c r="Z151" i="8"/>
  <c r="AA151" i="8" s="1"/>
  <c r="N151" i="8" s="1"/>
  <c r="K151" i="12" s="1"/>
  <c r="O151" i="8"/>
  <c r="L151" i="12" s="1"/>
  <c r="Z205" i="8"/>
  <c r="AA205" i="8" s="1"/>
  <c r="N205" i="8" s="1"/>
  <c r="K203" i="12" s="1"/>
  <c r="O205" i="8"/>
  <c r="L203" i="12" s="1"/>
  <c r="Q195" i="8"/>
  <c r="BX193" i="12" s="1"/>
  <c r="AF195" i="8"/>
  <c r="AG195" i="8" s="1"/>
  <c r="P195" i="8" s="1"/>
  <c r="BW193" i="12" s="1"/>
  <c r="Z49" i="8"/>
  <c r="AA49" i="8" s="1"/>
  <c r="N49" i="8" s="1"/>
  <c r="K52" i="12" s="1"/>
  <c r="O49" i="8"/>
  <c r="L52" i="12" s="1"/>
  <c r="Z22" i="8"/>
  <c r="AA22" i="8" s="1"/>
  <c r="N22" i="8" s="1"/>
  <c r="K25" i="12" s="1"/>
  <c r="O22" i="8"/>
  <c r="L25" i="12" s="1"/>
  <c r="O33" i="8"/>
  <c r="L36" i="12" s="1"/>
  <c r="Z33" i="8"/>
  <c r="AA33" i="8" s="1"/>
  <c r="N33" i="8" s="1"/>
  <c r="K36" i="12" s="1"/>
  <c r="AF69" i="8"/>
  <c r="AG69" i="8" s="1"/>
  <c r="P69" i="8" s="1"/>
  <c r="BW71" i="12" s="1"/>
  <c r="Q69" i="8"/>
  <c r="BX71" i="12" s="1"/>
  <c r="AF66" i="8"/>
  <c r="AG66" i="8" s="1"/>
  <c r="P66" i="8" s="1"/>
  <c r="Q66" i="8"/>
  <c r="BX68" i="12" s="1"/>
  <c r="O218" i="8"/>
  <c r="L216" i="12" s="1"/>
  <c r="Z218" i="8"/>
  <c r="AA218" i="8" s="1"/>
  <c r="N218" i="8" s="1"/>
  <c r="K216" i="12" s="1"/>
  <c r="Q211" i="8"/>
  <c r="BX209" i="12" s="1"/>
  <c r="AF211" i="8"/>
  <c r="AG211" i="8" s="1"/>
  <c r="P211" i="8" s="1"/>
  <c r="BW209" i="12" s="1"/>
  <c r="AF48" i="8"/>
  <c r="AG48" i="8" s="1"/>
  <c r="P48" i="8" s="1"/>
  <c r="BW51" i="12" s="1"/>
  <c r="Q48" i="8"/>
  <c r="BX51" i="12" s="1"/>
  <c r="Q100" i="8"/>
  <c r="BX102" i="12" s="1"/>
  <c r="AF100" i="8"/>
  <c r="AG100" i="8" s="1"/>
  <c r="P100" i="8" s="1"/>
  <c r="BW102" i="12" s="1"/>
  <c r="Q121" i="8"/>
  <c r="BX121" i="12" s="1"/>
  <c r="AF121" i="8"/>
  <c r="AG121" i="8" s="1"/>
  <c r="P121" i="8" s="1"/>
  <c r="Q152" i="8"/>
  <c r="BX152" i="12" s="1"/>
  <c r="AF152" i="8"/>
  <c r="AG152" i="8" s="1"/>
  <c r="P152" i="8" s="1"/>
  <c r="BW152" i="12" s="1"/>
  <c r="Q168" i="8"/>
  <c r="BX168" i="12" s="1"/>
  <c r="AF168" i="8"/>
  <c r="AG168" i="8" s="1"/>
  <c r="P168" i="8" s="1"/>
  <c r="BW168" i="12" s="1"/>
  <c r="O177" i="8"/>
  <c r="L175" i="12" s="1"/>
  <c r="Z177" i="8"/>
  <c r="AA177" i="8" s="1"/>
  <c r="N177" i="8" s="1"/>
  <c r="Z29" i="8"/>
  <c r="AA29" i="8" s="1"/>
  <c r="N29" i="8" s="1"/>
  <c r="K32" i="12" s="1"/>
  <c r="O29" i="8"/>
  <c r="L32" i="12" s="1"/>
  <c r="O53" i="8"/>
  <c r="L56" i="12" s="1"/>
  <c r="Z53" i="8"/>
  <c r="AA53" i="8" s="1"/>
  <c r="N53" i="8" s="1"/>
  <c r="K56" i="12" s="1"/>
  <c r="Z156" i="8"/>
  <c r="AA156" i="8" s="1"/>
  <c r="N156" i="8" s="1"/>
  <c r="K156" i="12" s="1"/>
  <c r="O156" i="8"/>
  <c r="L156" i="12" s="1"/>
  <c r="Z214" i="8"/>
  <c r="AA214" i="8" s="1"/>
  <c r="N214" i="8" s="1"/>
  <c r="K212" i="12" s="1"/>
  <c r="O214" i="8"/>
  <c r="L212" i="12" s="1"/>
  <c r="Z197" i="8"/>
  <c r="AA197" i="8" s="1"/>
  <c r="N197" i="8" s="1"/>
  <c r="K195" i="12" s="1"/>
  <c r="O197" i="8"/>
  <c r="L195" i="12" s="1"/>
  <c r="Z88" i="8"/>
  <c r="AA88" i="8" s="1"/>
  <c r="N88" i="8" s="1"/>
  <c r="K90" i="12" s="1"/>
  <c r="O88" i="8"/>
  <c r="L90" i="12" s="1"/>
  <c r="AF75" i="8"/>
  <c r="AG75" i="8" s="1"/>
  <c r="P75" i="8" s="1"/>
  <c r="BW77" i="12" s="1"/>
  <c r="Q75" i="8"/>
  <c r="BX77" i="12" s="1"/>
  <c r="AF82" i="8"/>
  <c r="AG82" i="8" s="1"/>
  <c r="P82" i="8" s="1"/>
  <c r="BW84" i="12" s="1"/>
  <c r="Q82" i="8"/>
  <c r="BX84" i="12" s="1"/>
  <c r="Z191" i="8"/>
  <c r="AA191" i="8" s="1"/>
  <c r="N191" i="8" s="1"/>
  <c r="K189" i="12" s="1"/>
  <c r="O191" i="8"/>
  <c r="L189" i="12" s="1"/>
  <c r="Z86" i="8"/>
  <c r="AA86" i="8" s="1"/>
  <c r="N86" i="8" s="1"/>
  <c r="K88" i="12" s="1"/>
  <c r="O86" i="8"/>
  <c r="L88" i="12" s="1"/>
  <c r="Q11" i="8"/>
  <c r="BX14" i="12" s="1"/>
  <c r="AF11" i="8"/>
  <c r="AG11" i="8" s="1"/>
  <c r="P11" i="8" s="1"/>
  <c r="BW14" i="12" s="1"/>
  <c r="Z94" i="8"/>
  <c r="AA94" i="8" s="1"/>
  <c r="N94" i="8" s="1"/>
  <c r="K96" i="12" s="1"/>
  <c r="O94" i="8"/>
  <c r="L96" i="12" s="1"/>
  <c r="AF137" i="8"/>
  <c r="AG137" i="8" s="1"/>
  <c r="P137" i="8" s="1"/>
  <c r="BW137" i="12" s="1"/>
  <c r="Q137" i="8"/>
  <c r="BX137" i="12" s="1"/>
  <c r="Z198" i="8"/>
  <c r="AA198" i="8" s="1"/>
  <c r="N198" i="8" s="1"/>
  <c r="K196" i="12" s="1"/>
  <c r="O198" i="8"/>
  <c r="L196" i="12" s="1"/>
  <c r="Z102" i="8"/>
  <c r="AA102" i="8" s="1"/>
  <c r="N102" i="8" s="1"/>
  <c r="K104" i="12" s="1"/>
  <c r="O102" i="8"/>
  <c r="L104" i="12" s="1"/>
  <c r="Q37" i="8"/>
  <c r="BX40" i="12" s="1"/>
  <c r="AF37" i="8"/>
  <c r="AG37" i="8" s="1"/>
  <c r="P37" i="8" s="1"/>
  <c r="BW40" i="12" s="1"/>
  <c r="AF110" i="8"/>
  <c r="AG110" i="8" s="1"/>
  <c r="P110" i="8" s="1"/>
  <c r="BW112" i="12" s="1"/>
  <c r="Q110" i="8"/>
  <c r="BX112" i="12" s="1"/>
  <c r="Q191" i="8"/>
  <c r="BX189" i="12" s="1"/>
  <c r="AF191" i="8"/>
  <c r="AG191" i="8" s="1"/>
  <c r="P191" i="8" s="1"/>
  <c r="BW189" i="12" s="1"/>
  <c r="Q194" i="8"/>
  <c r="BX192" i="12" s="1"/>
  <c r="AF194" i="8"/>
  <c r="AG194" i="8" s="1"/>
  <c r="P194" i="8" s="1"/>
  <c r="BW192" i="12" s="1"/>
  <c r="Q224" i="8"/>
  <c r="BX222" i="12" s="1"/>
  <c r="AF224" i="8"/>
  <c r="AG224" i="8" s="1"/>
  <c r="P224" i="8" s="1"/>
  <c r="BW222" i="12" s="1"/>
  <c r="Z26" i="8"/>
  <c r="AA26" i="8" s="1"/>
  <c r="N26" i="8" s="1"/>
  <c r="K29" i="12" s="1"/>
  <c r="O26" i="8"/>
  <c r="L29" i="12" s="1"/>
  <c r="AF9" i="8"/>
  <c r="AG9" i="8" s="1"/>
  <c r="P9" i="8" s="1"/>
  <c r="Q9" i="8"/>
  <c r="BX12" i="12" s="1"/>
  <c r="AF89" i="8"/>
  <c r="AG89" i="8" s="1"/>
  <c r="P89" i="8" s="1"/>
  <c r="BW91" i="12" s="1"/>
  <c r="Q89" i="8"/>
  <c r="BX91" i="12" s="1"/>
  <c r="Z223" i="8"/>
  <c r="AA223" i="8" s="1"/>
  <c r="N223" i="8" s="1"/>
  <c r="K221" i="12" s="1"/>
  <c r="O223" i="8"/>
  <c r="L221" i="12" s="1"/>
  <c r="Z126" i="8"/>
  <c r="AA126" i="8" s="1"/>
  <c r="N126" i="8" s="1"/>
  <c r="K126" i="12" s="1"/>
  <c r="O126" i="8"/>
  <c r="L126" i="12" s="1"/>
  <c r="Z155" i="8"/>
  <c r="AA155" i="8" s="1"/>
  <c r="N155" i="8" s="1"/>
  <c r="K155" i="12" s="1"/>
  <c r="O155" i="8"/>
  <c r="L155" i="12" s="1"/>
  <c r="Q148" i="8"/>
  <c r="BX148" i="12" s="1"/>
  <c r="AF148" i="8"/>
  <c r="AG148" i="8" s="1"/>
  <c r="P148" i="8" s="1"/>
  <c r="BW148" i="12" s="1"/>
  <c r="O164" i="8"/>
  <c r="L164" i="12" s="1"/>
  <c r="Z164" i="8"/>
  <c r="AA164" i="8" s="1"/>
  <c r="N164" i="8" s="1"/>
  <c r="K164" i="12" s="1"/>
  <c r="O194" i="8"/>
  <c r="L192" i="12" s="1"/>
  <c r="Z194" i="8"/>
  <c r="AA194" i="8" s="1"/>
  <c r="N194" i="8" s="1"/>
  <c r="K192" i="12" s="1"/>
  <c r="Z46" i="8"/>
  <c r="AA46" i="8" s="1"/>
  <c r="N46" i="8" s="1"/>
  <c r="K49" i="12" s="1"/>
  <c r="O46" i="8"/>
  <c r="L49" i="12" s="1"/>
  <c r="Q76" i="8"/>
  <c r="BX78" i="12" s="1"/>
  <c r="AF76" i="8"/>
  <c r="AG76" i="8" s="1"/>
  <c r="P76" i="8" s="1"/>
  <c r="BW78" i="12" s="1"/>
  <c r="O66" i="8"/>
  <c r="L68" i="12" s="1"/>
  <c r="Z66" i="8"/>
  <c r="AA66" i="8" s="1"/>
  <c r="N66" i="8" s="1"/>
  <c r="AF134" i="8"/>
  <c r="AG134" i="8" s="1"/>
  <c r="P134" i="8" s="1"/>
  <c r="BW134" i="12" s="1"/>
  <c r="Q134" i="8"/>
  <c r="BX134" i="12" s="1"/>
  <c r="AF185" i="8"/>
  <c r="AG185" i="8" s="1"/>
  <c r="P185" i="8" s="1"/>
  <c r="BW183" i="12" s="1"/>
  <c r="Q185" i="8"/>
  <c r="BX183" i="12" s="1"/>
  <c r="Q213" i="8"/>
  <c r="BX211" i="12" s="1"/>
  <c r="AF213" i="8"/>
  <c r="AG213" i="8" s="1"/>
  <c r="P213" i="8" s="1"/>
  <c r="BW211" i="12" s="1"/>
  <c r="Z8" i="8"/>
  <c r="AA8" i="8" s="1"/>
  <c r="N8" i="8" s="1"/>
  <c r="O8" i="8"/>
  <c r="L11" i="12" s="1"/>
  <c r="Z30" i="8"/>
  <c r="AA30" i="8" s="1"/>
  <c r="N30" i="8" s="1"/>
  <c r="K33" i="12" s="1"/>
  <c r="O30" i="8"/>
  <c r="L33" i="12" s="1"/>
  <c r="Z27" i="8"/>
  <c r="AA27" i="8" s="1"/>
  <c r="N27" i="8" s="1"/>
  <c r="K30" i="12" s="1"/>
  <c r="O27" i="8"/>
  <c r="L30" i="12" s="1"/>
  <c r="AF67" i="8"/>
  <c r="AG67" i="8" s="1"/>
  <c r="P67" i="8" s="1"/>
  <c r="Q67" i="8"/>
  <c r="BX69" i="12" s="1"/>
  <c r="O106" i="8"/>
  <c r="L108" i="12" s="1"/>
  <c r="Z106" i="8"/>
  <c r="AA106" i="8" s="1"/>
  <c r="N106" i="8" s="1"/>
  <c r="K108" i="12" s="1"/>
  <c r="Z190" i="8"/>
  <c r="AA190" i="8" s="1"/>
  <c r="N190" i="8" s="1"/>
  <c r="K188" i="12" s="1"/>
  <c r="O190" i="8"/>
  <c r="L188" i="12" s="1"/>
  <c r="O96" i="8"/>
  <c r="L98" i="12" s="1"/>
  <c r="Z96" i="8"/>
  <c r="AA96" i="8" s="1"/>
  <c r="N96" i="8" s="1"/>
  <c r="K98" i="12" s="1"/>
  <c r="Q55" i="8"/>
  <c r="BX58" i="12" s="1"/>
  <c r="AF55" i="8"/>
  <c r="AG55" i="8" s="1"/>
  <c r="P55" i="8" s="1"/>
  <c r="BW58" i="12" s="1"/>
  <c r="AF96" i="8"/>
  <c r="AG96" i="8" s="1"/>
  <c r="P96" i="8" s="1"/>
  <c r="BW98" i="12" s="1"/>
  <c r="Q96" i="8"/>
  <c r="BX98" i="12" s="1"/>
  <c r="Q162" i="8"/>
  <c r="BX162" i="12" s="1"/>
  <c r="AF162" i="8"/>
  <c r="AG162" i="8" s="1"/>
  <c r="P162" i="8" s="1"/>
  <c r="BW162" i="12" s="1"/>
  <c r="Q159" i="8"/>
  <c r="BX159" i="12" s="1"/>
  <c r="AF159" i="8"/>
  <c r="AG159" i="8" s="1"/>
  <c r="P159" i="8" s="1"/>
  <c r="BW159" i="12" s="1"/>
  <c r="AF160" i="8"/>
  <c r="AG160" i="8" s="1"/>
  <c r="P160" i="8" s="1"/>
  <c r="BW160" i="12" s="1"/>
  <c r="Q160" i="8"/>
  <c r="BX160" i="12" s="1"/>
  <c r="Z215" i="8"/>
  <c r="AA215" i="8" s="1"/>
  <c r="N215" i="8" s="1"/>
  <c r="K213" i="12" s="1"/>
  <c r="O215" i="8"/>
  <c r="L213" i="12" s="1"/>
  <c r="AF79" i="8"/>
  <c r="AG79" i="8" s="1"/>
  <c r="P79" i="8" s="1"/>
  <c r="BW81" i="12" s="1"/>
  <c r="Q79" i="8"/>
  <c r="BX81" i="12" s="1"/>
  <c r="AF74" i="8"/>
  <c r="AG74" i="8" s="1"/>
  <c r="P74" i="8" s="1"/>
  <c r="BW76" i="12" s="1"/>
  <c r="Q74" i="8"/>
  <c r="BX76" i="12" s="1"/>
  <c r="O135" i="8"/>
  <c r="L135" i="12" s="1"/>
  <c r="Z135" i="8"/>
  <c r="AA135" i="8" s="1"/>
  <c r="N135" i="8" s="1"/>
  <c r="K135" i="12" s="1"/>
  <c r="Q220" i="8"/>
  <c r="BX218" i="12" s="1"/>
  <c r="AF220" i="8"/>
  <c r="AG220" i="8" s="1"/>
  <c r="P220" i="8" s="1"/>
  <c r="BW218" i="12" s="1"/>
  <c r="Q203" i="8"/>
  <c r="BX201" i="12" s="1"/>
  <c r="AF203" i="8"/>
  <c r="AG203" i="8" s="1"/>
  <c r="P203" i="8" s="1"/>
  <c r="BW201" i="12" s="1"/>
  <c r="AF6" i="8"/>
  <c r="AG6" i="8" s="1"/>
  <c r="P6" i="8" s="1"/>
  <c r="Q6" i="8"/>
  <c r="BX9" i="12" s="1"/>
  <c r="AF97" i="8"/>
  <c r="AG97" i="8" s="1"/>
  <c r="P97" i="8" s="1"/>
  <c r="BW99" i="12" s="1"/>
  <c r="Q97" i="8"/>
  <c r="BX99" i="12" s="1"/>
  <c r="AF130" i="8"/>
  <c r="AG130" i="8" s="1"/>
  <c r="P130" i="8" s="1"/>
  <c r="BW130" i="12" s="1"/>
  <c r="Q130" i="8"/>
  <c r="BX130" i="12" s="1"/>
  <c r="O187" i="8"/>
  <c r="L185" i="12" s="1"/>
  <c r="Z187" i="8"/>
  <c r="AA187" i="8" s="1"/>
  <c r="N187" i="8" s="1"/>
  <c r="K185" i="12" s="1"/>
  <c r="O9" i="8"/>
  <c r="L12" i="12" s="1"/>
  <c r="Z9" i="8"/>
  <c r="AA9" i="8" s="1"/>
  <c r="N9" i="8" s="1"/>
  <c r="Q91" i="8"/>
  <c r="BX93" i="12" s="1"/>
  <c r="AF91" i="8"/>
  <c r="AG91" i="8" s="1"/>
  <c r="P91" i="8" s="1"/>
  <c r="BW93" i="12" s="1"/>
  <c r="Q68" i="8"/>
  <c r="BX70" i="12" s="1"/>
  <c r="AF68" i="8"/>
  <c r="AG68" i="8" s="1"/>
  <c r="P68" i="8" s="1"/>
  <c r="Q157" i="8"/>
  <c r="BX157" i="12" s="1"/>
  <c r="AF157" i="8"/>
  <c r="AG157" i="8" s="1"/>
  <c r="P157" i="8" s="1"/>
  <c r="BW157" i="12" s="1"/>
  <c r="Z203" i="8"/>
  <c r="AA203" i="8" s="1"/>
  <c r="N203" i="8" s="1"/>
  <c r="K201" i="12" s="1"/>
  <c r="O203" i="8"/>
  <c r="L201" i="12" s="1"/>
  <c r="Q12" i="8"/>
  <c r="BX15" i="12" s="1"/>
  <c r="AF12" i="8"/>
  <c r="AG12" i="8" s="1"/>
  <c r="P12" i="8" s="1"/>
  <c r="BW15" i="12" s="1"/>
  <c r="Q77" i="8"/>
  <c r="BX79" i="12" s="1"/>
  <c r="AF77" i="8"/>
  <c r="AG77" i="8" s="1"/>
  <c r="P77" i="8" s="1"/>
  <c r="BW79" i="12" s="1"/>
  <c r="AF109" i="8"/>
  <c r="AG109" i="8" s="1"/>
  <c r="P109" i="8" s="1"/>
  <c r="BW111" i="12" s="1"/>
  <c r="Q109" i="8"/>
  <c r="BX111" i="12" s="1"/>
  <c r="Q178" i="8"/>
  <c r="BX176" i="12" s="1"/>
  <c r="AF178" i="8"/>
  <c r="AG178" i="8" s="1"/>
  <c r="P178" i="8" s="1"/>
  <c r="Q200" i="8"/>
  <c r="BX198" i="12" s="1"/>
  <c r="AF200" i="8"/>
  <c r="AG200" i="8" s="1"/>
  <c r="P200" i="8" s="1"/>
  <c r="BW198" i="12" s="1"/>
  <c r="AF201" i="8"/>
  <c r="AG201" i="8" s="1"/>
  <c r="P201" i="8" s="1"/>
  <c r="BW199" i="12" s="1"/>
  <c r="Q201" i="8"/>
  <c r="BX199" i="12" s="1"/>
  <c r="AF30" i="8"/>
  <c r="AG30" i="8" s="1"/>
  <c r="P30" i="8" s="1"/>
  <c r="BW33" i="12" s="1"/>
  <c r="Q30" i="8"/>
  <c r="BX33" i="12" s="1"/>
  <c r="Q42" i="8"/>
  <c r="BX45" i="12" s="1"/>
  <c r="AF42" i="8"/>
  <c r="AG42" i="8" s="1"/>
  <c r="P42" i="8" s="1"/>
  <c r="BW45" i="12" s="1"/>
  <c r="Q43" i="8"/>
  <c r="BX46" i="12" s="1"/>
  <c r="AF43" i="8"/>
  <c r="AG43" i="8" s="1"/>
  <c r="P43" i="8" s="1"/>
  <c r="BW46" i="12" s="1"/>
  <c r="Z150" i="8"/>
  <c r="AA150" i="8" s="1"/>
  <c r="N150" i="8" s="1"/>
  <c r="K150" i="12" s="1"/>
  <c r="O150" i="8"/>
  <c r="L150" i="12" s="1"/>
  <c r="Z129" i="8"/>
  <c r="AA129" i="8" s="1"/>
  <c r="N129" i="8" s="1"/>
  <c r="K129" i="12" s="1"/>
  <c r="O129" i="8"/>
  <c r="L129" i="12" s="1"/>
  <c r="Z136" i="8"/>
  <c r="AA136" i="8" s="1"/>
  <c r="N136" i="8" s="1"/>
  <c r="K136" i="12" s="1"/>
  <c r="O136" i="8"/>
  <c r="L136" i="12" s="1"/>
  <c r="Q158" i="8"/>
  <c r="BX158" i="12" s="1"/>
  <c r="AF158" i="8"/>
  <c r="AG158" i="8" s="1"/>
  <c r="P158" i="8" s="1"/>
  <c r="BW158" i="12" s="1"/>
  <c r="Z208" i="8"/>
  <c r="AA208" i="8" s="1"/>
  <c r="N208" i="8" s="1"/>
  <c r="K206" i="12" s="1"/>
  <c r="O208" i="8"/>
  <c r="L206" i="12" s="1"/>
  <c r="AF206" i="8"/>
  <c r="AG206" i="8" s="1"/>
  <c r="P206" i="8" s="1"/>
  <c r="BW204" i="12" s="1"/>
  <c r="Q206" i="8"/>
  <c r="BX204" i="12" s="1"/>
  <c r="Q7" i="8"/>
  <c r="BX10" i="12" s="1"/>
  <c r="AF7" i="8"/>
  <c r="AG7" i="8" s="1"/>
  <c r="P7" i="8" s="1"/>
  <c r="O72" i="8"/>
  <c r="L74" i="12" s="1"/>
  <c r="Z72" i="8"/>
  <c r="AA72" i="8" s="1"/>
  <c r="N72" i="8" s="1"/>
  <c r="K74" i="12" s="1"/>
  <c r="O97" i="8"/>
  <c r="L99" i="12" s="1"/>
  <c r="Z97" i="8"/>
  <c r="AA97" i="8" s="1"/>
  <c r="N97" i="8" s="1"/>
  <c r="K99" i="12" s="1"/>
  <c r="AF120" i="8"/>
  <c r="AG120" i="8" s="1"/>
  <c r="P120" i="8" s="1"/>
  <c r="Q120" i="8"/>
  <c r="BX120" i="12" s="1"/>
  <c r="AF164" i="8"/>
  <c r="AG164" i="8" s="1"/>
  <c r="P164" i="8" s="1"/>
  <c r="BW164" i="12" s="1"/>
  <c r="Q164" i="8"/>
  <c r="BX164" i="12" s="1"/>
  <c r="Z12" i="8"/>
  <c r="AA12" i="8" s="1"/>
  <c r="N12" i="8" s="1"/>
  <c r="K15" i="12" s="1"/>
  <c r="O12" i="8"/>
  <c r="L15" i="12" s="1"/>
  <c r="Z16" i="8"/>
  <c r="AA16" i="8" s="1"/>
  <c r="N16" i="8" s="1"/>
  <c r="K19" i="12" s="1"/>
  <c r="O16" i="8"/>
  <c r="L19" i="12" s="1"/>
  <c r="Z38" i="8"/>
  <c r="AA38" i="8" s="1"/>
  <c r="N38" i="8" s="1"/>
  <c r="K41" i="12" s="1"/>
  <c r="O38" i="8"/>
  <c r="L41" i="12" s="1"/>
  <c r="Q20" i="8"/>
  <c r="BX23" i="12" s="1"/>
  <c r="AF20" i="8"/>
  <c r="AG20" i="8" s="1"/>
  <c r="P20" i="8" s="1"/>
  <c r="BW23" i="12" s="1"/>
  <c r="AF90" i="8"/>
  <c r="AG90" i="8" s="1"/>
  <c r="P90" i="8" s="1"/>
  <c r="BW92" i="12" s="1"/>
  <c r="Q90" i="8"/>
  <c r="BX92" i="12" s="1"/>
  <c r="Q72" i="8"/>
  <c r="BX74" i="12" s="1"/>
  <c r="AF72" i="8"/>
  <c r="AG72" i="8" s="1"/>
  <c r="P72" i="8" s="1"/>
  <c r="BW74" i="12" s="1"/>
  <c r="Q184" i="8"/>
  <c r="BX182" i="12" s="1"/>
  <c r="AF184" i="8"/>
  <c r="AG184" i="8" s="1"/>
  <c r="P184" i="8" s="1"/>
  <c r="BW182" i="12" s="1"/>
  <c r="Z99" i="8"/>
  <c r="AA99" i="8" s="1"/>
  <c r="N99" i="8" s="1"/>
  <c r="K101" i="12" s="1"/>
  <c r="O99" i="8"/>
  <c r="L101" i="12" s="1"/>
  <c r="AF105" i="8"/>
  <c r="AG105" i="8" s="1"/>
  <c r="P105" i="8" s="1"/>
  <c r="BW107" i="12" s="1"/>
  <c r="Q105" i="8"/>
  <c r="BX107" i="12" s="1"/>
  <c r="O74" i="8"/>
  <c r="L76" i="12" s="1"/>
  <c r="Z74" i="8"/>
  <c r="AA74" i="8" s="1"/>
  <c r="N74" i="8" s="1"/>
  <c r="K76" i="12" s="1"/>
  <c r="Q127" i="8"/>
  <c r="BX127" i="12" s="1"/>
  <c r="AF127" i="8"/>
  <c r="AG127" i="8" s="1"/>
  <c r="P127" i="8" s="1"/>
  <c r="Q126" i="8"/>
  <c r="BX126" i="12" s="1"/>
  <c r="AF126" i="8"/>
  <c r="AG126" i="8" s="1"/>
  <c r="P126" i="8" s="1"/>
  <c r="Q165" i="8"/>
  <c r="BX165" i="12" s="1"/>
  <c r="AF165" i="8"/>
  <c r="AG165" i="8" s="1"/>
  <c r="P165" i="8" s="1"/>
  <c r="BW165" i="12" s="1"/>
  <c r="Z184" i="8"/>
  <c r="AA184" i="8" s="1"/>
  <c r="N184" i="8" s="1"/>
  <c r="K182" i="12" s="1"/>
  <c r="O184" i="8"/>
  <c r="L182" i="12" s="1"/>
  <c r="AF41" i="8"/>
  <c r="AG41" i="8" s="1"/>
  <c r="P41" i="8" s="1"/>
  <c r="BW44" i="12" s="1"/>
  <c r="Q41" i="8"/>
  <c r="BX44" i="12" s="1"/>
  <c r="Z80" i="8"/>
  <c r="AA80" i="8" s="1"/>
  <c r="N80" i="8" s="1"/>
  <c r="K82" i="12" s="1"/>
  <c r="O80" i="8"/>
  <c r="L82" i="12" s="1"/>
  <c r="AF161" i="8"/>
  <c r="AG161" i="8" s="1"/>
  <c r="P161" i="8" s="1"/>
  <c r="BW161" i="12" s="1"/>
  <c r="Q161" i="8"/>
  <c r="BX161" i="12" s="1"/>
  <c r="O209" i="8"/>
  <c r="L207" i="12" s="1"/>
  <c r="Z209" i="8"/>
  <c r="AA209" i="8" s="1"/>
  <c r="N209" i="8" s="1"/>
  <c r="K207" i="12" s="1"/>
  <c r="Q221" i="8"/>
  <c r="BX219" i="12" s="1"/>
  <c r="AF221" i="8"/>
  <c r="AG221" i="8" s="1"/>
  <c r="P221" i="8" s="1"/>
  <c r="BW219" i="12" s="1"/>
  <c r="Q15" i="8"/>
  <c r="BX18" i="12" s="1"/>
  <c r="AF15" i="8"/>
  <c r="AG15" i="8" s="1"/>
  <c r="P15" i="8" s="1"/>
  <c r="BW18" i="12" s="1"/>
  <c r="O112" i="8"/>
  <c r="L114" i="12" s="1"/>
  <c r="Z112" i="8"/>
  <c r="AA112" i="8" s="1"/>
  <c r="N112" i="8" s="1"/>
  <c r="K114" i="12" s="1"/>
  <c r="AF140" i="8"/>
  <c r="AG140" i="8" s="1"/>
  <c r="P140" i="8" s="1"/>
  <c r="BW140" i="12" s="1"/>
  <c r="Q140" i="8"/>
  <c r="BX140" i="12" s="1"/>
  <c r="AF214" i="8"/>
  <c r="AG214" i="8" s="1"/>
  <c r="P214" i="8" s="1"/>
  <c r="BW212" i="12" s="1"/>
  <c r="Q214" i="8"/>
  <c r="BX212" i="12" s="1"/>
  <c r="O41" i="8"/>
  <c r="L44" i="12" s="1"/>
  <c r="Z41" i="8"/>
  <c r="AA41" i="8" s="1"/>
  <c r="N41" i="8" s="1"/>
  <c r="K44" i="12" s="1"/>
  <c r="Q10" i="8"/>
  <c r="BX13" i="12" s="1"/>
  <c r="AF10" i="8"/>
  <c r="AG10" i="8" s="1"/>
  <c r="P10" i="8" s="1"/>
  <c r="BW13" i="12" s="1"/>
  <c r="Q103" i="8"/>
  <c r="BX105" i="12" s="1"/>
  <c r="AF103" i="8"/>
  <c r="AG103" i="8" s="1"/>
  <c r="P103" i="8" s="1"/>
  <c r="BW105" i="12" s="1"/>
  <c r="Z166" i="8"/>
  <c r="AA166" i="8" s="1"/>
  <c r="N166" i="8" s="1"/>
  <c r="K166" i="12" s="1"/>
  <c r="O166" i="8"/>
  <c r="L166" i="12" s="1"/>
  <c r="Z222" i="8"/>
  <c r="AA222" i="8" s="1"/>
  <c r="N222" i="8" s="1"/>
  <c r="K220" i="12" s="1"/>
  <c r="O222" i="8"/>
  <c r="L220" i="12" s="1"/>
  <c r="O25" i="8"/>
  <c r="L28" i="12" s="1"/>
  <c r="Z25" i="8"/>
  <c r="AA25" i="8" s="1"/>
  <c r="N25" i="8" s="1"/>
  <c r="K28" i="12" s="1"/>
  <c r="Q35" i="8"/>
  <c r="BX38" i="12" s="1"/>
  <c r="AF35" i="8"/>
  <c r="AG35" i="8" s="1"/>
  <c r="P35" i="8" s="1"/>
  <c r="BW38" i="12" s="1"/>
  <c r="Q139" i="8"/>
  <c r="BX139" i="12" s="1"/>
  <c r="AF139" i="8"/>
  <c r="AG139" i="8" s="1"/>
  <c r="P139" i="8" s="1"/>
  <c r="BW139" i="12" s="1"/>
  <c r="Q208" i="8"/>
  <c r="BX206" i="12" s="1"/>
  <c r="AF208" i="8"/>
  <c r="AG208" i="8" s="1"/>
  <c r="P208" i="8" s="1"/>
  <c r="BW206" i="12" s="1"/>
  <c r="Q210" i="8"/>
  <c r="BX208" i="12" s="1"/>
  <c r="AF210" i="8"/>
  <c r="AG210" i="8" s="1"/>
  <c r="P210" i="8" s="1"/>
  <c r="BW208" i="12" s="1"/>
  <c r="AF209" i="8"/>
  <c r="AG209" i="8" s="1"/>
  <c r="P209" i="8" s="1"/>
  <c r="BW207" i="12" s="1"/>
  <c r="Q209" i="8"/>
  <c r="BX207" i="12" s="1"/>
  <c r="Z95" i="8"/>
  <c r="AA95" i="8" s="1"/>
  <c r="N95" i="8" s="1"/>
  <c r="K97" i="12" s="1"/>
  <c r="O95" i="8"/>
  <c r="L97" i="12" s="1"/>
  <c r="AF14" i="8"/>
  <c r="AG14" i="8" s="1"/>
  <c r="P14" i="8" s="1"/>
  <c r="BW17" i="12" s="1"/>
  <c r="Q14" i="8"/>
  <c r="BX17" i="12" s="1"/>
  <c r="AF98" i="8"/>
  <c r="AG98" i="8" s="1"/>
  <c r="P98" i="8" s="1"/>
  <c r="BW100" i="12" s="1"/>
  <c r="Q98" i="8"/>
  <c r="BX100" i="12" s="1"/>
  <c r="Z134" i="8"/>
  <c r="AA134" i="8" s="1"/>
  <c r="N134" i="8" s="1"/>
  <c r="K134" i="12" s="1"/>
  <c r="O134" i="8"/>
  <c r="L134" i="12" s="1"/>
  <c r="Z132" i="8"/>
  <c r="AA132" i="8" s="1"/>
  <c r="N132" i="8" s="1"/>
  <c r="K132" i="12" s="1"/>
  <c r="O132" i="8"/>
  <c r="L132" i="12" s="1"/>
  <c r="Z152" i="8"/>
  <c r="AA152" i="8" s="1"/>
  <c r="N152" i="8" s="1"/>
  <c r="K152" i="12" s="1"/>
  <c r="O152" i="8"/>
  <c r="L152" i="12" s="1"/>
  <c r="AF154" i="8"/>
  <c r="AG154" i="8" s="1"/>
  <c r="P154" i="8" s="1"/>
  <c r="BW154" i="12" s="1"/>
  <c r="Q154" i="8"/>
  <c r="BX154" i="12" s="1"/>
  <c r="Q204" i="8"/>
  <c r="BX202" i="12" s="1"/>
  <c r="AF204" i="8"/>
  <c r="AG204" i="8" s="1"/>
  <c r="P204" i="8" s="1"/>
  <c r="BW202" i="12" s="1"/>
  <c r="O217" i="8"/>
  <c r="L215" i="12" s="1"/>
  <c r="Z217" i="8"/>
  <c r="AA217" i="8" s="1"/>
  <c r="N217" i="8" s="1"/>
  <c r="K215" i="12" s="1"/>
  <c r="AF28" i="8"/>
  <c r="AG28" i="8" s="1"/>
  <c r="P28" i="8" s="1"/>
  <c r="BW31" i="12" s="1"/>
  <c r="Q28" i="8"/>
  <c r="BX31" i="12" s="1"/>
  <c r="AF122" i="8"/>
  <c r="AG122" i="8" s="1"/>
  <c r="P122" i="8" s="1"/>
  <c r="Q122" i="8"/>
  <c r="BX122" i="12" s="1"/>
  <c r="Q95" i="8"/>
  <c r="BX97" i="12" s="1"/>
  <c r="AF95" i="8"/>
  <c r="AG95" i="8" s="1"/>
  <c r="P95" i="8" s="1"/>
  <c r="BW97" i="12" s="1"/>
  <c r="Z143" i="8"/>
  <c r="AA143" i="8" s="1"/>
  <c r="N143" i="8" s="1"/>
  <c r="K143" i="12" s="1"/>
  <c r="O143" i="8"/>
  <c r="L143" i="12" s="1"/>
  <c r="O212" i="8"/>
  <c r="L210" i="12" s="1"/>
  <c r="Z212" i="8"/>
  <c r="AA212" i="8" s="1"/>
  <c r="N212" i="8" s="1"/>
  <c r="K210" i="12" s="1"/>
  <c r="Z20" i="8"/>
  <c r="AA20" i="8" s="1"/>
  <c r="N20" i="8" s="1"/>
  <c r="K23" i="12" s="1"/>
  <c r="O20" i="8"/>
  <c r="L23" i="12" s="1"/>
  <c r="Z24" i="8"/>
  <c r="AA24" i="8" s="1"/>
  <c r="N24" i="8" s="1"/>
  <c r="K27" i="12" s="1"/>
  <c r="O24" i="8"/>
  <c r="L27" i="12" s="1"/>
  <c r="Z47" i="8"/>
  <c r="AA47" i="8" s="1"/>
  <c r="N47" i="8" s="1"/>
  <c r="K50" i="12" s="1"/>
  <c r="O47" i="8"/>
  <c r="L50" i="12" s="1"/>
  <c r="AF50" i="8"/>
  <c r="AG50" i="8" s="1"/>
  <c r="P50" i="8" s="1"/>
  <c r="BW53" i="12" s="1"/>
  <c r="Q50" i="8"/>
  <c r="BX53" i="12" s="1"/>
  <c r="O69" i="8"/>
  <c r="L71" i="12" s="1"/>
  <c r="Z69" i="8"/>
  <c r="AA69" i="8" s="1"/>
  <c r="N69" i="8" s="1"/>
  <c r="K71" i="12" s="1"/>
  <c r="AF125" i="8"/>
  <c r="AG125" i="8" s="1"/>
  <c r="P125" i="8" s="1"/>
  <c r="Q125" i="8"/>
  <c r="BX125" i="12" s="1"/>
  <c r="Z219" i="8"/>
  <c r="AA219" i="8" s="1"/>
  <c r="N219" i="8" s="1"/>
  <c r="K217" i="12" s="1"/>
  <c r="O219" i="8"/>
  <c r="L217" i="12" s="1"/>
  <c r="Q16" i="8"/>
  <c r="BX19" i="12" s="1"/>
  <c r="AF16" i="8"/>
  <c r="AG16" i="8" s="1"/>
  <c r="P16" i="8" s="1"/>
  <c r="BW19" i="12" s="1"/>
  <c r="Q99" i="8"/>
  <c r="BX101" i="12" s="1"/>
  <c r="AF99" i="8"/>
  <c r="AG99" i="8" s="1"/>
  <c r="P99" i="8" s="1"/>
  <c r="BW101" i="12" s="1"/>
  <c r="Q84" i="8"/>
  <c r="BX86" i="12" s="1"/>
  <c r="AF84" i="8"/>
  <c r="AG84" i="8" s="1"/>
  <c r="P84" i="8" s="1"/>
  <c r="BW86" i="12" s="1"/>
  <c r="Q142" i="8"/>
  <c r="BX142" i="12" s="1"/>
  <c r="AF142" i="8"/>
  <c r="AG142" i="8" s="1"/>
  <c r="P142" i="8" s="1"/>
  <c r="BW142" i="12" s="1"/>
  <c r="Q136" i="8"/>
  <c r="BX136" i="12" s="1"/>
  <c r="AF136" i="8"/>
  <c r="AG136" i="8" s="1"/>
  <c r="P136" i="8" s="1"/>
  <c r="BW136" i="12" s="1"/>
  <c r="AF149" i="8"/>
  <c r="AG149" i="8" s="1"/>
  <c r="P149" i="8" s="1"/>
  <c r="BW149" i="12" s="1"/>
  <c r="Q149" i="8"/>
  <c r="BX149" i="12" s="1"/>
  <c r="Z224" i="8"/>
  <c r="AA224" i="8" s="1"/>
  <c r="N224" i="8" s="1"/>
  <c r="K222" i="12" s="1"/>
  <c r="O224" i="8"/>
  <c r="L222" i="12" s="1"/>
  <c r="AF47" i="8"/>
  <c r="AG47" i="8" s="1"/>
  <c r="P47" i="8" s="1"/>
  <c r="BW50" i="12" s="1"/>
  <c r="Q47" i="8"/>
  <c r="BX50" i="12" s="1"/>
  <c r="O107" i="8"/>
  <c r="L109" i="12" s="1"/>
  <c r="Z107" i="8"/>
  <c r="AA107" i="8" s="1"/>
  <c r="N107" i="8" s="1"/>
  <c r="K109" i="12" s="1"/>
  <c r="AF177" i="8"/>
  <c r="AG177" i="8" s="1"/>
  <c r="P177" i="8" s="1"/>
  <c r="Q177" i="8"/>
  <c r="BX175" i="12" s="1"/>
  <c r="Z216" i="8"/>
  <c r="AA216" i="8" s="1"/>
  <c r="N216" i="8" s="1"/>
  <c r="K214" i="12" s="1"/>
  <c r="O216" i="8"/>
  <c r="L214" i="12" s="1"/>
  <c r="AF222" i="8"/>
  <c r="AG222" i="8" s="1"/>
  <c r="P222" i="8" s="1"/>
  <c r="BW220" i="12" s="1"/>
  <c r="Q222" i="8"/>
  <c r="BX220" i="12" s="1"/>
  <c r="Q21" i="8"/>
  <c r="BX24" i="12" s="1"/>
  <c r="AF21" i="8"/>
  <c r="AG21" i="8" s="1"/>
  <c r="P21" i="8" s="1"/>
  <c r="BW24" i="12" s="1"/>
  <c r="Q156" i="8"/>
  <c r="BX156" i="12" s="1"/>
  <c r="AF156" i="8"/>
  <c r="AG156" i="8" s="1"/>
  <c r="P156" i="8" s="1"/>
  <c r="BW156" i="12" s="1"/>
  <c r="AF190" i="8"/>
  <c r="AG190" i="8" s="1"/>
  <c r="P190" i="8" s="1"/>
  <c r="BW188" i="12" s="1"/>
  <c r="Q190" i="8"/>
  <c r="BX188" i="12" s="1"/>
  <c r="Z18" i="8"/>
  <c r="AA18" i="8" s="1"/>
  <c r="N18" i="8" s="1"/>
  <c r="K21" i="12" s="1"/>
  <c r="O18" i="8"/>
  <c r="L21" i="12" s="1"/>
  <c r="AF112" i="8"/>
  <c r="AG112" i="8" s="1"/>
  <c r="P112" i="8" s="1"/>
  <c r="BW114" i="12" s="1"/>
  <c r="Q112" i="8"/>
  <c r="BX114" i="12" s="1"/>
  <c r="O64" i="8"/>
  <c r="L66" i="12" s="1"/>
  <c r="Z64" i="8"/>
  <c r="AA64" i="8" s="1"/>
  <c r="N64" i="8" s="1"/>
  <c r="Z188" i="8"/>
  <c r="AA188" i="8" s="1"/>
  <c r="N188" i="8" s="1"/>
  <c r="K186" i="12" s="1"/>
  <c r="O188" i="8"/>
  <c r="L186" i="12" s="1"/>
  <c r="O201" i="8"/>
  <c r="L199" i="12" s="1"/>
  <c r="Z201" i="8"/>
  <c r="AA201" i="8" s="1"/>
  <c r="N201" i="8" s="1"/>
  <c r="K199" i="12" s="1"/>
  <c r="Z15" i="8"/>
  <c r="AA15" i="8" s="1"/>
  <c r="N15" i="8" s="1"/>
  <c r="K18" i="12" s="1"/>
  <c r="O15" i="8"/>
  <c r="L18" i="12" s="1"/>
  <c r="Z98" i="8"/>
  <c r="AA98" i="8" s="1"/>
  <c r="N98" i="8" s="1"/>
  <c r="K100" i="12" s="1"/>
  <c r="O98" i="8"/>
  <c r="L100" i="12" s="1"/>
  <c r="Z142" i="8"/>
  <c r="AA142" i="8" s="1"/>
  <c r="N142" i="8" s="1"/>
  <c r="K142" i="12" s="1"/>
  <c r="O142" i="8"/>
  <c r="L142" i="12" s="1"/>
  <c r="AF193" i="8"/>
  <c r="AG193" i="8" s="1"/>
  <c r="P193" i="8" s="1"/>
  <c r="BW191" i="12" s="1"/>
  <c r="Q193" i="8"/>
  <c r="BX191" i="12" s="1"/>
  <c r="Q216" i="8"/>
  <c r="BX214" i="12" s="1"/>
  <c r="AF216" i="8"/>
  <c r="AG216" i="8" s="1"/>
  <c r="P216" i="8" s="1"/>
  <c r="BW214" i="12" s="1"/>
  <c r="AF217" i="8"/>
  <c r="AG217" i="8" s="1"/>
  <c r="P217" i="8" s="1"/>
  <c r="BW215" i="12" s="1"/>
  <c r="Q217" i="8"/>
  <c r="BX215" i="12" s="1"/>
  <c r="O81" i="8"/>
  <c r="L83" i="12" s="1"/>
  <c r="Z81" i="8"/>
  <c r="AA81" i="8" s="1"/>
  <c r="N81" i="8" s="1"/>
  <c r="K83" i="12" s="1"/>
  <c r="Z34" i="8"/>
  <c r="AA34" i="8" s="1"/>
  <c r="N34" i="8" s="1"/>
  <c r="K37" i="12" s="1"/>
  <c r="O34" i="8"/>
  <c r="L37" i="12" s="1"/>
  <c r="Q80" i="8"/>
  <c r="BX82" i="12" s="1"/>
  <c r="AF80" i="8"/>
  <c r="AG80" i="8" s="1"/>
  <c r="P80" i="8" s="1"/>
  <c r="BW82" i="12" s="1"/>
  <c r="Q143" i="8"/>
  <c r="BX143" i="12" s="1"/>
  <c r="AF143" i="8"/>
  <c r="AG143" i="8" s="1"/>
  <c r="P143" i="8" s="1"/>
  <c r="BW143" i="12" s="1"/>
  <c r="O149" i="8"/>
  <c r="L149" i="12" s="1"/>
  <c r="Z149" i="8"/>
  <c r="AA149" i="8" s="1"/>
  <c r="N149" i="8" s="1"/>
  <c r="K149" i="12" s="1"/>
  <c r="Z147" i="8"/>
  <c r="AA147" i="8" s="1"/>
  <c r="N147" i="8" s="1"/>
  <c r="K147" i="12" s="1"/>
  <c r="O147" i="8"/>
  <c r="L147" i="12" s="1"/>
  <c r="Q145" i="8"/>
  <c r="BX145" i="12" s="1"/>
  <c r="AF145" i="8"/>
  <c r="AG145" i="8" s="1"/>
  <c r="P145" i="8" s="1"/>
  <c r="BW145" i="12" s="1"/>
  <c r="Z200" i="8"/>
  <c r="AA200" i="8" s="1"/>
  <c r="N200" i="8" s="1"/>
  <c r="K198" i="12" s="1"/>
  <c r="O200" i="8"/>
  <c r="L198" i="12" s="1"/>
  <c r="Z37" i="8"/>
  <c r="AA37" i="8" s="1"/>
  <c r="N37" i="8" s="1"/>
  <c r="K40" i="12" s="1"/>
  <c r="O37" i="8"/>
  <c r="L40" i="12" s="1"/>
  <c r="Q51" i="8"/>
  <c r="BX54" i="12" s="1"/>
  <c r="AF51" i="8"/>
  <c r="AG51" i="8" s="1"/>
  <c r="P51" i="8" s="1"/>
  <c r="BW54" i="12" s="1"/>
  <c r="Z63" i="8"/>
  <c r="AA63" i="8" s="1"/>
  <c r="N63" i="8" s="1"/>
  <c r="O63" i="8"/>
  <c r="L65" i="12" s="1"/>
  <c r="O125" i="8"/>
  <c r="L125" i="12" s="1"/>
  <c r="Z125" i="8"/>
  <c r="AA125" i="8" s="1"/>
  <c r="N125" i="8" s="1"/>
  <c r="K125" i="12" s="1"/>
  <c r="Z153" i="8"/>
  <c r="AA153" i="8" s="1"/>
  <c r="N153" i="8" s="1"/>
  <c r="K153" i="12" s="1"/>
  <c r="O153" i="8"/>
  <c r="L153" i="12" s="1"/>
  <c r="Q163" i="8"/>
  <c r="BX163" i="12" s="1"/>
  <c r="AF163" i="8"/>
  <c r="AG163" i="8" s="1"/>
  <c r="P163" i="8" s="1"/>
  <c r="BW163" i="12" s="1"/>
  <c r="O28" i="8"/>
  <c r="L31" i="12" s="1"/>
  <c r="Z28" i="8"/>
  <c r="AA28" i="8" s="1"/>
  <c r="N28" i="8" s="1"/>
  <c r="K31" i="12" s="1"/>
  <c r="Z32" i="8"/>
  <c r="AA32" i="8" s="1"/>
  <c r="N32" i="8" s="1"/>
  <c r="K35" i="12" s="1"/>
  <c r="O32" i="8"/>
  <c r="L35" i="12" s="1"/>
  <c r="Z48" i="8"/>
  <c r="AA48" i="8" s="1"/>
  <c r="N48" i="8" s="1"/>
  <c r="K51" i="12" s="1"/>
  <c r="O48" i="8"/>
  <c r="L51" i="12" s="1"/>
  <c r="Q26" i="8"/>
  <c r="BX29" i="12" s="1"/>
  <c r="AF26" i="8"/>
  <c r="AG26" i="8" s="1"/>
  <c r="P26" i="8" s="1"/>
  <c r="BW29" i="12" s="1"/>
  <c r="O93" i="8"/>
  <c r="L95" i="12" s="1"/>
  <c r="Z93" i="8"/>
  <c r="AA93" i="8" s="1"/>
  <c r="N93" i="8" s="1"/>
  <c r="K95" i="12" s="1"/>
  <c r="AF101" i="8"/>
  <c r="AG101" i="8" s="1"/>
  <c r="P101" i="8" s="1"/>
  <c r="BW103" i="12" s="1"/>
  <c r="Q101" i="8"/>
  <c r="BX103" i="12" s="1"/>
  <c r="Q205" i="8"/>
  <c r="BX203" i="12" s="1"/>
  <c r="AF205" i="8"/>
  <c r="AG205" i="8" s="1"/>
  <c r="P205" i="8" s="1"/>
  <c r="BW203" i="12" s="1"/>
  <c r="Z19" i="8"/>
  <c r="AA19" i="8" s="1"/>
  <c r="N19" i="8" s="1"/>
  <c r="K22" i="12" s="1"/>
  <c r="O19" i="8"/>
  <c r="L22" i="12" s="1"/>
  <c r="O83" i="8"/>
  <c r="L85" i="12" s="1"/>
  <c r="Z83" i="8"/>
  <c r="AA83" i="8" s="1"/>
  <c r="N83" i="8" s="1"/>
  <c r="K85" i="12" s="1"/>
  <c r="AF102" i="8"/>
  <c r="AG102" i="8" s="1"/>
  <c r="P102" i="8" s="1"/>
  <c r="BW104" i="12" s="1"/>
  <c r="Q102" i="8"/>
  <c r="BX104" i="12" s="1"/>
  <c r="Q150" i="8"/>
  <c r="BX150" i="12" s="1"/>
  <c r="AF150" i="8"/>
  <c r="AG150" i="8" s="1"/>
  <c r="P150" i="8" s="1"/>
  <c r="BW150" i="12" s="1"/>
  <c r="Q147" i="8"/>
  <c r="BX147" i="12" s="1"/>
  <c r="AF147" i="8"/>
  <c r="AG147" i="8" s="1"/>
  <c r="P147" i="8" s="1"/>
  <c r="BW147" i="12" s="1"/>
  <c r="Q167" i="8"/>
  <c r="BX167" i="12" s="1"/>
  <c r="AF167" i="8"/>
  <c r="AG167" i="8" s="1"/>
  <c r="P167" i="8" s="1"/>
  <c r="BW167" i="12" s="1"/>
  <c r="Q219" i="8"/>
  <c r="BX217" i="12" s="1"/>
  <c r="AF219" i="8"/>
  <c r="AG219" i="8" s="1"/>
  <c r="P219" i="8" s="1"/>
  <c r="BW217" i="12" s="1"/>
  <c r="Q8" i="8"/>
  <c r="BX11" i="12" s="1"/>
  <c r="AF8" i="8"/>
  <c r="AG8" i="8" s="1"/>
  <c r="P8" i="8" s="1"/>
  <c r="Z130" i="8"/>
  <c r="AA130" i="8" s="1"/>
  <c r="N130" i="8" s="1"/>
  <c r="K130" i="12" s="1"/>
  <c r="O130" i="8"/>
  <c r="L130" i="12" s="1"/>
  <c r="Z181" i="8"/>
  <c r="AA181" i="8" s="1"/>
  <c r="N181" i="8" s="1"/>
  <c r="O181" i="8"/>
  <c r="L179" i="12" s="1"/>
  <c r="Q212" i="8"/>
  <c r="BX210" i="12" s="1"/>
  <c r="AF212" i="8"/>
  <c r="AG212" i="8" s="1"/>
  <c r="P212" i="8" s="1"/>
  <c r="BW210" i="12" s="1"/>
  <c r="Z39" i="8"/>
  <c r="AA39" i="8" s="1"/>
  <c r="N39" i="8" s="1"/>
  <c r="K42" i="12" s="1"/>
  <c r="O39" i="8"/>
  <c r="L42" i="12" s="1"/>
  <c r="Q73" i="8"/>
  <c r="BX75" i="12" s="1"/>
  <c r="AF73" i="8"/>
  <c r="AG73" i="8" s="1"/>
  <c r="P73" i="8" s="1"/>
  <c r="BW75" i="12" s="1"/>
  <c r="O137" i="8"/>
  <c r="L137" i="12" s="1"/>
  <c r="Z137" i="8"/>
  <c r="AA137" i="8" s="1"/>
  <c r="N137" i="8" s="1"/>
  <c r="K137" i="12" s="1"/>
  <c r="O225" i="8"/>
  <c r="L223" i="12" s="1"/>
  <c r="Z225" i="8"/>
  <c r="AA225" i="8" s="1"/>
  <c r="N225" i="8" s="1"/>
  <c r="K223" i="12" s="1"/>
  <c r="Z13" i="8"/>
  <c r="AA13" i="8" s="1"/>
  <c r="N13" i="8" s="1"/>
  <c r="K16" i="12" s="1"/>
  <c r="O13" i="8"/>
  <c r="L16" i="12" s="1"/>
  <c r="AF49" i="8"/>
  <c r="AG49" i="8" s="1"/>
  <c r="P49" i="8" s="1"/>
  <c r="BW52" i="12" s="1"/>
  <c r="Q49" i="8"/>
  <c r="BX52" i="12" s="1"/>
  <c r="Q29" i="8"/>
  <c r="BX32" i="12" s="1"/>
  <c r="AF29" i="8"/>
  <c r="AG29" i="8" s="1"/>
  <c r="P29" i="8" s="1"/>
  <c r="BW32" i="12" s="1"/>
  <c r="O104" i="8"/>
  <c r="L106" i="12" s="1"/>
  <c r="Z104" i="8"/>
  <c r="AA104" i="8" s="1"/>
  <c r="N104" i="8" s="1"/>
  <c r="K106" i="12" s="1"/>
  <c r="Q196" i="8"/>
  <c r="BX194" i="12" s="1"/>
  <c r="AF196" i="8"/>
  <c r="AG196" i="8" s="1"/>
  <c r="P196" i="8" s="1"/>
  <c r="BW194" i="12" s="1"/>
  <c r="O196" i="8"/>
  <c r="L194" i="12" s="1"/>
  <c r="Z196" i="8"/>
  <c r="AA196" i="8" s="1"/>
  <c r="N196" i="8" s="1"/>
  <c r="K194" i="12" s="1"/>
  <c r="AF44" i="8"/>
  <c r="AG44" i="8" s="1"/>
  <c r="P44" i="8" s="1"/>
  <c r="BW47" i="12" s="1"/>
  <c r="Q44" i="8"/>
  <c r="BX47" i="12" s="1"/>
  <c r="Z79" i="8"/>
  <c r="AA79" i="8" s="1"/>
  <c r="N79" i="8" s="1"/>
  <c r="K81" i="12" s="1"/>
  <c r="O79" i="8"/>
  <c r="L81" i="12" s="1"/>
  <c r="Q181" i="8"/>
  <c r="BX179" i="12" s="1"/>
  <c r="AF181" i="8"/>
  <c r="AG181" i="8" s="1"/>
  <c r="P181" i="8" s="1"/>
  <c r="Q218" i="8"/>
  <c r="BX216" i="12" s="1"/>
  <c r="AF218" i="8"/>
  <c r="AG218" i="8" s="1"/>
  <c r="P218" i="8" s="1"/>
  <c r="BW216" i="12" s="1"/>
  <c r="AF192" i="8"/>
  <c r="AG192" i="8" s="1"/>
  <c r="P192" i="8" s="1"/>
  <c r="BW190" i="12" s="1"/>
  <c r="Q192" i="8"/>
  <c r="BX190" i="12" s="1"/>
  <c r="Z148" i="8"/>
  <c r="AA148" i="8" s="1"/>
  <c r="N148" i="8" s="1"/>
  <c r="K148" i="12" s="1"/>
  <c r="O148" i="8"/>
  <c r="L148" i="12" s="1"/>
  <c r="O77" i="8"/>
  <c r="L79" i="12" s="1"/>
  <c r="Z77" i="8"/>
  <c r="AA77" i="8" s="1"/>
  <c r="N77" i="8" s="1"/>
  <c r="K79" i="12" s="1"/>
  <c r="Q111" i="8"/>
  <c r="BX113" i="12" s="1"/>
  <c r="AF111" i="8"/>
  <c r="AG111" i="8" s="1"/>
  <c r="P111" i="8" s="1"/>
  <c r="BW113" i="12" s="1"/>
  <c r="Z71" i="8"/>
  <c r="AA71" i="8" s="1"/>
  <c r="N71" i="8" s="1"/>
  <c r="K73" i="12" s="1"/>
  <c r="O71" i="8"/>
  <c r="L73" i="12" s="1"/>
  <c r="O128" i="8"/>
  <c r="L128" i="12" s="1"/>
  <c r="Z128" i="8"/>
  <c r="AA128" i="8" s="1"/>
  <c r="N128" i="8" s="1"/>
  <c r="K128" i="12" s="1"/>
  <c r="Z139" i="8"/>
  <c r="AA139" i="8" s="1"/>
  <c r="N139" i="8" s="1"/>
  <c r="K139" i="12" s="1"/>
  <c r="O139" i="8"/>
  <c r="L139" i="12" s="1"/>
  <c r="Z159" i="8"/>
  <c r="AA159" i="8" s="1"/>
  <c r="N159" i="8" s="1"/>
  <c r="K159" i="12" s="1"/>
  <c r="O159" i="8"/>
  <c r="L159" i="12" s="1"/>
  <c r="Z221" i="8"/>
  <c r="AA221" i="8" s="1"/>
  <c r="N221" i="8" s="1"/>
  <c r="K219" i="12" s="1"/>
  <c r="O221" i="8"/>
  <c r="L219" i="12" s="1"/>
  <c r="AF189" i="8"/>
  <c r="AG189" i="8" s="1"/>
  <c r="P189" i="8" s="1"/>
  <c r="BW187" i="12" s="1"/>
  <c r="Q189" i="8"/>
  <c r="BX187" i="12" s="1"/>
  <c r="Z73" i="8"/>
  <c r="AA73" i="8" s="1"/>
  <c r="N73" i="8" s="1"/>
  <c r="K75" i="12" s="1"/>
  <c r="O73" i="8"/>
  <c r="L75" i="12" s="1"/>
  <c r="Q34" i="8"/>
  <c r="BX37" i="12" s="1"/>
  <c r="AF34" i="8"/>
  <c r="AG34" i="8" s="1"/>
  <c r="P34" i="8" s="1"/>
  <c r="BW37" i="12" s="1"/>
  <c r="O85" i="8"/>
  <c r="L87" i="12" s="1"/>
  <c r="Z85" i="8"/>
  <c r="AA85" i="8" s="1"/>
  <c r="N85" i="8" s="1"/>
  <c r="K87" i="12" s="1"/>
  <c r="O101" i="8"/>
  <c r="L103" i="12" s="1"/>
  <c r="Z101" i="8"/>
  <c r="AA101" i="8" s="1"/>
  <c r="N101" i="8" s="1"/>
  <c r="K103" i="12" s="1"/>
  <c r="O158" i="8"/>
  <c r="L158" i="12" s="1"/>
  <c r="Z158" i="8"/>
  <c r="AA158" i="8" s="1"/>
  <c r="N158" i="8" s="1"/>
  <c r="K158" i="12" s="1"/>
  <c r="O226" i="8"/>
  <c r="L224" i="12" s="1"/>
  <c r="Z226" i="8"/>
  <c r="AA226" i="8" s="1"/>
  <c r="N226" i="8" s="1"/>
  <c r="K224" i="12" s="1"/>
  <c r="O36" i="8"/>
  <c r="L39" i="12" s="1"/>
  <c r="Z36" i="8"/>
  <c r="AA36" i="8" s="1"/>
  <c r="N36" i="8" s="1"/>
  <c r="K39" i="12" s="1"/>
  <c r="Z40" i="8"/>
  <c r="AA40" i="8" s="1"/>
  <c r="N40" i="8" s="1"/>
  <c r="K43" i="12" s="1"/>
  <c r="O40" i="8"/>
  <c r="L43" i="12" s="1"/>
  <c r="Z10" i="8"/>
  <c r="AA10" i="8" s="1"/>
  <c r="N10" i="8" s="1"/>
  <c r="K13" i="12" s="1"/>
  <c r="O10" i="8"/>
  <c r="L13" i="12" s="1"/>
  <c r="Z43" i="8"/>
  <c r="AA43" i="8" s="1"/>
  <c r="N43" i="8" s="1"/>
  <c r="K46" i="12" s="1"/>
  <c r="O43" i="8"/>
  <c r="L46" i="12" s="1"/>
  <c r="Z54" i="8"/>
  <c r="AA54" i="8" s="1"/>
  <c r="N54" i="8" s="1"/>
  <c r="K57" i="12" s="1"/>
  <c r="O54" i="8"/>
  <c r="L57" i="12" s="1"/>
  <c r="Z178" i="8"/>
  <c r="AA178" i="8" s="1"/>
  <c r="N178" i="8" s="1"/>
  <c r="O178" i="8"/>
  <c r="L176" i="12" s="1"/>
  <c r="Z206" i="8"/>
  <c r="AA206" i="8" s="1"/>
  <c r="N206" i="8" s="1"/>
  <c r="K204" i="12" s="1"/>
  <c r="O206" i="8"/>
  <c r="L204" i="12" s="1"/>
  <c r="Z35" i="8"/>
  <c r="AA35" i="8" s="1"/>
  <c r="N35" i="8" s="1"/>
  <c r="K38" i="12" s="1"/>
  <c r="O35" i="8"/>
  <c r="L38" i="12" s="1"/>
  <c r="AF93" i="8"/>
  <c r="AG93" i="8" s="1"/>
  <c r="P93" i="8" s="1"/>
  <c r="BW95" i="12" s="1"/>
  <c r="Q93" i="8"/>
  <c r="BX95" i="12" s="1"/>
  <c r="Q106" i="8"/>
  <c r="BX108" i="12" s="1"/>
  <c r="AF106" i="8"/>
  <c r="AG106" i="8" s="1"/>
  <c r="P106" i="8" s="1"/>
  <c r="BW108" i="12" s="1"/>
  <c r="Q138" i="8"/>
  <c r="BX138" i="12" s="1"/>
  <c r="AF138" i="8"/>
  <c r="AG138" i="8" s="1"/>
  <c r="P138" i="8" s="1"/>
  <c r="BW138" i="12" s="1"/>
  <c r="AF141" i="8"/>
  <c r="AG141" i="8" s="1"/>
  <c r="P141" i="8" s="1"/>
  <c r="BW141" i="12" s="1"/>
  <c r="Q141" i="8"/>
  <c r="BX141" i="12" s="1"/>
  <c r="Z127" i="8"/>
  <c r="AA127" i="8" s="1"/>
  <c r="N127" i="8" s="1"/>
  <c r="K127" i="12" s="1"/>
  <c r="O127" i="8"/>
  <c r="L127" i="12" s="1"/>
  <c r="Z76" i="8"/>
  <c r="AA76" i="8" s="1"/>
  <c r="N76" i="8" s="1"/>
  <c r="K78" i="12" s="1"/>
  <c r="O76" i="8"/>
  <c r="L78" i="12" s="1"/>
  <c r="Q108" i="8"/>
  <c r="BX110" i="12" s="1"/>
  <c r="AF108" i="8"/>
  <c r="AG108" i="8" s="1"/>
  <c r="P108" i="8" s="1"/>
  <c r="BW110" i="12" s="1"/>
  <c r="AF128" i="8"/>
  <c r="AG128" i="8" s="1"/>
  <c r="P128" i="8" s="1"/>
  <c r="BW128" i="12" s="1"/>
  <c r="Q128" i="8"/>
  <c r="BX128" i="12" s="1"/>
  <c r="Z168" i="8"/>
  <c r="AA168" i="8" s="1"/>
  <c r="N168" i="8" s="1"/>
  <c r="K168" i="12" s="1"/>
  <c r="O168" i="8"/>
  <c r="L168" i="12" s="1"/>
  <c r="AF198" i="8"/>
  <c r="AG198" i="8" s="1"/>
  <c r="P198" i="8" s="1"/>
  <c r="BW196" i="12" s="1"/>
  <c r="Q198" i="8"/>
  <c r="BX196" i="12" s="1"/>
  <c r="Q23" i="8"/>
  <c r="BX26" i="12" s="1"/>
  <c r="AF23" i="8"/>
  <c r="AG23" i="8" s="1"/>
  <c r="P23" i="8" s="1"/>
  <c r="BW26" i="12" s="1"/>
  <c r="Q39" i="8"/>
  <c r="BX42" i="12" s="1"/>
  <c r="AF39" i="8"/>
  <c r="AG39" i="8" s="1"/>
  <c r="P39" i="8" s="1"/>
  <c r="BW42" i="12" s="1"/>
  <c r="Q46" i="8"/>
  <c r="BX49" i="12" s="1"/>
  <c r="AF46" i="8"/>
  <c r="AG46" i="8" s="1"/>
  <c r="P46" i="8" s="1"/>
  <c r="BW49" i="12" s="1"/>
  <c r="Z157" i="8"/>
  <c r="AA157" i="8" s="1"/>
  <c r="N157" i="8" s="1"/>
  <c r="K157" i="12" s="1"/>
  <c r="O157" i="8"/>
  <c r="L157" i="12" s="1"/>
  <c r="Q197" i="8"/>
  <c r="BX195" i="12" s="1"/>
  <c r="AF197" i="8"/>
  <c r="AG197" i="8" s="1"/>
  <c r="P197" i="8" s="1"/>
  <c r="BW195" i="12" s="1"/>
  <c r="Z45" i="8"/>
  <c r="AA45" i="8" s="1"/>
  <c r="N45" i="8" s="1"/>
  <c r="K48" i="12" s="1"/>
  <c r="O45" i="8"/>
  <c r="L48" i="12" s="1"/>
  <c r="AF25" i="8"/>
  <c r="AG25" i="8" s="1"/>
  <c r="P25" i="8" s="1"/>
  <c r="BW28" i="12" s="1"/>
  <c r="Q25" i="8"/>
  <c r="BX28" i="12" s="1"/>
  <c r="O75" i="8"/>
  <c r="L77" i="12" s="1"/>
  <c r="Z75" i="8"/>
  <c r="AA75" i="8" s="1"/>
  <c r="N75" i="8" s="1"/>
  <c r="K77" i="12" s="1"/>
  <c r="Q131" i="8"/>
  <c r="BX131" i="12" s="1"/>
  <c r="AF131" i="8"/>
  <c r="AG131" i="8" s="1"/>
  <c r="P131" i="8" s="1"/>
  <c r="BW131" i="12" s="1"/>
  <c r="Z169" i="8"/>
  <c r="AA169" i="8" s="1"/>
  <c r="N169" i="8" s="1"/>
  <c r="K169" i="12" s="1"/>
  <c r="O169" i="8"/>
  <c r="L169" i="12" s="1"/>
  <c r="Z23" i="8"/>
  <c r="AA23" i="8" s="1"/>
  <c r="N23" i="8" s="1"/>
  <c r="K26" i="12" s="1"/>
  <c r="O23" i="8"/>
  <c r="L26" i="12" s="1"/>
  <c r="AF17" i="8"/>
  <c r="AG17" i="8" s="1"/>
  <c r="P17" i="8" s="1"/>
  <c r="BW20" i="12" s="1"/>
  <c r="Q17" i="8"/>
  <c r="BX20" i="12" s="1"/>
  <c r="AF123" i="8"/>
  <c r="AG123" i="8" s="1"/>
  <c r="P123" i="8" s="1"/>
  <c r="Q123" i="8"/>
  <c r="BX123" i="12" s="1"/>
  <c r="AF186" i="8"/>
  <c r="AG186" i="8" s="1"/>
  <c r="P186" i="8" s="1"/>
  <c r="BW184" i="12" s="1"/>
  <c r="Q186" i="8"/>
  <c r="BX184" i="12" s="1"/>
  <c r="AF199" i="8"/>
  <c r="AG199" i="8" s="1"/>
  <c r="P199" i="8" s="1"/>
  <c r="BW197" i="12" s="1"/>
  <c r="Q199" i="8"/>
  <c r="BX197" i="12" s="1"/>
  <c r="AF223" i="8"/>
  <c r="AG223" i="8" s="1"/>
  <c r="P223" i="8" s="1"/>
  <c r="BW221" i="12" s="1"/>
  <c r="Q223" i="8"/>
  <c r="BX221" i="12" s="1"/>
  <c r="O154" i="8"/>
  <c r="L154" i="12" s="1"/>
  <c r="Z154" i="8"/>
  <c r="AA154" i="8" s="1"/>
  <c r="N154" i="8" s="1"/>
  <c r="K154" i="12" s="1"/>
  <c r="Z21" i="8"/>
  <c r="AA21" i="8" s="1"/>
  <c r="N21" i="8" s="1"/>
  <c r="K24" i="12" s="1"/>
  <c r="O21" i="8"/>
  <c r="L24" i="12" s="1"/>
  <c r="AF63" i="8"/>
  <c r="AG63" i="8" s="1"/>
  <c r="P63" i="8" s="1"/>
  <c r="Q63" i="8"/>
  <c r="BX65" i="12" s="1"/>
  <c r="AF53" i="8"/>
  <c r="AG53" i="8" s="1"/>
  <c r="P53" i="8" s="1"/>
  <c r="BW56" i="12" s="1"/>
  <c r="Q53" i="8"/>
  <c r="BX56" i="12" s="1"/>
  <c r="O120" i="8"/>
  <c r="L120" i="12" s="1"/>
  <c r="Z120" i="8"/>
  <c r="AA120" i="8" s="1"/>
  <c r="N120" i="8" s="1"/>
  <c r="Z121" i="8"/>
  <c r="AA121" i="8" s="1"/>
  <c r="N121" i="8" s="1"/>
  <c r="O121" i="8"/>
  <c r="L121" i="12" s="1"/>
  <c r="Z165" i="8"/>
  <c r="AA165" i="8" s="1"/>
  <c r="N165" i="8" s="1"/>
  <c r="K165" i="12" s="1"/>
  <c r="O165" i="8"/>
  <c r="L165" i="12" s="1"/>
  <c r="Z189" i="8"/>
  <c r="AA189" i="8" s="1"/>
  <c r="N189" i="8" s="1"/>
  <c r="K187" i="12" s="1"/>
  <c r="O189" i="8"/>
  <c r="L187" i="12" s="1"/>
  <c r="O195" i="8"/>
  <c r="L193" i="12" s="1"/>
  <c r="Z195" i="8"/>
  <c r="AA195" i="8" s="1"/>
  <c r="N195" i="8" s="1"/>
  <c r="K193" i="12" s="1"/>
  <c r="Z78" i="8"/>
  <c r="AA78" i="8" s="1"/>
  <c r="N78" i="8" s="1"/>
  <c r="K80" i="12" s="1"/>
  <c r="O78" i="8"/>
  <c r="L80" i="12" s="1"/>
  <c r="AF38" i="8"/>
  <c r="AG38" i="8" s="1"/>
  <c r="P38" i="8" s="1"/>
  <c r="BW41" i="12" s="1"/>
  <c r="Q38" i="8"/>
  <c r="BX41" i="12" s="1"/>
  <c r="Q65" i="8"/>
  <c r="BX67" i="12" s="1"/>
  <c r="AF65" i="8"/>
  <c r="AG65" i="8" s="1"/>
  <c r="P65" i="8" s="1"/>
  <c r="AF133" i="8"/>
  <c r="AG133" i="8" s="1"/>
  <c r="P133" i="8" s="1"/>
  <c r="BW133" i="12" s="1"/>
  <c r="Q133" i="8"/>
  <c r="BX133" i="12" s="1"/>
  <c r="Q153" i="8"/>
  <c r="BX153" i="12" s="1"/>
  <c r="AF153" i="8"/>
  <c r="AG153" i="8" s="1"/>
  <c r="P153" i="8" s="1"/>
  <c r="BW153" i="12" s="1"/>
  <c r="O210" i="8"/>
  <c r="L208" i="12" s="1"/>
  <c r="Z210" i="8"/>
  <c r="AA210" i="8" s="1"/>
  <c r="N210" i="8" s="1"/>
  <c r="K208" i="12" s="1"/>
  <c r="O44" i="8"/>
  <c r="L47" i="12" s="1"/>
  <c r="Z44" i="8"/>
  <c r="AA44" i="8" s="1"/>
  <c r="N44" i="8" s="1"/>
  <c r="K47" i="12" s="1"/>
  <c r="O55" i="8"/>
  <c r="L58" i="12" s="1"/>
  <c r="Z55" i="8"/>
  <c r="AA55" i="8" s="1"/>
  <c r="N55" i="8" s="1"/>
  <c r="K58" i="12" s="1"/>
  <c r="O100" i="8"/>
  <c r="L102" i="12" s="1"/>
  <c r="Z100" i="8"/>
  <c r="AA100" i="8" s="1"/>
  <c r="N100" i="8" s="1"/>
  <c r="K102" i="12" s="1"/>
  <c r="AF78" i="8"/>
  <c r="AG78" i="8" s="1"/>
  <c r="P78" i="8" s="1"/>
  <c r="BW80" i="12" s="1"/>
  <c r="Q78" i="8"/>
  <c r="BX80" i="12" s="1"/>
  <c r="Q45" i="8"/>
  <c r="BX48" i="12" s="1"/>
  <c r="AF45" i="8"/>
  <c r="AG45" i="8" s="1"/>
  <c r="P45" i="8" s="1"/>
  <c r="BW48" i="12" s="1"/>
  <c r="AF151" i="8"/>
  <c r="AG151" i="8" s="1"/>
  <c r="P151" i="8" s="1"/>
  <c r="BW151" i="12" s="1"/>
  <c r="Q151" i="8"/>
  <c r="BX151" i="12" s="1"/>
  <c r="Z211" i="8"/>
  <c r="AA211" i="8" s="1"/>
  <c r="N211" i="8" s="1"/>
  <c r="K209" i="12" s="1"/>
  <c r="O211" i="8"/>
  <c r="L209" i="12" s="1"/>
  <c r="Z6" i="8"/>
  <c r="AA6" i="8" s="1"/>
  <c r="N6" i="8" s="1"/>
  <c r="O6" i="8"/>
  <c r="L9" i="12" s="1"/>
  <c r="Z103" i="8"/>
  <c r="AA103" i="8" s="1"/>
  <c r="N103" i="8" s="1"/>
  <c r="K105" i="12" s="1"/>
  <c r="O103" i="8"/>
  <c r="L105" i="12" s="1"/>
  <c r="Q107" i="8"/>
  <c r="BX109" i="12" s="1"/>
  <c r="AF107" i="8"/>
  <c r="AG107" i="8" s="1"/>
  <c r="P107" i="8" s="1"/>
  <c r="BW109" i="12" s="1"/>
  <c r="Q129" i="8"/>
  <c r="BX129" i="12" s="1"/>
  <c r="AF129" i="8"/>
  <c r="AG129" i="8" s="1"/>
  <c r="P129" i="8" s="1"/>
  <c r="BW129" i="12" s="1"/>
  <c r="Q144" i="8"/>
  <c r="BX144" i="12" s="1"/>
  <c r="AF144" i="8"/>
  <c r="AG144" i="8" s="1"/>
  <c r="P144" i="8" s="1"/>
  <c r="BW144" i="12" s="1"/>
  <c r="AF146" i="8"/>
  <c r="AG146" i="8" s="1"/>
  <c r="P146" i="8" s="1"/>
  <c r="BW146" i="12" s="1"/>
  <c r="Q146" i="8"/>
  <c r="BX146" i="12" s="1"/>
  <c r="Z90" i="8"/>
  <c r="AA90" i="8" s="1"/>
  <c r="N90" i="8" s="1"/>
  <c r="K92" i="12" s="1"/>
  <c r="O90" i="8"/>
  <c r="L92" i="12" s="1"/>
  <c r="Q13" i="8"/>
  <c r="BX16" i="12" s="1"/>
  <c r="AF13" i="8"/>
  <c r="AG13" i="8" s="1"/>
  <c r="P13" i="8" s="1"/>
  <c r="BW16" i="12" s="1"/>
  <c r="O123" i="8"/>
  <c r="L123" i="12" s="1"/>
  <c r="Z123" i="8"/>
  <c r="AA123" i="8" s="1"/>
  <c r="N123" i="8" s="1"/>
  <c r="Z160" i="8"/>
  <c r="AA160" i="8" s="1"/>
  <c r="N160" i="8" s="1"/>
  <c r="K160" i="12" s="1"/>
  <c r="O160" i="8"/>
  <c r="L160" i="12" s="1"/>
  <c r="Z105" i="8"/>
  <c r="AA105" i="8" s="1"/>
  <c r="N105" i="8" s="1"/>
  <c r="K107" i="12" s="1"/>
  <c r="O105" i="8"/>
  <c r="L107" i="12" s="1"/>
  <c r="Q24" i="8"/>
  <c r="BX27" i="12" s="1"/>
  <c r="AF24" i="8"/>
  <c r="AG24" i="8" s="1"/>
  <c r="P24" i="8" s="1"/>
  <c r="BW27" i="12" s="1"/>
  <c r="Z87" i="8"/>
  <c r="AA87" i="8" s="1"/>
  <c r="N87" i="8" s="1"/>
  <c r="K89" i="12" s="1"/>
  <c r="O87" i="8"/>
  <c r="L89" i="12" s="1"/>
  <c r="Q188" i="8"/>
  <c r="BX186" i="12" s="1"/>
  <c r="AF188" i="8"/>
  <c r="AG188" i="8" s="1"/>
  <c r="P188" i="8" s="1"/>
  <c r="BW186" i="12" s="1"/>
  <c r="Q187" i="8"/>
  <c r="BX185" i="12" s="1"/>
  <c r="AF187" i="8"/>
  <c r="AG187" i="8" s="1"/>
  <c r="P187" i="8" s="1"/>
  <c r="BW185" i="12" s="1"/>
  <c r="Z110" i="8"/>
  <c r="AA110" i="8" s="1"/>
  <c r="N110" i="8" s="1"/>
  <c r="K112" i="12" s="1"/>
  <c r="O110" i="8"/>
  <c r="L112" i="12" s="1"/>
  <c r="AF54" i="8"/>
  <c r="AG54" i="8" s="1"/>
  <c r="P54" i="8" s="1"/>
  <c r="BW57" i="12" s="1"/>
  <c r="Q54" i="8"/>
  <c r="BX57" i="12" s="1"/>
  <c r="AF88" i="8"/>
  <c r="AG88" i="8" s="1"/>
  <c r="P88" i="8" s="1"/>
  <c r="BW90" i="12" s="1"/>
  <c r="Q88" i="8"/>
  <c r="BX90" i="12" s="1"/>
  <c r="Z109" i="8"/>
  <c r="AA109" i="8" s="1"/>
  <c r="N109" i="8" s="1"/>
  <c r="K111" i="12" s="1"/>
  <c r="O109" i="8"/>
  <c r="L111" i="12" s="1"/>
  <c r="Z213" i="8"/>
  <c r="AA213" i="8" s="1"/>
  <c r="N213" i="8" s="1"/>
  <c r="K211" i="12" s="1"/>
  <c r="O213" i="8"/>
  <c r="L211" i="12" s="1"/>
  <c r="Z111" i="8"/>
  <c r="AA111" i="8" s="1"/>
  <c r="N111" i="8" s="1"/>
  <c r="K113" i="12" s="1"/>
  <c r="O111" i="8"/>
  <c r="L113" i="12" s="1"/>
  <c r="Q52" i="8"/>
  <c r="BX55" i="12" s="1"/>
  <c r="AF52" i="8"/>
  <c r="AG52" i="8" s="1"/>
  <c r="P52" i="8" s="1"/>
  <c r="BW55" i="12" s="1"/>
  <c r="Q183" i="8"/>
  <c r="BX181" i="12" s="1"/>
  <c r="AF183" i="8"/>
  <c r="AG183" i="8" s="1"/>
  <c r="P183" i="8" s="1"/>
  <c r="BW181" i="12" s="1"/>
  <c r="AF215" i="8"/>
  <c r="AG215" i="8" s="1"/>
  <c r="P215" i="8" s="1"/>
  <c r="BW213" i="12" s="1"/>
  <c r="Q215" i="8"/>
  <c r="BX213" i="12" s="1"/>
  <c r="AF180" i="8"/>
  <c r="AG180" i="8" s="1"/>
  <c r="P180" i="8" s="1"/>
  <c r="Q180" i="8"/>
  <c r="BX178" i="12" s="1"/>
  <c r="Z42" i="8"/>
  <c r="AA42" i="8" s="1"/>
  <c r="N42" i="8" s="1"/>
  <c r="K45" i="12" s="1"/>
  <c r="O42" i="8"/>
  <c r="L45" i="12" s="1"/>
  <c r="AF87" i="8"/>
  <c r="AG87" i="8" s="1"/>
  <c r="P87" i="8" s="1"/>
  <c r="BW89" i="12" s="1"/>
  <c r="Q87" i="8"/>
  <c r="BX89" i="12" s="1"/>
  <c r="AF92" i="8"/>
  <c r="AG92" i="8" s="1"/>
  <c r="P92" i="8" s="1"/>
  <c r="BW94" i="12" s="1"/>
  <c r="Q92" i="8"/>
  <c r="BX94" i="12" s="1"/>
  <c r="Z141" i="8"/>
  <c r="AA141" i="8" s="1"/>
  <c r="N141" i="8" s="1"/>
  <c r="K141" i="12" s="1"/>
  <c r="O141" i="8"/>
  <c r="L141" i="12" s="1"/>
  <c r="Z124" i="8"/>
  <c r="AA124" i="8" s="1"/>
  <c r="N124" i="8" s="1"/>
  <c r="O124" i="8"/>
  <c r="L124" i="12" s="1"/>
  <c r="O167" i="8"/>
  <c r="L167" i="12" s="1"/>
  <c r="Z167" i="8"/>
  <c r="AA167" i="8" s="1"/>
  <c r="N167" i="8" s="1"/>
  <c r="K167" i="12" s="1"/>
  <c r="O202" i="8"/>
  <c r="L200" i="12" s="1"/>
  <c r="Z202" i="8"/>
  <c r="AA202" i="8" s="1"/>
  <c r="N202" i="8" s="1"/>
  <c r="K200" i="12" s="1"/>
  <c r="AF225" i="8"/>
  <c r="AG225" i="8" s="1"/>
  <c r="P225" i="8" s="1"/>
  <c r="BW223" i="12" s="1"/>
  <c r="Q225" i="8"/>
  <c r="BX223" i="12" s="1"/>
  <c r="Z70" i="8"/>
  <c r="AA70" i="8" s="1"/>
  <c r="N70" i="8" s="1"/>
  <c r="K72" i="12" s="1"/>
  <c r="O70" i="8"/>
  <c r="L72" i="12" s="1"/>
  <c r="O17" i="8"/>
  <c r="L20" i="12" s="1"/>
  <c r="Z17" i="8"/>
  <c r="AA17" i="8" s="1"/>
  <c r="N17" i="8" s="1"/>
  <c r="K20" i="12" s="1"/>
  <c r="Z91" i="8"/>
  <c r="AA91" i="8" s="1"/>
  <c r="N91" i="8" s="1"/>
  <c r="K93" i="12" s="1"/>
  <c r="O91" i="8"/>
  <c r="L93" i="12" s="1"/>
  <c r="O180" i="8"/>
  <c r="L178" i="12" s="1"/>
  <c r="Z180" i="8"/>
  <c r="AA180" i="8" s="1"/>
  <c r="N180" i="8" s="1"/>
  <c r="O186" i="8"/>
  <c r="L184" i="12" s="1"/>
  <c r="Z186" i="8"/>
  <c r="AA186" i="8" s="1"/>
  <c r="N186" i="8" s="1"/>
  <c r="K184" i="12" s="1"/>
  <c r="Z204" i="8"/>
  <c r="AA204" i="8" s="1"/>
  <c r="N204" i="8" s="1"/>
  <c r="K202" i="12" s="1"/>
  <c r="O204" i="8"/>
  <c r="L202" i="12" s="1"/>
  <c r="Z52" i="8"/>
  <c r="AA52" i="8" s="1"/>
  <c r="N52" i="8" s="1"/>
  <c r="K55" i="12" s="1"/>
  <c r="O52" i="8"/>
  <c r="L55" i="12" s="1"/>
  <c r="Z14" i="8"/>
  <c r="AA14" i="8" s="1"/>
  <c r="N14" i="8" s="1"/>
  <c r="K17" i="12" s="1"/>
  <c r="O14" i="8"/>
  <c r="L17" i="12" s="1"/>
  <c r="Z65" i="8"/>
  <c r="AA65" i="8" s="1"/>
  <c r="N65" i="8" s="1"/>
  <c r="O65" i="8"/>
  <c r="L67" i="12" s="1"/>
  <c r="Q85" i="8"/>
  <c r="BX87" i="12" s="1"/>
  <c r="AF85" i="8"/>
  <c r="AG85" i="8" s="1"/>
  <c r="P85" i="8" s="1"/>
  <c r="BW87" i="12" s="1"/>
  <c r="AF83" i="8"/>
  <c r="AG83" i="8" s="1"/>
  <c r="P83" i="8" s="1"/>
  <c r="BW85" i="12" s="1"/>
  <c r="Q83" i="8"/>
  <c r="BX85" i="12" s="1"/>
  <c r="O146" i="8"/>
  <c r="L146" i="12" s="1"/>
  <c r="Z146" i="8"/>
  <c r="AA146" i="8" s="1"/>
  <c r="N146" i="8" s="1"/>
  <c r="K146" i="12" s="1"/>
  <c r="Q31" i="8"/>
  <c r="BX34" i="12" s="1"/>
  <c r="AF31" i="8"/>
  <c r="AG31" i="8" s="1"/>
  <c r="P31" i="8" s="1"/>
  <c r="BW34" i="12" s="1"/>
  <c r="Q70" i="8"/>
  <c r="BX72" i="12" s="1"/>
  <c r="AF70" i="8"/>
  <c r="AG70" i="8" s="1"/>
  <c r="P70" i="8" s="1"/>
  <c r="BW72" i="12" s="1"/>
  <c r="Q124" i="8"/>
  <c r="BX124" i="12" s="1"/>
  <c r="AF124" i="8"/>
  <c r="AG124" i="8" s="1"/>
  <c r="P124" i="8" s="1"/>
  <c r="Q132" i="8"/>
  <c r="BX132" i="12" s="1"/>
  <c r="AF132" i="8"/>
  <c r="AG132" i="8" s="1"/>
  <c r="P132" i="8" s="1"/>
  <c r="BW132" i="12" s="1"/>
  <c r="Q155" i="8"/>
  <c r="BX155" i="12" s="1"/>
  <c r="AF155" i="8"/>
  <c r="AG155" i="8" s="1"/>
  <c r="P155" i="8" s="1"/>
  <c r="BW155" i="12" s="1"/>
  <c r="Z161" i="8"/>
  <c r="AA161" i="8" s="1"/>
  <c r="N161" i="8" s="1"/>
  <c r="K161" i="12" s="1"/>
  <c r="O161" i="8"/>
  <c r="L161" i="12" s="1"/>
  <c r="Q19" i="8"/>
  <c r="BX22" i="12" s="1"/>
  <c r="AF19" i="8"/>
  <c r="AG19" i="8" s="1"/>
  <c r="P19" i="8" s="1"/>
  <c r="BW22" i="12" s="1"/>
  <c r="O50" i="8"/>
  <c r="L53" i="12" s="1"/>
  <c r="Z50" i="8"/>
  <c r="AA50" i="8" s="1"/>
  <c r="N50" i="8" s="1"/>
  <c r="K53" i="12" s="1"/>
  <c r="O131" i="8"/>
  <c r="L131" i="12" s="1"/>
  <c r="Z131" i="8"/>
  <c r="AA131" i="8" s="1"/>
  <c r="N131" i="8" s="1"/>
  <c r="K131" i="12" s="1"/>
  <c r="Z199" i="8"/>
  <c r="AA199" i="8" s="1"/>
  <c r="N199" i="8" s="1"/>
  <c r="K197" i="12" s="1"/>
  <c r="O199" i="8"/>
  <c r="L197" i="12" s="1"/>
  <c r="BW178" i="12" l="1"/>
  <c r="CB173" i="12"/>
  <c r="K179" i="12"/>
  <c r="Q173" i="12"/>
  <c r="K177" i="12"/>
  <c r="O173" i="12"/>
  <c r="K176" i="12"/>
  <c r="N173" i="12"/>
  <c r="BY173" i="12"/>
  <c r="BW175" i="12"/>
  <c r="K178" i="12"/>
  <c r="P173" i="12"/>
  <c r="BW179" i="12"/>
  <c r="CC173" i="12"/>
  <c r="BW176" i="12"/>
  <c r="BZ173" i="12"/>
  <c r="M173" i="12"/>
  <c r="K175" i="12"/>
  <c r="BW123" i="12"/>
  <c r="CB118" i="12"/>
  <c r="BW125" i="12"/>
  <c r="CD118" i="12"/>
  <c r="CG118" i="12"/>
  <c r="BW124" i="12"/>
  <c r="CC118" i="12"/>
  <c r="BW127" i="12"/>
  <c r="CF118" i="12"/>
  <c r="BW121" i="12"/>
  <c r="BZ118" i="12"/>
  <c r="K121" i="12"/>
  <c r="N118" i="12"/>
  <c r="BW122" i="12"/>
  <c r="CA118" i="12"/>
  <c r="BY118" i="12"/>
  <c r="BW120" i="12"/>
  <c r="O118" i="12"/>
  <c r="K122" i="12"/>
  <c r="R118" i="12"/>
  <c r="K124" i="12"/>
  <c r="Q118" i="12"/>
  <c r="K123" i="12"/>
  <c r="P118" i="12"/>
  <c r="K120" i="12"/>
  <c r="M118" i="12"/>
  <c r="BW126" i="12"/>
  <c r="CE118" i="12"/>
  <c r="K69" i="12"/>
  <c r="Q63" i="12"/>
  <c r="BW70" i="12"/>
  <c r="CD63" i="12"/>
  <c r="K68" i="12"/>
  <c r="P63" i="12"/>
  <c r="BW69" i="12"/>
  <c r="CC63" i="12"/>
  <c r="BW66" i="12"/>
  <c r="BZ63" i="12"/>
  <c r="BW65" i="12"/>
  <c r="BY63" i="12"/>
  <c r="K65" i="12"/>
  <c r="M63" i="12"/>
  <c r="BW68" i="12"/>
  <c r="CB63" i="12"/>
  <c r="K67" i="12"/>
  <c r="O63" i="12"/>
  <c r="CA63" i="12"/>
  <c r="BW67" i="12"/>
  <c r="K66" i="12"/>
  <c r="N63" i="12"/>
  <c r="CE63" i="12"/>
  <c r="R63" i="12"/>
  <c r="M7" i="12"/>
  <c r="K9" i="12"/>
  <c r="BY7" i="12"/>
  <c r="BW9" i="12"/>
  <c r="K11" i="12"/>
  <c r="O7" i="12"/>
  <c r="BW12" i="12"/>
  <c r="CB7" i="12"/>
  <c r="CC7" i="12"/>
  <c r="Q7" i="12"/>
  <c r="CA7" i="12"/>
  <c r="BW11" i="12"/>
  <c r="BW10" i="12"/>
  <c r="BZ7" i="12"/>
  <c r="K12" i="12"/>
  <c r="P7" i="12"/>
  <c r="E60" i="9" a="1"/>
  <c r="E60" i="9" s="1"/>
  <c r="ED123" i="12"/>
  <c r="EC123" i="12"/>
  <c r="EB123" i="12"/>
  <c r="EA123" i="12"/>
  <c r="DZ124" i="12"/>
  <c r="EE123" i="12"/>
  <c r="EG177" i="12"/>
  <c r="EX177" i="12" s="1"/>
  <c r="EF177" i="12"/>
  <c r="ES68" i="12"/>
  <c r="ER68" i="12"/>
  <c r="CF63" i="12"/>
  <c r="CG64" i="12"/>
  <c r="C6" i="9" a="1"/>
  <c r="C6" i="9" s="1"/>
  <c r="E24" i="9" a="1"/>
  <c r="E24" i="9" s="1"/>
  <c r="C24" i="9" a="1"/>
  <c r="C24" i="9" s="1"/>
  <c r="E6" i="9" a="1"/>
  <c r="E6" i="9" s="1"/>
  <c r="T119" i="12"/>
  <c r="S118" i="12"/>
  <c r="EP13" i="12"/>
  <c r="EO13" i="12"/>
  <c r="EN13" i="12"/>
  <c r="EM13" i="12"/>
  <c r="EL14" i="12"/>
  <c r="EQ13" i="12"/>
  <c r="R177" i="12"/>
  <c r="R179" i="12"/>
  <c r="R175" i="12"/>
  <c r="R178" i="12"/>
  <c r="R176" i="12"/>
  <c r="R122" i="12"/>
  <c r="R124" i="12"/>
  <c r="R120" i="12"/>
  <c r="R123" i="12"/>
  <c r="R121" i="12"/>
  <c r="R67" i="12"/>
  <c r="R69" i="12"/>
  <c r="R65" i="12"/>
  <c r="R68" i="12"/>
  <c r="R66" i="12"/>
  <c r="R13" i="12"/>
  <c r="R12" i="12"/>
  <c r="R10" i="12"/>
  <c r="R7" i="12"/>
  <c r="R11" i="12"/>
  <c r="S8" i="12"/>
  <c r="R9" i="12"/>
  <c r="EX67" i="12"/>
  <c r="EO124" i="12"/>
  <c r="EN124" i="12"/>
  <c r="EM124" i="12"/>
  <c r="EL125" i="12"/>
  <c r="EQ124" i="12"/>
  <c r="EP124" i="12"/>
  <c r="CH118" i="12"/>
  <c r="CI119" i="12"/>
  <c r="ES178" i="12"/>
  <c r="ER178" i="12"/>
  <c r="E42" i="9" a="1"/>
  <c r="E42" i="9" s="1"/>
  <c r="EE13" i="12"/>
  <c r="ED13" i="12"/>
  <c r="EC13" i="12"/>
  <c r="EB13" i="12"/>
  <c r="EA13" i="12"/>
  <c r="DZ14" i="12"/>
  <c r="ES12" i="12"/>
  <c r="ER12" i="12"/>
  <c r="EQ179" i="12"/>
  <c r="EP179" i="12"/>
  <c r="EO179" i="12"/>
  <c r="EM179" i="12"/>
  <c r="EL180" i="12"/>
  <c r="EN179" i="12"/>
  <c r="CD179" i="12"/>
  <c r="CD176" i="12"/>
  <c r="CD178" i="12"/>
  <c r="CD177" i="12"/>
  <c r="CD175" i="12"/>
  <c r="CD124" i="12"/>
  <c r="CD123" i="12"/>
  <c r="CD121" i="12"/>
  <c r="CD122" i="12"/>
  <c r="CD120" i="12"/>
  <c r="CD69" i="12"/>
  <c r="CD68" i="12"/>
  <c r="CD66" i="12"/>
  <c r="CD67" i="12"/>
  <c r="CD65" i="12"/>
  <c r="CD13" i="12"/>
  <c r="CD12" i="12"/>
  <c r="CD11" i="12"/>
  <c r="CD7" i="12"/>
  <c r="CD9" i="12"/>
  <c r="CE8" i="12"/>
  <c r="CD10" i="12"/>
  <c r="ES123" i="12"/>
  <c r="ER123" i="12"/>
  <c r="EG122" i="12"/>
  <c r="EX122" i="12" s="1"/>
  <c r="EF122" i="12"/>
  <c r="EC69" i="12"/>
  <c r="EB69" i="12"/>
  <c r="EA69" i="12"/>
  <c r="DZ70" i="12"/>
  <c r="EE69" i="12"/>
  <c r="ED69" i="12"/>
  <c r="T64" i="12"/>
  <c r="S63" i="12"/>
  <c r="DZ179" i="12"/>
  <c r="ED178" i="12"/>
  <c r="EB178" i="12"/>
  <c r="EE178" i="12"/>
  <c r="EA178" i="12"/>
  <c r="EC178" i="12"/>
  <c r="EG12" i="12"/>
  <c r="EF12" i="12"/>
  <c r="T174" i="12"/>
  <c r="S173" i="12"/>
  <c r="CE173" i="12"/>
  <c r="CF174" i="12"/>
  <c r="C42" i="9" a="1"/>
  <c r="C42" i="9" s="1"/>
  <c r="C60" i="9" a="1"/>
  <c r="C60" i="9" s="1"/>
  <c r="EN69" i="12"/>
  <c r="EM69" i="12"/>
  <c r="EL70" i="12"/>
  <c r="EQ69" i="12"/>
  <c r="EP69" i="12"/>
  <c r="EO69" i="12"/>
  <c r="EG68" i="12"/>
  <c r="EF68" i="12"/>
  <c r="EX68" i="12" l="1"/>
  <c r="EX12" i="12"/>
  <c r="ES69" i="12"/>
  <c r="ER69" i="12"/>
  <c r="E46" i="9" a="1"/>
  <c r="E46" i="9" s="1"/>
  <c r="E43" i="9" a="1"/>
  <c r="E43" i="9" s="1"/>
  <c r="E49" i="9" a="1"/>
  <c r="E49" i="9" s="1"/>
  <c r="E47" i="9" a="1"/>
  <c r="E47" i="9" s="1"/>
  <c r="E44" i="9" a="1"/>
  <c r="E44" i="9" s="1"/>
  <c r="E50" i="9" a="1"/>
  <c r="E50" i="9" s="1"/>
  <c r="E48" i="9" a="1"/>
  <c r="E48" i="9" s="1"/>
  <c r="CJ119" i="12"/>
  <c r="CI118" i="12"/>
  <c r="C8" i="9" a="1"/>
  <c r="C8" i="9" s="1"/>
  <c r="C10" i="9" a="1"/>
  <c r="C10" i="9" s="1"/>
  <c r="C7" i="9" a="1"/>
  <c r="C7" i="9" s="1"/>
  <c r="C14" i="9" a="1"/>
  <c r="C14" i="9" s="1"/>
  <c r="C13" i="9" a="1"/>
  <c r="C13" i="9" s="1"/>
  <c r="C12" i="9" a="1"/>
  <c r="C12" i="9" s="1"/>
  <c r="C11" i="9" a="1"/>
  <c r="C11" i="9" s="1"/>
  <c r="E68" i="9" a="1"/>
  <c r="E68" i="9" s="1"/>
  <c r="E65" i="9" a="1"/>
  <c r="E65" i="9" s="1"/>
  <c r="E67" i="9" a="1"/>
  <c r="E67" i="9" s="1"/>
  <c r="E64" i="9" a="1"/>
  <c r="E64" i="9" s="1"/>
  <c r="E66" i="9" a="1"/>
  <c r="E66" i="9" s="1"/>
  <c r="E62" i="9" a="1"/>
  <c r="E62" i="9" s="1"/>
  <c r="E63" i="9" s="1"/>
  <c r="E61" i="9" a="1"/>
  <c r="E61" i="9" s="1"/>
  <c r="C62" i="9" a="1"/>
  <c r="C62" i="9" s="1"/>
  <c r="C68" i="9" a="1"/>
  <c r="C68" i="9" s="1"/>
  <c r="C66" i="9" a="1"/>
  <c r="C66" i="9" s="1"/>
  <c r="C64" i="9" a="1"/>
  <c r="C64" i="9" s="1"/>
  <c r="C61" i="9" a="1"/>
  <c r="C61" i="9" s="1"/>
  <c r="C67" i="9" a="1"/>
  <c r="C67" i="9" s="1"/>
  <c r="C65" i="9" a="1"/>
  <c r="C65" i="9" s="1"/>
  <c r="T173" i="12"/>
  <c r="U174" i="12"/>
  <c r="CE180" i="12"/>
  <c r="CE179" i="12"/>
  <c r="CE178" i="12"/>
  <c r="CE177" i="12"/>
  <c r="CE176" i="12"/>
  <c r="CE175" i="12"/>
  <c r="CE125" i="12"/>
  <c r="CE124" i="12"/>
  <c r="CE123" i="12"/>
  <c r="CE121" i="12"/>
  <c r="CE122" i="12"/>
  <c r="CE120" i="12"/>
  <c r="CE67" i="12"/>
  <c r="CE65" i="12"/>
  <c r="CE70" i="12"/>
  <c r="CE69" i="12"/>
  <c r="CE68" i="12"/>
  <c r="CE66" i="12"/>
  <c r="CE14" i="12"/>
  <c r="CE13" i="12"/>
  <c r="CE12" i="12"/>
  <c r="CE9" i="12"/>
  <c r="CF8" i="12"/>
  <c r="CE10" i="12"/>
  <c r="CE11" i="12"/>
  <c r="CE7" i="12"/>
  <c r="C49" i="9" a="1"/>
  <c r="C49" i="9" s="1"/>
  <c r="C43" i="9" a="1"/>
  <c r="C43" i="9" s="1"/>
  <c r="C46" i="9" a="1"/>
  <c r="C46" i="9" s="1"/>
  <c r="C48" i="9" a="1"/>
  <c r="C48" i="9" s="1"/>
  <c r="C50" i="9" a="1"/>
  <c r="C50" i="9" s="1"/>
  <c r="C47" i="9" a="1"/>
  <c r="C47" i="9" s="1"/>
  <c r="C44" i="9" a="1"/>
  <c r="C44" i="9" s="1"/>
  <c r="EG178" i="12"/>
  <c r="EX178" i="12" s="1"/>
  <c r="EF178" i="12"/>
  <c r="EC70" i="12"/>
  <c r="DZ71" i="12"/>
  <c r="EB70" i="12"/>
  <c r="EA70" i="12"/>
  <c r="EE70" i="12"/>
  <c r="ED70" i="12"/>
  <c r="ES179" i="12"/>
  <c r="ER179" i="12"/>
  <c r="EE14" i="12"/>
  <c r="ED14" i="12"/>
  <c r="EC14" i="12"/>
  <c r="DZ15" i="12"/>
  <c r="EB14" i="12"/>
  <c r="EA14" i="12"/>
  <c r="EO180" i="12"/>
  <c r="EQ180" i="12"/>
  <c r="EL181" i="12"/>
  <c r="EP180" i="12"/>
  <c r="EM180" i="12"/>
  <c r="EN180" i="12"/>
  <c r="S180" i="12"/>
  <c r="S179" i="12"/>
  <c r="S178" i="12"/>
  <c r="S176" i="12"/>
  <c r="S177" i="12"/>
  <c r="S175" i="12"/>
  <c r="S122" i="12"/>
  <c r="S125" i="12"/>
  <c r="S124" i="12"/>
  <c r="S120" i="12"/>
  <c r="S123" i="12"/>
  <c r="S121" i="12"/>
  <c r="S70" i="12"/>
  <c r="S69" i="12"/>
  <c r="S65" i="12"/>
  <c r="S68" i="12"/>
  <c r="S66" i="12"/>
  <c r="S67" i="12"/>
  <c r="S14" i="12"/>
  <c r="S13" i="12"/>
  <c r="S12" i="12"/>
  <c r="S10" i="12"/>
  <c r="S7" i="12"/>
  <c r="S11" i="12"/>
  <c r="T8" i="12"/>
  <c r="S9" i="12"/>
  <c r="ED124" i="12"/>
  <c r="EC124" i="12"/>
  <c r="EB124" i="12"/>
  <c r="EA124" i="12"/>
  <c r="DZ125" i="12"/>
  <c r="EE124" i="12"/>
  <c r="EE179" i="12"/>
  <c r="ED179" i="12"/>
  <c r="DZ180" i="12"/>
  <c r="EB179" i="12"/>
  <c r="EA179" i="12"/>
  <c r="EC179" i="12"/>
  <c r="EG69" i="12"/>
  <c r="EF69" i="12"/>
  <c r="EG13" i="12"/>
  <c r="EF13" i="12"/>
  <c r="U119" i="12"/>
  <c r="T118" i="12"/>
  <c r="CG63" i="12"/>
  <c r="CH64" i="12"/>
  <c r="CF173" i="12"/>
  <c r="CG174" i="12"/>
  <c r="EO125" i="12"/>
  <c r="EL126" i="12"/>
  <c r="EN125" i="12"/>
  <c r="EM125" i="12"/>
  <c r="EQ125" i="12"/>
  <c r="EP125" i="12"/>
  <c r="EP14" i="12"/>
  <c r="EO14" i="12"/>
  <c r="EL15" i="12"/>
  <c r="EN14" i="12"/>
  <c r="EM14" i="12"/>
  <c r="EQ14" i="12"/>
  <c r="E13" i="9" a="1"/>
  <c r="E13" i="9" s="1"/>
  <c r="E11" i="9" a="1"/>
  <c r="E11" i="9" s="1"/>
  <c r="E14" i="9" a="1"/>
  <c r="E14" i="9" s="1"/>
  <c r="E12" i="9" a="1"/>
  <c r="E12" i="9" s="1"/>
  <c r="E10" i="9" a="1"/>
  <c r="E10" i="9" s="1"/>
  <c r="E7" i="9" a="1"/>
  <c r="E7" i="9" s="1"/>
  <c r="E8" i="9" a="1"/>
  <c r="E8" i="9" s="1"/>
  <c r="EG123" i="12"/>
  <c r="EX123" i="12" s="1"/>
  <c r="EF123" i="12"/>
  <c r="EL71" i="12"/>
  <c r="EN70" i="12"/>
  <c r="EM70" i="12"/>
  <c r="EQ70" i="12"/>
  <c r="EP70" i="12"/>
  <c r="EO70" i="12"/>
  <c r="T63" i="12"/>
  <c r="U64" i="12"/>
  <c r="C30" i="9" a="1"/>
  <c r="C30" i="9" s="1"/>
  <c r="C26" i="9" a="1"/>
  <c r="C26" i="9" s="1"/>
  <c r="C28" i="9" a="1"/>
  <c r="C28" i="9" s="1"/>
  <c r="C32" i="9" a="1"/>
  <c r="C32" i="9" s="1"/>
  <c r="C25" i="9" a="1"/>
  <c r="C25" i="9" s="1"/>
  <c r="C31" i="9" a="1"/>
  <c r="C31" i="9" s="1"/>
  <c r="C29" i="9" a="1"/>
  <c r="C29" i="9" s="1"/>
  <c r="ES124" i="12"/>
  <c r="ER124" i="12"/>
  <c r="ES13" i="12"/>
  <c r="ER13" i="12"/>
  <c r="E32" i="9" a="1"/>
  <c r="E32" i="9" s="1"/>
  <c r="E26" i="9" a="1"/>
  <c r="E26" i="9" s="1"/>
  <c r="E30" i="9" a="1"/>
  <c r="E30" i="9" s="1"/>
  <c r="E29" i="9" a="1"/>
  <c r="E29" i="9" s="1"/>
  <c r="E31" i="9" a="1"/>
  <c r="E31" i="9" s="1"/>
  <c r="E25" i="9" a="1"/>
  <c r="E25" i="9" s="1"/>
  <c r="E28" i="9" a="1"/>
  <c r="E28" i="9" s="1"/>
  <c r="E27" i="9" l="1"/>
  <c r="E45" i="9"/>
  <c r="E9" i="9"/>
  <c r="EX69" i="12"/>
  <c r="C9" i="9"/>
  <c r="C45" i="9"/>
  <c r="ES70" i="12"/>
  <c r="ER70" i="12"/>
  <c r="EX13" i="12"/>
  <c r="T181" i="12"/>
  <c r="T175" i="12"/>
  <c r="T180" i="12"/>
  <c r="T178" i="12"/>
  <c r="T176" i="12"/>
  <c r="T177" i="12"/>
  <c r="T179" i="12"/>
  <c r="T125" i="12"/>
  <c r="T124" i="12"/>
  <c r="T120" i="12"/>
  <c r="T123" i="12"/>
  <c r="T126" i="12"/>
  <c r="T121" i="12"/>
  <c r="T122" i="12"/>
  <c r="T70" i="12"/>
  <c r="T69" i="12"/>
  <c r="T65" i="12"/>
  <c r="T68" i="12"/>
  <c r="T71" i="12"/>
  <c r="T66" i="12"/>
  <c r="T67" i="12"/>
  <c r="T14" i="12"/>
  <c r="T13" i="12"/>
  <c r="T12" i="12"/>
  <c r="T15" i="12"/>
  <c r="T7" i="12"/>
  <c r="T11" i="12"/>
  <c r="U8" i="12"/>
  <c r="T9" i="12"/>
  <c r="T10" i="12"/>
  <c r="EL72" i="12"/>
  <c r="EQ71" i="12"/>
  <c r="EP71" i="12"/>
  <c r="EO71" i="12"/>
  <c r="EN71" i="12"/>
  <c r="EM71" i="12"/>
  <c r="ES125" i="12"/>
  <c r="ER125" i="12"/>
  <c r="CH63" i="12"/>
  <c r="CI64" i="12"/>
  <c r="EF179" i="12"/>
  <c r="EG179" i="12"/>
  <c r="EX179" i="12" s="1"/>
  <c r="ED125" i="12"/>
  <c r="EC125" i="12"/>
  <c r="DZ126" i="12"/>
  <c r="EB125" i="12"/>
  <c r="EA125" i="12"/>
  <c r="EE125" i="12"/>
  <c r="EG14" i="12"/>
  <c r="EF14" i="12"/>
  <c r="EG70" i="12"/>
  <c r="EF70" i="12"/>
  <c r="U63" i="12"/>
  <c r="V64" i="12"/>
  <c r="ES14" i="12"/>
  <c r="ER14" i="12"/>
  <c r="EM126" i="12"/>
  <c r="EL127" i="12"/>
  <c r="EQ126" i="12"/>
  <c r="EP126" i="12"/>
  <c r="EO126" i="12"/>
  <c r="EN126" i="12"/>
  <c r="ED180" i="12"/>
  <c r="DZ181" i="12"/>
  <c r="EE180" i="12"/>
  <c r="EC180" i="12"/>
  <c r="EB180" i="12"/>
  <c r="EA180" i="12"/>
  <c r="ES180" i="12"/>
  <c r="ER180" i="12"/>
  <c r="EC15" i="12"/>
  <c r="EB15" i="12"/>
  <c r="EA15" i="12"/>
  <c r="DZ16" i="12"/>
  <c r="EE15" i="12"/>
  <c r="ED15" i="12"/>
  <c r="EA71" i="12"/>
  <c r="DZ72" i="12"/>
  <c r="EE71" i="12"/>
  <c r="ED71" i="12"/>
  <c r="EC71" i="12"/>
  <c r="EB71" i="12"/>
  <c r="CJ118" i="12"/>
  <c r="CK119" i="12"/>
  <c r="EN15" i="12"/>
  <c r="EM15" i="12"/>
  <c r="EL16" i="12"/>
  <c r="EQ15" i="12"/>
  <c r="EP15" i="12"/>
  <c r="EO15" i="12"/>
  <c r="CH174" i="12"/>
  <c r="CG173" i="12"/>
  <c r="EG124" i="12"/>
  <c r="EX124" i="12" s="1"/>
  <c r="EF124" i="12"/>
  <c r="CF179" i="12"/>
  <c r="CF181" i="12"/>
  <c r="CF180" i="12"/>
  <c r="CF178" i="12"/>
  <c r="CF177" i="12"/>
  <c r="CF175" i="12"/>
  <c r="CF176" i="12"/>
  <c r="CF122" i="12"/>
  <c r="CF126" i="12"/>
  <c r="CF120" i="12"/>
  <c r="CF125" i="12"/>
  <c r="CF124" i="12"/>
  <c r="CF123" i="12"/>
  <c r="CF121" i="12"/>
  <c r="CF67" i="12"/>
  <c r="CF71" i="12"/>
  <c r="CF65" i="12"/>
  <c r="CF70" i="12"/>
  <c r="CF69" i="12"/>
  <c r="CF68" i="12"/>
  <c r="CF66" i="12"/>
  <c r="CF14" i="12"/>
  <c r="CF13" i="12"/>
  <c r="CF12" i="12"/>
  <c r="CF11" i="12"/>
  <c r="CF15" i="12"/>
  <c r="CF9" i="12"/>
  <c r="CG8" i="12"/>
  <c r="CF10" i="12"/>
  <c r="CF7" i="12"/>
  <c r="V119" i="12"/>
  <c r="U118" i="12"/>
  <c r="C27" i="9"/>
  <c r="EM181" i="12"/>
  <c r="EQ181" i="12"/>
  <c r="EO181" i="12"/>
  <c r="EL182" i="12"/>
  <c r="EN181" i="12"/>
  <c r="EP181" i="12"/>
  <c r="U173" i="12"/>
  <c r="V174" i="12"/>
  <c r="C63" i="9"/>
  <c r="EX70" i="12" l="1"/>
  <c r="ES181" i="12"/>
  <c r="ER181" i="12"/>
  <c r="EN16" i="12"/>
  <c r="EM16" i="12"/>
  <c r="EQ16" i="12"/>
  <c r="EL17" i="12"/>
  <c r="EP16" i="12"/>
  <c r="EO16" i="12"/>
  <c r="EB126" i="12"/>
  <c r="EA126" i="12"/>
  <c r="DZ127" i="12"/>
  <c r="EE126" i="12"/>
  <c r="ED126" i="12"/>
  <c r="EC126" i="12"/>
  <c r="EM182" i="12"/>
  <c r="EQ182" i="12"/>
  <c r="EO182" i="12"/>
  <c r="EP182" i="12"/>
  <c r="EL183" i="12"/>
  <c r="EN182" i="12"/>
  <c r="EF180" i="12"/>
  <c r="EG180" i="12"/>
  <c r="EX180" i="12" s="1"/>
  <c r="V63" i="12"/>
  <c r="W64" i="12"/>
  <c r="ES15" i="12"/>
  <c r="ER15" i="12"/>
  <c r="EG71" i="12"/>
  <c r="EF71" i="12"/>
  <c r="EC16" i="12"/>
  <c r="EB16" i="12"/>
  <c r="EA16" i="12"/>
  <c r="EE16" i="12"/>
  <c r="DZ17" i="12"/>
  <c r="ED16" i="12"/>
  <c r="EM127" i="12"/>
  <c r="EQ127" i="12"/>
  <c r="EL128" i="12"/>
  <c r="EP127" i="12"/>
  <c r="EO127" i="12"/>
  <c r="EN127" i="12"/>
  <c r="ES71" i="12"/>
  <c r="ER71" i="12"/>
  <c r="CL119" i="12"/>
  <c r="CK118" i="12"/>
  <c r="CH173" i="12"/>
  <c r="CI174" i="12"/>
  <c r="EG15" i="12"/>
  <c r="EF15" i="12"/>
  <c r="EB181" i="12"/>
  <c r="DZ182" i="12"/>
  <c r="ED181" i="12"/>
  <c r="EE181" i="12"/>
  <c r="EA181" i="12"/>
  <c r="EC181" i="12"/>
  <c r="EX14" i="12"/>
  <c r="W119" i="12"/>
  <c r="V118" i="12"/>
  <c r="CG182" i="12"/>
  <c r="CG181" i="12"/>
  <c r="CG179" i="12"/>
  <c r="CG180" i="12"/>
  <c r="CG175" i="12"/>
  <c r="CG178" i="12"/>
  <c r="CG177" i="12"/>
  <c r="CG176" i="12"/>
  <c r="CG122" i="12"/>
  <c r="CG127" i="12"/>
  <c r="CG126" i="12"/>
  <c r="CG120" i="12"/>
  <c r="CG125" i="12"/>
  <c r="CG124" i="12"/>
  <c r="CG123" i="12"/>
  <c r="CG121" i="12"/>
  <c r="CG67" i="12"/>
  <c r="CG72" i="12"/>
  <c r="CG71" i="12"/>
  <c r="CG65" i="12"/>
  <c r="CG70" i="12"/>
  <c r="CG69" i="12"/>
  <c r="CG68" i="12"/>
  <c r="CG66" i="12"/>
  <c r="CG11" i="12"/>
  <c r="CG16" i="12"/>
  <c r="CG15" i="12"/>
  <c r="CG14" i="12"/>
  <c r="CG13" i="12"/>
  <c r="CG12" i="12"/>
  <c r="CH8" i="12"/>
  <c r="CG10" i="12"/>
  <c r="CG7" i="12"/>
  <c r="CG9" i="12"/>
  <c r="CJ64" i="12"/>
  <c r="CI63" i="12"/>
  <c r="EA72" i="12"/>
  <c r="EE72" i="12"/>
  <c r="DZ73" i="12"/>
  <c r="ED72" i="12"/>
  <c r="EC72" i="12"/>
  <c r="EB72" i="12"/>
  <c r="ES126" i="12"/>
  <c r="ER126" i="12"/>
  <c r="EQ72" i="12"/>
  <c r="EL73" i="12"/>
  <c r="EP72" i="12"/>
  <c r="EO72" i="12"/>
  <c r="EN72" i="12"/>
  <c r="EM72" i="12"/>
  <c r="V173" i="12"/>
  <c r="W174" i="12"/>
  <c r="EG125" i="12"/>
  <c r="EX125" i="12" s="1"/>
  <c r="EF125" i="12"/>
  <c r="U182" i="12"/>
  <c r="U181" i="12"/>
  <c r="U180" i="12"/>
  <c r="U179" i="12"/>
  <c r="U178" i="12"/>
  <c r="U176" i="12"/>
  <c r="U175" i="12"/>
  <c r="U177" i="12"/>
  <c r="U125" i="12"/>
  <c r="U124" i="12"/>
  <c r="U120" i="12"/>
  <c r="U127" i="12"/>
  <c r="U123" i="12"/>
  <c r="U126" i="12"/>
  <c r="U121" i="12"/>
  <c r="U122" i="12"/>
  <c r="U72" i="12"/>
  <c r="U68" i="12"/>
  <c r="U71" i="12"/>
  <c r="U66" i="12"/>
  <c r="U67" i="12"/>
  <c r="U70" i="12"/>
  <c r="U69" i="12"/>
  <c r="U65" i="12"/>
  <c r="U14" i="12"/>
  <c r="U13" i="12"/>
  <c r="U16" i="12"/>
  <c r="U12" i="12"/>
  <c r="U15" i="12"/>
  <c r="U11" i="12"/>
  <c r="V8" i="12"/>
  <c r="U9" i="12"/>
  <c r="U10" i="12"/>
  <c r="U7" i="12"/>
  <c r="EX15" i="12" l="1"/>
  <c r="X174" i="12"/>
  <c r="W173" i="12"/>
  <c r="EB182" i="12"/>
  <c r="DZ183" i="12"/>
  <c r="ED182" i="12"/>
  <c r="EC182" i="12"/>
  <c r="EA182" i="12"/>
  <c r="EE182" i="12"/>
  <c r="DZ74" i="12"/>
  <c r="EE73" i="12"/>
  <c r="ED73" i="12"/>
  <c r="EC73" i="12"/>
  <c r="EB73" i="12"/>
  <c r="EA73" i="12"/>
  <c r="EG181" i="12"/>
  <c r="EX181" i="12" s="1"/>
  <c r="EF181" i="12"/>
  <c r="EL18" i="12"/>
  <c r="EQ17" i="12"/>
  <c r="EP17" i="12"/>
  <c r="EO17" i="12"/>
  <c r="EN17" i="12"/>
  <c r="EM17" i="12"/>
  <c r="CH182" i="12"/>
  <c r="CH183" i="12"/>
  <c r="CH180" i="12"/>
  <c r="CH181" i="12"/>
  <c r="CH178" i="12"/>
  <c r="CH177" i="12"/>
  <c r="CH175" i="12"/>
  <c r="CH176" i="12"/>
  <c r="CH179" i="12"/>
  <c r="CH122" i="12"/>
  <c r="CH127" i="12"/>
  <c r="CH126" i="12"/>
  <c r="CH120" i="12"/>
  <c r="CH125" i="12"/>
  <c r="CH124" i="12"/>
  <c r="CH123" i="12"/>
  <c r="CH121" i="12"/>
  <c r="CH128" i="12"/>
  <c r="CH67" i="12"/>
  <c r="CH72" i="12"/>
  <c r="CH71" i="12"/>
  <c r="CH65" i="12"/>
  <c r="CH70" i="12"/>
  <c r="CH69" i="12"/>
  <c r="CH68" i="12"/>
  <c r="CH66" i="12"/>
  <c r="CH73" i="12"/>
  <c r="CH17" i="12"/>
  <c r="CH16" i="12"/>
  <c r="CH15" i="12"/>
  <c r="CH14" i="12"/>
  <c r="CH13" i="12"/>
  <c r="CH12" i="12"/>
  <c r="CH10" i="12"/>
  <c r="CH7" i="12"/>
  <c r="CH11" i="12"/>
  <c r="CH9" i="12"/>
  <c r="CI8" i="12"/>
  <c r="X119" i="12"/>
  <c r="W118" i="12"/>
  <c r="EX71" i="12"/>
  <c r="ES72" i="12"/>
  <c r="ER72" i="12"/>
  <c r="ES127" i="12"/>
  <c r="ER127" i="12"/>
  <c r="ES182" i="12"/>
  <c r="ER182" i="12"/>
  <c r="CJ174" i="12"/>
  <c r="CI173" i="12"/>
  <c r="DZ18" i="12"/>
  <c r="EE17" i="12"/>
  <c r="ED17" i="12"/>
  <c r="EC17" i="12"/>
  <c r="EB17" i="12"/>
  <c r="EA17" i="12"/>
  <c r="EQ183" i="12"/>
  <c r="EO183" i="12"/>
  <c r="EN183" i="12"/>
  <c r="EM183" i="12"/>
  <c r="EL184" i="12"/>
  <c r="EP183" i="12"/>
  <c r="EB127" i="12"/>
  <c r="EA127" i="12"/>
  <c r="EE127" i="12"/>
  <c r="DZ128" i="12"/>
  <c r="ED127" i="12"/>
  <c r="EC127" i="12"/>
  <c r="ES16" i="12"/>
  <c r="ER16" i="12"/>
  <c r="V181" i="12"/>
  <c r="V183" i="12"/>
  <c r="V182" i="12"/>
  <c r="V180" i="12"/>
  <c r="V179" i="12"/>
  <c r="V178" i="12"/>
  <c r="V177" i="12"/>
  <c r="V175" i="12"/>
  <c r="V176" i="12"/>
  <c r="V127" i="12"/>
  <c r="V123" i="12"/>
  <c r="V126" i="12"/>
  <c r="V121" i="12"/>
  <c r="V128" i="12"/>
  <c r="V122" i="12"/>
  <c r="V125" i="12"/>
  <c r="V124" i="12"/>
  <c r="V120" i="12"/>
  <c r="V72" i="12"/>
  <c r="V68" i="12"/>
  <c r="V71" i="12"/>
  <c r="V66" i="12"/>
  <c r="V73" i="12"/>
  <c r="V67" i="12"/>
  <c r="V70" i="12"/>
  <c r="V69" i="12"/>
  <c r="V65" i="12"/>
  <c r="V14" i="12"/>
  <c r="V13" i="12"/>
  <c r="V16" i="12"/>
  <c r="V15" i="12"/>
  <c r="V17" i="12"/>
  <c r="V12" i="12"/>
  <c r="V11" i="12"/>
  <c r="W8" i="12"/>
  <c r="V9" i="12"/>
  <c r="V10" i="12"/>
  <c r="V7" i="12"/>
  <c r="CK64" i="12"/>
  <c r="CJ63" i="12"/>
  <c r="W63" i="12"/>
  <c r="X64" i="12"/>
  <c r="EP73" i="12"/>
  <c r="EO73" i="12"/>
  <c r="EN73" i="12"/>
  <c r="EM73" i="12"/>
  <c r="EL74" i="12"/>
  <c r="EQ73" i="12"/>
  <c r="EG72" i="12"/>
  <c r="EF72" i="12"/>
  <c r="EL129" i="12"/>
  <c r="EM128" i="12"/>
  <c r="EQ128" i="12"/>
  <c r="EP128" i="12"/>
  <c r="EO128" i="12"/>
  <c r="EN128" i="12"/>
  <c r="EG126" i="12"/>
  <c r="EX126" i="12" s="1"/>
  <c r="EF126" i="12"/>
  <c r="CM119" i="12"/>
  <c r="CL118" i="12"/>
  <c r="EG16" i="12"/>
  <c r="EF16" i="12"/>
  <c r="EX72" i="12" l="1"/>
  <c r="EX16" i="12"/>
  <c r="W182" i="12"/>
  <c r="W183" i="12"/>
  <c r="W180" i="12"/>
  <c r="W179" i="12"/>
  <c r="W181" i="12"/>
  <c r="W184" i="12"/>
  <c r="W176" i="12"/>
  <c r="W177" i="12"/>
  <c r="W175" i="12"/>
  <c r="W178" i="12"/>
  <c r="W127" i="12"/>
  <c r="W123" i="12"/>
  <c r="W129" i="12"/>
  <c r="W126" i="12"/>
  <c r="W121" i="12"/>
  <c r="W128" i="12"/>
  <c r="W122" i="12"/>
  <c r="W125" i="12"/>
  <c r="W124" i="12"/>
  <c r="W120" i="12"/>
  <c r="W71" i="12"/>
  <c r="W66" i="12"/>
  <c r="W73" i="12"/>
  <c r="W67" i="12"/>
  <c r="W74" i="12"/>
  <c r="W70" i="12"/>
  <c r="W69" i="12"/>
  <c r="W65" i="12"/>
  <c r="W72" i="12"/>
  <c r="W68" i="12"/>
  <c r="W16" i="12"/>
  <c r="W12" i="12"/>
  <c r="W15" i="12"/>
  <c r="W17" i="12"/>
  <c r="W18" i="12"/>
  <c r="W14" i="12"/>
  <c r="W13" i="12"/>
  <c r="X8" i="12"/>
  <c r="W9" i="12"/>
  <c r="W10" i="12"/>
  <c r="W7" i="12"/>
  <c r="W11" i="12"/>
  <c r="EL185" i="12"/>
  <c r="EQ184" i="12"/>
  <c r="EP184" i="12"/>
  <c r="EO184" i="12"/>
  <c r="EM184" i="12"/>
  <c r="EN184" i="12"/>
  <c r="X63" i="12"/>
  <c r="Y64" i="12"/>
  <c r="ER17" i="12"/>
  <c r="ES17" i="12"/>
  <c r="ER128" i="12"/>
  <c r="ES128" i="12"/>
  <c r="ES183" i="12"/>
  <c r="ER183" i="12"/>
  <c r="EB18" i="12"/>
  <c r="EA18" i="12"/>
  <c r="DZ19" i="12"/>
  <c r="EE18" i="12"/>
  <c r="ED18" i="12"/>
  <c r="EC18" i="12"/>
  <c r="EG73" i="12"/>
  <c r="EF73" i="12"/>
  <c r="DZ129" i="12"/>
  <c r="EE128" i="12"/>
  <c r="ED128" i="12"/>
  <c r="EC128" i="12"/>
  <c r="EB128" i="12"/>
  <c r="EA128" i="12"/>
  <c r="ED183" i="12"/>
  <c r="EC183" i="12"/>
  <c r="EB183" i="12"/>
  <c r="DZ184" i="12"/>
  <c r="EA183" i="12"/>
  <c r="EE183" i="12"/>
  <c r="CN119" i="12"/>
  <c r="CM118" i="12"/>
  <c r="EQ74" i="12"/>
  <c r="EP74" i="12"/>
  <c r="EO74" i="12"/>
  <c r="EN74" i="12"/>
  <c r="EM74" i="12"/>
  <c r="EL75" i="12"/>
  <c r="CL64" i="12"/>
  <c r="CK63" i="12"/>
  <c r="CJ173" i="12"/>
  <c r="CK174" i="12"/>
  <c r="EG182" i="12"/>
  <c r="EX182" i="12" s="1"/>
  <c r="EF182" i="12"/>
  <c r="X118" i="12"/>
  <c r="Y119" i="12"/>
  <c r="EL19" i="12"/>
  <c r="EQ18" i="12"/>
  <c r="EP18" i="12"/>
  <c r="EO18" i="12"/>
  <c r="EN18" i="12"/>
  <c r="EM18" i="12"/>
  <c r="ES73" i="12"/>
  <c r="ER73" i="12"/>
  <c r="EG127" i="12"/>
  <c r="EX127" i="12" s="1"/>
  <c r="EF127" i="12"/>
  <c r="EG17" i="12"/>
  <c r="EX17" i="12" s="1"/>
  <c r="EF17" i="12"/>
  <c r="CI182" i="12"/>
  <c r="CI181" i="12"/>
  <c r="CI183" i="12"/>
  <c r="CI179" i="12"/>
  <c r="CI178" i="12"/>
  <c r="CI184" i="12"/>
  <c r="CI180" i="12"/>
  <c r="CI176" i="12"/>
  <c r="CI177" i="12"/>
  <c r="CI175" i="12"/>
  <c r="CI129" i="12"/>
  <c r="CI122" i="12"/>
  <c r="CI127" i="12"/>
  <c r="CI126" i="12"/>
  <c r="CI120" i="12"/>
  <c r="CI125" i="12"/>
  <c r="CI124" i="12"/>
  <c r="CI123" i="12"/>
  <c r="CI121" i="12"/>
  <c r="CI128" i="12"/>
  <c r="CI74" i="12"/>
  <c r="CI72" i="12"/>
  <c r="CI71" i="12"/>
  <c r="CI65" i="12"/>
  <c r="CI70" i="12"/>
  <c r="CI69" i="12"/>
  <c r="CI68" i="12"/>
  <c r="CI66" i="12"/>
  <c r="CI73" i="12"/>
  <c r="CI67" i="12"/>
  <c r="CI18" i="12"/>
  <c r="CI16" i="12"/>
  <c r="CI15" i="12"/>
  <c r="CI14" i="12"/>
  <c r="CI13" i="12"/>
  <c r="CI12" i="12"/>
  <c r="CI17" i="12"/>
  <c r="CI7" i="12"/>
  <c r="CI11" i="12"/>
  <c r="CI9" i="12"/>
  <c r="CJ8" i="12"/>
  <c r="CI10" i="12"/>
  <c r="DZ75" i="12"/>
  <c r="EE74" i="12"/>
  <c r="ED74" i="12"/>
  <c r="EC74" i="12"/>
  <c r="EB74" i="12"/>
  <c r="EA74" i="12"/>
  <c r="X173" i="12"/>
  <c r="Y174" i="12"/>
  <c r="EN129" i="12"/>
  <c r="EL130" i="12"/>
  <c r="EP129" i="12"/>
  <c r="EO129" i="12"/>
  <c r="EQ129" i="12"/>
  <c r="EM129" i="12"/>
  <c r="ES129" i="12" l="1"/>
  <c r="ER129" i="12"/>
  <c r="EA75" i="12"/>
  <c r="EE75" i="12"/>
  <c r="ED75" i="12"/>
  <c r="EC75" i="12"/>
  <c r="DZ76" i="12"/>
  <c r="EB75" i="12"/>
  <c r="EC19" i="12"/>
  <c r="DZ20" i="12"/>
  <c r="EB19" i="12"/>
  <c r="EA19" i="12"/>
  <c r="EE19" i="12"/>
  <c r="ED19" i="12"/>
  <c r="ES184" i="12"/>
  <c r="ER184" i="12"/>
  <c r="Z174" i="12"/>
  <c r="Y173" i="12"/>
  <c r="ER74" i="12"/>
  <c r="ES74" i="12"/>
  <c r="EA184" i="12"/>
  <c r="DZ185" i="12"/>
  <c r="EE184" i="12"/>
  <c r="EC184" i="12"/>
  <c r="ED184" i="12"/>
  <c r="EB184" i="12"/>
  <c r="CJ184" i="12"/>
  <c r="CJ180" i="12"/>
  <c r="CJ182" i="12"/>
  <c r="CJ181" i="12"/>
  <c r="CJ185" i="12"/>
  <c r="CJ179" i="12"/>
  <c r="CJ175" i="12"/>
  <c r="CJ176" i="12"/>
  <c r="CJ177" i="12"/>
  <c r="CJ178" i="12"/>
  <c r="CJ183" i="12"/>
  <c r="CJ129" i="12"/>
  <c r="CJ130" i="12"/>
  <c r="CJ127" i="12"/>
  <c r="CJ126" i="12"/>
  <c r="CJ120" i="12"/>
  <c r="CJ125" i="12"/>
  <c r="CJ124" i="12"/>
  <c r="CJ123" i="12"/>
  <c r="CJ121" i="12"/>
  <c r="CJ128" i="12"/>
  <c r="CJ122" i="12"/>
  <c r="CJ75" i="12"/>
  <c r="CJ72" i="12"/>
  <c r="CJ71" i="12"/>
  <c r="CJ65" i="12"/>
  <c r="CJ70" i="12"/>
  <c r="CJ69" i="12"/>
  <c r="CJ68" i="12"/>
  <c r="CJ66" i="12"/>
  <c r="CJ73" i="12"/>
  <c r="CJ67" i="12"/>
  <c r="CJ74" i="12"/>
  <c r="CJ18" i="12"/>
  <c r="CJ19" i="12"/>
  <c r="CJ16" i="12"/>
  <c r="CJ15" i="12"/>
  <c r="CJ14" i="12"/>
  <c r="CJ13" i="12"/>
  <c r="CJ12" i="12"/>
  <c r="CJ17" i="12"/>
  <c r="CJ7" i="12"/>
  <c r="CJ11" i="12"/>
  <c r="CJ9" i="12"/>
  <c r="CK8" i="12"/>
  <c r="CJ10" i="12"/>
  <c r="ES18" i="12"/>
  <c r="ER18" i="12"/>
  <c r="EF183" i="12"/>
  <c r="EG183" i="12"/>
  <c r="EX183" i="12" s="1"/>
  <c r="ED129" i="12"/>
  <c r="EB129" i="12"/>
  <c r="EA129" i="12"/>
  <c r="DZ130" i="12"/>
  <c r="EE129" i="12"/>
  <c r="EC129" i="12"/>
  <c r="EG18" i="12"/>
  <c r="EF18" i="12"/>
  <c r="X181" i="12"/>
  <c r="X184" i="12"/>
  <c r="X185" i="12"/>
  <c r="X183" i="12"/>
  <c r="X182" i="12"/>
  <c r="X178" i="12"/>
  <c r="X180" i="12"/>
  <c r="X177" i="12"/>
  <c r="X175" i="12"/>
  <c r="X179" i="12"/>
  <c r="X176" i="12"/>
  <c r="X130" i="12"/>
  <c r="X129" i="12"/>
  <c r="X126" i="12"/>
  <c r="X121" i="12"/>
  <c r="X128" i="12"/>
  <c r="X122" i="12"/>
  <c r="X125" i="12"/>
  <c r="X124" i="12"/>
  <c r="X120" i="12"/>
  <c r="X127" i="12"/>
  <c r="X123" i="12"/>
  <c r="X73" i="12"/>
  <c r="X67" i="12"/>
  <c r="X74" i="12"/>
  <c r="X75" i="12"/>
  <c r="X70" i="12"/>
  <c r="X69" i="12"/>
  <c r="X65" i="12"/>
  <c r="X72" i="12"/>
  <c r="X68" i="12"/>
  <c r="X71" i="12"/>
  <c r="X66" i="12"/>
  <c r="X16" i="12"/>
  <c r="X12" i="12"/>
  <c r="X15" i="12"/>
  <c r="X17" i="12"/>
  <c r="X18" i="12"/>
  <c r="X19" i="12"/>
  <c r="X14" i="12"/>
  <c r="X13" i="12"/>
  <c r="X9" i="12"/>
  <c r="X10" i="12"/>
  <c r="X7" i="12"/>
  <c r="X11" i="12"/>
  <c r="Y8" i="12"/>
  <c r="CL174" i="12"/>
  <c r="CK173" i="12"/>
  <c r="EG74" i="12"/>
  <c r="EX74" i="12" s="1"/>
  <c r="EF74" i="12"/>
  <c r="EX73" i="12"/>
  <c r="EQ185" i="12"/>
  <c r="EP185" i="12"/>
  <c r="EN185" i="12"/>
  <c r="EO185" i="12"/>
  <c r="EM185" i="12"/>
  <c r="EL186" i="12"/>
  <c r="EL20" i="12"/>
  <c r="EM19" i="12"/>
  <c r="EQ19" i="12"/>
  <c r="EP19" i="12"/>
  <c r="EO19" i="12"/>
  <c r="EN19" i="12"/>
  <c r="CL63" i="12"/>
  <c r="CM64" i="12"/>
  <c r="CO119" i="12"/>
  <c r="CN118" i="12"/>
  <c r="EF128" i="12"/>
  <c r="EG128" i="12"/>
  <c r="EX128" i="12" s="1"/>
  <c r="Z64" i="12"/>
  <c r="Y63" i="12"/>
  <c r="EO130" i="12"/>
  <c r="EN130" i="12"/>
  <c r="EM130" i="12"/>
  <c r="EL131" i="12"/>
  <c r="EQ130" i="12"/>
  <c r="EP130" i="12"/>
  <c r="Y118" i="12"/>
  <c r="Z119" i="12"/>
  <c r="EQ75" i="12"/>
  <c r="EP75" i="12"/>
  <c r="EO75" i="12"/>
  <c r="EN75" i="12"/>
  <c r="EL76" i="12"/>
  <c r="EM75" i="12"/>
  <c r="EX18" i="12" l="1"/>
  <c r="ES75" i="12"/>
  <c r="ER75" i="12"/>
  <c r="EM131" i="12"/>
  <c r="EQ131" i="12"/>
  <c r="EP131" i="12"/>
  <c r="EO131" i="12"/>
  <c r="EN131" i="12"/>
  <c r="EL132" i="12"/>
  <c r="EG75" i="12"/>
  <c r="EF75" i="12"/>
  <c r="DZ77" i="12"/>
  <c r="EE76" i="12"/>
  <c r="ED76" i="12"/>
  <c r="EC76" i="12"/>
  <c r="EB76" i="12"/>
  <c r="EA76" i="12"/>
  <c r="ES130" i="12"/>
  <c r="ER130" i="12"/>
  <c r="CP119" i="12"/>
  <c r="CO118" i="12"/>
  <c r="EL21" i="12"/>
  <c r="EQ20" i="12"/>
  <c r="EP20" i="12"/>
  <c r="EO20" i="12"/>
  <c r="EN20" i="12"/>
  <c r="EM20" i="12"/>
  <c r="DZ186" i="12"/>
  <c r="EB185" i="12"/>
  <c r="ED185" i="12"/>
  <c r="EA185" i="12"/>
  <c r="EE185" i="12"/>
  <c r="EC185" i="12"/>
  <c r="CM63" i="12"/>
  <c r="CN64" i="12"/>
  <c r="EQ186" i="12"/>
  <c r="EP186" i="12"/>
  <c r="EL187" i="12"/>
  <c r="EO186" i="12"/>
  <c r="EM186" i="12"/>
  <c r="EN186" i="12"/>
  <c r="Z118" i="12"/>
  <c r="AA119" i="12"/>
  <c r="EE130" i="12"/>
  <c r="ED130" i="12"/>
  <c r="EC130" i="12"/>
  <c r="EB130" i="12"/>
  <c r="EA130" i="12"/>
  <c r="DZ131" i="12"/>
  <c r="AA64" i="12"/>
  <c r="Z63" i="12"/>
  <c r="ES19" i="12"/>
  <c r="ER19" i="12"/>
  <c r="CL173" i="12"/>
  <c r="CM174" i="12"/>
  <c r="CK185" i="12"/>
  <c r="CK182" i="12"/>
  <c r="CK181" i="12"/>
  <c r="CK183" i="12"/>
  <c r="CK186" i="12"/>
  <c r="CK184" i="12"/>
  <c r="CK179" i="12"/>
  <c r="CK178" i="12"/>
  <c r="CK180" i="12"/>
  <c r="CK175" i="12"/>
  <c r="CK176" i="12"/>
  <c r="CK177" i="12"/>
  <c r="CK131" i="12"/>
  <c r="CK129" i="12"/>
  <c r="CK130" i="12"/>
  <c r="CK127" i="12"/>
  <c r="CK126" i="12"/>
  <c r="CK120" i="12"/>
  <c r="CK125" i="12"/>
  <c r="CK124" i="12"/>
  <c r="CK123" i="12"/>
  <c r="CK121" i="12"/>
  <c r="CK128" i="12"/>
  <c r="CK122" i="12"/>
  <c r="CK70" i="12"/>
  <c r="CK69" i="12"/>
  <c r="CK68" i="12"/>
  <c r="CK66" i="12"/>
  <c r="CK73" i="12"/>
  <c r="CK76" i="12"/>
  <c r="CK67" i="12"/>
  <c r="CK74" i="12"/>
  <c r="CK75" i="12"/>
  <c r="CK72" i="12"/>
  <c r="CK71" i="12"/>
  <c r="CK65" i="12"/>
  <c r="CK18" i="12"/>
  <c r="CK19" i="12"/>
  <c r="CK16" i="12"/>
  <c r="CK15" i="12"/>
  <c r="CK14" i="12"/>
  <c r="CK13" i="12"/>
  <c r="CK12" i="12"/>
  <c r="CK17" i="12"/>
  <c r="CK20" i="12"/>
  <c r="CK7" i="12"/>
  <c r="CK11" i="12"/>
  <c r="CK9" i="12"/>
  <c r="CL8" i="12"/>
  <c r="CK10" i="12"/>
  <c r="EG19" i="12"/>
  <c r="EF19" i="12"/>
  <c r="ER185" i="12"/>
  <c r="ES185" i="12"/>
  <c r="Y183" i="12"/>
  <c r="Y184" i="12"/>
  <c r="Y186" i="12"/>
  <c r="Y185" i="12"/>
  <c r="Y182" i="12"/>
  <c r="Y180" i="12"/>
  <c r="Y179" i="12"/>
  <c r="Y181" i="12"/>
  <c r="Y175" i="12"/>
  <c r="Y176" i="12"/>
  <c r="Y178" i="12"/>
  <c r="Y177" i="12"/>
  <c r="Y131" i="12"/>
  <c r="Y130" i="12"/>
  <c r="Y129" i="12"/>
  <c r="Y128" i="12"/>
  <c r="Y122" i="12"/>
  <c r="Y125" i="12"/>
  <c r="Y124" i="12"/>
  <c r="Y120" i="12"/>
  <c r="Y127" i="12"/>
  <c r="Y123" i="12"/>
  <c r="Y126" i="12"/>
  <c r="Y121" i="12"/>
  <c r="Y67" i="12"/>
  <c r="Y74" i="12"/>
  <c r="Y76" i="12"/>
  <c r="Y75" i="12"/>
  <c r="Y70" i="12"/>
  <c r="Y69" i="12"/>
  <c r="Y65" i="12"/>
  <c r="Y72" i="12"/>
  <c r="Y68" i="12"/>
  <c r="Y71" i="12"/>
  <c r="Y66" i="12"/>
  <c r="Y73" i="12"/>
  <c r="Y15" i="12"/>
  <c r="Y17" i="12"/>
  <c r="Y18" i="12"/>
  <c r="Y20" i="12"/>
  <c r="Y19" i="12"/>
  <c r="Y14" i="12"/>
  <c r="Y13" i="12"/>
  <c r="Y16" i="12"/>
  <c r="Y12" i="12"/>
  <c r="Y10" i="12"/>
  <c r="Y7" i="12"/>
  <c r="Y11" i="12"/>
  <c r="Z8" i="12"/>
  <c r="Y9" i="12"/>
  <c r="EF129" i="12"/>
  <c r="EG129" i="12"/>
  <c r="EX129" i="12" s="1"/>
  <c r="EG184" i="12"/>
  <c r="EX184" i="12" s="1"/>
  <c r="EF184" i="12"/>
  <c r="EA20" i="12"/>
  <c r="DZ21" i="12"/>
  <c r="EE20" i="12"/>
  <c r="ED20" i="12"/>
  <c r="EC20" i="12"/>
  <c r="EB20" i="12"/>
  <c r="EL77" i="12"/>
  <c r="EQ76" i="12"/>
  <c r="EP76" i="12"/>
  <c r="EO76" i="12"/>
  <c r="EN76" i="12"/>
  <c r="EM76" i="12"/>
  <c r="Z173" i="12"/>
  <c r="AA174" i="12"/>
  <c r="EX75" i="12" l="1"/>
  <c r="EX19" i="12"/>
  <c r="AB174" i="12"/>
  <c r="AA173" i="12"/>
  <c r="EG20" i="12"/>
  <c r="EF20" i="12"/>
  <c r="EB131" i="12"/>
  <c r="EE131" i="12"/>
  <c r="ED131" i="12"/>
  <c r="EC131" i="12"/>
  <c r="EA131" i="12"/>
  <c r="DZ132" i="12"/>
  <c r="ES186" i="12"/>
  <c r="ER186" i="12"/>
  <c r="EO132" i="12"/>
  <c r="EQ132" i="12"/>
  <c r="EP132" i="12"/>
  <c r="EL133" i="12"/>
  <c r="EN132" i="12"/>
  <c r="EM132" i="12"/>
  <c r="CL187" i="12"/>
  <c r="CL183" i="12"/>
  <c r="CL184" i="12"/>
  <c r="CL186" i="12"/>
  <c r="CL185" i="12"/>
  <c r="CL180" i="12"/>
  <c r="CL176" i="12"/>
  <c r="CL181" i="12"/>
  <c r="CL177" i="12"/>
  <c r="CL179" i="12"/>
  <c r="CL178" i="12"/>
  <c r="CL175" i="12"/>
  <c r="CL182" i="12"/>
  <c r="CL132" i="12"/>
  <c r="CL131" i="12"/>
  <c r="CL130" i="12"/>
  <c r="CL129" i="12"/>
  <c r="CL125" i="12"/>
  <c r="CL124" i="12"/>
  <c r="CL123" i="12"/>
  <c r="CL121" i="12"/>
  <c r="CL128" i="12"/>
  <c r="CL122" i="12"/>
  <c r="CL127" i="12"/>
  <c r="CL126" i="12"/>
  <c r="CL120" i="12"/>
  <c r="CL70" i="12"/>
  <c r="CL69" i="12"/>
  <c r="CL68" i="12"/>
  <c r="CL66" i="12"/>
  <c r="CL73" i="12"/>
  <c r="CL76" i="12"/>
  <c r="CL67" i="12"/>
  <c r="CL74" i="12"/>
  <c r="CL75" i="12"/>
  <c r="CL72" i="12"/>
  <c r="CL71" i="12"/>
  <c r="CL65" i="12"/>
  <c r="CL77" i="12"/>
  <c r="CL19" i="12"/>
  <c r="CL16" i="12"/>
  <c r="CL15" i="12"/>
  <c r="CL21" i="12"/>
  <c r="CL14" i="12"/>
  <c r="CL13" i="12"/>
  <c r="CL12" i="12"/>
  <c r="CL17" i="12"/>
  <c r="CL20" i="12"/>
  <c r="CL18" i="12"/>
  <c r="CL7" i="12"/>
  <c r="CL11" i="12"/>
  <c r="CL9" i="12"/>
  <c r="CM8" i="12"/>
  <c r="CL10" i="12"/>
  <c r="EG76" i="12"/>
  <c r="EF76" i="12"/>
  <c r="ES131" i="12"/>
  <c r="ER131" i="12"/>
  <c r="CM173" i="12"/>
  <c r="CN174" i="12"/>
  <c r="EG130" i="12"/>
  <c r="EX130" i="12" s="1"/>
  <c r="EF130" i="12"/>
  <c r="ER76" i="12"/>
  <c r="ES76" i="12"/>
  <c r="Z184" i="12"/>
  <c r="Z186" i="12"/>
  <c r="Z185" i="12"/>
  <c r="Z187" i="12"/>
  <c r="Z181" i="12"/>
  <c r="Z182" i="12"/>
  <c r="Z180" i="12"/>
  <c r="Z183" i="12"/>
  <c r="Z177" i="12"/>
  <c r="Z175" i="12"/>
  <c r="Z179" i="12"/>
  <c r="Z178" i="12"/>
  <c r="Z176" i="12"/>
  <c r="Z132" i="12"/>
  <c r="Z131" i="12"/>
  <c r="Z130" i="12"/>
  <c r="Z122" i="12"/>
  <c r="Z125" i="12"/>
  <c r="Z124" i="12"/>
  <c r="Z120" i="12"/>
  <c r="Z127" i="12"/>
  <c r="Z123" i="12"/>
  <c r="Z126" i="12"/>
  <c r="Z121" i="12"/>
  <c r="Z129" i="12"/>
  <c r="Z128" i="12"/>
  <c r="Z67" i="12"/>
  <c r="Z74" i="12"/>
  <c r="Z76" i="12"/>
  <c r="Z75" i="12"/>
  <c r="Z70" i="12"/>
  <c r="Z69" i="12"/>
  <c r="Z65" i="12"/>
  <c r="Z77" i="12"/>
  <c r="Z72" i="12"/>
  <c r="Z68" i="12"/>
  <c r="Z71" i="12"/>
  <c r="Z66" i="12"/>
  <c r="Z73" i="12"/>
  <c r="Z17" i="12"/>
  <c r="Z18" i="12"/>
  <c r="Z20" i="12"/>
  <c r="Z19" i="12"/>
  <c r="Z14" i="12"/>
  <c r="Z13" i="12"/>
  <c r="Z21" i="12"/>
  <c r="Z16" i="12"/>
  <c r="Z12" i="12"/>
  <c r="Z15" i="12"/>
  <c r="Z10" i="12"/>
  <c r="Z7" i="12"/>
  <c r="Z11" i="12"/>
  <c r="AA8" i="12"/>
  <c r="Z9" i="12"/>
  <c r="EL188" i="12"/>
  <c r="EQ187" i="12"/>
  <c r="EO187" i="12"/>
  <c r="EN187" i="12"/>
  <c r="EM187" i="12"/>
  <c r="EP187" i="12"/>
  <c r="EN21" i="12"/>
  <c r="EM21" i="12"/>
  <c r="EL22" i="12"/>
  <c r="EQ21" i="12"/>
  <c r="EP21" i="12"/>
  <c r="EO21" i="12"/>
  <c r="ED21" i="12"/>
  <c r="EC21" i="12"/>
  <c r="EB21" i="12"/>
  <c r="EA21" i="12"/>
  <c r="DZ22" i="12"/>
  <c r="EE21" i="12"/>
  <c r="EG185" i="12"/>
  <c r="EX185" i="12" s="1"/>
  <c r="EF185" i="12"/>
  <c r="DZ187" i="12"/>
  <c r="EE186" i="12"/>
  <c r="ED186" i="12"/>
  <c r="EB186" i="12"/>
  <c r="EC186" i="12"/>
  <c r="EA186" i="12"/>
  <c r="CP118" i="12"/>
  <c r="CQ119" i="12"/>
  <c r="EB77" i="12"/>
  <c r="EA77" i="12"/>
  <c r="DZ78" i="12"/>
  <c r="EE77" i="12"/>
  <c r="ED77" i="12"/>
  <c r="EC77" i="12"/>
  <c r="AB119" i="12"/>
  <c r="AA118" i="12"/>
  <c r="CN63" i="12"/>
  <c r="CO64" i="12"/>
  <c r="EL78" i="12"/>
  <c r="EQ77" i="12"/>
  <c r="EP77" i="12"/>
  <c r="EO77" i="12"/>
  <c r="EN77" i="12"/>
  <c r="EM77" i="12"/>
  <c r="AB64" i="12"/>
  <c r="AA63" i="12"/>
  <c r="ES20" i="12"/>
  <c r="ER20" i="12"/>
  <c r="EF186" i="12" l="1"/>
  <c r="EG186" i="12"/>
  <c r="EX186" i="12" s="1"/>
  <c r="EM133" i="12"/>
  <c r="EL134" i="12"/>
  <c r="EQ133" i="12"/>
  <c r="EO133" i="12"/>
  <c r="EN133" i="12"/>
  <c r="EP133" i="12"/>
  <c r="EO78" i="12"/>
  <c r="EN78" i="12"/>
  <c r="EM78" i="12"/>
  <c r="EL79" i="12"/>
  <c r="EQ78" i="12"/>
  <c r="EP78" i="12"/>
  <c r="ED78" i="12"/>
  <c r="EC78" i="12"/>
  <c r="EB78" i="12"/>
  <c r="EA78" i="12"/>
  <c r="DZ79" i="12"/>
  <c r="EE78" i="12"/>
  <c r="EG21" i="12"/>
  <c r="EF21" i="12"/>
  <c r="ES21" i="12"/>
  <c r="ER21" i="12"/>
  <c r="AA188" i="12"/>
  <c r="AA186" i="12"/>
  <c r="AA185" i="12"/>
  <c r="AA187" i="12"/>
  <c r="AA182" i="12"/>
  <c r="AA183" i="12"/>
  <c r="AA184" i="12"/>
  <c r="AA180" i="12"/>
  <c r="AA179" i="12"/>
  <c r="AA181" i="12"/>
  <c r="AA176" i="12"/>
  <c r="AA177" i="12"/>
  <c r="AA175" i="12"/>
  <c r="AA178" i="12"/>
  <c r="AA131" i="12"/>
  <c r="AA132" i="12"/>
  <c r="AA133" i="12"/>
  <c r="AA122" i="12"/>
  <c r="AA125" i="12"/>
  <c r="AA124" i="12"/>
  <c r="AA120" i="12"/>
  <c r="AA127" i="12"/>
  <c r="AA123" i="12"/>
  <c r="AA126" i="12"/>
  <c r="AA121" i="12"/>
  <c r="AA130" i="12"/>
  <c r="AA129" i="12"/>
  <c r="AA128" i="12"/>
  <c r="AA74" i="12"/>
  <c r="AA76" i="12"/>
  <c r="AA75" i="12"/>
  <c r="AA70" i="12"/>
  <c r="AA69" i="12"/>
  <c r="AA65" i="12"/>
  <c r="AA77" i="12"/>
  <c r="AA72" i="12"/>
  <c r="AA68" i="12"/>
  <c r="AA78" i="12"/>
  <c r="AA71" i="12"/>
  <c r="AA66" i="12"/>
  <c r="AA73" i="12"/>
  <c r="AA67" i="12"/>
  <c r="AA18" i="12"/>
  <c r="AA20" i="12"/>
  <c r="AA19" i="12"/>
  <c r="AA14" i="12"/>
  <c r="AA13" i="12"/>
  <c r="AA21" i="12"/>
  <c r="AA16" i="12"/>
  <c r="AA12" i="12"/>
  <c r="AA22" i="12"/>
  <c r="AA15" i="12"/>
  <c r="AA17" i="12"/>
  <c r="AA10" i="12"/>
  <c r="AA7" i="12"/>
  <c r="AA11" i="12"/>
  <c r="AB8" i="12"/>
  <c r="AA9" i="12"/>
  <c r="CO63" i="12"/>
  <c r="CP64" i="12"/>
  <c r="AB63" i="12"/>
  <c r="AC64" i="12"/>
  <c r="EG77" i="12"/>
  <c r="EF77" i="12"/>
  <c r="EA187" i="12"/>
  <c r="DZ188" i="12"/>
  <c r="EE187" i="12"/>
  <c r="EC187" i="12"/>
  <c r="ED187" i="12"/>
  <c r="EB187" i="12"/>
  <c r="EX76" i="12"/>
  <c r="EF131" i="12"/>
  <c r="EG131" i="12"/>
  <c r="EX131" i="12" s="1"/>
  <c r="CR119" i="12"/>
  <c r="CQ118" i="12"/>
  <c r="ES187" i="12"/>
  <c r="ER187" i="12"/>
  <c r="ES77" i="12"/>
  <c r="ER77" i="12"/>
  <c r="AB118" i="12"/>
  <c r="AC119" i="12"/>
  <c r="CM180" i="12"/>
  <c r="CM183" i="12"/>
  <c r="CM186" i="12"/>
  <c r="CM188" i="12"/>
  <c r="CM185" i="12"/>
  <c r="CM182" i="12"/>
  <c r="CM181" i="12"/>
  <c r="CM187" i="12"/>
  <c r="CM179" i="12"/>
  <c r="CM178" i="12"/>
  <c r="CM184" i="12"/>
  <c r="CM177" i="12"/>
  <c r="CM176" i="12"/>
  <c r="CM175" i="12"/>
  <c r="CM133" i="12"/>
  <c r="CM132" i="12"/>
  <c r="CM131" i="12"/>
  <c r="CM129" i="12"/>
  <c r="CM130" i="12"/>
  <c r="CM125" i="12"/>
  <c r="CM124" i="12"/>
  <c r="CM123" i="12"/>
  <c r="CM121" i="12"/>
  <c r="CM128" i="12"/>
  <c r="CM122" i="12"/>
  <c r="CM127" i="12"/>
  <c r="CM126" i="12"/>
  <c r="CM120" i="12"/>
  <c r="CM78" i="12"/>
  <c r="CM73" i="12"/>
  <c r="CM76" i="12"/>
  <c r="CM67" i="12"/>
  <c r="CM74" i="12"/>
  <c r="CM75" i="12"/>
  <c r="CM72" i="12"/>
  <c r="CM71" i="12"/>
  <c r="CM65" i="12"/>
  <c r="CM77" i="12"/>
  <c r="CM70" i="12"/>
  <c r="CM69" i="12"/>
  <c r="CM68" i="12"/>
  <c r="CM66" i="12"/>
  <c r="CM21" i="12"/>
  <c r="CM14" i="12"/>
  <c r="CM13" i="12"/>
  <c r="CM12" i="12"/>
  <c r="CM22" i="12"/>
  <c r="CM17" i="12"/>
  <c r="CM20" i="12"/>
  <c r="CM18" i="12"/>
  <c r="CM19" i="12"/>
  <c r="CM16" i="12"/>
  <c r="CM15" i="12"/>
  <c r="CM11" i="12"/>
  <c r="CM9" i="12"/>
  <c r="CN8" i="12"/>
  <c r="CM10" i="12"/>
  <c r="CM7" i="12"/>
  <c r="EX20" i="12"/>
  <c r="CN173" i="12"/>
  <c r="CO174" i="12"/>
  <c r="DZ133" i="12"/>
  <c r="EE132" i="12"/>
  <c r="EA132" i="12"/>
  <c r="ED132" i="12"/>
  <c r="EC132" i="12"/>
  <c r="EB132" i="12"/>
  <c r="DZ23" i="12"/>
  <c r="EE22" i="12"/>
  <c r="ED22" i="12"/>
  <c r="EC22" i="12"/>
  <c r="EB22" i="12"/>
  <c r="EA22" i="12"/>
  <c r="EQ22" i="12"/>
  <c r="EP22" i="12"/>
  <c r="EO22" i="12"/>
  <c r="EN22" i="12"/>
  <c r="EM22" i="12"/>
  <c r="EL23" i="12"/>
  <c r="EN188" i="12"/>
  <c r="EL189" i="12"/>
  <c r="EP188" i="12"/>
  <c r="EQ188" i="12"/>
  <c r="EO188" i="12"/>
  <c r="EM188" i="12"/>
  <c r="ES132" i="12"/>
  <c r="ER132" i="12"/>
  <c r="AB173" i="12"/>
  <c r="AC174" i="12"/>
  <c r="EX77" i="12" l="1"/>
  <c r="EQ23" i="12"/>
  <c r="EL24" i="12"/>
  <c r="EP23" i="12"/>
  <c r="EO23" i="12"/>
  <c r="EN23" i="12"/>
  <c r="EM23" i="12"/>
  <c r="EB133" i="12"/>
  <c r="DZ134" i="12"/>
  <c r="ED133" i="12"/>
  <c r="EC133" i="12"/>
  <c r="EE133" i="12"/>
  <c r="EA133" i="12"/>
  <c r="ES133" i="12"/>
  <c r="ER133" i="12"/>
  <c r="ES22" i="12"/>
  <c r="ER22" i="12"/>
  <c r="CP174" i="12"/>
  <c r="CO173" i="12"/>
  <c r="EG187" i="12"/>
  <c r="EX187" i="12" s="1"/>
  <c r="EF187" i="12"/>
  <c r="AC63" i="12"/>
  <c r="AD64" i="12"/>
  <c r="EE23" i="12"/>
  <c r="DZ24" i="12"/>
  <c r="ED23" i="12"/>
  <c r="EC23" i="12"/>
  <c r="EB23" i="12"/>
  <c r="EA23" i="12"/>
  <c r="EX21" i="12"/>
  <c r="EG132" i="12"/>
  <c r="EX132" i="12" s="1"/>
  <c r="EF132" i="12"/>
  <c r="CP63" i="12"/>
  <c r="CQ64" i="12"/>
  <c r="EQ79" i="12"/>
  <c r="EL80" i="12"/>
  <c r="EP79" i="12"/>
  <c r="EO79" i="12"/>
  <c r="EN79" i="12"/>
  <c r="EM79" i="12"/>
  <c r="EO134" i="12"/>
  <c r="EM134" i="12"/>
  <c r="EQ134" i="12"/>
  <c r="EL135" i="12"/>
  <c r="EP134" i="12"/>
  <c r="EN134" i="12"/>
  <c r="EE79" i="12"/>
  <c r="DZ80" i="12"/>
  <c r="ED79" i="12"/>
  <c r="EC79" i="12"/>
  <c r="EB79" i="12"/>
  <c r="EA79" i="12"/>
  <c r="AC173" i="12"/>
  <c r="AD174" i="12"/>
  <c r="EL190" i="12"/>
  <c r="EP189" i="12"/>
  <c r="EN189" i="12"/>
  <c r="EM189" i="12"/>
  <c r="EQ189" i="12"/>
  <c r="EO189" i="12"/>
  <c r="CR118" i="12"/>
  <c r="CS119" i="12"/>
  <c r="EC188" i="12"/>
  <c r="EA188" i="12"/>
  <c r="EE188" i="12"/>
  <c r="EB188" i="12"/>
  <c r="ED188" i="12"/>
  <c r="DZ189" i="12"/>
  <c r="ES78" i="12"/>
  <c r="ER78" i="12"/>
  <c r="ES188" i="12"/>
  <c r="ER188" i="12"/>
  <c r="EF22" i="12"/>
  <c r="EG22" i="12"/>
  <c r="CN189" i="12"/>
  <c r="CN188" i="12"/>
  <c r="CN186" i="12"/>
  <c r="CN184" i="12"/>
  <c r="CN187" i="12"/>
  <c r="CN183" i="12"/>
  <c r="CN182" i="12"/>
  <c r="CN181" i="12"/>
  <c r="CN179" i="12"/>
  <c r="CN185" i="12"/>
  <c r="CN177" i="12"/>
  <c r="CN175" i="12"/>
  <c r="CN176" i="12"/>
  <c r="CN180" i="12"/>
  <c r="CN178" i="12"/>
  <c r="CN132" i="12"/>
  <c r="CN134" i="12"/>
  <c r="CN130" i="12"/>
  <c r="CN133" i="12"/>
  <c r="CN131" i="12"/>
  <c r="CN129" i="12"/>
  <c r="CN128" i="12"/>
  <c r="CN122" i="12"/>
  <c r="CN127" i="12"/>
  <c r="CN126" i="12"/>
  <c r="CN120" i="12"/>
  <c r="CN125" i="12"/>
  <c r="CN124" i="12"/>
  <c r="CN123" i="12"/>
  <c r="CN121" i="12"/>
  <c r="CN73" i="12"/>
  <c r="CN79" i="12"/>
  <c r="CN76" i="12"/>
  <c r="CN67" i="12"/>
  <c r="CN74" i="12"/>
  <c r="CN75" i="12"/>
  <c r="CN72" i="12"/>
  <c r="CN71" i="12"/>
  <c r="CN65" i="12"/>
  <c r="CN77" i="12"/>
  <c r="CN70" i="12"/>
  <c r="CN69" i="12"/>
  <c r="CN68" i="12"/>
  <c r="CN66" i="12"/>
  <c r="CN78" i="12"/>
  <c r="CN14" i="12"/>
  <c r="CN13" i="12"/>
  <c r="CN12" i="12"/>
  <c r="CN22" i="12"/>
  <c r="CN17" i="12"/>
  <c r="CN23" i="12"/>
  <c r="CN20" i="12"/>
  <c r="CN11" i="12"/>
  <c r="CN18" i="12"/>
  <c r="CN19" i="12"/>
  <c r="CN16" i="12"/>
  <c r="CN15" i="12"/>
  <c r="CN21" i="12"/>
  <c r="CN9" i="12"/>
  <c r="CO8" i="12"/>
  <c r="CN10" i="12"/>
  <c r="CN7" i="12"/>
  <c r="AD119" i="12"/>
  <c r="AC118" i="12"/>
  <c r="AB188" i="12"/>
  <c r="AB184" i="12"/>
  <c r="AB187" i="12"/>
  <c r="AB182" i="12"/>
  <c r="AB181" i="12"/>
  <c r="AB186" i="12"/>
  <c r="AB185" i="12"/>
  <c r="AB183" i="12"/>
  <c r="AB189" i="12"/>
  <c r="AB175" i="12"/>
  <c r="AB176" i="12"/>
  <c r="AB178" i="12"/>
  <c r="AB177" i="12"/>
  <c r="AB179" i="12"/>
  <c r="AB180" i="12"/>
  <c r="AB134" i="12"/>
  <c r="AB132" i="12"/>
  <c r="AB133" i="12"/>
  <c r="AB131" i="12"/>
  <c r="AB129" i="12"/>
  <c r="AB130" i="12"/>
  <c r="AB125" i="12"/>
  <c r="AB124" i="12"/>
  <c r="AB120" i="12"/>
  <c r="AB127" i="12"/>
  <c r="AB123" i="12"/>
  <c r="AB126" i="12"/>
  <c r="AB121" i="12"/>
  <c r="AB128" i="12"/>
  <c r="AB122" i="12"/>
  <c r="AB76" i="12"/>
  <c r="AB75" i="12"/>
  <c r="AB70" i="12"/>
  <c r="AB69" i="12"/>
  <c r="AB65" i="12"/>
  <c r="AB77" i="12"/>
  <c r="AB72" i="12"/>
  <c r="AB68" i="12"/>
  <c r="AB78" i="12"/>
  <c r="AB71" i="12"/>
  <c r="AB66" i="12"/>
  <c r="AB73" i="12"/>
  <c r="AB79" i="12"/>
  <c r="AB67" i="12"/>
  <c r="AB74" i="12"/>
  <c r="AB23" i="12"/>
  <c r="AB18" i="12"/>
  <c r="AB20" i="12"/>
  <c r="AB19" i="12"/>
  <c r="AB14" i="12"/>
  <c r="AB13" i="12"/>
  <c r="AB21" i="12"/>
  <c r="AB16" i="12"/>
  <c r="AB12" i="12"/>
  <c r="AB22" i="12"/>
  <c r="AB15" i="12"/>
  <c r="AB17" i="12"/>
  <c r="AB7" i="12"/>
  <c r="AB11" i="12"/>
  <c r="AC8" i="12"/>
  <c r="AB9" i="12"/>
  <c r="AB10" i="12"/>
  <c r="EG78" i="12"/>
  <c r="EX78" i="12" s="1"/>
  <c r="EF78" i="12"/>
  <c r="EX22" i="12" l="1"/>
  <c r="ER189" i="12"/>
  <c r="ES189" i="12"/>
  <c r="DZ25" i="12"/>
  <c r="ED24" i="12"/>
  <c r="EC24" i="12"/>
  <c r="EB24" i="12"/>
  <c r="EA24" i="12"/>
  <c r="EE24" i="12"/>
  <c r="DZ135" i="12"/>
  <c r="ED134" i="12"/>
  <c r="EB134" i="12"/>
  <c r="EA134" i="12"/>
  <c r="EE134" i="12"/>
  <c r="EC134" i="12"/>
  <c r="EB80" i="12"/>
  <c r="EA80" i="12"/>
  <c r="EE80" i="12"/>
  <c r="DZ81" i="12"/>
  <c r="ED80" i="12"/>
  <c r="EC80" i="12"/>
  <c r="EG133" i="12"/>
  <c r="EX133" i="12" s="1"/>
  <c r="EF133" i="12"/>
  <c r="EQ190" i="12"/>
  <c r="EL191" i="12"/>
  <c r="EP190" i="12"/>
  <c r="EN190" i="12"/>
  <c r="EO190" i="12"/>
  <c r="EM190" i="12"/>
  <c r="ES79" i="12"/>
  <c r="ER79" i="12"/>
  <c r="AD63" i="12"/>
  <c r="AE64" i="12"/>
  <c r="AC189" i="12"/>
  <c r="AC190" i="12"/>
  <c r="AC186" i="12"/>
  <c r="AC185" i="12"/>
  <c r="AC188" i="12"/>
  <c r="AC182" i="12"/>
  <c r="AC183" i="12"/>
  <c r="AC184" i="12"/>
  <c r="AC187" i="12"/>
  <c r="AC181" i="12"/>
  <c r="AC180" i="12"/>
  <c r="AC179" i="12"/>
  <c r="AC178" i="12"/>
  <c r="AC176" i="12"/>
  <c r="AC175" i="12"/>
  <c r="AC177" i="12"/>
  <c r="AC134" i="12"/>
  <c r="AC135" i="12"/>
  <c r="AC129" i="12"/>
  <c r="AC130" i="12"/>
  <c r="AC133" i="12"/>
  <c r="AC132" i="12"/>
  <c r="AC131" i="12"/>
  <c r="AC125" i="12"/>
  <c r="AC124" i="12"/>
  <c r="AC120" i="12"/>
  <c r="AC127" i="12"/>
  <c r="AC123" i="12"/>
  <c r="AC126" i="12"/>
  <c r="AC121" i="12"/>
  <c r="AC128" i="12"/>
  <c r="AC122" i="12"/>
  <c r="AC80" i="12"/>
  <c r="AC77" i="12"/>
  <c r="AC72" i="12"/>
  <c r="AC68" i="12"/>
  <c r="AC78" i="12"/>
  <c r="AC71" i="12"/>
  <c r="AC66" i="12"/>
  <c r="AC73" i="12"/>
  <c r="AC79" i="12"/>
  <c r="AC67" i="12"/>
  <c r="AC74" i="12"/>
  <c r="AC76" i="12"/>
  <c r="AC75" i="12"/>
  <c r="AC70" i="12"/>
  <c r="AC69" i="12"/>
  <c r="AC65" i="12"/>
  <c r="AC18" i="12"/>
  <c r="AC20" i="12"/>
  <c r="AC19" i="12"/>
  <c r="AC14" i="12"/>
  <c r="AC13" i="12"/>
  <c r="AC24" i="12"/>
  <c r="AC21" i="12"/>
  <c r="AC16" i="12"/>
  <c r="AC12" i="12"/>
  <c r="AC22" i="12"/>
  <c r="AC15" i="12"/>
  <c r="AC17" i="12"/>
  <c r="AC23" i="12"/>
  <c r="AC11" i="12"/>
  <c r="AD8" i="12"/>
  <c r="AC9" i="12"/>
  <c r="AC10" i="12"/>
  <c r="AC7" i="12"/>
  <c r="CT119" i="12"/>
  <c r="CS118" i="12"/>
  <c r="AD173" i="12"/>
  <c r="AE174" i="12"/>
  <c r="ES134" i="12"/>
  <c r="ER134" i="12"/>
  <c r="ES23" i="12"/>
  <c r="ER23" i="12"/>
  <c r="AE119" i="12"/>
  <c r="AD118" i="12"/>
  <c r="EE189" i="12"/>
  <c r="EC189" i="12"/>
  <c r="EB189" i="12"/>
  <c r="EA189" i="12"/>
  <c r="ED189" i="12"/>
  <c r="DZ190" i="12"/>
  <c r="EQ135" i="12"/>
  <c r="EL136" i="12"/>
  <c r="EP135" i="12"/>
  <c r="EO135" i="12"/>
  <c r="EM135" i="12"/>
  <c r="EN135" i="12"/>
  <c r="EM80" i="12"/>
  <c r="EQ80" i="12"/>
  <c r="EL81" i="12"/>
  <c r="EP80" i="12"/>
  <c r="EO80" i="12"/>
  <c r="EN80" i="12"/>
  <c r="EG23" i="12"/>
  <c r="EF23" i="12"/>
  <c r="EF79" i="12"/>
  <c r="EG79" i="12"/>
  <c r="EX79" i="12" s="1"/>
  <c r="EO24" i="12"/>
  <c r="EN24" i="12"/>
  <c r="EM24" i="12"/>
  <c r="EQ24" i="12"/>
  <c r="EL25" i="12"/>
  <c r="EP24" i="12"/>
  <c r="CO190" i="12"/>
  <c r="CO183" i="12"/>
  <c r="CO186" i="12"/>
  <c r="CO184" i="12"/>
  <c r="CO189" i="12"/>
  <c r="CO185" i="12"/>
  <c r="CO182" i="12"/>
  <c r="CO181" i="12"/>
  <c r="CO179" i="12"/>
  <c r="CO180" i="12"/>
  <c r="CO187" i="12"/>
  <c r="CO175" i="12"/>
  <c r="CO178" i="12"/>
  <c r="CO188" i="12"/>
  <c r="CO177" i="12"/>
  <c r="CO176" i="12"/>
  <c r="CO135" i="12"/>
  <c r="CO134" i="12"/>
  <c r="CO131" i="12"/>
  <c r="CO133" i="12"/>
  <c r="CO129" i="12"/>
  <c r="CO132" i="12"/>
  <c r="CO130" i="12"/>
  <c r="CO128" i="12"/>
  <c r="CO122" i="12"/>
  <c r="CO127" i="12"/>
  <c r="CO126" i="12"/>
  <c r="CO120" i="12"/>
  <c r="CO125" i="12"/>
  <c r="CO124" i="12"/>
  <c r="CO123" i="12"/>
  <c r="CO121" i="12"/>
  <c r="CO79" i="12"/>
  <c r="CO76" i="12"/>
  <c r="CO67" i="12"/>
  <c r="CO74" i="12"/>
  <c r="CO75" i="12"/>
  <c r="CO72" i="12"/>
  <c r="CO71" i="12"/>
  <c r="CO65" i="12"/>
  <c r="CO80" i="12"/>
  <c r="CO77" i="12"/>
  <c r="CO70" i="12"/>
  <c r="CO69" i="12"/>
  <c r="CO68" i="12"/>
  <c r="CO66" i="12"/>
  <c r="CO78" i="12"/>
  <c r="CO73" i="12"/>
  <c r="CO22" i="12"/>
  <c r="CO17" i="12"/>
  <c r="CO23" i="12"/>
  <c r="CO20" i="12"/>
  <c r="CO11" i="12"/>
  <c r="CO18" i="12"/>
  <c r="CO19" i="12"/>
  <c r="CO16" i="12"/>
  <c r="CO15" i="12"/>
  <c r="CO24" i="12"/>
  <c r="CO21" i="12"/>
  <c r="CO14" i="12"/>
  <c r="CO13" i="12"/>
  <c r="CO12" i="12"/>
  <c r="CP8" i="12"/>
  <c r="CO10" i="12"/>
  <c r="CO7" i="12"/>
  <c r="CO9" i="12"/>
  <c r="EG188" i="12"/>
  <c r="EX188" i="12" s="1"/>
  <c r="EF188" i="12"/>
  <c r="CR64" i="12"/>
  <c r="CQ63" i="12"/>
  <c r="CP173" i="12"/>
  <c r="CQ174" i="12"/>
  <c r="EX23" i="12" l="1"/>
  <c r="CR174" i="12"/>
  <c r="CQ173" i="12"/>
  <c r="ES135" i="12"/>
  <c r="ER135" i="12"/>
  <c r="AE63" i="12"/>
  <c r="AF64" i="12"/>
  <c r="EL192" i="12"/>
  <c r="EP191" i="12"/>
  <c r="EN191" i="12"/>
  <c r="EM191" i="12"/>
  <c r="EO191" i="12"/>
  <c r="EQ191" i="12"/>
  <c r="CP190" i="12"/>
  <c r="CP188" i="12"/>
  <c r="CP191" i="12"/>
  <c r="CP189" i="12"/>
  <c r="CP184" i="12"/>
  <c r="CP185" i="12"/>
  <c r="CP182" i="12"/>
  <c r="CP187" i="12"/>
  <c r="CP180" i="12"/>
  <c r="CP183" i="12"/>
  <c r="CP181" i="12"/>
  <c r="CP177" i="12"/>
  <c r="CP186" i="12"/>
  <c r="CP175" i="12"/>
  <c r="CP178" i="12"/>
  <c r="CP176" i="12"/>
  <c r="CP179" i="12"/>
  <c r="CP133" i="12"/>
  <c r="CP135" i="12"/>
  <c r="CP134" i="12"/>
  <c r="CP136" i="12"/>
  <c r="CP132" i="12"/>
  <c r="CP131" i="12"/>
  <c r="CP130" i="12"/>
  <c r="CP122" i="12"/>
  <c r="CP127" i="12"/>
  <c r="CP126" i="12"/>
  <c r="CP120" i="12"/>
  <c r="CP125" i="12"/>
  <c r="CP124" i="12"/>
  <c r="CP123" i="12"/>
  <c r="CP121" i="12"/>
  <c r="CP129" i="12"/>
  <c r="CP128" i="12"/>
  <c r="CP76" i="12"/>
  <c r="CP67" i="12"/>
  <c r="CP74" i="12"/>
  <c r="CP75" i="12"/>
  <c r="CP72" i="12"/>
  <c r="CP71" i="12"/>
  <c r="CP65" i="12"/>
  <c r="CP80" i="12"/>
  <c r="CP77" i="12"/>
  <c r="CP70" i="12"/>
  <c r="CP69" i="12"/>
  <c r="CP68" i="12"/>
  <c r="CP66" i="12"/>
  <c r="CP78" i="12"/>
  <c r="CP73" i="12"/>
  <c r="CP81" i="12"/>
  <c r="CP79" i="12"/>
  <c r="CP17" i="12"/>
  <c r="CP25" i="12"/>
  <c r="CP23" i="12"/>
  <c r="CP20" i="12"/>
  <c r="CP18" i="12"/>
  <c r="CP19" i="12"/>
  <c r="CP16" i="12"/>
  <c r="CP15" i="12"/>
  <c r="CP24" i="12"/>
  <c r="CP21" i="12"/>
  <c r="CP14" i="12"/>
  <c r="CP13" i="12"/>
  <c r="CP12" i="12"/>
  <c r="CP22" i="12"/>
  <c r="CP11" i="12"/>
  <c r="CP10" i="12"/>
  <c r="CP7" i="12"/>
  <c r="CP9" i="12"/>
  <c r="CQ8" i="12"/>
  <c r="EQ25" i="12"/>
  <c r="EL26" i="12"/>
  <c r="EP25" i="12"/>
  <c r="EO25" i="12"/>
  <c r="EN25" i="12"/>
  <c r="EM25" i="12"/>
  <c r="EG189" i="12"/>
  <c r="EX189" i="12" s="1"/>
  <c r="EF189" i="12"/>
  <c r="AD188" i="12"/>
  <c r="AD191" i="12"/>
  <c r="AD189" i="12"/>
  <c r="AD190" i="12"/>
  <c r="AD187" i="12"/>
  <c r="AD181" i="12"/>
  <c r="AD183" i="12"/>
  <c r="AD184" i="12"/>
  <c r="AD180" i="12"/>
  <c r="AD186" i="12"/>
  <c r="AD182" i="12"/>
  <c r="AD178" i="12"/>
  <c r="AD179" i="12"/>
  <c r="AD177" i="12"/>
  <c r="AD175" i="12"/>
  <c r="AD176" i="12"/>
  <c r="AD185" i="12"/>
  <c r="AD134" i="12"/>
  <c r="AD133" i="12"/>
  <c r="AD135" i="12"/>
  <c r="AD130" i="12"/>
  <c r="AD136" i="12"/>
  <c r="AD132" i="12"/>
  <c r="AD131" i="12"/>
  <c r="AD127" i="12"/>
  <c r="AD123" i="12"/>
  <c r="AD126" i="12"/>
  <c r="AD121" i="12"/>
  <c r="AD128" i="12"/>
  <c r="AD129" i="12"/>
  <c r="AD122" i="12"/>
  <c r="AD125" i="12"/>
  <c r="AD124" i="12"/>
  <c r="AD120" i="12"/>
  <c r="AD72" i="12"/>
  <c r="AD68" i="12"/>
  <c r="AD78" i="12"/>
  <c r="AD71" i="12"/>
  <c r="AD66" i="12"/>
  <c r="AD73" i="12"/>
  <c r="AD81" i="12"/>
  <c r="AD79" i="12"/>
  <c r="AD67" i="12"/>
  <c r="AD74" i="12"/>
  <c r="AD76" i="12"/>
  <c r="AD75" i="12"/>
  <c r="AD70" i="12"/>
  <c r="AD69" i="12"/>
  <c r="AD65" i="12"/>
  <c r="AD80" i="12"/>
  <c r="AD77" i="12"/>
  <c r="AD20" i="12"/>
  <c r="AD19" i="12"/>
  <c r="AD14" i="12"/>
  <c r="AD13" i="12"/>
  <c r="AD24" i="12"/>
  <c r="AD21" i="12"/>
  <c r="AD16" i="12"/>
  <c r="AD22" i="12"/>
  <c r="AD15" i="12"/>
  <c r="AD17" i="12"/>
  <c r="AD25" i="12"/>
  <c r="AD23" i="12"/>
  <c r="AD18" i="12"/>
  <c r="AD11" i="12"/>
  <c r="AE8" i="12"/>
  <c r="AD9" i="12"/>
  <c r="AD10" i="12"/>
  <c r="AD7" i="12"/>
  <c r="AD12" i="12"/>
  <c r="EG80" i="12"/>
  <c r="EX80" i="12" s="1"/>
  <c r="EF80" i="12"/>
  <c r="ES80" i="12"/>
  <c r="ER80" i="12"/>
  <c r="AF174" i="12"/>
  <c r="AE173" i="12"/>
  <c r="EG24" i="12"/>
  <c r="EF24" i="12"/>
  <c r="CS64" i="12"/>
  <c r="CR63" i="12"/>
  <c r="ES24" i="12"/>
  <c r="ER24" i="12"/>
  <c r="EO136" i="12"/>
  <c r="EM136" i="12"/>
  <c r="EQ136" i="12"/>
  <c r="EL137" i="12"/>
  <c r="EP136" i="12"/>
  <c r="EN136" i="12"/>
  <c r="EL82" i="12"/>
  <c r="EQ81" i="12"/>
  <c r="EP81" i="12"/>
  <c r="EO81" i="12"/>
  <c r="EN81" i="12"/>
  <c r="EM81" i="12"/>
  <c r="AF119" i="12"/>
  <c r="AE118" i="12"/>
  <c r="CU119" i="12"/>
  <c r="CT118" i="12"/>
  <c r="EF134" i="12"/>
  <c r="EG134" i="12"/>
  <c r="EX134" i="12" s="1"/>
  <c r="EE25" i="12"/>
  <c r="DZ26" i="12"/>
  <c r="ED25" i="12"/>
  <c r="EC25" i="12"/>
  <c r="EB25" i="12"/>
  <c r="EA25" i="12"/>
  <c r="EA190" i="12"/>
  <c r="EE190" i="12"/>
  <c r="EC190" i="12"/>
  <c r="DZ191" i="12"/>
  <c r="EB190" i="12"/>
  <c r="ED190" i="12"/>
  <c r="ER190" i="12"/>
  <c r="ES190" i="12"/>
  <c r="DZ82" i="12"/>
  <c r="EE81" i="12"/>
  <c r="ED81" i="12"/>
  <c r="EC81" i="12"/>
  <c r="EB81" i="12"/>
  <c r="EA81" i="12"/>
  <c r="EE135" i="12"/>
  <c r="DZ136" i="12"/>
  <c r="ED135" i="12"/>
  <c r="EB135" i="12"/>
  <c r="EA135" i="12"/>
  <c r="EC135" i="12"/>
  <c r="EX24" i="12" l="1"/>
  <c r="EE191" i="12"/>
  <c r="EC191" i="12"/>
  <c r="EB191" i="12"/>
  <c r="EA191" i="12"/>
  <c r="DZ192" i="12"/>
  <c r="ED191" i="12"/>
  <c r="ED26" i="12"/>
  <c r="EC26" i="12"/>
  <c r="EB26" i="12"/>
  <c r="EA26" i="12"/>
  <c r="DZ27" i="12"/>
  <c r="EE26" i="12"/>
  <c r="EL138" i="12"/>
  <c r="EQ137" i="12"/>
  <c r="EP137" i="12"/>
  <c r="EO137" i="12"/>
  <c r="EM137" i="12"/>
  <c r="EN137" i="12"/>
  <c r="EO26" i="12"/>
  <c r="EN26" i="12"/>
  <c r="EM26" i="12"/>
  <c r="EL27" i="12"/>
  <c r="EQ26" i="12"/>
  <c r="EP26" i="12"/>
  <c r="ES81" i="12"/>
  <c r="ER81" i="12"/>
  <c r="EL193" i="12"/>
  <c r="EQ192" i="12"/>
  <c r="EP192" i="12"/>
  <c r="EN192" i="12"/>
  <c r="EM192" i="12"/>
  <c r="EO192" i="12"/>
  <c r="EF135" i="12"/>
  <c r="EG135" i="12"/>
  <c r="EX135" i="12" s="1"/>
  <c r="CQ188" i="12"/>
  <c r="CQ186" i="12"/>
  <c r="CQ192" i="12"/>
  <c r="CQ191" i="12"/>
  <c r="CQ185" i="12"/>
  <c r="CQ182" i="12"/>
  <c r="CQ181" i="12"/>
  <c r="CQ190" i="12"/>
  <c r="CQ189" i="12"/>
  <c r="CQ187" i="12"/>
  <c r="CQ183" i="12"/>
  <c r="CQ179" i="12"/>
  <c r="CQ178" i="12"/>
  <c r="CQ180" i="12"/>
  <c r="CQ184" i="12"/>
  <c r="CQ176" i="12"/>
  <c r="CQ177" i="12"/>
  <c r="CQ175" i="12"/>
  <c r="CQ137" i="12"/>
  <c r="CQ135" i="12"/>
  <c r="CQ133" i="12"/>
  <c r="CQ136" i="12"/>
  <c r="CQ134" i="12"/>
  <c r="CQ129" i="12"/>
  <c r="CQ132" i="12"/>
  <c r="CQ131" i="12"/>
  <c r="CQ130" i="12"/>
  <c r="CQ122" i="12"/>
  <c r="CQ127" i="12"/>
  <c r="CQ126" i="12"/>
  <c r="CQ120" i="12"/>
  <c r="CQ125" i="12"/>
  <c r="CQ124" i="12"/>
  <c r="CQ123" i="12"/>
  <c r="CQ121" i="12"/>
  <c r="CQ128" i="12"/>
  <c r="CQ74" i="12"/>
  <c r="CQ75" i="12"/>
  <c r="CQ72" i="12"/>
  <c r="CQ71" i="12"/>
  <c r="CQ65" i="12"/>
  <c r="CQ80" i="12"/>
  <c r="CQ77" i="12"/>
  <c r="CQ82" i="12"/>
  <c r="CQ70" i="12"/>
  <c r="CQ69" i="12"/>
  <c r="CQ68" i="12"/>
  <c r="CQ66" i="12"/>
  <c r="CQ78" i="12"/>
  <c r="CQ73" i="12"/>
  <c r="CQ81" i="12"/>
  <c r="CQ79" i="12"/>
  <c r="CQ76" i="12"/>
  <c r="CQ67" i="12"/>
  <c r="CQ25" i="12"/>
  <c r="CQ23" i="12"/>
  <c r="CQ20" i="12"/>
  <c r="CQ18" i="12"/>
  <c r="CQ19" i="12"/>
  <c r="CQ16" i="12"/>
  <c r="CQ15" i="12"/>
  <c r="CQ26" i="12"/>
  <c r="CQ24" i="12"/>
  <c r="CQ21" i="12"/>
  <c r="CQ14" i="12"/>
  <c r="CQ13" i="12"/>
  <c r="CQ12" i="12"/>
  <c r="CQ22" i="12"/>
  <c r="CQ17" i="12"/>
  <c r="CQ7" i="12"/>
  <c r="CQ9" i="12"/>
  <c r="CR8" i="12"/>
  <c r="CQ11" i="12"/>
  <c r="CQ10" i="12"/>
  <c r="AF63" i="12"/>
  <c r="AG64" i="12"/>
  <c r="EC82" i="12"/>
  <c r="EA82" i="12"/>
  <c r="DZ83" i="12"/>
  <c r="EE82" i="12"/>
  <c r="ED82" i="12"/>
  <c r="EB82" i="12"/>
  <c r="AF173" i="12"/>
  <c r="AG174" i="12"/>
  <c r="DZ137" i="12"/>
  <c r="ED136" i="12"/>
  <c r="EB136" i="12"/>
  <c r="EA136" i="12"/>
  <c r="EE136" i="12"/>
  <c r="EC136" i="12"/>
  <c r="AE189" i="12"/>
  <c r="AE182" i="12"/>
  <c r="AE183" i="12"/>
  <c r="AE192" i="12"/>
  <c r="AE186" i="12"/>
  <c r="AE185" i="12"/>
  <c r="AE190" i="12"/>
  <c r="AE188" i="12"/>
  <c r="AE184" i="12"/>
  <c r="AE180" i="12"/>
  <c r="AE179" i="12"/>
  <c r="AE191" i="12"/>
  <c r="AE187" i="12"/>
  <c r="AE181" i="12"/>
  <c r="AE176" i="12"/>
  <c r="AE178" i="12"/>
  <c r="AE177" i="12"/>
  <c r="AE175" i="12"/>
  <c r="AE136" i="12"/>
  <c r="AE131" i="12"/>
  <c r="AE137" i="12"/>
  <c r="AE135" i="12"/>
  <c r="AE133" i="12"/>
  <c r="AE130" i="12"/>
  <c r="AE134" i="12"/>
  <c r="AE132" i="12"/>
  <c r="AE127" i="12"/>
  <c r="AE123" i="12"/>
  <c r="AE126" i="12"/>
  <c r="AE121" i="12"/>
  <c r="AE128" i="12"/>
  <c r="AE129" i="12"/>
  <c r="AE122" i="12"/>
  <c r="AE125" i="12"/>
  <c r="AE124" i="12"/>
  <c r="AE120" i="12"/>
  <c r="AE78" i="12"/>
  <c r="AE71" i="12"/>
  <c r="AE66" i="12"/>
  <c r="AE73" i="12"/>
  <c r="AE81" i="12"/>
  <c r="AE79" i="12"/>
  <c r="AE67" i="12"/>
  <c r="AE74" i="12"/>
  <c r="AE76" i="12"/>
  <c r="AE75" i="12"/>
  <c r="AE70" i="12"/>
  <c r="AE69" i="12"/>
  <c r="AE65" i="12"/>
  <c r="AE82" i="12"/>
  <c r="AE80" i="12"/>
  <c r="AE77" i="12"/>
  <c r="AE72" i="12"/>
  <c r="AE68" i="12"/>
  <c r="AE26" i="12"/>
  <c r="AE24" i="12"/>
  <c r="AE21" i="12"/>
  <c r="AE16" i="12"/>
  <c r="AE12" i="12"/>
  <c r="AE22" i="12"/>
  <c r="AE15" i="12"/>
  <c r="AE17" i="12"/>
  <c r="AE25" i="12"/>
  <c r="AE23" i="12"/>
  <c r="AE18" i="12"/>
  <c r="AE20" i="12"/>
  <c r="AE19" i="12"/>
  <c r="AE14" i="12"/>
  <c r="AE13" i="12"/>
  <c r="AF8" i="12"/>
  <c r="AE9" i="12"/>
  <c r="AE10" i="12"/>
  <c r="AE7" i="12"/>
  <c r="AE11" i="12"/>
  <c r="EG25" i="12"/>
  <c r="EX25" i="12" s="1"/>
  <c r="EF25" i="12"/>
  <c r="CV119" i="12"/>
  <c r="CU118" i="12"/>
  <c r="EO82" i="12"/>
  <c r="EN82" i="12"/>
  <c r="EM82" i="12"/>
  <c r="EL83" i="12"/>
  <c r="EQ82" i="12"/>
  <c r="EP82" i="12"/>
  <c r="ES25" i="12"/>
  <c r="ER25" i="12"/>
  <c r="ES136" i="12"/>
  <c r="ER136" i="12"/>
  <c r="EF81" i="12"/>
  <c r="EG81" i="12"/>
  <c r="EX81" i="12" s="1"/>
  <c r="EG190" i="12"/>
  <c r="EX190" i="12" s="1"/>
  <c r="EF190" i="12"/>
  <c r="AF118" i="12"/>
  <c r="AG119" i="12"/>
  <c r="CT64" i="12"/>
  <c r="CS63" i="12"/>
  <c r="ER191" i="12"/>
  <c r="ES191" i="12"/>
  <c r="CR173" i="12"/>
  <c r="CS174" i="12"/>
  <c r="CT174" i="12" l="1"/>
  <c r="CS173" i="12"/>
  <c r="DZ138" i="12"/>
  <c r="EE137" i="12"/>
  <c r="ED137" i="12"/>
  <c r="EB137" i="12"/>
  <c r="EA137" i="12"/>
  <c r="EC137" i="12"/>
  <c r="EL84" i="12"/>
  <c r="EQ83" i="12"/>
  <c r="EP83" i="12"/>
  <c r="EO83" i="12"/>
  <c r="EN83" i="12"/>
  <c r="EM83" i="12"/>
  <c r="AH174" i="12"/>
  <c r="AG173" i="12"/>
  <c r="AH64" i="12"/>
  <c r="AG63" i="12"/>
  <c r="ER192" i="12"/>
  <c r="ES192" i="12"/>
  <c r="EL28" i="12"/>
  <c r="EQ27" i="12"/>
  <c r="EP27" i="12"/>
  <c r="EO27" i="12"/>
  <c r="EN27" i="12"/>
  <c r="EM27" i="12"/>
  <c r="EN138" i="12"/>
  <c r="EP138" i="12"/>
  <c r="EO138" i="12"/>
  <c r="EL139" i="12"/>
  <c r="EQ138" i="12"/>
  <c r="EM138" i="12"/>
  <c r="EA192" i="12"/>
  <c r="DZ193" i="12"/>
  <c r="EE192" i="12"/>
  <c r="EC192" i="12"/>
  <c r="ED192" i="12"/>
  <c r="EB192" i="12"/>
  <c r="ES82" i="12"/>
  <c r="ER82" i="12"/>
  <c r="EG82" i="12"/>
  <c r="EF82" i="12"/>
  <c r="ES26" i="12"/>
  <c r="ER26" i="12"/>
  <c r="CT63" i="12"/>
  <c r="CU64" i="12"/>
  <c r="EL194" i="12"/>
  <c r="EO193" i="12"/>
  <c r="EM193" i="12"/>
  <c r="EQ193" i="12"/>
  <c r="EN193" i="12"/>
  <c r="EP193" i="12"/>
  <c r="DZ28" i="12"/>
  <c r="EE27" i="12"/>
  <c r="ED27" i="12"/>
  <c r="EC27" i="12"/>
  <c r="EB27" i="12"/>
  <c r="EA27" i="12"/>
  <c r="EG191" i="12"/>
  <c r="EX191" i="12" s="1"/>
  <c r="EF191" i="12"/>
  <c r="AH119" i="12"/>
  <c r="AG118" i="12"/>
  <c r="AF191" i="12"/>
  <c r="AF192" i="12"/>
  <c r="AF190" i="12"/>
  <c r="AF188" i="12"/>
  <c r="AF189" i="12"/>
  <c r="AF181" i="12"/>
  <c r="AF193" i="12"/>
  <c r="AF184" i="12"/>
  <c r="AF187" i="12"/>
  <c r="AF185" i="12"/>
  <c r="AF183" i="12"/>
  <c r="AF182" i="12"/>
  <c r="AF186" i="12"/>
  <c r="AF180" i="12"/>
  <c r="AF177" i="12"/>
  <c r="AF179" i="12"/>
  <c r="AF175" i="12"/>
  <c r="AF176" i="12"/>
  <c r="AF178" i="12"/>
  <c r="AF134" i="12"/>
  <c r="AF137" i="12"/>
  <c r="AF135" i="12"/>
  <c r="AF132" i="12"/>
  <c r="AF138" i="12"/>
  <c r="AF136" i="12"/>
  <c r="AF130" i="12"/>
  <c r="AF131" i="12"/>
  <c r="AF133" i="12"/>
  <c r="AF129" i="12"/>
  <c r="AF126" i="12"/>
  <c r="AF121" i="12"/>
  <c r="AF128" i="12"/>
  <c r="AF122" i="12"/>
  <c r="AF125" i="12"/>
  <c r="AF124" i="12"/>
  <c r="AF120" i="12"/>
  <c r="AF127" i="12"/>
  <c r="AF123" i="12"/>
  <c r="AF83" i="12"/>
  <c r="AF73" i="12"/>
  <c r="AF81" i="12"/>
  <c r="AF79" i="12"/>
  <c r="AF67" i="12"/>
  <c r="AF74" i="12"/>
  <c r="AF76" i="12"/>
  <c r="AF75" i="12"/>
  <c r="AF70" i="12"/>
  <c r="AF69" i="12"/>
  <c r="AF65" i="12"/>
  <c r="AF82" i="12"/>
  <c r="AF80" i="12"/>
  <c r="AF77" i="12"/>
  <c r="AF72" i="12"/>
  <c r="AF68" i="12"/>
  <c r="AF78" i="12"/>
  <c r="AF71" i="12"/>
  <c r="AF66" i="12"/>
  <c r="AF16" i="12"/>
  <c r="AF12" i="12"/>
  <c r="AF22" i="12"/>
  <c r="AF15" i="12"/>
  <c r="AF27" i="12"/>
  <c r="AF17" i="12"/>
  <c r="AF25" i="12"/>
  <c r="AF23" i="12"/>
  <c r="AF18" i="12"/>
  <c r="AF20" i="12"/>
  <c r="AF19" i="12"/>
  <c r="AF14" i="12"/>
  <c r="AF13" i="12"/>
  <c r="AF26" i="12"/>
  <c r="AF24" i="12"/>
  <c r="AF21" i="12"/>
  <c r="AF9" i="12"/>
  <c r="AF10" i="12"/>
  <c r="AF7" i="12"/>
  <c r="AF11" i="12"/>
  <c r="AG8" i="12"/>
  <c r="CR192" i="12"/>
  <c r="CR190" i="12"/>
  <c r="CR188" i="12"/>
  <c r="CR193" i="12"/>
  <c r="CR191" i="12"/>
  <c r="CR189" i="12"/>
  <c r="CR184" i="12"/>
  <c r="CR187" i="12"/>
  <c r="CR186" i="12"/>
  <c r="CR185" i="12"/>
  <c r="CR183" i="12"/>
  <c r="CR181" i="12"/>
  <c r="CR182" i="12"/>
  <c r="CR179" i="12"/>
  <c r="CR180" i="12"/>
  <c r="CR175" i="12"/>
  <c r="CR178" i="12"/>
  <c r="CR176" i="12"/>
  <c r="CR177" i="12"/>
  <c r="CR138" i="12"/>
  <c r="CR136" i="12"/>
  <c r="CR134" i="12"/>
  <c r="CR137" i="12"/>
  <c r="CR135" i="12"/>
  <c r="CR132" i="12"/>
  <c r="CR129" i="12"/>
  <c r="CR131" i="12"/>
  <c r="CR130" i="12"/>
  <c r="CR133" i="12"/>
  <c r="CR127" i="12"/>
  <c r="CR126" i="12"/>
  <c r="CR120" i="12"/>
  <c r="CR125" i="12"/>
  <c r="CR124" i="12"/>
  <c r="CR123" i="12"/>
  <c r="CR121" i="12"/>
  <c r="CR128" i="12"/>
  <c r="CR122" i="12"/>
  <c r="CR82" i="12"/>
  <c r="CR83" i="12"/>
  <c r="CR75" i="12"/>
  <c r="CR72" i="12"/>
  <c r="CR71" i="12"/>
  <c r="CR65" i="12"/>
  <c r="CR80" i="12"/>
  <c r="CR77" i="12"/>
  <c r="CR70" i="12"/>
  <c r="CR69" i="12"/>
  <c r="CR68" i="12"/>
  <c r="CR66" i="12"/>
  <c r="CR78" i="12"/>
  <c r="CR73" i="12"/>
  <c r="CR81" i="12"/>
  <c r="CR79" i="12"/>
  <c r="CR76" i="12"/>
  <c r="CR67" i="12"/>
  <c r="CR74" i="12"/>
  <c r="CR20" i="12"/>
  <c r="CR18" i="12"/>
  <c r="CR19" i="12"/>
  <c r="CR16" i="12"/>
  <c r="CR15" i="12"/>
  <c r="CR26" i="12"/>
  <c r="CR24" i="12"/>
  <c r="CR21" i="12"/>
  <c r="CR14" i="12"/>
  <c r="CR13" i="12"/>
  <c r="CR12" i="12"/>
  <c r="CR22" i="12"/>
  <c r="CR27" i="12"/>
  <c r="CR17" i="12"/>
  <c r="CR25" i="12"/>
  <c r="CR23" i="12"/>
  <c r="CR7" i="12"/>
  <c r="CR9" i="12"/>
  <c r="CS8" i="12"/>
  <c r="CR11" i="12"/>
  <c r="CR10" i="12"/>
  <c r="ES137" i="12"/>
  <c r="ER137" i="12"/>
  <c r="CW119" i="12"/>
  <c r="CV118" i="12"/>
  <c r="EF136" i="12"/>
  <c r="EG136" i="12"/>
  <c r="EX136" i="12" s="1"/>
  <c r="DZ84" i="12"/>
  <c r="EE83" i="12"/>
  <c r="ED83" i="12"/>
  <c r="EC83" i="12"/>
  <c r="EB83" i="12"/>
  <c r="EA83" i="12"/>
  <c r="EG26" i="12"/>
  <c r="EX26" i="12" s="1"/>
  <c r="EF26" i="12"/>
  <c r="CS194" i="12" l="1"/>
  <c r="CS193" i="12"/>
  <c r="CS191" i="12"/>
  <c r="CS189" i="12"/>
  <c r="CS185" i="12"/>
  <c r="CS182" i="12"/>
  <c r="CS181" i="12"/>
  <c r="CS190" i="12"/>
  <c r="CS188" i="12"/>
  <c r="CS183" i="12"/>
  <c r="CS186" i="12"/>
  <c r="CS180" i="12"/>
  <c r="CS187" i="12"/>
  <c r="CS179" i="12"/>
  <c r="CS178" i="12"/>
  <c r="CS192" i="12"/>
  <c r="CS175" i="12"/>
  <c r="CS176" i="12"/>
  <c r="CS177" i="12"/>
  <c r="CS184" i="12"/>
  <c r="CS136" i="12"/>
  <c r="CS134" i="12"/>
  <c r="CS139" i="12"/>
  <c r="CS131" i="12"/>
  <c r="CS137" i="12"/>
  <c r="CS135" i="12"/>
  <c r="CS129" i="12"/>
  <c r="CS130" i="12"/>
  <c r="CS133" i="12"/>
  <c r="CS132" i="12"/>
  <c r="CS138" i="12"/>
  <c r="CS127" i="12"/>
  <c r="CS126" i="12"/>
  <c r="CS120" i="12"/>
  <c r="CS125" i="12"/>
  <c r="CS124" i="12"/>
  <c r="CS123" i="12"/>
  <c r="CS121" i="12"/>
  <c r="CS128" i="12"/>
  <c r="CS122" i="12"/>
  <c r="CS83" i="12"/>
  <c r="CS84" i="12"/>
  <c r="CS80" i="12"/>
  <c r="CS77" i="12"/>
  <c r="CS70" i="12"/>
  <c r="CS69" i="12"/>
  <c r="CS68" i="12"/>
  <c r="CS66" i="12"/>
  <c r="CS82" i="12"/>
  <c r="CS78" i="12"/>
  <c r="CS73" i="12"/>
  <c r="CS81" i="12"/>
  <c r="CS79" i="12"/>
  <c r="CS76" i="12"/>
  <c r="CS67" i="12"/>
  <c r="CS74" i="12"/>
  <c r="CS75" i="12"/>
  <c r="CS72" i="12"/>
  <c r="CS71" i="12"/>
  <c r="CS65" i="12"/>
  <c r="CS18" i="12"/>
  <c r="CS19" i="12"/>
  <c r="CS16" i="12"/>
  <c r="CS15" i="12"/>
  <c r="CS26" i="12"/>
  <c r="CS24" i="12"/>
  <c r="CS21" i="12"/>
  <c r="CS14" i="12"/>
  <c r="CS13" i="12"/>
  <c r="CS12" i="12"/>
  <c r="CS22" i="12"/>
  <c r="CS27" i="12"/>
  <c r="CS17" i="12"/>
  <c r="CS25" i="12"/>
  <c r="CS23" i="12"/>
  <c r="CS28" i="12"/>
  <c r="CS20" i="12"/>
  <c r="CS7" i="12"/>
  <c r="CS9" i="12"/>
  <c r="CT8" i="12"/>
  <c r="CS11" i="12"/>
  <c r="CS10" i="12"/>
  <c r="AG189" i="12"/>
  <c r="AG192" i="12"/>
  <c r="AG190" i="12"/>
  <c r="AG193" i="12"/>
  <c r="AG188" i="12"/>
  <c r="AG183" i="12"/>
  <c r="AG194" i="12"/>
  <c r="AG184" i="12"/>
  <c r="AG186" i="12"/>
  <c r="AG185" i="12"/>
  <c r="AG191" i="12"/>
  <c r="AG182" i="12"/>
  <c r="AG180" i="12"/>
  <c r="AG179" i="12"/>
  <c r="AG187" i="12"/>
  <c r="AG181" i="12"/>
  <c r="AG178" i="12"/>
  <c r="AG175" i="12"/>
  <c r="AG176" i="12"/>
  <c r="AG177" i="12"/>
  <c r="AG139" i="12"/>
  <c r="AG137" i="12"/>
  <c r="AG135" i="12"/>
  <c r="AG136" i="12"/>
  <c r="AG134" i="12"/>
  <c r="AG132" i="12"/>
  <c r="AG131" i="12"/>
  <c r="AG133" i="12"/>
  <c r="AG138" i="12"/>
  <c r="AG129" i="12"/>
  <c r="AG130" i="12"/>
  <c r="AG128" i="12"/>
  <c r="AG122" i="12"/>
  <c r="AG125" i="12"/>
  <c r="AG124" i="12"/>
  <c r="AG120" i="12"/>
  <c r="AG127" i="12"/>
  <c r="AG123" i="12"/>
  <c r="AG126" i="12"/>
  <c r="AG121" i="12"/>
  <c r="AG83" i="12"/>
  <c r="AG84" i="12"/>
  <c r="AG81" i="12"/>
  <c r="AG79" i="12"/>
  <c r="AG67" i="12"/>
  <c r="AG74" i="12"/>
  <c r="AG76" i="12"/>
  <c r="AG75" i="12"/>
  <c r="AG70" i="12"/>
  <c r="AG69" i="12"/>
  <c r="AG65" i="12"/>
  <c r="AG82" i="12"/>
  <c r="AG80" i="12"/>
  <c r="AG77" i="12"/>
  <c r="AG72" i="12"/>
  <c r="AG68" i="12"/>
  <c r="AG78" i="12"/>
  <c r="AG71" i="12"/>
  <c r="AG66" i="12"/>
  <c r="AG73" i="12"/>
  <c r="AG22" i="12"/>
  <c r="AG15" i="12"/>
  <c r="AG27" i="12"/>
  <c r="AG17" i="12"/>
  <c r="AG25" i="12"/>
  <c r="AG23" i="12"/>
  <c r="AG28" i="12"/>
  <c r="AG18" i="12"/>
  <c r="AG20" i="12"/>
  <c r="AG19" i="12"/>
  <c r="AG14" i="12"/>
  <c r="AG13" i="12"/>
  <c r="AG26" i="12"/>
  <c r="AG24" i="12"/>
  <c r="AG21" i="12"/>
  <c r="AG16" i="12"/>
  <c r="AG12" i="12"/>
  <c r="AG10" i="12"/>
  <c r="AG7" i="12"/>
  <c r="AG11" i="12"/>
  <c r="AH8" i="12"/>
  <c r="AG9" i="12"/>
  <c r="EN194" i="12"/>
  <c r="EP194" i="12"/>
  <c r="EL195" i="12"/>
  <c r="EQ194" i="12"/>
  <c r="EO194" i="12"/>
  <c r="EM194" i="12"/>
  <c r="AH173" i="12"/>
  <c r="AI174" i="12"/>
  <c r="CU63" i="12"/>
  <c r="CV64" i="12"/>
  <c r="EG192" i="12"/>
  <c r="EX192" i="12" s="1"/>
  <c r="EF192" i="12"/>
  <c r="EQ139" i="12"/>
  <c r="EO139" i="12"/>
  <c r="EN139" i="12"/>
  <c r="EL140" i="12"/>
  <c r="EM139" i="12"/>
  <c r="EP139" i="12"/>
  <c r="EF137" i="12"/>
  <c r="EG137" i="12"/>
  <c r="EX137" i="12" s="1"/>
  <c r="EG83" i="12"/>
  <c r="EF83" i="12"/>
  <c r="CX119" i="12"/>
  <c r="CW118" i="12"/>
  <c r="AH118" i="12"/>
  <c r="AI119" i="12"/>
  <c r="DZ29" i="12"/>
  <c r="EA28" i="12"/>
  <c r="EE28" i="12"/>
  <c r="ED28" i="12"/>
  <c r="EC28" i="12"/>
  <c r="EB28" i="12"/>
  <c r="EL29" i="12"/>
  <c r="EM28" i="12"/>
  <c r="EQ28" i="12"/>
  <c r="EP28" i="12"/>
  <c r="EO28" i="12"/>
  <c r="EN28" i="12"/>
  <c r="ER83" i="12"/>
  <c r="ES83" i="12"/>
  <c r="ES193" i="12"/>
  <c r="ER193" i="12"/>
  <c r="ES138" i="12"/>
  <c r="ER138" i="12"/>
  <c r="EC138" i="12"/>
  <c r="EA138" i="12"/>
  <c r="EE138" i="12"/>
  <c r="ED138" i="12"/>
  <c r="DZ139" i="12"/>
  <c r="EB138" i="12"/>
  <c r="DZ194" i="12"/>
  <c r="ED193" i="12"/>
  <c r="EB193" i="12"/>
  <c r="EA193" i="12"/>
  <c r="EE193" i="12"/>
  <c r="EC193" i="12"/>
  <c r="DZ85" i="12"/>
  <c r="EA84" i="12"/>
  <c r="EE84" i="12"/>
  <c r="ED84" i="12"/>
  <c r="EC84" i="12"/>
  <c r="EB84" i="12"/>
  <c r="EG27" i="12"/>
  <c r="EF27" i="12"/>
  <c r="EX82" i="12"/>
  <c r="ER27" i="12"/>
  <c r="ES27" i="12"/>
  <c r="AI64" i="12"/>
  <c r="AH63" i="12"/>
  <c r="EL85" i="12"/>
  <c r="EM84" i="12"/>
  <c r="EQ84" i="12"/>
  <c r="EP84" i="12"/>
  <c r="EO84" i="12"/>
  <c r="EN84" i="12"/>
  <c r="CT173" i="12"/>
  <c r="CU174" i="12"/>
  <c r="EX27" i="12" l="1"/>
  <c r="EX83" i="12"/>
  <c r="AJ64" i="12"/>
  <c r="AI63" i="12"/>
  <c r="CT195" i="12"/>
  <c r="CT188" i="12"/>
  <c r="CT191" i="12"/>
  <c r="CT189" i="12"/>
  <c r="CT192" i="12"/>
  <c r="CT190" i="12"/>
  <c r="CT187" i="12"/>
  <c r="CT183" i="12"/>
  <c r="CT184" i="12"/>
  <c r="CT193" i="12"/>
  <c r="CT185" i="12"/>
  <c r="CT194" i="12"/>
  <c r="CT182" i="12"/>
  <c r="CT186" i="12"/>
  <c r="CT180" i="12"/>
  <c r="CT176" i="12"/>
  <c r="CT179" i="12"/>
  <c r="CT177" i="12"/>
  <c r="CT175" i="12"/>
  <c r="CT178" i="12"/>
  <c r="CT181" i="12"/>
  <c r="CT138" i="12"/>
  <c r="CT139" i="12"/>
  <c r="CT133" i="12"/>
  <c r="CT135" i="12"/>
  <c r="CT137" i="12"/>
  <c r="CT130" i="12"/>
  <c r="CT140" i="12"/>
  <c r="CT134" i="12"/>
  <c r="CT132" i="12"/>
  <c r="CT131" i="12"/>
  <c r="CT136" i="12"/>
  <c r="CT125" i="12"/>
  <c r="CT124" i="12"/>
  <c r="CT123" i="12"/>
  <c r="CT121" i="12"/>
  <c r="CT128" i="12"/>
  <c r="CT122" i="12"/>
  <c r="CT129" i="12"/>
  <c r="CT127" i="12"/>
  <c r="CT126" i="12"/>
  <c r="CT120" i="12"/>
  <c r="CT82" i="12"/>
  <c r="CT83" i="12"/>
  <c r="CT85" i="12"/>
  <c r="CT84" i="12"/>
  <c r="CT70" i="12"/>
  <c r="CT69" i="12"/>
  <c r="CT68" i="12"/>
  <c r="CT66" i="12"/>
  <c r="CT78" i="12"/>
  <c r="CT73" i="12"/>
  <c r="CT81" i="12"/>
  <c r="CT79" i="12"/>
  <c r="CT76" i="12"/>
  <c r="CT67" i="12"/>
  <c r="CT74" i="12"/>
  <c r="CT75" i="12"/>
  <c r="CT72" i="12"/>
  <c r="CT71" i="12"/>
  <c r="CT65" i="12"/>
  <c r="CT80" i="12"/>
  <c r="CT77" i="12"/>
  <c r="CT19" i="12"/>
  <c r="CT16" i="12"/>
  <c r="CT15" i="12"/>
  <c r="CT26" i="12"/>
  <c r="CT24" i="12"/>
  <c r="CT21" i="12"/>
  <c r="CT14" i="12"/>
  <c r="CT13" i="12"/>
  <c r="CT12" i="12"/>
  <c r="CT22" i="12"/>
  <c r="CT27" i="12"/>
  <c r="CT17" i="12"/>
  <c r="CT29" i="12"/>
  <c r="CT25" i="12"/>
  <c r="CT23" i="12"/>
  <c r="CT28" i="12"/>
  <c r="CT20" i="12"/>
  <c r="CT18" i="12"/>
  <c r="CT7" i="12"/>
  <c r="CT9" i="12"/>
  <c r="CU8" i="12"/>
  <c r="CT11" i="12"/>
  <c r="CT10" i="12"/>
  <c r="ES84" i="12"/>
  <c r="ER84" i="12"/>
  <c r="EB194" i="12"/>
  <c r="ED194" i="12"/>
  <c r="EE194" i="12"/>
  <c r="EA194" i="12"/>
  <c r="DZ195" i="12"/>
  <c r="EC194" i="12"/>
  <c r="EE29" i="12"/>
  <c r="ED29" i="12"/>
  <c r="EC29" i="12"/>
  <c r="EB29" i="12"/>
  <c r="DZ30" i="12"/>
  <c r="EA29" i="12"/>
  <c r="EL196" i="12"/>
  <c r="EM195" i="12"/>
  <c r="EQ195" i="12"/>
  <c r="EO195" i="12"/>
  <c r="EP195" i="12"/>
  <c r="EN195" i="12"/>
  <c r="EG138" i="12"/>
  <c r="EX138" i="12" s="1"/>
  <c r="EF138" i="12"/>
  <c r="AJ119" i="12"/>
  <c r="AI118" i="12"/>
  <c r="CV63" i="12"/>
  <c r="CW64" i="12"/>
  <c r="EE85" i="12"/>
  <c r="ED85" i="12"/>
  <c r="EC85" i="12"/>
  <c r="EB85" i="12"/>
  <c r="DZ86" i="12"/>
  <c r="EA85" i="12"/>
  <c r="EE139" i="12"/>
  <c r="EC139" i="12"/>
  <c r="EB139" i="12"/>
  <c r="DZ140" i="12"/>
  <c r="EA139" i="12"/>
  <c r="ED139" i="12"/>
  <c r="EQ29" i="12"/>
  <c r="EP29" i="12"/>
  <c r="EO29" i="12"/>
  <c r="EN29" i="12"/>
  <c r="EL30" i="12"/>
  <c r="EM29" i="12"/>
  <c r="ER194" i="12"/>
  <c r="ES194" i="12"/>
  <c r="EG28" i="12"/>
  <c r="EF28" i="12"/>
  <c r="EP140" i="12"/>
  <c r="EN140" i="12"/>
  <c r="EL141" i="12"/>
  <c r="EM140" i="12"/>
  <c r="EQ140" i="12"/>
  <c r="EO140" i="12"/>
  <c r="AJ174" i="12"/>
  <c r="AI173" i="12"/>
  <c r="CX118" i="12"/>
  <c r="CY119" i="12"/>
  <c r="ES139" i="12"/>
  <c r="ER139" i="12"/>
  <c r="AH195" i="12"/>
  <c r="AH194" i="12"/>
  <c r="AH192" i="12"/>
  <c r="AH190" i="12"/>
  <c r="AH188" i="12"/>
  <c r="AH191" i="12"/>
  <c r="AH184" i="12"/>
  <c r="AH193" i="12"/>
  <c r="AH186" i="12"/>
  <c r="AH185" i="12"/>
  <c r="AH187" i="12"/>
  <c r="AH181" i="12"/>
  <c r="AH183" i="12"/>
  <c r="AH182" i="12"/>
  <c r="AH180" i="12"/>
  <c r="AH177" i="12"/>
  <c r="AH179" i="12"/>
  <c r="AH175" i="12"/>
  <c r="AH189" i="12"/>
  <c r="AH178" i="12"/>
  <c r="AH176" i="12"/>
  <c r="AH133" i="12"/>
  <c r="AH138" i="12"/>
  <c r="AH134" i="12"/>
  <c r="AH139" i="12"/>
  <c r="AH137" i="12"/>
  <c r="AH140" i="12"/>
  <c r="AH132" i="12"/>
  <c r="AH131" i="12"/>
  <c r="AH136" i="12"/>
  <c r="AH130" i="12"/>
  <c r="AH135" i="12"/>
  <c r="AH122" i="12"/>
  <c r="AH129" i="12"/>
  <c r="AH125" i="12"/>
  <c r="AH124" i="12"/>
  <c r="AH120" i="12"/>
  <c r="AH127" i="12"/>
  <c r="AH123" i="12"/>
  <c r="AH126" i="12"/>
  <c r="AH121" i="12"/>
  <c r="AH128" i="12"/>
  <c r="AH83" i="12"/>
  <c r="AH85" i="12"/>
  <c r="AH84" i="12"/>
  <c r="AH79" i="12"/>
  <c r="AH67" i="12"/>
  <c r="AH74" i="12"/>
  <c r="AH76" i="12"/>
  <c r="AH75" i="12"/>
  <c r="AH70" i="12"/>
  <c r="AH69" i="12"/>
  <c r="AH65" i="12"/>
  <c r="AH82" i="12"/>
  <c r="AH80" i="12"/>
  <c r="AH77" i="12"/>
  <c r="AH72" i="12"/>
  <c r="AH68" i="12"/>
  <c r="AH78" i="12"/>
  <c r="AH71" i="12"/>
  <c r="AH66" i="12"/>
  <c r="AH73" i="12"/>
  <c r="AH81" i="12"/>
  <c r="AH27" i="12"/>
  <c r="AH17" i="12"/>
  <c r="AH29" i="12"/>
  <c r="AH25" i="12"/>
  <c r="AH23" i="12"/>
  <c r="AH28" i="12"/>
  <c r="AH18" i="12"/>
  <c r="AH20" i="12"/>
  <c r="AH19" i="12"/>
  <c r="AH14" i="12"/>
  <c r="AH13" i="12"/>
  <c r="AH26" i="12"/>
  <c r="AH24" i="12"/>
  <c r="AH21" i="12"/>
  <c r="AH16" i="12"/>
  <c r="AH12" i="12"/>
  <c r="AH22" i="12"/>
  <c r="AH15" i="12"/>
  <c r="AH10" i="12"/>
  <c r="AH7" i="12"/>
  <c r="AH11" i="12"/>
  <c r="AI8" i="12"/>
  <c r="AH9" i="12"/>
  <c r="EQ85" i="12"/>
  <c r="EP85" i="12"/>
  <c r="EO85" i="12"/>
  <c r="EN85" i="12"/>
  <c r="EL86" i="12"/>
  <c r="EM85" i="12"/>
  <c r="EG84" i="12"/>
  <c r="EX84" i="12" s="1"/>
  <c r="EF84" i="12"/>
  <c r="ES28" i="12"/>
  <c r="ER28" i="12"/>
  <c r="CU173" i="12"/>
  <c r="CV174" i="12"/>
  <c r="EF193" i="12"/>
  <c r="EG193" i="12"/>
  <c r="EX193" i="12" s="1"/>
  <c r="ED140" i="12" l="1"/>
  <c r="EB140" i="12"/>
  <c r="DZ141" i="12"/>
  <c r="EA140" i="12"/>
  <c r="EE140" i="12"/>
  <c r="EC140" i="12"/>
  <c r="ES195" i="12"/>
  <c r="ER195" i="12"/>
  <c r="EG29" i="12"/>
  <c r="EF29" i="12"/>
  <c r="EQ86" i="12"/>
  <c r="EP86" i="12"/>
  <c r="EO86" i="12"/>
  <c r="EN86" i="12"/>
  <c r="EL87" i="12"/>
  <c r="EM86" i="12"/>
  <c r="EO141" i="12"/>
  <c r="EL142" i="12"/>
  <c r="EM141" i="12"/>
  <c r="EQ141" i="12"/>
  <c r="EP141" i="12"/>
  <c r="EN141" i="12"/>
  <c r="EQ30" i="12"/>
  <c r="EP30" i="12"/>
  <c r="EO30" i="12"/>
  <c r="EN30" i="12"/>
  <c r="EL31" i="12"/>
  <c r="EM30" i="12"/>
  <c r="EG139" i="12"/>
  <c r="EX139" i="12" s="1"/>
  <c r="EF139" i="12"/>
  <c r="EG194" i="12"/>
  <c r="EX194" i="12" s="1"/>
  <c r="EF194" i="12"/>
  <c r="CV173" i="12"/>
  <c r="CW174" i="12"/>
  <c r="ES85" i="12"/>
  <c r="ER85" i="12"/>
  <c r="CY118" i="12"/>
  <c r="CZ119" i="12"/>
  <c r="ER140" i="12"/>
  <c r="ES140" i="12"/>
  <c r="ES29" i="12"/>
  <c r="ER29" i="12"/>
  <c r="CW63" i="12"/>
  <c r="CX64" i="12"/>
  <c r="AJ173" i="12"/>
  <c r="AK174" i="12"/>
  <c r="EX28" i="12"/>
  <c r="EE86" i="12"/>
  <c r="ED86" i="12"/>
  <c r="EC86" i="12"/>
  <c r="EB86" i="12"/>
  <c r="DZ87" i="12"/>
  <c r="EA86" i="12"/>
  <c r="AJ118" i="12"/>
  <c r="AK119" i="12"/>
  <c r="EQ196" i="12"/>
  <c r="EP196" i="12"/>
  <c r="EN196" i="12"/>
  <c r="EO196" i="12"/>
  <c r="EL197" i="12"/>
  <c r="EM196" i="12"/>
  <c r="DZ196" i="12"/>
  <c r="EA195" i="12"/>
  <c r="EE195" i="12"/>
  <c r="EC195" i="12"/>
  <c r="EB195" i="12"/>
  <c r="ED195" i="12"/>
  <c r="EG85" i="12"/>
  <c r="EF85" i="12"/>
  <c r="CU196" i="12"/>
  <c r="CU194" i="12"/>
  <c r="CU193" i="12"/>
  <c r="CU192" i="12"/>
  <c r="CU180" i="12"/>
  <c r="CU189" i="12"/>
  <c r="CU183" i="12"/>
  <c r="CU195" i="12"/>
  <c r="CU188" i="12"/>
  <c r="CU186" i="12"/>
  <c r="CU185" i="12"/>
  <c r="CU182" i="12"/>
  <c r="CU181" i="12"/>
  <c r="CU184" i="12"/>
  <c r="CU179" i="12"/>
  <c r="CU178" i="12"/>
  <c r="CU190" i="12"/>
  <c r="CU177" i="12"/>
  <c r="CU191" i="12"/>
  <c r="CU176" i="12"/>
  <c r="CU175" i="12"/>
  <c r="CU187" i="12"/>
  <c r="CU140" i="12"/>
  <c r="CU136" i="12"/>
  <c r="CU134" i="12"/>
  <c r="CU137" i="12"/>
  <c r="CU135" i="12"/>
  <c r="CU133" i="12"/>
  <c r="CU141" i="12"/>
  <c r="CU138" i="12"/>
  <c r="CU129" i="12"/>
  <c r="CU130" i="12"/>
  <c r="CU132" i="12"/>
  <c r="CU131" i="12"/>
  <c r="CU139" i="12"/>
  <c r="CU125" i="12"/>
  <c r="CU124" i="12"/>
  <c r="CU123" i="12"/>
  <c r="CU121" i="12"/>
  <c r="CU128" i="12"/>
  <c r="CU122" i="12"/>
  <c r="CU127" i="12"/>
  <c r="CU126" i="12"/>
  <c r="CU120" i="12"/>
  <c r="CU86" i="12"/>
  <c r="CU83" i="12"/>
  <c r="CU85" i="12"/>
  <c r="CU84" i="12"/>
  <c r="CU78" i="12"/>
  <c r="CU82" i="12"/>
  <c r="CU73" i="12"/>
  <c r="CU81" i="12"/>
  <c r="CU79" i="12"/>
  <c r="CU76" i="12"/>
  <c r="CU67" i="12"/>
  <c r="CU74" i="12"/>
  <c r="CU75" i="12"/>
  <c r="CU72" i="12"/>
  <c r="CU71" i="12"/>
  <c r="CU65" i="12"/>
  <c r="CU80" i="12"/>
  <c r="CU77" i="12"/>
  <c r="CU70" i="12"/>
  <c r="CU69" i="12"/>
  <c r="CU68" i="12"/>
  <c r="CU66" i="12"/>
  <c r="CU26" i="12"/>
  <c r="CU24" i="12"/>
  <c r="CU21" i="12"/>
  <c r="CU14" i="12"/>
  <c r="CU13" i="12"/>
  <c r="CU12" i="12"/>
  <c r="CU22" i="12"/>
  <c r="CU30" i="12"/>
  <c r="CU27" i="12"/>
  <c r="CU17" i="12"/>
  <c r="CU29" i="12"/>
  <c r="CU25" i="12"/>
  <c r="CU23" i="12"/>
  <c r="CU28" i="12"/>
  <c r="CU20" i="12"/>
  <c r="CU18" i="12"/>
  <c r="CU19" i="12"/>
  <c r="CU16" i="12"/>
  <c r="CU15" i="12"/>
  <c r="CU9" i="12"/>
  <c r="CV8" i="12"/>
  <c r="CU11" i="12"/>
  <c r="CU10" i="12"/>
  <c r="CU7" i="12"/>
  <c r="AI196" i="12"/>
  <c r="AI188" i="12"/>
  <c r="AI195" i="12"/>
  <c r="AI193" i="12"/>
  <c r="AI189" i="12"/>
  <c r="AI194" i="12"/>
  <c r="AI186" i="12"/>
  <c r="AI185" i="12"/>
  <c r="AI187" i="12"/>
  <c r="AI182" i="12"/>
  <c r="AI190" i="12"/>
  <c r="AI183" i="12"/>
  <c r="AI191" i="12"/>
  <c r="AI180" i="12"/>
  <c r="AI179" i="12"/>
  <c r="AI192" i="12"/>
  <c r="AI176" i="12"/>
  <c r="AI178" i="12"/>
  <c r="AI184" i="12"/>
  <c r="AI177" i="12"/>
  <c r="AI175" i="12"/>
  <c r="AI181" i="12"/>
  <c r="AI137" i="12"/>
  <c r="AI135" i="12"/>
  <c r="AI141" i="12"/>
  <c r="AI138" i="12"/>
  <c r="AI140" i="12"/>
  <c r="AI136" i="12"/>
  <c r="AI139" i="12"/>
  <c r="AI131" i="12"/>
  <c r="AI134" i="12"/>
  <c r="AI132" i="12"/>
  <c r="AI133" i="12"/>
  <c r="AI122" i="12"/>
  <c r="AI129" i="12"/>
  <c r="AI125" i="12"/>
  <c r="AI124" i="12"/>
  <c r="AI120" i="12"/>
  <c r="AI127" i="12"/>
  <c r="AI123" i="12"/>
  <c r="AI130" i="12"/>
  <c r="AI126" i="12"/>
  <c r="AI121" i="12"/>
  <c r="AI128" i="12"/>
  <c r="AI85" i="12"/>
  <c r="AI84" i="12"/>
  <c r="AI86" i="12"/>
  <c r="AI83" i="12"/>
  <c r="AI74" i="12"/>
  <c r="AI76" i="12"/>
  <c r="AI75" i="12"/>
  <c r="AI70" i="12"/>
  <c r="AI69" i="12"/>
  <c r="AI65" i="12"/>
  <c r="AI82" i="12"/>
  <c r="AI80" i="12"/>
  <c r="AI77" i="12"/>
  <c r="AI72" i="12"/>
  <c r="AI68" i="12"/>
  <c r="AI78" i="12"/>
  <c r="AI71" i="12"/>
  <c r="AI66" i="12"/>
  <c r="AI73" i="12"/>
  <c r="AI81" i="12"/>
  <c r="AI79" i="12"/>
  <c r="AI67" i="12"/>
  <c r="AI29" i="12"/>
  <c r="AI25" i="12"/>
  <c r="AI23" i="12"/>
  <c r="AI28" i="12"/>
  <c r="AI18" i="12"/>
  <c r="AI20" i="12"/>
  <c r="AI19" i="12"/>
  <c r="AI14" i="12"/>
  <c r="AI13" i="12"/>
  <c r="AI26" i="12"/>
  <c r="AI24" i="12"/>
  <c r="AI21" i="12"/>
  <c r="AI16" i="12"/>
  <c r="AI12" i="12"/>
  <c r="AI22" i="12"/>
  <c r="AI15" i="12"/>
  <c r="AI30" i="12"/>
  <c r="AI27" i="12"/>
  <c r="AI17" i="12"/>
  <c r="AI10" i="12"/>
  <c r="AI7" i="12"/>
  <c r="AI11" i="12"/>
  <c r="AJ8" i="12"/>
  <c r="AI9" i="12"/>
  <c r="EE30" i="12"/>
  <c r="ED30" i="12"/>
  <c r="EC30" i="12"/>
  <c r="EB30" i="12"/>
  <c r="DZ31" i="12"/>
  <c r="EA30" i="12"/>
  <c r="AJ63" i="12"/>
  <c r="AK64" i="12"/>
  <c r="EX85" i="12" l="1"/>
  <c r="AJ195" i="12"/>
  <c r="AJ197" i="12"/>
  <c r="AJ192" i="12"/>
  <c r="AJ190" i="12"/>
  <c r="AJ196" i="12"/>
  <c r="AJ188" i="12"/>
  <c r="AJ193" i="12"/>
  <c r="AJ191" i="12"/>
  <c r="AJ194" i="12"/>
  <c r="AJ184" i="12"/>
  <c r="AJ187" i="12"/>
  <c r="AJ182" i="12"/>
  <c r="AJ181" i="12"/>
  <c r="AJ189" i="12"/>
  <c r="AJ185" i="12"/>
  <c r="AJ186" i="12"/>
  <c r="AJ175" i="12"/>
  <c r="AJ176" i="12"/>
  <c r="AJ177" i="12"/>
  <c r="AJ183" i="12"/>
  <c r="AJ180" i="12"/>
  <c r="AJ179" i="12"/>
  <c r="AJ178" i="12"/>
  <c r="AJ141" i="12"/>
  <c r="AJ138" i="12"/>
  <c r="AJ140" i="12"/>
  <c r="AJ136" i="12"/>
  <c r="AJ134" i="12"/>
  <c r="AJ137" i="12"/>
  <c r="AJ135" i="12"/>
  <c r="AJ132" i="12"/>
  <c r="AJ131" i="12"/>
  <c r="AJ139" i="12"/>
  <c r="AJ133" i="12"/>
  <c r="AJ129" i="12"/>
  <c r="AJ130" i="12"/>
  <c r="AJ142" i="12"/>
  <c r="AJ125" i="12"/>
  <c r="AJ124" i="12"/>
  <c r="AJ120" i="12"/>
  <c r="AJ127" i="12"/>
  <c r="AJ123" i="12"/>
  <c r="AJ126" i="12"/>
  <c r="AJ121" i="12"/>
  <c r="AJ128" i="12"/>
  <c r="AJ122" i="12"/>
  <c r="AJ84" i="12"/>
  <c r="AJ87" i="12"/>
  <c r="AJ86" i="12"/>
  <c r="AJ83" i="12"/>
  <c r="AJ85" i="12"/>
  <c r="AJ76" i="12"/>
  <c r="AJ75" i="12"/>
  <c r="AJ70" i="12"/>
  <c r="AJ69" i="12"/>
  <c r="AJ65" i="12"/>
  <c r="AJ82" i="12"/>
  <c r="AJ80" i="12"/>
  <c r="AJ77" i="12"/>
  <c r="AJ72" i="12"/>
  <c r="AJ68" i="12"/>
  <c r="AJ78" i="12"/>
  <c r="AJ71" i="12"/>
  <c r="AJ66" i="12"/>
  <c r="AJ73" i="12"/>
  <c r="AJ81" i="12"/>
  <c r="AJ79" i="12"/>
  <c r="AJ67" i="12"/>
  <c r="AJ74" i="12"/>
  <c r="AJ23" i="12"/>
  <c r="AJ28" i="12"/>
  <c r="AJ18" i="12"/>
  <c r="AJ20" i="12"/>
  <c r="AJ19" i="12"/>
  <c r="AJ14" i="12"/>
  <c r="AJ13" i="12"/>
  <c r="AJ26" i="12"/>
  <c r="AJ24" i="12"/>
  <c r="AJ21" i="12"/>
  <c r="AJ16" i="12"/>
  <c r="AJ12" i="12"/>
  <c r="AJ31" i="12"/>
  <c r="AJ22" i="12"/>
  <c r="AJ15" i="12"/>
  <c r="AJ30" i="12"/>
  <c r="AJ27" i="12"/>
  <c r="AJ17" i="12"/>
  <c r="AJ29" i="12"/>
  <c r="AJ25" i="12"/>
  <c r="AJ7" i="12"/>
  <c r="AJ11" i="12"/>
  <c r="AK8" i="12"/>
  <c r="AJ9" i="12"/>
  <c r="AJ10" i="12"/>
  <c r="AL119" i="12"/>
  <c r="AK118" i="12"/>
  <c r="EQ87" i="12"/>
  <c r="EP87" i="12"/>
  <c r="EO87" i="12"/>
  <c r="EN87" i="12"/>
  <c r="EL88" i="12"/>
  <c r="EM87" i="12"/>
  <c r="EE31" i="12"/>
  <c r="ED31" i="12"/>
  <c r="EC31" i="12"/>
  <c r="EB31" i="12"/>
  <c r="DZ32" i="12"/>
  <c r="EA31" i="12"/>
  <c r="EE196" i="12"/>
  <c r="ED196" i="12"/>
  <c r="EB196" i="12"/>
  <c r="DZ197" i="12"/>
  <c r="EA196" i="12"/>
  <c r="EC196" i="12"/>
  <c r="AK173" i="12"/>
  <c r="AL174" i="12"/>
  <c r="CZ118" i="12"/>
  <c r="DA119" i="12"/>
  <c r="ES141" i="12"/>
  <c r="ER141" i="12"/>
  <c r="ES86" i="12"/>
  <c r="ER86" i="12"/>
  <c r="EG30" i="12"/>
  <c r="EF30" i="12"/>
  <c r="CV197" i="12"/>
  <c r="CV196" i="12"/>
  <c r="CV195" i="12"/>
  <c r="CV191" i="12"/>
  <c r="CV189" i="12"/>
  <c r="CV192" i="12"/>
  <c r="CV190" i="12"/>
  <c r="CV194" i="12"/>
  <c r="CV188" i="12"/>
  <c r="CV186" i="12"/>
  <c r="CV184" i="12"/>
  <c r="CV193" i="12"/>
  <c r="CV187" i="12"/>
  <c r="CV185" i="12"/>
  <c r="CV179" i="12"/>
  <c r="CV181" i="12"/>
  <c r="CV180" i="12"/>
  <c r="CV183" i="12"/>
  <c r="CV182" i="12"/>
  <c r="CV178" i="12"/>
  <c r="CV177" i="12"/>
  <c r="CV175" i="12"/>
  <c r="CV176" i="12"/>
  <c r="CV139" i="12"/>
  <c r="CV137" i="12"/>
  <c r="CV135" i="12"/>
  <c r="CV132" i="12"/>
  <c r="CV141" i="12"/>
  <c r="CV138" i="12"/>
  <c r="CV140" i="12"/>
  <c r="CV136" i="12"/>
  <c r="CV134" i="12"/>
  <c r="CV142" i="12"/>
  <c r="CV130" i="12"/>
  <c r="CV131" i="12"/>
  <c r="CV133" i="12"/>
  <c r="CV129" i="12"/>
  <c r="CV128" i="12"/>
  <c r="CV122" i="12"/>
  <c r="CV127" i="12"/>
  <c r="CV126" i="12"/>
  <c r="CV120" i="12"/>
  <c r="CV125" i="12"/>
  <c r="CV124" i="12"/>
  <c r="CV123" i="12"/>
  <c r="CV121" i="12"/>
  <c r="CV87" i="12"/>
  <c r="CV86" i="12"/>
  <c r="CV83" i="12"/>
  <c r="CV85" i="12"/>
  <c r="CV84" i="12"/>
  <c r="CV82" i="12"/>
  <c r="CV73" i="12"/>
  <c r="CV81" i="12"/>
  <c r="CV79" i="12"/>
  <c r="CV76" i="12"/>
  <c r="CV67" i="12"/>
  <c r="CV74" i="12"/>
  <c r="CV75" i="12"/>
  <c r="CV72" i="12"/>
  <c r="CV71" i="12"/>
  <c r="CV65" i="12"/>
  <c r="CV80" i="12"/>
  <c r="CV77" i="12"/>
  <c r="CV70" i="12"/>
  <c r="CV69" i="12"/>
  <c r="CV68" i="12"/>
  <c r="CV66" i="12"/>
  <c r="CV78" i="12"/>
  <c r="CV14" i="12"/>
  <c r="CV13" i="12"/>
  <c r="CV12" i="12"/>
  <c r="CV31" i="12"/>
  <c r="CV22" i="12"/>
  <c r="CV30" i="12"/>
  <c r="CV27" i="12"/>
  <c r="CV17" i="12"/>
  <c r="CV29" i="12"/>
  <c r="CV25" i="12"/>
  <c r="CV23" i="12"/>
  <c r="CV28" i="12"/>
  <c r="CV20" i="12"/>
  <c r="CV11" i="12"/>
  <c r="CV18" i="12"/>
  <c r="CV19" i="12"/>
  <c r="CV16" i="12"/>
  <c r="CV15" i="12"/>
  <c r="CV26" i="12"/>
  <c r="CV24" i="12"/>
  <c r="CV21" i="12"/>
  <c r="CV9" i="12"/>
  <c r="CW8" i="12"/>
  <c r="CV10" i="12"/>
  <c r="CV7" i="12"/>
  <c r="EQ197" i="12"/>
  <c r="EP197" i="12"/>
  <c r="EO197" i="12"/>
  <c r="EL198" i="12"/>
  <c r="EM197" i="12"/>
  <c r="EN197" i="12"/>
  <c r="EE87" i="12"/>
  <c r="ED87" i="12"/>
  <c r="EC87" i="12"/>
  <c r="EB87" i="12"/>
  <c r="DZ88" i="12"/>
  <c r="EA87" i="12"/>
  <c r="CX63" i="12"/>
  <c r="CY64" i="12"/>
  <c r="EG86" i="12"/>
  <c r="EX86" i="12" s="1"/>
  <c r="EF86" i="12"/>
  <c r="EQ31" i="12"/>
  <c r="EP31" i="12"/>
  <c r="EO31" i="12"/>
  <c r="EN31" i="12"/>
  <c r="EL32" i="12"/>
  <c r="EM31" i="12"/>
  <c r="EC141" i="12"/>
  <c r="DZ142" i="12"/>
  <c r="EA141" i="12"/>
  <c r="EE141" i="12"/>
  <c r="ED141" i="12"/>
  <c r="EB141" i="12"/>
  <c r="EG195" i="12"/>
  <c r="EX195" i="12" s="1"/>
  <c r="EF195" i="12"/>
  <c r="ER196" i="12"/>
  <c r="ES196" i="12"/>
  <c r="CX174" i="12"/>
  <c r="CW173" i="12"/>
  <c r="ES30" i="12"/>
  <c r="ER30" i="12"/>
  <c r="EN142" i="12"/>
  <c r="EP142" i="12"/>
  <c r="EO142" i="12"/>
  <c r="EQ142" i="12"/>
  <c r="EL143" i="12"/>
  <c r="EM142" i="12"/>
  <c r="EF140" i="12"/>
  <c r="EG140" i="12"/>
  <c r="EX140" i="12" s="1"/>
  <c r="AK63" i="12"/>
  <c r="AL64" i="12"/>
  <c r="EX29" i="12"/>
  <c r="AL63" i="12" l="1"/>
  <c r="AM64" i="12"/>
  <c r="CZ64" i="12"/>
  <c r="CY63" i="12"/>
  <c r="ES197" i="12"/>
  <c r="ER197" i="12"/>
  <c r="CW198" i="12"/>
  <c r="CW196" i="12"/>
  <c r="CW195" i="12"/>
  <c r="CW192" i="12"/>
  <c r="CW190" i="12"/>
  <c r="CW197" i="12"/>
  <c r="CW193" i="12"/>
  <c r="CW191" i="12"/>
  <c r="CW183" i="12"/>
  <c r="CW188" i="12"/>
  <c r="CW186" i="12"/>
  <c r="CW184" i="12"/>
  <c r="CW185" i="12"/>
  <c r="CW182" i="12"/>
  <c r="CW181" i="12"/>
  <c r="CW194" i="12"/>
  <c r="CW179" i="12"/>
  <c r="CW189" i="12"/>
  <c r="CW187" i="12"/>
  <c r="CW175" i="12"/>
  <c r="CW180" i="12"/>
  <c r="CW178" i="12"/>
  <c r="CW177" i="12"/>
  <c r="CW137" i="12"/>
  <c r="CW135" i="12"/>
  <c r="CW143" i="12"/>
  <c r="CW176" i="12"/>
  <c r="CW142" i="12"/>
  <c r="CW140" i="12"/>
  <c r="CW136" i="12"/>
  <c r="CW134" i="12"/>
  <c r="CW139" i="12"/>
  <c r="CW131" i="12"/>
  <c r="CW141" i="12"/>
  <c r="CW132" i="12"/>
  <c r="CW133" i="12"/>
  <c r="CW138" i="12"/>
  <c r="CW129" i="12"/>
  <c r="CW130" i="12"/>
  <c r="CW128" i="12"/>
  <c r="CW122" i="12"/>
  <c r="CW127" i="12"/>
  <c r="CW126" i="12"/>
  <c r="CW120" i="12"/>
  <c r="CW125" i="12"/>
  <c r="CW124" i="12"/>
  <c r="CW123" i="12"/>
  <c r="CW121" i="12"/>
  <c r="CW87" i="12"/>
  <c r="CW86" i="12"/>
  <c r="CW83" i="12"/>
  <c r="CW85" i="12"/>
  <c r="CW84" i="12"/>
  <c r="CW82" i="12"/>
  <c r="CW88" i="12"/>
  <c r="CW81" i="12"/>
  <c r="CW79" i="12"/>
  <c r="CW76" i="12"/>
  <c r="CW67" i="12"/>
  <c r="CW74" i="12"/>
  <c r="CW75" i="12"/>
  <c r="CW72" i="12"/>
  <c r="CW71" i="12"/>
  <c r="CW65" i="12"/>
  <c r="CW80" i="12"/>
  <c r="CW77" i="12"/>
  <c r="CW70" i="12"/>
  <c r="CW69" i="12"/>
  <c r="CW68" i="12"/>
  <c r="CW66" i="12"/>
  <c r="CW78" i="12"/>
  <c r="CW73" i="12"/>
  <c r="CW31" i="12"/>
  <c r="CW22" i="12"/>
  <c r="CW30" i="12"/>
  <c r="CW27" i="12"/>
  <c r="CW17" i="12"/>
  <c r="CW29" i="12"/>
  <c r="CW25" i="12"/>
  <c r="CW23" i="12"/>
  <c r="CW28" i="12"/>
  <c r="CW20" i="12"/>
  <c r="CW11" i="12"/>
  <c r="CW18" i="12"/>
  <c r="CW19" i="12"/>
  <c r="CW16" i="12"/>
  <c r="CW15" i="12"/>
  <c r="CW26" i="12"/>
  <c r="CW24" i="12"/>
  <c r="CW21" i="12"/>
  <c r="CW32" i="12"/>
  <c r="CW14" i="12"/>
  <c r="CW13" i="12"/>
  <c r="CW12" i="12"/>
  <c r="CX8" i="12"/>
  <c r="CW10" i="12"/>
  <c r="CW7" i="12"/>
  <c r="CW9" i="12"/>
  <c r="AL173" i="12"/>
  <c r="AM174" i="12"/>
  <c r="ER87" i="12"/>
  <c r="ES87" i="12"/>
  <c r="AK198" i="12"/>
  <c r="AK196" i="12"/>
  <c r="AK193" i="12"/>
  <c r="AK195" i="12"/>
  <c r="AK191" i="12"/>
  <c r="AK189" i="12"/>
  <c r="AK197" i="12"/>
  <c r="AK186" i="12"/>
  <c r="AK185" i="12"/>
  <c r="AK182" i="12"/>
  <c r="AK192" i="12"/>
  <c r="AK183" i="12"/>
  <c r="AK184" i="12"/>
  <c r="AK181" i="12"/>
  <c r="AK194" i="12"/>
  <c r="AK180" i="12"/>
  <c r="AK179" i="12"/>
  <c r="AK178" i="12"/>
  <c r="AK190" i="12"/>
  <c r="AK187" i="12"/>
  <c r="AK188" i="12"/>
  <c r="AK176" i="12"/>
  <c r="AK175" i="12"/>
  <c r="AK177" i="12"/>
  <c r="AK142" i="12"/>
  <c r="AK140" i="12"/>
  <c r="AK136" i="12"/>
  <c r="AK134" i="12"/>
  <c r="AK139" i="12"/>
  <c r="AK137" i="12"/>
  <c r="AK135" i="12"/>
  <c r="AK143" i="12"/>
  <c r="AK132" i="12"/>
  <c r="AK131" i="12"/>
  <c r="AK133" i="12"/>
  <c r="AK129" i="12"/>
  <c r="AK130" i="12"/>
  <c r="AK138" i="12"/>
  <c r="AK141" i="12"/>
  <c r="AK125" i="12"/>
  <c r="AK124" i="12"/>
  <c r="AK120" i="12"/>
  <c r="AK127" i="12"/>
  <c r="AK123" i="12"/>
  <c r="AK126" i="12"/>
  <c r="AK121" i="12"/>
  <c r="AK128" i="12"/>
  <c r="AK122" i="12"/>
  <c r="AK84" i="12"/>
  <c r="AK88" i="12"/>
  <c r="AK87" i="12"/>
  <c r="AK86" i="12"/>
  <c r="AK83" i="12"/>
  <c r="AK85" i="12"/>
  <c r="AK82" i="12"/>
  <c r="AK80" i="12"/>
  <c r="AK77" i="12"/>
  <c r="AK72" i="12"/>
  <c r="AK68" i="12"/>
  <c r="AK78" i="12"/>
  <c r="AK71" i="12"/>
  <c r="AK66" i="12"/>
  <c r="AK73" i="12"/>
  <c r="AK81" i="12"/>
  <c r="AK79" i="12"/>
  <c r="AK67" i="12"/>
  <c r="AK74" i="12"/>
  <c r="AK76" i="12"/>
  <c r="AK75" i="12"/>
  <c r="AK70" i="12"/>
  <c r="AK69" i="12"/>
  <c r="AK65" i="12"/>
  <c r="AK28" i="12"/>
  <c r="AK18" i="12"/>
  <c r="AK20" i="12"/>
  <c r="AK19" i="12"/>
  <c r="AK14" i="12"/>
  <c r="AK13" i="12"/>
  <c r="AK26" i="12"/>
  <c r="AK24" i="12"/>
  <c r="AK21" i="12"/>
  <c r="AK32" i="12"/>
  <c r="AK16" i="12"/>
  <c r="AK12" i="12"/>
  <c r="AK31" i="12"/>
  <c r="AK22" i="12"/>
  <c r="AK15" i="12"/>
  <c r="AK30" i="12"/>
  <c r="AK27" i="12"/>
  <c r="AK17" i="12"/>
  <c r="AK29" i="12"/>
  <c r="AK25" i="12"/>
  <c r="AK23" i="12"/>
  <c r="AK11" i="12"/>
  <c r="AL8" i="12"/>
  <c r="AK9" i="12"/>
  <c r="AK10" i="12"/>
  <c r="AK7" i="12"/>
  <c r="ES142" i="12"/>
  <c r="ER142" i="12"/>
  <c r="EQ32" i="12"/>
  <c r="EP32" i="12"/>
  <c r="EL33" i="12"/>
  <c r="EO32" i="12"/>
  <c r="EN32" i="12"/>
  <c r="EM32" i="12"/>
  <c r="EX30" i="12"/>
  <c r="EE32" i="12"/>
  <c r="ED32" i="12"/>
  <c r="EC32" i="12"/>
  <c r="EB32" i="12"/>
  <c r="EA32" i="12"/>
  <c r="DZ33" i="12"/>
  <c r="EG141" i="12"/>
  <c r="EX141" i="12" s="1"/>
  <c r="EF141" i="12"/>
  <c r="ER31" i="12"/>
  <c r="ES31" i="12"/>
  <c r="EP198" i="12"/>
  <c r="EL199" i="12"/>
  <c r="EO198" i="12"/>
  <c r="EN198" i="12"/>
  <c r="EQ198" i="12"/>
  <c r="EM198" i="12"/>
  <c r="EF31" i="12"/>
  <c r="EG31" i="12"/>
  <c r="EE88" i="12"/>
  <c r="ED88" i="12"/>
  <c r="DZ89" i="12"/>
  <c r="EC88" i="12"/>
  <c r="EB88" i="12"/>
  <c r="EA88" i="12"/>
  <c r="EF87" i="12"/>
  <c r="EG87" i="12"/>
  <c r="EE197" i="12"/>
  <c r="ED197" i="12"/>
  <c r="EC197" i="12"/>
  <c r="DZ198" i="12"/>
  <c r="EA197" i="12"/>
  <c r="EB197" i="12"/>
  <c r="EM143" i="12"/>
  <c r="EQ143" i="12"/>
  <c r="EL144" i="12"/>
  <c r="EO143" i="12"/>
  <c r="EN143" i="12"/>
  <c r="EP143" i="12"/>
  <c r="CX173" i="12"/>
  <c r="CY174" i="12"/>
  <c r="EF196" i="12"/>
  <c r="EG196" i="12"/>
  <c r="EX196" i="12" s="1"/>
  <c r="AL118" i="12"/>
  <c r="AM119" i="12"/>
  <c r="EB142" i="12"/>
  <c r="ED142" i="12"/>
  <c r="EC142" i="12"/>
  <c r="EE142" i="12"/>
  <c r="DZ143" i="12"/>
  <c r="EA142" i="12"/>
  <c r="DB119" i="12"/>
  <c r="DA118" i="12"/>
  <c r="EQ88" i="12"/>
  <c r="EP88" i="12"/>
  <c r="EL89" i="12"/>
  <c r="EO88" i="12"/>
  <c r="EN88" i="12"/>
  <c r="EM88" i="12"/>
  <c r="EX31" i="12" l="1"/>
  <c r="EX87" i="12"/>
  <c r="ES88" i="12"/>
  <c r="ER88" i="12"/>
  <c r="EA143" i="12"/>
  <c r="EE143" i="12"/>
  <c r="DZ144" i="12"/>
  <c r="EC143" i="12"/>
  <c r="EB143" i="12"/>
  <c r="ED143" i="12"/>
  <c r="CZ174" i="12"/>
  <c r="CY173" i="12"/>
  <c r="EG197" i="12"/>
  <c r="EX197" i="12" s="1"/>
  <c r="EF197" i="12"/>
  <c r="EN89" i="12"/>
  <c r="EL90" i="12"/>
  <c r="EM89" i="12"/>
  <c r="EQ89" i="12"/>
  <c r="EP89" i="12"/>
  <c r="EO89" i="12"/>
  <c r="EG88" i="12"/>
  <c r="EF88" i="12"/>
  <c r="ED198" i="12"/>
  <c r="DZ199" i="12"/>
  <c r="EC198" i="12"/>
  <c r="EB198" i="12"/>
  <c r="EA198" i="12"/>
  <c r="EE198" i="12"/>
  <c r="ER198" i="12"/>
  <c r="ES198" i="12"/>
  <c r="EC33" i="12"/>
  <c r="EB33" i="12"/>
  <c r="DZ34" i="12"/>
  <c r="EE33" i="12"/>
  <c r="ED33" i="12"/>
  <c r="EA33" i="12"/>
  <c r="ER32" i="12"/>
  <c r="ES32" i="12"/>
  <c r="CX197" i="12"/>
  <c r="CX195" i="12"/>
  <c r="CX199" i="12"/>
  <c r="CX192" i="12"/>
  <c r="CX190" i="12"/>
  <c r="CX187" i="12"/>
  <c r="CX198" i="12"/>
  <c r="CX196" i="12"/>
  <c r="CX194" i="12"/>
  <c r="CX188" i="12"/>
  <c r="CX191" i="12"/>
  <c r="CX189" i="12"/>
  <c r="CX184" i="12"/>
  <c r="CX185" i="12"/>
  <c r="CX182" i="12"/>
  <c r="CX181" i="12"/>
  <c r="CX183" i="12"/>
  <c r="CX180" i="12"/>
  <c r="CX186" i="12"/>
  <c r="CX193" i="12"/>
  <c r="CX177" i="12"/>
  <c r="CX175" i="12"/>
  <c r="CX179" i="12"/>
  <c r="CX176" i="12"/>
  <c r="CX178" i="12"/>
  <c r="CX143" i="12"/>
  <c r="CX142" i="12"/>
  <c r="CX133" i="12"/>
  <c r="CX141" i="12"/>
  <c r="CX138" i="12"/>
  <c r="CX139" i="12"/>
  <c r="CX144" i="12"/>
  <c r="CX132" i="12"/>
  <c r="CX131" i="12"/>
  <c r="CX137" i="12"/>
  <c r="CX140" i="12"/>
  <c r="CX134" i="12"/>
  <c r="CX136" i="12"/>
  <c r="CX130" i="12"/>
  <c r="CX135" i="12"/>
  <c r="CX122" i="12"/>
  <c r="CX127" i="12"/>
  <c r="CX126" i="12"/>
  <c r="CX120" i="12"/>
  <c r="CX129" i="12"/>
  <c r="CX125" i="12"/>
  <c r="CX124" i="12"/>
  <c r="CX123" i="12"/>
  <c r="CX121" i="12"/>
  <c r="CX128" i="12"/>
  <c r="CX86" i="12"/>
  <c r="CX83" i="12"/>
  <c r="CX85" i="12"/>
  <c r="CX84" i="12"/>
  <c r="CX89" i="12"/>
  <c r="CX88" i="12"/>
  <c r="CX87" i="12"/>
  <c r="CX82" i="12"/>
  <c r="CX76" i="12"/>
  <c r="CX67" i="12"/>
  <c r="CX74" i="12"/>
  <c r="CX75" i="12"/>
  <c r="CX72" i="12"/>
  <c r="CX71" i="12"/>
  <c r="CX65" i="12"/>
  <c r="CX80" i="12"/>
  <c r="CX77" i="12"/>
  <c r="CX70" i="12"/>
  <c r="CX69" i="12"/>
  <c r="CX68" i="12"/>
  <c r="CX66" i="12"/>
  <c r="CX78" i="12"/>
  <c r="CX73" i="12"/>
  <c r="CX81" i="12"/>
  <c r="CX79" i="12"/>
  <c r="CX30" i="12"/>
  <c r="CX27" i="12"/>
  <c r="CX17" i="12"/>
  <c r="CX29" i="12"/>
  <c r="CX25" i="12"/>
  <c r="CX23" i="12"/>
  <c r="CX28" i="12"/>
  <c r="CX20" i="12"/>
  <c r="CX18" i="12"/>
  <c r="CX19" i="12"/>
  <c r="CX16" i="12"/>
  <c r="CX15" i="12"/>
  <c r="CX26" i="12"/>
  <c r="CX24" i="12"/>
  <c r="CX21" i="12"/>
  <c r="CX32" i="12"/>
  <c r="CX14" i="12"/>
  <c r="CX13" i="12"/>
  <c r="CX12" i="12"/>
  <c r="CX33" i="12"/>
  <c r="CX31" i="12"/>
  <c r="CX22" i="12"/>
  <c r="CX10" i="12"/>
  <c r="CX11" i="12"/>
  <c r="CX7" i="12"/>
  <c r="CX9" i="12"/>
  <c r="CY8" i="12"/>
  <c r="EG142" i="12"/>
  <c r="EX142" i="12" s="1"/>
  <c r="EF142" i="12"/>
  <c r="ES143" i="12"/>
  <c r="ER143" i="12"/>
  <c r="EB89" i="12"/>
  <c r="DZ90" i="12"/>
  <c r="EA89" i="12"/>
  <c r="EE89" i="12"/>
  <c r="ED89" i="12"/>
  <c r="EC89" i="12"/>
  <c r="AM118" i="12"/>
  <c r="AN119" i="12"/>
  <c r="EO199" i="12"/>
  <c r="EL200" i="12"/>
  <c r="EM199" i="12"/>
  <c r="EQ199" i="12"/>
  <c r="EN199" i="12"/>
  <c r="EP199" i="12"/>
  <c r="EG32" i="12"/>
  <c r="EX32" i="12" s="1"/>
  <c r="EF32" i="12"/>
  <c r="EO33" i="12"/>
  <c r="EN33" i="12"/>
  <c r="EL34" i="12"/>
  <c r="EP33" i="12"/>
  <c r="EM33" i="12"/>
  <c r="EQ33" i="12"/>
  <c r="AL198" i="12"/>
  <c r="AL197" i="12"/>
  <c r="AL195" i="12"/>
  <c r="AL199" i="12"/>
  <c r="AL188" i="12"/>
  <c r="AL191" i="12"/>
  <c r="AL189" i="12"/>
  <c r="AL194" i="12"/>
  <c r="AL192" i="12"/>
  <c r="AL190" i="12"/>
  <c r="AL187" i="12"/>
  <c r="AL193" i="12"/>
  <c r="AL181" i="12"/>
  <c r="AL183" i="12"/>
  <c r="AL196" i="12"/>
  <c r="AL184" i="12"/>
  <c r="AL182" i="12"/>
  <c r="AL180" i="12"/>
  <c r="AL186" i="12"/>
  <c r="AL185" i="12"/>
  <c r="AL179" i="12"/>
  <c r="AL178" i="12"/>
  <c r="AL177" i="12"/>
  <c r="AL175" i="12"/>
  <c r="AL176" i="12"/>
  <c r="AL141" i="12"/>
  <c r="AL138" i="12"/>
  <c r="AL134" i="12"/>
  <c r="AL139" i="12"/>
  <c r="AL144" i="12"/>
  <c r="AL143" i="12"/>
  <c r="AL142" i="12"/>
  <c r="AL133" i="12"/>
  <c r="AL137" i="12"/>
  <c r="AL132" i="12"/>
  <c r="AL131" i="12"/>
  <c r="AL140" i="12"/>
  <c r="AL130" i="12"/>
  <c r="AL136" i="12"/>
  <c r="AL135" i="12"/>
  <c r="AL129" i="12"/>
  <c r="AL127" i="12"/>
  <c r="AL123" i="12"/>
  <c r="AL126" i="12"/>
  <c r="AL121" i="12"/>
  <c r="AL128" i="12"/>
  <c r="AL122" i="12"/>
  <c r="AL125" i="12"/>
  <c r="AL124" i="12"/>
  <c r="AL120" i="12"/>
  <c r="AL89" i="12"/>
  <c r="AL88" i="12"/>
  <c r="AL87" i="12"/>
  <c r="AL86" i="12"/>
  <c r="AL83" i="12"/>
  <c r="AL85" i="12"/>
  <c r="AL84" i="12"/>
  <c r="AL72" i="12"/>
  <c r="AL68" i="12"/>
  <c r="AL78" i="12"/>
  <c r="AL71" i="12"/>
  <c r="AL66" i="12"/>
  <c r="AL73" i="12"/>
  <c r="AL81" i="12"/>
  <c r="AL79" i="12"/>
  <c r="AL67" i="12"/>
  <c r="AL74" i="12"/>
  <c r="AL76" i="12"/>
  <c r="AL75" i="12"/>
  <c r="AL70" i="12"/>
  <c r="AL69" i="12"/>
  <c r="AL65" i="12"/>
  <c r="AL82" i="12"/>
  <c r="AL80" i="12"/>
  <c r="AL77" i="12"/>
  <c r="AL33" i="12"/>
  <c r="AL20" i="12"/>
  <c r="AL19" i="12"/>
  <c r="AL14" i="12"/>
  <c r="AL13" i="12"/>
  <c r="AL26" i="12"/>
  <c r="AL24" i="12"/>
  <c r="AL21" i="12"/>
  <c r="AL32" i="12"/>
  <c r="AL16" i="12"/>
  <c r="AL31" i="12"/>
  <c r="AL22" i="12"/>
  <c r="AL15" i="12"/>
  <c r="AL30" i="12"/>
  <c r="AL27" i="12"/>
  <c r="AL17" i="12"/>
  <c r="AL29" i="12"/>
  <c r="AL25" i="12"/>
  <c r="AL23" i="12"/>
  <c r="AL28" i="12"/>
  <c r="AL18" i="12"/>
  <c r="AL11" i="12"/>
  <c r="AM8" i="12"/>
  <c r="AL9" i="12"/>
  <c r="AL10" i="12"/>
  <c r="AL12" i="12"/>
  <c r="AL7" i="12"/>
  <c r="DA64" i="12"/>
  <c r="CZ63" i="12"/>
  <c r="DB118" i="12"/>
  <c r="DC119" i="12"/>
  <c r="EP144" i="12"/>
  <c r="EO144" i="12"/>
  <c r="EN144" i="12"/>
  <c r="EQ144" i="12"/>
  <c r="EL145" i="12"/>
  <c r="EM144" i="12"/>
  <c r="AN174" i="12"/>
  <c r="AM173" i="12"/>
  <c r="AM63" i="12"/>
  <c r="AN64" i="12"/>
  <c r="EX88" i="12" l="1"/>
  <c r="AN63" i="12"/>
  <c r="AO64" i="12"/>
  <c r="EF198" i="12"/>
  <c r="EG198" i="12"/>
  <c r="EX198" i="12" s="1"/>
  <c r="ES199" i="12"/>
  <c r="ER199" i="12"/>
  <c r="EE34" i="12"/>
  <c r="EB34" i="12"/>
  <c r="DZ35" i="12"/>
  <c r="EA34" i="12"/>
  <c r="ED34" i="12"/>
  <c r="EC34" i="12"/>
  <c r="EG143" i="12"/>
  <c r="EX143" i="12" s="1"/>
  <c r="EF143" i="12"/>
  <c r="DD119" i="12"/>
  <c r="DC118" i="12"/>
  <c r="AM199" i="12"/>
  <c r="AM198" i="12"/>
  <c r="AM197" i="12"/>
  <c r="AM196" i="12"/>
  <c r="AM200" i="12"/>
  <c r="AM193" i="12"/>
  <c r="AM195" i="12"/>
  <c r="AM189" i="12"/>
  <c r="AM194" i="12"/>
  <c r="AM182" i="12"/>
  <c r="AM183" i="12"/>
  <c r="AM192" i="12"/>
  <c r="AM191" i="12"/>
  <c r="AM190" i="12"/>
  <c r="AM188" i="12"/>
  <c r="AM186" i="12"/>
  <c r="AM185" i="12"/>
  <c r="AM187" i="12"/>
  <c r="AM180" i="12"/>
  <c r="AM179" i="12"/>
  <c r="AM184" i="12"/>
  <c r="AM181" i="12"/>
  <c r="AM176" i="12"/>
  <c r="AM178" i="12"/>
  <c r="AM177" i="12"/>
  <c r="AM175" i="12"/>
  <c r="AM140" i="12"/>
  <c r="AM136" i="12"/>
  <c r="AM139" i="12"/>
  <c r="AM144" i="12"/>
  <c r="AM131" i="12"/>
  <c r="AM137" i="12"/>
  <c r="AM135" i="12"/>
  <c r="AM142" i="12"/>
  <c r="AM133" i="12"/>
  <c r="AM141" i="12"/>
  <c r="AM138" i="12"/>
  <c r="AM134" i="12"/>
  <c r="AM130" i="12"/>
  <c r="AM145" i="12"/>
  <c r="AM143" i="12"/>
  <c r="AM132" i="12"/>
  <c r="AM129" i="12"/>
  <c r="AM127" i="12"/>
  <c r="AM123" i="12"/>
  <c r="AM126" i="12"/>
  <c r="AM121" i="12"/>
  <c r="AM128" i="12"/>
  <c r="AM122" i="12"/>
  <c r="AM125" i="12"/>
  <c r="AM124" i="12"/>
  <c r="AM120" i="12"/>
  <c r="AM88" i="12"/>
  <c r="AM87" i="12"/>
  <c r="AM86" i="12"/>
  <c r="AM83" i="12"/>
  <c r="AM85" i="12"/>
  <c r="AM90" i="12"/>
  <c r="AM84" i="12"/>
  <c r="AM89" i="12"/>
  <c r="AM78" i="12"/>
  <c r="AM71" i="12"/>
  <c r="AM66" i="12"/>
  <c r="AM73" i="12"/>
  <c r="AM81" i="12"/>
  <c r="AM79" i="12"/>
  <c r="AM67" i="12"/>
  <c r="AM74" i="12"/>
  <c r="AM76" i="12"/>
  <c r="AM75" i="12"/>
  <c r="AM70" i="12"/>
  <c r="AM69" i="12"/>
  <c r="AM65" i="12"/>
  <c r="AM82" i="12"/>
  <c r="AM80" i="12"/>
  <c r="AM77" i="12"/>
  <c r="AM72" i="12"/>
  <c r="AM68" i="12"/>
  <c r="AM26" i="12"/>
  <c r="AM24" i="12"/>
  <c r="AM21" i="12"/>
  <c r="AM32" i="12"/>
  <c r="AM16" i="12"/>
  <c r="AM12" i="12"/>
  <c r="AM34" i="12"/>
  <c r="AM31" i="12"/>
  <c r="AM22" i="12"/>
  <c r="AM15" i="12"/>
  <c r="AM30" i="12"/>
  <c r="AM27" i="12"/>
  <c r="AM17" i="12"/>
  <c r="AM29" i="12"/>
  <c r="AM25" i="12"/>
  <c r="AM23" i="12"/>
  <c r="AM33" i="12"/>
  <c r="AM28" i="12"/>
  <c r="AM18" i="12"/>
  <c r="AM20" i="12"/>
  <c r="AM19" i="12"/>
  <c r="AM14" i="12"/>
  <c r="AM13" i="12"/>
  <c r="AN8" i="12"/>
  <c r="AM9" i="12"/>
  <c r="AM10" i="12"/>
  <c r="AM7" i="12"/>
  <c r="AM11" i="12"/>
  <c r="CY196" i="12"/>
  <c r="CY200" i="12"/>
  <c r="CY194" i="12"/>
  <c r="CY199" i="12"/>
  <c r="CY198" i="12"/>
  <c r="CY197" i="12"/>
  <c r="CY188" i="12"/>
  <c r="CY193" i="12"/>
  <c r="CY190" i="12"/>
  <c r="CY189" i="12"/>
  <c r="CY186" i="12"/>
  <c r="CY195" i="12"/>
  <c r="CY185" i="12"/>
  <c r="CY182" i="12"/>
  <c r="CY181" i="12"/>
  <c r="CY187" i="12"/>
  <c r="CY183" i="12"/>
  <c r="CY191" i="12"/>
  <c r="CY179" i="12"/>
  <c r="CY178" i="12"/>
  <c r="CY184" i="12"/>
  <c r="CY180" i="12"/>
  <c r="CY192" i="12"/>
  <c r="CY176" i="12"/>
  <c r="CY177" i="12"/>
  <c r="CY137" i="12"/>
  <c r="CY135" i="12"/>
  <c r="CY142" i="12"/>
  <c r="CY133" i="12"/>
  <c r="CY175" i="12"/>
  <c r="CY141" i="12"/>
  <c r="CY138" i="12"/>
  <c r="CY140" i="12"/>
  <c r="CY136" i="12"/>
  <c r="CY134" i="12"/>
  <c r="CY144" i="12"/>
  <c r="CY139" i="12"/>
  <c r="CY129" i="12"/>
  <c r="CY145" i="12"/>
  <c r="CY130" i="12"/>
  <c r="CY143" i="12"/>
  <c r="CY132" i="12"/>
  <c r="CY131" i="12"/>
  <c r="CY122" i="12"/>
  <c r="CY127" i="12"/>
  <c r="CY126" i="12"/>
  <c r="CY120" i="12"/>
  <c r="CY125" i="12"/>
  <c r="CY124" i="12"/>
  <c r="CY123" i="12"/>
  <c r="CY121" i="12"/>
  <c r="CY128" i="12"/>
  <c r="CY85" i="12"/>
  <c r="CY90" i="12"/>
  <c r="CY84" i="12"/>
  <c r="CY89" i="12"/>
  <c r="CY82" i="12"/>
  <c r="CY88" i="12"/>
  <c r="CY87" i="12"/>
  <c r="CY86" i="12"/>
  <c r="CY83" i="12"/>
  <c r="CY74" i="12"/>
  <c r="CY75" i="12"/>
  <c r="CY72" i="12"/>
  <c r="CY71" i="12"/>
  <c r="CY65" i="12"/>
  <c r="CY80" i="12"/>
  <c r="CY77" i="12"/>
  <c r="CY70" i="12"/>
  <c r="CY69" i="12"/>
  <c r="CY68" i="12"/>
  <c r="CY66" i="12"/>
  <c r="CY78" i="12"/>
  <c r="CY73" i="12"/>
  <c r="CY81" i="12"/>
  <c r="CY79" i="12"/>
  <c r="CY76" i="12"/>
  <c r="CY67" i="12"/>
  <c r="CY34" i="12"/>
  <c r="CY29" i="12"/>
  <c r="CY25" i="12"/>
  <c r="CY23" i="12"/>
  <c r="CY28" i="12"/>
  <c r="CY20" i="12"/>
  <c r="CY18" i="12"/>
  <c r="CY19" i="12"/>
  <c r="CY16" i="12"/>
  <c r="CY15" i="12"/>
  <c r="CY26" i="12"/>
  <c r="CY24" i="12"/>
  <c r="CY21" i="12"/>
  <c r="CY32" i="12"/>
  <c r="CY14" i="12"/>
  <c r="CY13" i="12"/>
  <c r="CY12" i="12"/>
  <c r="CY33" i="12"/>
  <c r="CY31" i="12"/>
  <c r="CY22" i="12"/>
  <c r="CY30" i="12"/>
  <c r="CY27" i="12"/>
  <c r="CY17" i="12"/>
  <c r="CY11" i="12"/>
  <c r="CY7" i="12"/>
  <c r="CY9" i="12"/>
  <c r="CZ8" i="12"/>
  <c r="CY10" i="12"/>
  <c r="EF33" i="12"/>
  <c r="EG33" i="12"/>
  <c r="EC199" i="12"/>
  <c r="DZ200" i="12"/>
  <c r="EA199" i="12"/>
  <c r="EE199" i="12"/>
  <c r="ED199" i="12"/>
  <c r="EB199" i="12"/>
  <c r="EL91" i="12"/>
  <c r="EM90" i="12"/>
  <c r="EQ90" i="12"/>
  <c r="EP90" i="12"/>
  <c r="EO90" i="12"/>
  <c r="EN90" i="12"/>
  <c r="AN173" i="12"/>
  <c r="AO174" i="12"/>
  <c r="EQ34" i="12"/>
  <c r="EO34" i="12"/>
  <c r="EN34" i="12"/>
  <c r="EL35" i="12"/>
  <c r="EM34" i="12"/>
  <c r="EP34" i="12"/>
  <c r="ES89" i="12"/>
  <c r="ER89" i="12"/>
  <c r="ED144" i="12"/>
  <c r="EC144" i="12"/>
  <c r="EB144" i="12"/>
  <c r="EE144" i="12"/>
  <c r="DZ145" i="12"/>
  <c r="EA144" i="12"/>
  <c r="ER33" i="12"/>
  <c r="ES33" i="12"/>
  <c r="EN200" i="12"/>
  <c r="EP200" i="12"/>
  <c r="EL201" i="12"/>
  <c r="EO200" i="12"/>
  <c r="EQ200" i="12"/>
  <c r="EM200" i="12"/>
  <c r="DZ91" i="12"/>
  <c r="EA90" i="12"/>
  <c r="EE90" i="12"/>
  <c r="ED90" i="12"/>
  <c r="EC90" i="12"/>
  <c r="EB90" i="12"/>
  <c r="EQ145" i="12"/>
  <c r="EO145" i="12"/>
  <c r="EN145" i="12"/>
  <c r="EL146" i="12"/>
  <c r="EM145" i="12"/>
  <c r="EP145" i="12"/>
  <c r="DB64" i="12"/>
  <c r="DA63" i="12"/>
  <c r="EG89" i="12"/>
  <c r="EF89" i="12"/>
  <c r="AN118" i="12"/>
  <c r="AO119" i="12"/>
  <c r="ER144" i="12"/>
  <c r="ES144" i="12"/>
  <c r="CZ173" i="12"/>
  <c r="DA174" i="12"/>
  <c r="EX89" i="12" l="1"/>
  <c r="DB174" i="12"/>
  <c r="DA173" i="12"/>
  <c r="EG90" i="12"/>
  <c r="EF90" i="12"/>
  <c r="EQ35" i="12"/>
  <c r="EP35" i="12"/>
  <c r="EO35" i="12"/>
  <c r="EN35" i="12"/>
  <c r="EL36" i="12"/>
  <c r="EM35" i="12"/>
  <c r="EB200" i="12"/>
  <c r="ED200" i="12"/>
  <c r="EE200" i="12"/>
  <c r="EA200" i="12"/>
  <c r="DZ201" i="12"/>
  <c r="EC200" i="12"/>
  <c r="EG34" i="12"/>
  <c r="EF34" i="12"/>
  <c r="DB63" i="12"/>
  <c r="DC64" i="12"/>
  <c r="EL202" i="12"/>
  <c r="EM201" i="12"/>
  <c r="EQ201" i="12"/>
  <c r="EO201" i="12"/>
  <c r="EP201" i="12"/>
  <c r="EN201" i="12"/>
  <c r="EF144" i="12"/>
  <c r="EG144" i="12"/>
  <c r="EX144" i="12" s="1"/>
  <c r="ER34" i="12"/>
  <c r="ES34" i="12"/>
  <c r="DE119" i="12"/>
  <c r="DD118" i="12"/>
  <c r="EX33" i="12"/>
  <c r="AN197" i="12"/>
  <c r="AN196" i="12"/>
  <c r="AN201" i="12"/>
  <c r="AN195" i="12"/>
  <c r="AN198" i="12"/>
  <c r="AN191" i="12"/>
  <c r="AN194" i="12"/>
  <c r="AN192" i="12"/>
  <c r="AN190" i="12"/>
  <c r="AN188" i="12"/>
  <c r="AN200" i="12"/>
  <c r="AN181" i="12"/>
  <c r="AN184" i="12"/>
  <c r="AN199" i="12"/>
  <c r="AN187" i="12"/>
  <c r="AN193" i="12"/>
  <c r="AN183" i="12"/>
  <c r="AN186" i="12"/>
  <c r="AN189" i="12"/>
  <c r="AN185" i="12"/>
  <c r="AN178" i="12"/>
  <c r="AN177" i="12"/>
  <c r="AN175" i="12"/>
  <c r="AN180" i="12"/>
  <c r="AN182" i="12"/>
  <c r="AN179" i="12"/>
  <c r="AN176" i="12"/>
  <c r="AN145" i="12"/>
  <c r="AN134" i="12"/>
  <c r="AN144" i="12"/>
  <c r="AN137" i="12"/>
  <c r="AN135" i="12"/>
  <c r="AN132" i="12"/>
  <c r="AN143" i="12"/>
  <c r="AN141" i="12"/>
  <c r="AN138" i="12"/>
  <c r="AN146" i="12"/>
  <c r="AN140" i="12"/>
  <c r="AN136" i="12"/>
  <c r="AN130" i="12"/>
  <c r="AN133" i="12"/>
  <c r="AN139" i="12"/>
  <c r="AN142" i="12"/>
  <c r="AN131" i="12"/>
  <c r="AN129" i="12"/>
  <c r="AN126" i="12"/>
  <c r="AN121" i="12"/>
  <c r="AN128" i="12"/>
  <c r="AN122" i="12"/>
  <c r="AN125" i="12"/>
  <c r="AN124" i="12"/>
  <c r="AN120" i="12"/>
  <c r="AN127" i="12"/>
  <c r="AN123" i="12"/>
  <c r="AN88" i="12"/>
  <c r="AN87" i="12"/>
  <c r="AN86" i="12"/>
  <c r="AN83" i="12"/>
  <c r="AN91" i="12"/>
  <c r="AN85" i="12"/>
  <c r="AN90" i="12"/>
  <c r="AN84" i="12"/>
  <c r="AN89" i="12"/>
  <c r="AN73" i="12"/>
  <c r="AN81" i="12"/>
  <c r="AN79" i="12"/>
  <c r="AN67" i="12"/>
  <c r="AN74" i="12"/>
  <c r="AN76" i="12"/>
  <c r="AN75" i="12"/>
  <c r="AN70" i="12"/>
  <c r="AN69" i="12"/>
  <c r="AN65" i="12"/>
  <c r="AN82" i="12"/>
  <c r="AN80" i="12"/>
  <c r="AN77" i="12"/>
  <c r="AN72" i="12"/>
  <c r="AN68" i="12"/>
  <c r="AN78" i="12"/>
  <c r="AN71" i="12"/>
  <c r="AN66" i="12"/>
  <c r="AN35" i="12"/>
  <c r="AN34" i="12"/>
  <c r="AN32" i="12"/>
  <c r="AN16" i="12"/>
  <c r="AN12" i="12"/>
  <c r="AN31" i="12"/>
  <c r="AN22" i="12"/>
  <c r="AN15" i="12"/>
  <c r="AN30" i="12"/>
  <c r="AN27" i="12"/>
  <c r="AN17" i="12"/>
  <c r="AN29" i="12"/>
  <c r="AN25" i="12"/>
  <c r="AN23" i="12"/>
  <c r="AN33" i="12"/>
  <c r="AN28" i="12"/>
  <c r="AN18" i="12"/>
  <c r="AN20" i="12"/>
  <c r="AN19" i="12"/>
  <c r="AN14" i="12"/>
  <c r="AN13" i="12"/>
  <c r="AN26" i="12"/>
  <c r="AN24" i="12"/>
  <c r="AN21" i="12"/>
  <c r="AN9" i="12"/>
  <c r="AN10" i="12"/>
  <c r="AN7" i="12"/>
  <c r="AN11" i="12"/>
  <c r="AO8" i="12"/>
  <c r="ES200" i="12"/>
  <c r="ER200" i="12"/>
  <c r="EQ91" i="12"/>
  <c r="EP91" i="12"/>
  <c r="EO91" i="12"/>
  <c r="EN91" i="12"/>
  <c r="EL92" i="12"/>
  <c r="EM91" i="12"/>
  <c r="AP119" i="12"/>
  <c r="AO118" i="12"/>
  <c r="EP146" i="12"/>
  <c r="EO146" i="12"/>
  <c r="EN146" i="12"/>
  <c r="EL147" i="12"/>
  <c r="EM146" i="12"/>
  <c r="EQ146" i="12"/>
  <c r="AP174" i="12"/>
  <c r="AO173" i="12"/>
  <c r="EG199" i="12"/>
  <c r="EX199" i="12" s="1"/>
  <c r="EF199" i="12"/>
  <c r="ES145" i="12"/>
  <c r="ER145" i="12"/>
  <c r="EE91" i="12"/>
  <c r="ED91" i="12"/>
  <c r="EC91" i="12"/>
  <c r="EB91" i="12"/>
  <c r="DZ92" i="12"/>
  <c r="EA91" i="12"/>
  <c r="CZ201" i="12"/>
  <c r="CZ195" i="12"/>
  <c r="CZ199" i="12"/>
  <c r="CZ197" i="12"/>
  <c r="CZ192" i="12"/>
  <c r="CZ190" i="12"/>
  <c r="CZ188" i="12"/>
  <c r="CZ200" i="12"/>
  <c r="CZ198" i="12"/>
  <c r="CZ196" i="12"/>
  <c r="CZ194" i="12"/>
  <c r="CZ193" i="12"/>
  <c r="CZ191" i="12"/>
  <c r="CZ189" i="12"/>
  <c r="CZ184" i="12"/>
  <c r="CZ187" i="12"/>
  <c r="CZ181" i="12"/>
  <c r="CZ180" i="12"/>
  <c r="CZ183" i="12"/>
  <c r="CZ182" i="12"/>
  <c r="CZ179" i="12"/>
  <c r="CZ175" i="12"/>
  <c r="CZ176" i="12"/>
  <c r="CZ177" i="12"/>
  <c r="CZ185" i="12"/>
  <c r="CZ186" i="12"/>
  <c r="CZ178" i="12"/>
  <c r="CZ143" i="12"/>
  <c r="CZ141" i="12"/>
  <c r="CZ138" i="12"/>
  <c r="CZ146" i="12"/>
  <c r="CZ140" i="12"/>
  <c r="CZ136" i="12"/>
  <c r="CZ134" i="12"/>
  <c r="CZ145" i="12"/>
  <c r="CZ139" i="12"/>
  <c r="CZ137" i="12"/>
  <c r="CZ135" i="12"/>
  <c r="CZ132" i="12"/>
  <c r="CZ133" i="12"/>
  <c r="CZ129" i="12"/>
  <c r="CZ130" i="12"/>
  <c r="CZ144" i="12"/>
  <c r="CZ131" i="12"/>
  <c r="CZ142" i="12"/>
  <c r="CZ127" i="12"/>
  <c r="CZ126" i="12"/>
  <c r="CZ120" i="12"/>
  <c r="CZ125" i="12"/>
  <c r="CZ124" i="12"/>
  <c r="CZ123" i="12"/>
  <c r="CZ121" i="12"/>
  <c r="CZ128" i="12"/>
  <c r="CZ122" i="12"/>
  <c r="CZ90" i="12"/>
  <c r="CZ84" i="12"/>
  <c r="CZ89" i="12"/>
  <c r="CZ82" i="12"/>
  <c r="CZ88" i="12"/>
  <c r="CZ87" i="12"/>
  <c r="CZ86" i="12"/>
  <c r="CZ83" i="12"/>
  <c r="CZ91" i="12"/>
  <c r="CZ85" i="12"/>
  <c r="CZ75" i="12"/>
  <c r="CZ72" i="12"/>
  <c r="CZ71" i="12"/>
  <c r="CZ65" i="12"/>
  <c r="CZ80" i="12"/>
  <c r="CZ77" i="12"/>
  <c r="CZ70" i="12"/>
  <c r="CZ69" i="12"/>
  <c r="CZ68" i="12"/>
  <c r="CZ66" i="12"/>
  <c r="CZ78" i="12"/>
  <c r="CZ73" i="12"/>
  <c r="CZ81" i="12"/>
  <c r="CZ79" i="12"/>
  <c r="CZ76" i="12"/>
  <c r="CZ67" i="12"/>
  <c r="CZ74" i="12"/>
  <c r="CZ35" i="12"/>
  <c r="CZ34" i="12"/>
  <c r="CZ28" i="12"/>
  <c r="CZ20" i="12"/>
  <c r="CZ18" i="12"/>
  <c r="CZ19" i="12"/>
  <c r="CZ16" i="12"/>
  <c r="CZ15" i="12"/>
  <c r="CZ26" i="12"/>
  <c r="CZ24" i="12"/>
  <c r="CZ21" i="12"/>
  <c r="CZ32" i="12"/>
  <c r="CZ14" i="12"/>
  <c r="CZ13" i="12"/>
  <c r="CZ12" i="12"/>
  <c r="CZ33" i="12"/>
  <c r="CZ31" i="12"/>
  <c r="CZ22" i="12"/>
  <c r="CZ30" i="12"/>
  <c r="CZ27" i="12"/>
  <c r="CZ17" i="12"/>
  <c r="CZ29" i="12"/>
  <c r="CZ25" i="12"/>
  <c r="CZ23" i="12"/>
  <c r="CZ11" i="12"/>
  <c r="CZ7" i="12"/>
  <c r="CZ9" i="12"/>
  <c r="DA8" i="12"/>
  <c r="CZ10" i="12"/>
  <c r="ES90" i="12"/>
  <c r="ER90" i="12"/>
  <c r="AP64" i="12"/>
  <c r="AO63" i="12"/>
  <c r="EE145" i="12"/>
  <c r="EC145" i="12"/>
  <c r="EB145" i="12"/>
  <c r="DZ146" i="12"/>
  <c r="EA145" i="12"/>
  <c r="ED145" i="12"/>
  <c r="EE35" i="12"/>
  <c r="ED35" i="12"/>
  <c r="EC35" i="12"/>
  <c r="EB35" i="12"/>
  <c r="DZ36" i="12"/>
  <c r="EA35" i="12"/>
  <c r="ED36" i="12" l="1"/>
  <c r="EC36" i="12"/>
  <c r="EB36" i="12"/>
  <c r="DZ37" i="12"/>
  <c r="EA36" i="12"/>
  <c r="EE36" i="12"/>
  <c r="EG145" i="12"/>
  <c r="EX145" i="12" s="1"/>
  <c r="EF145" i="12"/>
  <c r="DA200" i="12"/>
  <c r="DA198" i="12"/>
  <c r="DA202" i="12"/>
  <c r="DA196" i="12"/>
  <c r="DA199" i="12"/>
  <c r="DA197" i="12"/>
  <c r="DA194" i="12"/>
  <c r="DA193" i="12"/>
  <c r="DA201" i="12"/>
  <c r="DA191" i="12"/>
  <c r="DA189" i="12"/>
  <c r="DA195" i="12"/>
  <c r="DA185" i="12"/>
  <c r="DA182" i="12"/>
  <c r="DA181" i="12"/>
  <c r="DA187" i="12"/>
  <c r="DA183" i="12"/>
  <c r="DA192" i="12"/>
  <c r="DA186" i="12"/>
  <c r="DA188" i="12"/>
  <c r="DA184" i="12"/>
  <c r="DA179" i="12"/>
  <c r="DA178" i="12"/>
  <c r="DA190" i="12"/>
  <c r="DA180" i="12"/>
  <c r="DA175" i="12"/>
  <c r="DA176" i="12"/>
  <c r="DA177" i="12"/>
  <c r="DA142" i="12"/>
  <c r="DA147" i="12"/>
  <c r="DA146" i="12"/>
  <c r="DA140" i="12"/>
  <c r="DA136" i="12"/>
  <c r="DA134" i="12"/>
  <c r="DA145" i="12"/>
  <c r="DA139" i="12"/>
  <c r="DA131" i="12"/>
  <c r="DA144" i="12"/>
  <c r="DA137" i="12"/>
  <c r="DA135" i="12"/>
  <c r="DA143" i="12"/>
  <c r="DA133" i="12"/>
  <c r="DA129" i="12"/>
  <c r="DA130" i="12"/>
  <c r="DA138" i="12"/>
  <c r="DA132" i="12"/>
  <c r="DA141" i="12"/>
  <c r="DA127" i="12"/>
  <c r="DA126" i="12"/>
  <c r="DA120" i="12"/>
  <c r="DA125" i="12"/>
  <c r="DA124" i="12"/>
  <c r="DA123" i="12"/>
  <c r="DA121" i="12"/>
  <c r="DA128" i="12"/>
  <c r="DA122" i="12"/>
  <c r="DA89" i="12"/>
  <c r="DA88" i="12"/>
  <c r="DA87" i="12"/>
  <c r="DA92" i="12"/>
  <c r="DA86" i="12"/>
  <c r="DA83" i="12"/>
  <c r="DA91" i="12"/>
  <c r="DA85" i="12"/>
  <c r="DA90" i="12"/>
  <c r="DA84" i="12"/>
  <c r="DA80" i="12"/>
  <c r="DA77" i="12"/>
  <c r="DA70" i="12"/>
  <c r="DA69" i="12"/>
  <c r="DA68" i="12"/>
  <c r="DA66" i="12"/>
  <c r="DA78" i="12"/>
  <c r="DA73" i="12"/>
  <c r="DA81" i="12"/>
  <c r="DA79" i="12"/>
  <c r="DA76" i="12"/>
  <c r="DA67" i="12"/>
  <c r="DA74" i="12"/>
  <c r="DA82" i="12"/>
  <c r="DA75" i="12"/>
  <c r="DA72" i="12"/>
  <c r="DA71" i="12"/>
  <c r="DA65" i="12"/>
  <c r="DA36" i="12"/>
  <c r="DA35" i="12"/>
  <c r="DA34" i="12"/>
  <c r="DA33" i="12"/>
  <c r="DA18" i="12"/>
  <c r="DA19" i="12"/>
  <c r="DA16" i="12"/>
  <c r="DA15" i="12"/>
  <c r="DA26" i="12"/>
  <c r="DA24" i="12"/>
  <c r="DA21" i="12"/>
  <c r="DA32" i="12"/>
  <c r="DA14" i="12"/>
  <c r="DA13" i="12"/>
  <c r="DA12" i="12"/>
  <c r="DA31" i="12"/>
  <c r="DA22" i="12"/>
  <c r="DA30" i="12"/>
  <c r="DA27" i="12"/>
  <c r="DA17" i="12"/>
  <c r="DA29" i="12"/>
  <c r="DA25" i="12"/>
  <c r="DA23" i="12"/>
  <c r="DA28" i="12"/>
  <c r="DA20" i="12"/>
  <c r="DA7" i="12"/>
  <c r="DA9" i="12"/>
  <c r="DB8" i="12"/>
  <c r="DA10" i="12"/>
  <c r="DA11" i="12"/>
  <c r="ES146" i="12"/>
  <c r="ER146" i="12"/>
  <c r="ES35" i="12"/>
  <c r="ER35" i="12"/>
  <c r="EG35" i="12"/>
  <c r="EF35" i="12"/>
  <c r="DF119" i="12"/>
  <c r="DE118" i="12"/>
  <c r="DZ202" i="12"/>
  <c r="EA201" i="12"/>
  <c r="EE201" i="12"/>
  <c r="EC201" i="12"/>
  <c r="EB201" i="12"/>
  <c r="ED201" i="12"/>
  <c r="EE92" i="12"/>
  <c r="ED92" i="12"/>
  <c r="EC92" i="12"/>
  <c r="EB92" i="12"/>
  <c r="DZ93" i="12"/>
  <c r="EA92" i="12"/>
  <c r="EG91" i="12"/>
  <c r="EF91" i="12"/>
  <c r="EN202" i="12"/>
  <c r="EL203" i="12"/>
  <c r="EQ202" i="12"/>
  <c r="EO202" i="12"/>
  <c r="EP202" i="12"/>
  <c r="EM202" i="12"/>
  <c r="AQ64" i="12"/>
  <c r="AP63" i="12"/>
  <c r="AP173" i="12"/>
  <c r="AQ174" i="12"/>
  <c r="AP118" i="12"/>
  <c r="AQ119" i="12"/>
  <c r="DC63" i="12"/>
  <c r="DD64" i="12"/>
  <c r="AO198" i="12"/>
  <c r="AO202" i="12"/>
  <c r="AO196" i="12"/>
  <c r="AO201" i="12"/>
  <c r="AO200" i="12"/>
  <c r="AO199" i="12"/>
  <c r="AO197" i="12"/>
  <c r="AO189" i="12"/>
  <c r="AO192" i="12"/>
  <c r="AO190" i="12"/>
  <c r="AO193" i="12"/>
  <c r="AO194" i="12"/>
  <c r="AO183" i="12"/>
  <c r="AO191" i="12"/>
  <c r="AO184" i="12"/>
  <c r="AO186" i="12"/>
  <c r="AO185" i="12"/>
  <c r="AO195" i="12"/>
  <c r="AO182" i="12"/>
  <c r="AO188" i="12"/>
  <c r="AO180" i="12"/>
  <c r="AO179" i="12"/>
  <c r="AO181" i="12"/>
  <c r="AO187" i="12"/>
  <c r="AO175" i="12"/>
  <c r="AO176" i="12"/>
  <c r="AO178" i="12"/>
  <c r="AO177" i="12"/>
  <c r="AO139" i="12"/>
  <c r="AO137" i="12"/>
  <c r="AO135" i="12"/>
  <c r="AO143" i="12"/>
  <c r="AO142" i="12"/>
  <c r="AO147" i="12"/>
  <c r="AO146" i="12"/>
  <c r="AO140" i="12"/>
  <c r="AO136" i="12"/>
  <c r="AO145" i="12"/>
  <c r="AO134" i="12"/>
  <c r="AO133" i="12"/>
  <c r="AO144" i="12"/>
  <c r="AO138" i="12"/>
  <c r="AO141" i="12"/>
  <c r="AO132" i="12"/>
  <c r="AO131" i="12"/>
  <c r="AO129" i="12"/>
  <c r="AO130" i="12"/>
  <c r="AO128" i="12"/>
  <c r="AO122" i="12"/>
  <c r="AO125" i="12"/>
  <c r="AO124" i="12"/>
  <c r="AO120" i="12"/>
  <c r="AO127" i="12"/>
  <c r="AO123" i="12"/>
  <c r="AO126" i="12"/>
  <c r="AO121" i="12"/>
  <c r="AO87" i="12"/>
  <c r="AO92" i="12"/>
  <c r="AO86" i="12"/>
  <c r="AO83" i="12"/>
  <c r="AO91" i="12"/>
  <c r="AO85" i="12"/>
  <c r="AO90" i="12"/>
  <c r="AO84" i="12"/>
  <c r="AO89" i="12"/>
  <c r="AO88" i="12"/>
  <c r="AO81" i="12"/>
  <c r="AO79" i="12"/>
  <c r="AO67" i="12"/>
  <c r="AO74" i="12"/>
  <c r="AO76" i="12"/>
  <c r="AO75" i="12"/>
  <c r="AO70" i="12"/>
  <c r="AO69" i="12"/>
  <c r="AO65" i="12"/>
  <c r="AO82" i="12"/>
  <c r="AO80" i="12"/>
  <c r="AO77" i="12"/>
  <c r="AO72" i="12"/>
  <c r="AO68" i="12"/>
  <c r="AO78" i="12"/>
  <c r="AO71" i="12"/>
  <c r="AO66" i="12"/>
  <c r="AO73" i="12"/>
  <c r="AO36" i="12"/>
  <c r="AO35" i="12"/>
  <c r="AO31" i="12"/>
  <c r="AO22" i="12"/>
  <c r="AO15" i="12"/>
  <c r="AO34" i="12"/>
  <c r="AO30" i="12"/>
  <c r="AO27" i="12"/>
  <c r="AO17" i="12"/>
  <c r="AO29" i="12"/>
  <c r="AO25" i="12"/>
  <c r="AO23" i="12"/>
  <c r="AO33" i="12"/>
  <c r="AO28" i="12"/>
  <c r="AO18" i="12"/>
  <c r="AO20" i="12"/>
  <c r="AO19" i="12"/>
  <c r="AO14" i="12"/>
  <c r="AO13" i="12"/>
  <c r="AO26" i="12"/>
  <c r="AO24" i="12"/>
  <c r="AO21" i="12"/>
  <c r="AO32" i="12"/>
  <c r="AO16" i="12"/>
  <c r="AO12" i="12"/>
  <c r="AO10" i="12"/>
  <c r="AO7" i="12"/>
  <c r="AO11" i="12"/>
  <c r="AP8" i="12"/>
  <c r="AO9" i="12"/>
  <c r="EG200" i="12"/>
  <c r="EX200" i="12" s="1"/>
  <c r="EF200" i="12"/>
  <c r="EX90" i="12"/>
  <c r="EQ92" i="12"/>
  <c r="EP92" i="12"/>
  <c r="EO92" i="12"/>
  <c r="EN92" i="12"/>
  <c r="EL93" i="12"/>
  <c r="EM92" i="12"/>
  <c r="ES201" i="12"/>
  <c r="ER201" i="12"/>
  <c r="ED146" i="12"/>
  <c r="EC146" i="12"/>
  <c r="EB146" i="12"/>
  <c r="DZ147" i="12"/>
  <c r="EA146" i="12"/>
  <c r="EE146" i="12"/>
  <c r="EL148" i="12"/>
  <c r="EO147" i="12"/>
  <c r="EN147" i="12"/>
  <c r="EM147" i="12"/>
  <c r="EQ147" i="12"/>
  <c r="EP147" i="12"/>
  <c r="ES91" i="12"/>
  <c r="ER91" i="12"/>
  <c r="EX34" i="12"/>
  <c r="EP36" i="12"/>
  <c r="EO36" i="12"/>
  <c r="EN36" i="12"/>
  <c r="EL37" i="12"/>
  <c r="EM36" i="12"/>
  <c r="EQ36" i="12"/>
  <c r="DB173" i="12"/>
  <c r="DC174" i="12"/>
  <c r="EQ93" i="12" l="1"/>
  <c r="EP93" i="12"/>
  <c r="EO93" i="12"/>
  <c r="EN93" i="12"/>
  <c r="EL94" i="12"/>
  <c r="EM93" i="12"/>
  <c r="DB203" i="12"/>
  <c r="DB199" i="12"/>
  <c r="DB198" i="12"/>
  <c r="DB197" i="12"/>
  <c r="DB201" i="12"/>
  <c r="DB195" i="12"/>
  <c r="DB188" i="12"/>
  <c r="DB202" i="12"/>
  <c r="DB200" i="12"/>
  <c r="DB196" i="12"/>
  <c r="DB191" i="12"/>
  <c r="DB189" i="12"/>
  <c r="DB192" i="12"/>
  <c r="DB190" i="12"/>
  <c r="DB183" i="12"/>
  <c r="DB193" i="12"/>
  <c r="DB194" i="12"/>
  <c r="DB184" i="12"/>
  <c r="DB185" i="12"/>
  <c r="DB180" i="12"/>
  <c r="DB187" i="12"/>
  <c r="DB182" i="12"/>
  <c r="DB186" i="12"/>
  <c r="DB181" i="12"/>
  <c r="DB176" i="12"/>
  <c r="DB179" i="12"/>
  <c r="DB178" i="12"/>
  <c r="DB177" i="12"/>
  <c r="DB175" i="12"/>
  <c r="DB147" i="12"/>
  <c r="DB141" i="12"/>
  <c r="DB138" i="12"/>
  <c r="DB146" i="12"/>
  <c r="DB145" i="12"/>
  <c r="DB139" i="12"/>
  <c r="DB144" i="12"/>
  <c r="DB148" i="12"/>
  <c r="DB143" i="12"/>
  <c r="DB142" i="12"/>
  <c r="DB133" i="12"/>
  <c r="DB137" i="12"/>
  <c r="DB140" i="12"/>
  <c r="DB134" i="12"/>
  <c r="DB130" i="12"/>
  <c r="DB136" i="12"/>
  <c r="DB132" i="12"/>
  <c r="DB131" i="12"/>
  <c r="DB135" i="12"/>
  <c r="DB125" i="12"/>
  <c r="DB124" i="12"/>
  <c r="DB123" i="12"/>
  <c r="DB121" i="12"/>
  <c r="DB128" i="12"/>
  <c r="DB129" i="12"/>
  <c r="DB122" i="12"/>
  <c r="DB127" i="12"/>
  <c r="DB126" i="12"/>
  <c r="DB120" i="12"/>
  <c r="DB82" i="12"/>
  <c r="DB88" i="12"/>
  <c r="DB93" i="12"/>
  <c r="DB87" i="12"/>
  <c r="DB92" i="12"/>
  <c r="DB86" i="12"/>
  <c r="DB83" i="12"/>
  <c r="DB91" i="12"/>
  <c r="DB85" i="12"/>
  <c r="DB90" i="12"/>
  <c r="DB84" i="12"/>
  <c r="DB89" i="12"/>
  <c r="DB70" i="12"/>
  <c r="DB69" i="12"/>
  <c r="DB68" i="12"/>
  <c r="DB66" i="12"/>
  <c r="DB78" i="12"/>
  <c r="DB73" i="12"/>
  <c r="DB81" i="12"/>
  <c r="DB79" i="12"/>
  <c r="DB76" i="12"/>
  <c r="DB67" i="12"/>
  <c r="DB74" i="12"/>
  <c r="DB75" i="12"/>
  <c r="DB72" i="12"/>
  <c r="DB71" i="12"/>
  <c r="DB65" i="12"/>
  <c r="DB80" i="12"/>
  <c r="DB77" i="12"/>
  <c r="DB37" i="12"/>
  <c r="DB36" i="12"/>
  <c r="DB35" i="12"/>
  <c r="DB33" i="12"/>
  <c r="DB19" i="12"/>
  <c r="DB16" i="12"/>
  <c r="DB15" i="12"/>
  <c r="DB26" i="12"/>
  <c r="DB24" i="12"/>
  <c r="DB21" i="12"/>
  <c r="DB32" i="12"/>
  <c r="DB14" i="12"/>
  <c r="DB13" i="12"/>
  <c r="DB12" i="12"/>
  <c r="DB31" i="12"/>
  <c r="DB22" i="12"/>
  <c r="DB30" i="12"/>
  <c r="DB27" i="12"/>
  <c r="DB17" i="12"/>
  <c r="DB29" i="12"/>
  <c r="DB25" i="12"/>
  <c r="DB23" i="12"/>
  <c r="DB28" i="12"/>
  <c r="DB20" i="12"/>
  <c r="DB34" i="12"/>
  <c r="DB18" i="12"/>
  <c r="DB7" i="12"/>
  <c r="DB9" i="12"/>
  <c r="DC8" i="12"/>
  <c r="DB10" i="12"/>
  <c r="DB11" i="12"/>
  <c r="DZ148" i="12"/>
  <c r="EC147" i="12"/>
  <c r="EB147" i="12"/>
  <c r="EA147" i="12"/>
  <c r="EE147" i="12"/>
  <c r="ED147" i="12"/>
  <c r="ES92" i="12"/>
  <c r="ER92" i="12"/>
  <c r="AP197" i="12"/>
  <c r="AP201" i="12"/>
  <c r="AP195" i="12"/>
  <c r="AP200" i="12"/>
  <c r="AP203" i="12"/>
  <c r="AP202" i="12"/>
  <c r="AP196" i="12"/>
  <c r="AP194" i="12"/>
  <c r="AP192" i="12"/>
  <c r="AP190" i="12"/>
  <c r="AP188" i="12"/>
  <c r="AP199" i="12"/>
  <c r="AP191" i="12"/>
  <c r="AP193" i="12"/>
  <c r="AP198" i="12"/>
  <c r="AP184" i="12"/>
  <c r="AP186" i="12"/>
  <c r="AP185" i="12"/>
  <c r="AP189" i="12"/>
  <c r="AP187" i="12"/>
  <c r="AP181" i="12"/>
  <c r="AP182" i="12"/>
  <c r="AP183" i="12"/>
  <c r="AP180" i="12"/>
  <c r="AP178" i="12"/>
  <c r="AP177" i="12"/>
  <c r="AP175" i="12"/>
  <c r="AP179" i="12"/>
  <c r="AP176" i="12"/>
  <c r="AP144" i="12"/>
  <c r="AP143" i="12"/>
  <c r="AP148" i="12"/>
  <c r="AP142" i="12"/>
  <c r="AP133" i="12"/>
  <c r="AP147" i="12"/>
  <c r="AP141" i="12"/>
  <c r="AP138" i="12"/>
  <c r="AP145" i="12"/>
  <c r="AP134" i="12"/>
  <c r="AP139" i="12"/>
  <c r="AP140" i="12"/>
  <c r="AP136" i="12"/>
  <c r="AP146" i="12"/>
  <c r="AP135" i="12"/>
  <c r="AP132" i="12"/>
  <c r="AP131" i="12"/>
  <c r="AP130" i="12"/>
  <c r="AP137" i="12"/>
  <c r="AP122" i="12"/>
  <c r="AP125" i="12"/>
  <c r="AP124" i="12"/>
  <c r="AP120" i="12"/>
  <c r="AP127" i="12"/>
  <c r="AP123" i="12"/>
  <c r="AP126" i="12"/>
  <c r="AP121" i="12"/>
  <c r="AP129" i="12"/>
  <c r="AP128" i="12"/>
  <c r="AP92" i="12"/>
  <c r="AP86" i="12"/>
  <c r="AP83" i="12"/>
  <c r="AP91" i="12"/>
  <c r="AP85" i="12"/>
  <c r="AP90" i="12"/>
  <c r="AP84" i="12"/>
  <c r="AP89" i="12"/>
  <c r="AP88" i="12"/>
  <c r="AP93" i="12"/>
  <c r="AP87" i="12"/>
  <c r="AP79" i="12"/>
  <c r="AP67" i="12"/>
  <c r="AP74" i="12"/>
  <c r="AP76" i="12"/>
  <c r="AP75" i="12"/>
  <c r="AP70" i="12"/>
  <c r="AP69" i="12"/>
  <c r="AP65" i="12"/>
  <c r="AP82" i="12"/>
  <c r="AP80" i="12"/>
  <c r="AP77" i="12"/>
  <c r="AP72" i="12"/>
  <c r="AP68" i="12"/>
  <c r="AP78" i="12"/>
  <c r="AP71" i="12"/>
  <c r="AP66" i="12"/>
  <c r="AP73" i="12"/>
  <c r="AP81" i="12"/>
  <c r="AP33" i="12"/>
  <c r="AP37" i="12"/>
  <c r="AP36" i="12"/>
  <c r="AP35" i="12"/>
  <c r="AP34" i="12"/>
  <c r="AP30" i="12"/>
  <c r="AP27" i="12"/>
  <c r="AP17" i="12"/>
  <c r="AP29" i="12"/>
  <c r="AP25" i="12"/>
  <c r="AP23" i="12"/>
  <c r="AP28" i="12"/>
  <c r="AP18" i="12"/>
  <c r="AP20" i="12"/>
  <c r="AP19" i="12"/>
  <c r="AP14" i="12"/>
  <c r="AP13" i="12"/>
  <c r="AP26" i="12"/>
  <c r="AP24" i="12"/>
  <c r="AP21" i="12"/>
  <c r="AP32" i="12"/>
  <c r="AP16" i="12"/>
  <c r="AP12" i="12"/>
  <c r="AP31" i="12"/>
  <c r="AP22" i="12"/>
  <c r="AP15" i="12"/>
  <c r="AP10" i="12"/>
  <c r="AP7" i="12"/>
  <c r="AP11" i="12"/>
  <c r="AQ8" i="12"/>
  <c r="AP9" i="12"/>
  <c r="AR64" i="12"/>
  <c r="AQ63" i="12"/>
  <c r="EX91" i="12"/>
  <c r="EG201" i="12"/>
  <c r="EX201" i="12" s="1"/>
  <c r="EF201" i="12"/>
  <c r="EX35" i="12"/>
  <c r="EO37" i="12"/>
  <c r="EN37" i="12"/>
  <c r="EL38" i="12"/>
  <c r="EM37" i="12"/>
  <c r="EQ37" i="12"/>
  <c r="EP37" i="12"/>
  <c r="EG146" i="12"/>
  <c r="EX146" i="12" s="1"/>
  <c r="EF146" i="12"/>
  <c r="DD63" i="12"/>
  <c r="DE64" i="12"/>
  <c r="ES36" i="12"/>
  <c r="ER36" i="12"/>
  <c r="EE93" i="12"/>
  <c r="ED93" i="12"/>
  <c r="EC93" i="12"/>
  <c r="EB93" i="12"/>
  <c r="DZ94" i="12"/>
  <c r="EA93" i="12"/>
  <c r="ES147" i="12"/>
  <c r="ER147" i="12"/>
  <c r="AR119" i="12"/>
  <c r="AQ118" i="12"/>
  <c r="EG92" i="12"/>
  <c r="EX92" i="12" s="1"/>
  <c r="EF92" i="12"/>
  <c r="EC37" i="12"/>
  <c r="EB37" i="12"/>
  <c r="DZ38" i="12"/>
  <c r="EA37" i="12"/>
  <c r="EE37" i="12"/>
  <c r="ED37" i="12"/>
  <c r="EE202" i="12"/>
  <c r="ED202" i="12"/>
  <c r="EB202" i="12"/>
  <c r="EA202" i="12"/>
  <c r="EC202" i="12"/>
  <c r="DZ203" i="12"/>
  <c r="EG36" i="12"/>
  <c r="EF36" i="12"/>
  <c r="DC173" i="12"/>
  <c r="DD174" i="12"/>
  <c r="EL149" i="12"/>
  <c r="EQ148" i="12"/>
  <c r="EP148" i="12"/>
  <c r="EO148" i="12"/>
  <c r="EN148" i="12"/>
  <c r="EM148" i="12"/>
  <c r="AR174" i="12"/>
  <c r="AQ173" i="12"/>
  <c r="EQ203" i="12"/>
  <c r="EO203" i="12"/>
  <c r="EL204" i="12"/>
  <c r="EM203" i="12"/>
  <c r="EP203" i="12"/>
  <c r="EN203" i="12"/>
  <c r="ER202" i="12"/>
  <c r="ES202" i="12"/>
  <c r="DF118" i="12"/>
  <c r="DG119" i="12"/>
  <c r="DD173" i="12" l="1"/>
  <c r="DE174" i="12"/>
  <c r="EF93" i="12"/>
  <c r="EG93" i="12"/>
  <c r="AR173" i="12"/>
  <c r="AS174" i="12"/>
  <c r="ES203" i="12"/>
  <c r="ER203" i="12"/>
  <c r="DC204" i="12"/>
  <c r="DC203" i="12"/>
  <c r="DC198" i="12"/>
  <c r="DC197" i="12"/>
  <c r="DC202" i="12"/>
  <c r="DC196" i="12"/>
  <c r="DC200" i="12"/>
  <c r="DC194" i="12"/>
  <c r="DC193" i="12"/>
  <c r="DC201" i="12"/>
  <c r="DC188" i="12"/>
  <c r="DC187" i="12"/>
  <c r="DC180" i="12"/>
  <c r="DC183" i="12"/>
  <c r="DC199" i="12"/>
  <c r="DC186" i="12"/>
  <c r="DC191" i="12"/>
  <c r="DC190" i="12"/>
  <c r="DC185" i="12"/>
  <c r="DC182" i="12"/>
  <c r="DC181" i="12"/>
  <c r="DC189" i="12"/>
  <c r="DC192" i="12"/>
  <c r="DC195" i="12"/>
  <c r="DC179" i="12"/>
  <c r="DC178" i="12"/>
  <c r="DC184" i="12"/>
  <c r="DC177" i="12"/>
  <c r="DC176" i="12"/>
  <c r="DC175" i="12"/>
  <c r="DC149" i="12"/>
  <c r="DC146" i="12"/>
  <c r="DC140" i="12"/>
  <c r="DC136" i="12"/>
  <c r="DC134" i="12"/>
  <c r="DC144" i="12"/>
  <c r="DC137" i="12"/>
  <c r="DC135" i="12"/>
  <c r="DC148" i="12"/>
  <c r="DC142" i="12"/>
  <c r="DC133" i="12"/>
  <c r="DC147" i="12"/>
  <c r="DC141" i="12"/>
  <c r="DC138" i="12"/>
  <c r="DC129" i="12"/>
  <c r="DC130" i="12"/>
  <c r="DC139" i="12"/>
  <c r="DC145" i="12"/>
  <c r="DC132" i="12"/>
  <c r="DC131" i="12"/>
  <c r="DC143" i="12"/>
  <c r="DC125" i="12"/>
  <c r="DC124" i="12"/>
  <c r="DC123" i="12"/>
  <c r="DC121" i="12"/>
  <c r="DC128" i="12"/>
  <c r="DC122" i="12"/>
  <c r="DC127" i="12"/>
  <c r="DC126" i="12"/>
  <c r="DC120" i="12"/>
  <c r="DC94" i="12"/>
  <c r="DC88" i="12"/>
  <c r="DC93" i="12"/>
  <c r="DC87" i="12"/>
  <c r="DC92" i="12"/>
  <c r="DC86" i="12"/>
  <c r="DC83" i="12"/>
  <c r="DC91" i="12"/>
  <c r="DC85" i="12"/>
  <c r="DC90" i="12"/>
  <c r="DC84" i="12"/>
  <c r="DC89" i="12"/>
  <c r="DC78" i="12"/>
  <c r="DC73" i="12"/>
  <c r="DC81" i="12"/>
  <c r="DC79" i="12"/>
  <c r="DC76" i="12"/>
  <c r="DC67" i="12"/>
  <c r="DC74" i="12"/>
  <c r="DC75" i="12"/>
  <c r="DC72" i="12"/>
  <c r="DC71" i="12"/>
  <c r="DC65" i="12"/>
  <c r="DC82" i="12"/>
  <c r="DC80" i="12"/>
  <c r="DC77" i="12"/>
  <c r="DC70" i="12"/>
  <c r="DC69" i="12"/>
  <c r="DC68" i="12"/>
  <c r="DC66" i="12"/>
  <c r="DC36" i="12"/>
  <c r="DC35" i="12"/>
  <c r="DC38" i="12"/>
  <c r="DC37" i="12"/>
  <c r="DC26" i="12"/>
  <c r="DC24" i="12"/>
  <c r="DC21" i="12"/>
  <c r="DC32" i="12"/>
  <c r="DC14" i="12"/>
  <c r="DC13" i="12"/>
  <c r="DC12" i="12"/>
  <c r="DC31" i="12"/>
  <c r="DC22" i="12"/>
  <c r="DC30" i="12"/>
  <c r="DC27" i="12"/>
  <c r="DC17" i="12"/>
  <c r="DC33" i="12"/>
  <c r="DC29" i="12"/>
  <c r="DC25" i="12"/>
  <c r="DC23" i="12"/>
  <c r="DC28" i="12"/>
  <c r="DC20" i="12"/>
  <c r="DC34" i="12"/>
  <c r="DC18" i="12"/>
  <c r="DC19" i="12"/>
  <c r="DC16" i="12"/>
  <c r="DC15" i="12"/>
  <c r="DC9" i="12"/>
  <c r="DD8" i="12"/>
  <c r="DC10" i="12"/>
  <c r="DC11" i="12"/>
  <c r="DC7" i="12"/>
  <c r="ES148" i="12"/>
  <c r="ER148" i="12"/>
  <c r="EX36" i="12"/>
  <c r="AS119" i="12"/>
  <c r="AR118" i="12"/>
  <c r="EQ94" i="12"/>
  <c r="EP94" i="12"/>
  <c r="EO94" i="12"/>
  <c r="EN94" i="12"/>
  <c r="EL95" i="12"/>
  <c r="EM94" i="12"/>
  <c r="EE203" i="12"/>
  <c r="EC203" i="12"/>
  <c r="DZ204" i="12"/>
  <c r="EA203" i="12"/>
  <c r="ED203" i="12"/>
  <c r="EB203" i="12"/>
  <c r="ER93" i="12"/>
  <c r="ES93" i="12"/>
  <c r="EP204" i="12"/>
  <c r="EO204" i="12"/>
  <c r="EN204" i="12"/>
  <c r="EL205" i="12"/>
  <c r="EQ204" i="12"/>
  <c r="EM204" i="12"/>
  <c r="EB38" i="12"/>
  <c r="DZ39" i="12"/>
  <c r="EA38" i="12"/>
  <c r="EE38" i="12"/>
  <c r="ED38" i="12"/>
  <c r="EC38" i="12"/>
  <c r="EN38" i="12"/>
  <c r="EL39" i="12"/>
  <c r="EM38" i="12"/>
  <c r="EQ38" i="12"/>
  <c r="EP38" i="12"/>
  <c r="EO38" i="12"/>
  <c r="AR63" i="12"/>
  <c r="AS64" i="12"/>
  <c r="EG147" i="12"/>
  <c r="EX147" i="12" s="1"/>
  <c r="EF147" i="12"/>
  <c r="DH119" i="12"/>
  <c r="DG118" i="12"/>
  <c r="EG37" i="12"/>
  <c r="EF37" i="12"/>
  <c r="DE63" i="12"/>
  <c r="DF64" i="12"/>
  <c r="ES37" i="12"/>
  <c r="ER37" i="12"/>
  <c r="EN149" i="12"/>
  <c r="EP149" i="12"/>
  <c r="EO149" i="12"/>
  <c r="EQ149" i="12"/>
  <c r="EL150" i="12"/>
  <c r="EM149" i="12"/>
  <c r="EF202" i="12"/>
  <c r="EG202" i="12"/>
  <c r="EX202" i="12" s="1"/>
  <c r="EE94" i="12"/>
  <c r="ED94" i="12"/>
  <c r="EC94" i="12"/>
  <c r="EB94" i="12"/>
  <c r="DZ95" i="12"/>
  <c r="EA94" i="12"/>
  <c r="AQ204" i="12"/>
  <c r="AQ202" i="12"/>
  <c r="AQ196" i="12"/>
  <c r="AQ200" i="12"/>
  <c r="AQ203" i="12"/>
  <c r="AQ199" i="12"/>
  <c r="AQ198" i="12"/>
  <c r="AQ195" i="12"/>
  <c r="AQ188" i="12"/>
  <c r="AQ193" i="12"/>
  <c r="AQ189" i="12"/>
  <c r="AQ192" i="12"/>
  <c r="AQ191" i="12"/>
  <c r="AQ186" i="12"/>
  <c r="AQ185" i="12"/>
  <c r="AQ201" i="12"/>
  <c r="AQ190" i="12"/>
  <c r="AQ187" i="12"/>
  <c r="AQ182" i="12"/>
  <c r="AQ183" i="12"/>
  <c r="AQ194" i="12"/>
  <c r="AQ184" i="12"/>
  <c r="AQ180" i="12"/>
  <c r="AQ179" i="12"/>
  <c r="AQ197" i="12"/>
  <c r="AQ181" i="12"/>
  <c r="AQ176" i="12"/>
  <c r="AQ178" i="12"/>
  <c r="AQ177" i="12"/>
  <c r="AQ175" i="12"/>
  <c r="AQ137" i="12"/>
  <c r="AQ135" i="12"/>
  <c r="AQ148" i="12"/>
  <c r="AQ142" i="12"/>
  <c r="AQ147" i="12"/>
  <c r="AQ141" i="12"/>
  <c r="AQ138" i="12"/>
  <c r="AQ146" i="12"/>
  <c r="AQ140" i="12"/>
  <c r="AQ136" i="12"/>
  <c r="AQ149" i="12"/>
  <c r="AQ139" i="12"/>
  <c r="AQ144" i="12"/>
  <c r="AQ131" i="12"/>
  <c r="AQ134" i="12"/>
  <c r="AQ145" i="12"/>
  <c r="AQ143" i="12"/>
  <c r="AQ132" i="12"/>
  <c r="AQ133" i="12"/>
  <c r="AQ122" i="12"/>
  <c r="AQ125" i="12"/>
  <c r="AQ124" i="12"/>
  <c r="AQ120" i="12"/>
  <c r="AQ130" i="12"/>
  <c r="AQ127" i="12"/>
  <c r="AQ123" i="12"/>
  <c r="AQ126" i="12"/>
  <c r="AQ121" i="12"/>
  <c r="AQ129" i="12"/>
  <c r="AQ128" i="12"/>
  <c r="AQ91" i="12"/>
  <c r="AQ85" i="12"/>
  <c r="AQ90" i="12"/>
  <c r="AQ84" i="12"/>
  <c r="AQ89" i="12"/>
  <c r="AQ94" i="12"/>
  <c r="AQ88" i="12"/>
  <c r="AQ93" i="12"/>
  <c r="AQ87" i="12"/>
  <c r="AQ92" i="12"/>
  <c r="AQ86" i="12"/>
  <c r="AQ83" i="12"/>
  <c r="AQ74" i="12"/>
  <c r="AQ76" i="12"/>
  <c r="AQ75" i="12"/>
  <c r="AQ70" i="12"/>
  <c r="AQ69" i="12"/>
  <c r="AQ65" i="12"/>
  <c r="AQ82" i="12"/>
  <c r="AQ80" i="12"/>
  <c r="AQ77" i="12"/>
  <c r="AQ72" i="12"/>
  <c r="AQ68" i="12"/>
  <c r="AQ78" i="12"/>
  <c r="AQ71" i="12"/>
  <c r="AQ66" i="12"/>
  <c r="AQ73" i="12"/>
  <c r="AQ81" i="12"/>
  <c r="AQ79" i="12"/>
  <c r="AQ67" i="12"/>
  <c r="AQ38" i="12"/>
  <c r="AQ37" i="12"/>
  <c r="AQ36" i="12"/>
  <c r="AQ35" i="12"/>
  <c r="AQ29" i="12"/>
  <c r="AQ25" i="12"/>
  <c r="AQ23" i="12"/>
  <c r="AQ28" i="12"/>
  <c r="AQ18" i="12"/>
  <c r="AQ33" i="12"/>
  <c r="AQ20" i="12"/>
  <c r="AQ19" i="12"/>
  <c r="AQ14" i="12"/>
  <c r="AQ13" i="12"/>
  <c r="AQ26" i="12"/>
  <c r="AQ24" i="12"/>
  <c r="AQ21" i="12"/>
  <c r="AQ32" i="12"/>
  <c r="AQ16" i="12"/>
  <c r="AQ12" i="12"/>
  <c r="AQ31" i="12"/>
  <c r="AQ22" i="12"/>
  <c r="AQ15" i="12"/>
  <c r="AQ34" i="12"/>
  <c r="AQ30" i="12"/>
  <c r="AQ27" i="12"/>
  <c r="AQ17" i="12"/>
  <c r="AQ10" i="12"/>
  <c r="AQ7" i="12"/>
  <c r="AQ11" i="12"/>
  <c r="AR8" i="12"/>
  <c r="AQ9" i="12"/>
  <c r="DZ149" i="12"/>
  <c r="EE148" i="12"/>
  <c r="ED148" i="12"/>
  <c r="EC148" i="12"/>
  <c r="EB148" i="12"/>
  <c r="EA148" i="12"/>
  <c r="EG148" i="12" l="1"/>
  <c r="EX148" i="12" s="1"/>
  <c r="EF148" i="12"/>
  <c r="ED95" i="12"/>
  <c r="EC95" i="12"/>
  <c r="EB95" i="12"/>
  <c r="DZ96" i="12"/>
  <c r="EA95" i="12"/>
  <c r="EE95" i="12"/>
  <c r="EL151" i="12"/>
  <c r="EM150" i="12"/>
  <c r="EQ150" i="12"/>
  <c r="EO150" i="12"/>
  <c r="EN150" i="12"/>
  <c r="EP150" i="12"/>
  <c r="ER204" i="12"/>
  <c r="ES204" i="12"/>
  <c r="ED204" i="12"/>
  <c r="EC204" i="12"/>
  <c r="EB204" i="12"/>
  <c r="EA204" i="12"/>
  <c r="DZ205" i="12"/>
  <c r="EE204" i="12"/>
  <c r="EG94" i="12"/>
  <c r="EF94" i="12"/>
  <c r="DD205" i="12"/>
  <c r="DD203" i="12"/>
  <c r="DD204" i="12"/>
  <c r="DD197" i="12"/>
  <c r="DD202" i="12"/>
  <c r="DD196" i="12"/>
  <c r="DD201" i="12"/>
  <c r="DD195" i="12"/>
  <c r="DD199" i="12"/>
  <c r="DD194" i="12"/>
  <c r="DD191" i="12"/>
  <c r="DD189" i="12"/>
  <c r="DD198" i="12"/>
  <c r="DD192" i="12"/>
  <c r="DD190" i="12"/>
  <c r="DD187" i="12"/>
  <c r="DD188" i="12"/>
  <c r="DD193" i="12"/>
  <c r="DD186" i="12"/>
  <c r="DD184" i="12"/>
  <c r="DD181" i="12"/>
  <c r="DD183" i="12"/>
  <c r="DD182" i="12"/>
  <c r="DD179" i="12"/>
  <c r="DD185" i="12"/>
  <c r="DD180" i="12"/>
  <c r="DD177" i="12"/>
  <c r="DD200" i="12"/>
  <c r="DD178" i="12"/>
  <c r="DD175" i="12"/>
  <c r="DD176" i="12"/>
  <c r="DD150" i="12"/>
  <c r="DD148" i="12"/>
  <c r="DD145" i="12"/>
  <c r="DD139" i="12"/>
  <c r="DD137" i="12"/>
  <c r="DD135" i="12"/>
  <c r="DD132" i="12"/>
  <c r="DD143" i="12"/>
  <c r="DD149" i="12"/>
  <c r="DD147" i="12"/>
  <c r="DD141" i="12"/>
  <c r="DD138" i="12"/>
  <c r="DD146" i="12"/>
  <c r="DD140" i="12"/>
  <c r="DD136" i="12"/>
  <c r="DD134" i="12"/>
  <c r="DD130" i="12"/>
  <c r="DD131" i="12"/>
  <c r="DD144" i="12"/>
  <c r="DD142" i="12"/>
  <c r="DD133" i="12"/>
  <c r="DD129" i="12"/>
  <c r="DD128" i="12"/>
  <c r="DD122" i="12"/>
  <c r="DD127" i="12"/>
  <c r="DD126" i="12"/>
  <c r="DD120" i="12"/>
  <c r="DD125" i="12"/>
  <c r="DD124" i="12"/>
  <c r="DD123" i="12"/>
  <c r="DD121" i="12"/>
  <c r="DD94" i="12"/>
  <c r="DD88" i="12"/>
  <c r="DD93" i="12"/>
  <c r="DD87" i="12"/>
  <c r="DD92" i="12"/>
  <c r="DD86" i="12"/>
  <c r="DD83" i="12"/>
  <c r="DD91" i="12"/>
  <c r="DD85" i="12"/>
  <c r="DD90" i="12"/>
  <c r="DD84" i="12"/>
  <c r="DD89" i="12"/>
  <c r="DD95" i="12"/>
  <c r="DD82" i="12"/>
  <c r="DD73" i="12"/>
  <c r="DD81" i="12"/>
  <c r="DD79" i="12"/>
  <c r="DD76" i="12"/>
  <c r="DD67" i="12"/>
  <c r="DD74" i="12"/>
  <c r="DD75" i="12"/>
  <c r="DD72" i="12"/>
  <c r="DD71" i="12"/>
  <c r="DD65" i="12"/>
  <c r="DD80" i="12"/>
  <c r="DD77" i="12"/>
  <c r="DD70" i="12"/>
  <c r="DD69" i="12"/>
  <c r="DD68" i="12"/>
  <c r="DD66" i="12"/>
  <c r="DD78" i="12"/>
  <c r="DD35" i="12"/>
  <c r="DD34" i="12"/>
  <c r="DD39" i="12"/>
  <c r="DD38" i="12"/>
  <c r="DD37" i="12"/>
  <c r="DD36" i="12"/>
  <c r="DD32" i="12"/>
  <c r="DD14" i="12"/>
  <c r="DD13" i="12"/>
  <c r="DD12" i="12"/>
  <c r="DD31" i="12"/>
  <c r="DD22" i="12"/>
  <c r="DD30" i="12"/>
  <c r="DD27" i="12"/>
  <c r="DD17" i="12"/>
  <c r="DD33" i="12"/>
  <c r="DD29" i="12"/>
  <c r="DD25" i="12"/>
  <c r="DD23" i="12"/>
  <c r="DD28" i="12"/>
  <c r="DD20" i="12"/>
  <c r="DD11" i="12"/>
  <c r="DD18" i="12"/>
  <c r="DD19" i="12"/>
  <c r="DD16" i="12"/>
  <c r="DD15" i="12"/>
  <c r="DD26" i="12"/>
  <c r="DD24" i="12"/>
  <c r="DD21" i="12"/>
  <c r="DD9" i="12"/>
  <c r="DE8" i="12"/>
  <c r="DD10" i="12"/>
  <c r="DD7" i="12"/>
  <c r="EX37" i="12"/>
  <c r="AT119" i="12"/>
  <c r="AS118" i="12"/>
  <c r="AS173" i="12"/>
  <c r="AT174" i="12"/>
  <c r="DZ40" i="12"/>
  <c r="EA39" i="12"/>
  <c r="EE39" i="12"/>
  <c r="ED39" i="12"/>
  <c r="EC39" i="12"/>
  <c r="EB39" i="12"/>
  <c r="EB149" i="12"/>
  <c r="ED149" i="12"/>
  <c r="EC149" i="12"/>
  <c r="DZ150" i="12"/>
  <c r="EA149" i="12"/>
  <c r="EE149" i="12"/>
  <c r="ES149" i="12"/>
  <c r="ER149" i="12"/>
  <c r="DH118" i="12"/>
  <c r="DI119" i="12"/>
  <c r="EG38" i="12"/>
  <c r="EF38" i="12"/>
  <c r="EP95" i="12"/>
  <c r="EO95" i="12"/>
  <c r="EN95" i="12"/>
  <c r="EL96" i="12"/>
  <c r="EM95" i="12"/>
  <c r="EQ95" i="12"/>
  <c r="EX93" i="12"/>
  <c r="EL40" i="12"/>
  <c r="EM39" i="12"/>
  <c r="EQ39" i="12"/>
  <c r="EP39" i="12"/>
  <c r="EO39" i="12"/>
  <c r="EN39" i="12"/>
  <c r="EF203" i="12"/>
  <c r="EG203" i="12"/>
  <c r="EX203" i="12" s="1"/>
  <c r="ES94" i="12"/>
  <c r="ER94" i="12"/>
  <c r="AR205" i="12"/>
  <c r="AR203" i="12"/>
  <c r="AR201" i="12"/>
  <c r="AR195" i="12"/>
  <c r="AR199" i="12"/>
  <c r="AR204" i="12"/>
  <c r="AR197" i="12"/>
  <c r="AR192" i="12"/>
  <c r="AR190" i="12"/>
  <c r="AR188" i="12"/>
  <c r="AR193" i="12"/>
  <c r="AR191" i="12"/>
  <c r="AR200" i="12"/>
  <c r="AR198" i="12"/>
  <c r="AR194" i="12"/>
  <c r="AR184" i="12"/>
  <c r="AR187" i="12"/>
  <c r="AR189" i="12"/>
  <c r="AR182" i="12"/>
  <c r="AR196" i="12"/>
  <c r="AR181" i="12"/>
  <c r="AR202" i="12"/>
  <c r="AR186" i="12"/>
  <c r="AR185" i="12"/>
  <c r="AR183" i="12"/>
  <c r="AR175" i="12"/>
  <c r="AR176" i="12"/>
  <c r="AR178" i="12"/>
  <c r="AR177" i="12"/>
  <c r="AR179" i="12"/>
  <c r="AR150" i="12"/>
  <c r="AR180" i="12"/>
  <c r="AR143" i="12"/>
  <c r="AR148" i="12"/>
  <c r="AR147" i="12"/>
  <c r="AR141" i="12"/>
  <c r="AR138" i="12"/>
  <c r="AR146" i="12"/>
  <c r="AR140" i="12"/>
  <c r="AR136" i="12"/>
  <c r="AR145" i="12"/>
  <c r="AR134" i="12"/>
  <c r="AR149" i="12"/>
  <c r="AR144" i="12"/>
  <c r="AR137" i="12"/>
  <c r="AR135" i="12"/>
  <c r="AR132" i="12"/>
  <c r="AR139" i="12"/>
  <c r="AR129" i="12"/>
  <c r="AR142" i="12"/>
  <c r="AR131" i="12"/>
  <c r="AR130" i="12"/>
  <c r="AR133" i="12"/>
  <c r="AR125" i="12"/>
  <c r="AR124" i="12"/>
  <c r="AR120" i="12"/>
  <c r="AR127" i="12"/>
  <c r="AR123" i="12"/>
  <c r="AR126" i="12"/>
  <c r="AR121" i="12"/>
  <c r="AR128" i="12"/>
  <c r="AR122" i="12"/>
  <c r="AR90" i="12"/>
  <c r="AR84" i="12"/>
  <c r="AR89" i="12"/>
  <c r="AR95" i="12"/>
  <c r="AR94" i="12"/>
  <c r="AR88" i="12"/>
  <c r="AR93" i="12"/>
  <c r="AR87" i="12"/>
  <c r="AR92" i="12"/>
  <c r="AR86" i="12"/>
  <c r="AR83" i="12"/>
  <c r="AR91" i="12"/>
  <c r="AR85" i="12"/>
  <c r="AR76" i="12"/>
  <c r="AR75" i="12"/>
  <c r="AR70" i="12"/>
  <c r="AR69" i="12"/>
  <c r="AR65" i="12"/>
  <c r="AR82" i="12"/>
  <c r="AR80" i="12"/>
  <c r="AR77" i="12"/>
  <c r="AR72" i="12"/>
  <c r="AR68" i="12"/>
  <c r="AR78" i="12"/>
  <c r="AR71" i="12"/>
  <c r="AR66" i="12"/>
  <c r="AR73" i="12"/>
  <c r="AR81" i="12"/>
  <c r="AR79" i="12"/>
  <c r="AR67" i="12"/>
  <c r="AR74" i="12"/>
  <c r="AR39" i="12"/>
  <c r="AR38" i="12"/>
  <c r="AR37" i="12"/>
  <c r="AR36" i="12"/>
  <c r="AR35" i="12"/>
  <c r="AR34" i="12"/>
  <c r="AR23" i="12"/>
  <c r="AR28" i="12"/>
  <c r="AR18" i="12"/>
  <c r="AR33" i="12"/>
  <c r="AR20" i="12"/>
  <c r="AR19" i="12"/>
  <c r="AR14" i="12"/>
  <c r="AR13" i="12"/>
  <c r="AR26" i="12"/>
  <c r="AR24" i="12"/>
  <c r="AR21" i="12"/>
  <c r="AR32" i="12"/>
  <c r="AR16" i="12"/>
  <c r="AR12" i="12"/>
  <c r="AR31" i="12"/>
  <c r="AR22" i="12"/>
  <c r="AR15" i="12"/>
  <c r="AR30" i="12"/>
  <c r="AR27" i="12"/>
  <c r="AR17" i="12"/>
  <c r="AR29" i="12"/>
  <c r="AR25" i="12"/>
  <c r="AR7" i="12"/>
  <c r="AR11" i="12"/>
  <c r="AS8" i="12"/>
  <c r="AR9" i="12"/>
  <c r="AR10" i="12"/>
  <c r="ES38" i="12"/>
  <c r="ER38" i="12"/>
  <c r="DF174" i="12"/>
  <c r="DE173" i="12"/>
  <c r="DF63" i="12"/>
  <c r="DG64" i="12"/>
  <c r="AS63" i="12"/>
  <c r="AT64" i="12"/>
  <c r="EQ205" i="12"/>
  <c r="EO205" i="12"/>
  <c r="EN205" i="12"/>
  <c r="EL206" i="12"/>
  <c r="EM205" i="12"/>
  <c r="EP205" i="12"/>
  <c r="EL207" i="12" l="1"/>
  <c r="EP206" i="12"/>
  <c r="EN206" i="12"/>
  <c r="EM206" i="12"/>
  <c r="EQ206" i="12"/>
  <c r="EO206" i="12"/>
  <c r="EX38" i="12"/>
  <c r="EE40" i="12"/>
  <c r="ED40" i="12"/>
  <c r="EC40" i="12"/>
  <c r="EB40" i="12"/>
  <c r="DZ41" i="12"/>
  <c r="EA40" i="12"/>
  <c r="DE204" i="12"/>
  <c r="DE206" i="12"/>
  <c r="DE198" i="12"/>
  <c r="DE205" i="12"/>
  <c r="DE202" i="12"/>
  <c r="DE196" i="12"/>
  <c r="DE201" i="12"/>
  <c r="DE200" i="12"/>
  <c r="DE199" i="12"/>
  <c r="DE192" i="12"/>
  <c r="DE190" i="12"/>
  <c r="DE195" i="12"/>
  <c r="DE203" i="12"/>
  <c r="DE193" i="12"/>
  <c r="DE183" i="12"/>
  <c r="DE186" i="12"/>
  <c r="DE184" i="12"/>
  <c r="DE194" i="12"/>
  <c r="DE185" i="12"/>
  <c r="DE182" i="12"/>
  <c r="DE181" i="12"/>
  <c r="DE197" i="12"/>
  <c r="DE189" i="12"/>
  <c r="DE187" i="12"/>
  <c r="DE179" i="12"/>
  <c r="DE180" i="12"/>
  <c r="DE191" i="12"/>
  <c r="DE188" i="12"/>
  <c r="DE178" i="12"/>
  <c r="DE175" i="12"/>
  <c r="DE177" i="12"/>
  <c r="DE176" i="12"/>
  <c r="DE151" i="12"/>
  <c r="DE150" i="12"/>
  <c r="DE149" i="12"/>
  <c r="DE144" i="12"/>
  <c r="DE137" i="12"/>
  <c r="DE135" i="12"/>
  <c r="DE143" i="12"/>
  <c r="DE148" i="12"/>
  <c r="DE142" i="12"/>
  <c r="DE147" i="12"/>
  <c r="DE146" i="12"/>
  <c r="DE140" i="12"/>
  <c r="DE136" i="12"/>
  <c r="DE134" i="12"/>
  <c r="DE145" i="12"/>
  <c r="DE139" i="12"/>
  <c r="DE131" i="12"/>
  <c r="DE132" i="12"/>
  <c r="DE138" i="12"/>
  <c r="DE141" i="12"/>
  <c r="DE133" i="12"/>
  <c r="DE129" i="12"/>
  <c r="DE130" i="12"/>
  <c r="DE128" i="12"/>
  <c r="DE122" i="12"/>
  <c r="DE127" i="12"/>
  <c r="DE126" i="12"/>
  <c r="DE120" i="12"/>
  <c r="DE125" i="12"/>
  <c r="DE124" i="12"/>
  <c r="DE123" i="12"/>
  <c r="DE121" i="12"/>
  <c r="DE93" i="12"/>
  <c r="DE87" i="12"/>
  <c r="DE92" i="12"/>
  <c r="DE86" i="12"/>
  <c r="DE83" i="12"/>
  <c r="DE91" i="12"/>
  <c r="DE85" i="12"/>
  <c r="DE90" i="12"/>
  <c r="DE84" i="12"/>
  <c r="DE89" i="12"/>
  <c r="DE96" i="12"/>
  <c r="DE95" i="12"/>
  <c r="DE82" i="12"/>
  <c r="DE94" i="12"/>
  <c r="DE88" i="12"/>
  <c r="DE81" i="12"/>
  <c r="DE79" i="12"/>
  <c r="DE76" i="12"/>
  <c r="DE67" i="12"/>
  <c r="DE74" i="12"/>
  <c r="DE75" i="12"/>
  <c r="DE72" i="12"/>
  <c r="DE71" i="12"/>
  <c r="DE65" i="12"/>
  <c r="DE80" i="12"/>
  <c r="DE77" i="12"/>
  <c r="DE70" i="12"/>
  <c r="DE69" i="12"/>
  <c r="DE68" i="12"/>
  <c r="DE66" i="12"/>
  <c r="DE78" i="12"/>
  <c r="DE73" i="12"/>
  <c r="DE33" i="12"/>
  <c r="DE40" i="12"/>
  <c r="DE39" i="12"/>
  <c r="DE38" i="12"/>
  <c r="DE37" i="12"/>
  <c r="DE36" i="12"/>
  <c r="DE35" i="12"/>
  <c r="DE31" i="12"/>
  <c r="DE22" i="12"/>
  <c r="DE30" i="12"/>
  <c r="DE27" i="12"/>
  <c r="DE17" i="12"/>
  <c r="DE29" i="12"/>
  <c r="DE25" i="12"/>
  <c r="DE23" i="12"/>
  <c r="DE28" i="12"/>
  <c r="DE20" i="12"/>
  <c r="DE11" i="12"/>
  <c r="DE18" i="12"/>
  <c r="DE34" i="12"/>
  <c r="DE19" i="12"/>
  <c r="DE16" i="12"/>
  <c r="DE15" i="12"/>
  <c r="DE26" i="12"/>
  <c r="DE24" i="12"/>
  <c r="DE21" i="12"/>
  <c r="DE32" i="12"/>
  <c r="DE14" i="12"/>
  <c r="DE13" i="12"/>
  <c r="DE12" i="12"/>
  <c r="DF8" i="12"/>
  <c r="DE10" i="12"/>
  <c r="DE7" i="12"/>
  <c r="DE9" i="12"/>
  <c r="ES205" i="12"/>
  <c r="ER205" i="12"/>
  <c r="DF173" i="12"/>
  <c r="DG174" i="12"/>
  <c r="DJ119" i="12"/>
  <c r="DI118" i="12"/>
  <c r="AT173" i="12"/>
  <c r="AU174" i="12"/>
  <c r="EX94" i="12"/>
  <c r="ES39" i="12"/>
  <c r="ER39" i="12"/>
  <c r="EG149" i="12"/>
  <c r="EX149" i="12" s="1"/>
  <c r="EF149" i="12"/>
  <c r="EC96" i="12"/>
  <c r="EB96" i="12"/>
  <c r="DZ97" i="12"/>
  <c r="EA96" i="12"/>
  <c r="EE96" i="12"/>
  <c r="ED96" i="12"/>
  <c r="EO96" i="12"/>
  <c r="EN96" i="12"/>
  <c r="EL97" i="12"/>
  <c r="EM96" i="12"/>
  <c r="EQ96" i="12"/>
  <c r="EP96" i="12"/>
  <c r="EG39" i="12"/>
  <c r="EX39" i="12" s="1"/>
  <c r="EF39" i="12"/>
  <c r="EE205" i="12"/>
  <c r="EC205" i="12"/>
  <c r="EB205" i="12"/>
  <c r="DZ206" i="12"/>
  <c r="EA205" i="12"/>
  <c r="ED205" i="12"/>
  <c r="ES150" i="12"/>
  <c r="ER150" i="12"/>
  <c r="EG95" i="12"/>
  <c r="EF95" i="12"/>
  <c r="AT63" i="12"/>
  <c r="AU64" i="12"/>
  <c r="ES95" i="12"/>
  <c r="ER95" i="12"/>
  <c r="AT118" i="12"/>
  <c r="AU119" i="12"/>
  <c r="EF204" i="12"/>
  <c r="EG204" i="12"/>
  <c r="EX204" i="12" s="1"/>
  <c r="DH64" i="12"/>
  <c r="DG63" i="12"/>
  <c r="AS206" i="12"/>
  <c r="AS205" i="12"/>
  <c r="AS204" i="12"/>
  <c r="AS200" i="12"/>
  <c r="AS203" i="12"/>
  <c r="AS199" i="12"/>
  <c r="AS198" i="12"/>
  <c r="AS202" i="12"/>
  <c r="AS196" i="12"/>
  <c r="AS193" i="12"/>
  <c r="AS191" i="12"/>
  <c r="AS189" i="12"/>
  <c r="AS201" i="12"/>
  <c r="AS197" i="12"/>
  <c r="AS186" i="12"/>
  <c r="AS185" i="12"/>
  <c r="AS190" i="12"/>
  <c r="AS182" i="12"/>
  <c r="AS195" i="12"/>
  <c r="AS188" i="12"/>
  <c r="AS183" i="12"/>
  <c r="AS194" i="12"/>
  <c r="AS192" i="12"/>
  <c r="AS181" i="12"/>
  <c r="AS180" i="12"/>
  <c r="AS179" i="12"/>
  <c r="AS187" i="12"/>
  <c r="AS178" i="12"/>
  <c r="AS176" i="12"/>
  <c r="AS184" i="12"/>
  <c r="AS175" i="12"/>
  <c r="AS177" i="12"/>
  <c r="AS151" i="12"/>
  <c r="AS150" i="12"/>
  <c r="AS148" i="12"/>
  <c r="AS142" i="12"/>
  <c r="AS147" i="12"/>
  <c r="AS146" i="12"/>
  <c r="AS140" i="12"/>
  <c r="AS136" i="12"/>
  <c r="AS145" i="12"/>
  <c r="AS134" i="12"/>
  <c r="AS149" i="12"/>
  <c r="AS139" i="12"/>
  <c r="AS137" i="12"/>
  <c r="AS135" i="12"/>
  <c r="AS143" i="12"/>
  <c r="AS144" i="12"/>
  <c r="AS129" i="12"/>
  <c r="AS138" i="12"/>
  <c r="AS132" i="12"/>
  <c r="AS131" i="12"/>
  <c r="AS130" i="12"/>
  <c r="AS141" i="12"/>
  <c r="AS133" i="12"/>
  <c r="AS125" i="12"/>
  <c r="AS124" i="12"/>
  <c r="AS120" i="12"/>
  <c r="AS127" i="12"/>
  <c r="AS123" i="12"/>
  <c r="AS126" i="12"/>
  <c r="AS121" i="12"/>
  <c r="AS128" i="12"/>
  <c r="AS122" i="12"/>
  <c r="AS84" i="12"/>
  <c r="AS96" i="12"/>
  <c r="AS89" i="12"/>
  <c r="AS95" i="12"/>
  <c r="AS94" i="12"/>
  <c r="AS88" i="12"/>
  <c r="AS93" i="12"/>
  <c r="AS87" i="12"/>
  <c r="AS92" i="12"/>
  <c r="AS86" i="12"/>
  <c r="AS83" i="12"/>
  <c r="AS91" i="12"/>
  <c r="AS85" i="12"/>
  <c r="AS90" i="12"/>
  <c r="AS82" i="12"/>
  <c r="AS80" i="12"/>
  <c r="AS77" i="12"/>
  <c r="AS72" i="12"/>
  <c r="AS68" i="12"/>
  <c r="AS78" i="12"/>
  <c r="AS71" i="12"/>
  <c r="AS66" i="12"/>
  <c r="AS73" i="12"/>
  <c r="AS81" i="12"/>
  <c r="AS79" i="12"/>
  <c r="AS67" i="12"/>
  <c r="AS74" i="12"/>
  <c r="AS76" i="12"/>
  <c r="AS75" i="12"/>
  <c r="AS70" i="12"/>
  <c r="AS69" i="12"/>
  <c r="AS65" i="12"/>
  <c r="AS38" i="12"/>
  <c r="AS37" i="12"/>
  <c r="AS36" i="12"/>
  <c r="AS35" i="12"/>
  <c r="AS34" i="12"/>
  <c r="AS40" i="12"/>
  <c r="AS39" i="12"/>
  <c r="AS28" i="12"/>
  <c r="AS18" i="12"/>
  <c r="AS33" i="12"/>
  <c r="AS20" i="12"/>
  <c r="AS19" i="12"/>
  <c r="AS14" i="12"/>
  <c r="AS13" i="12"/>
  <c r="AS26" i="12"/>
  <c r="AS24" i="12"/>
  <c r="AS21" i="12"/>
  <c r="AS32" i="12"/>
  <c r="AS16" i="12"/>
  <c r="AS12" i="12"/>
  <c r="AS31" i="12"/>
  <c r="AS22" i="12"/>
  <c r="AS15" i="12"/>
  <c r="AS30" i="12"/>
  <c r="AS27" i="12"/>
  <c r="AS17" i="12"/>
  <c r="AS29" i="12"/>
  <c r="AS25" i="12"/>
  <c r="AS23" i="12"/>
  <c r="AS11" i="12"/>
  <c r="AT8" i="12"/>
  <c r="AS9" i="12"/>
  <c r="AS10" i="12"/>
  <c r="AS7" i="12"/>
  <c r="EQ40" i="12"/>
  <c r="EP40" i="12"/>
  <c r="EO40" i="12"/>
  <c r="EN40" i="12"/>
  <c r="EL41" i="12"/>
  <c r="EM40" i="12"/>
  <c r="DZ151" i="12"/>
  <c r="EA150" i="12"/>
  <c r="EE150" i="12"/>
  <c r="EC150" i="12"/>
  <c r="EB150" i="12"/>
  <c r="ED150" i="12"/>
  <c r="EQ151" i="12"/>
  <c r="EP151" i="12"/>
  <c r="EN151" i="12"/>
  <c r="EL152" i="12"/>
  <c r="EM151" i="12"/>
  <c r="EO151" i="12"/>
  <c r="EX95" i="12" l="1"/>
  <c r="EQ152" i="12"/>
  <c r="EP152" i="12"/>
  <c r="EO152" i="12"/>
  <c r="EL153" i="12"/>
  <c r="EM152" i="12"/>
  <c r="EN152" i="12"/>
  <c r="ER151" i="12"/>
  <c r="ES151" i="12"/>
  <c r="EE151" i="12"/>
  <c r="ED151" i="12"/>
  <c r="EB151" i="12"/>
  <c r="DZ152" i="12"/>
  <c r="EA151" i="12"/>
  <c r="EC151" i="12"/>
  <c r="EB97" i="12"/>
  <c r="DZ98" i="12"/>
  <c r="EA97" i="12"/>
  <c r="EE97" i="12"/>
  <c r="ED97" i="12"/>
  <c r="EC97" i="12"/>
  <c r="AV174" i="12"/>
  <c r="AU173" i="12"/>
  <c r="AU63" i="12"/>
  <c r="AV64" i="12"/>
  <c r="DZ207" i="12"/>
  <c r="ED206" i="12"/>
  <c r="EB206" i="12"/>
  <c r="EA206" i="12"/>
  <c r="EC206" i="12"/>
  <c r="EE206" i="12"/>
  <c r="EG96" i="12"/>
  <c r="EF96" i="12"/>
  <c r="EQ41" i="12"/>
  <c r="EP41" i="12"/>
  <c r="EO41" i="12"/>
  <c r="EN41" i="12"/>
  <c r="EL42" i="12"/>
  <c r="EM41" i="12"/>
  <c r="AT205" i="12"/>
  <c r="AT204" i="12"/>
  <c r="AT203" i="12"/>
  <c r="AT198" i="12"/>
  <c r="AT197" i="12"/>
  <c r="AT207" i="12"/>
  <c r="AT206" i="12"/>
  <c r="AT201" i="12"/>
  <c r="AT195" i="12"/>
  <c r="AT188" i="12"/>
  <c r="AT191" i="12"/>
  <c r="AT189" i="12"/>
  <c r="AT194" i="12"/>
  <c r="AT202" i="12"/>
  <c r="AT196" i="12"/>
  <c r="AT192" i="12"/>
  <c r="AT190" i="12"/>
  <c r="AT187" i="12"/>
  <c r="AT181" i="12"/>
  <c r="AT183" i="12"/>
  <c r="AT199" i="12"/>
  <c r="AT184" i="12"/>
  <c r="AT185" i="12"/>
  <c r="AT180" i="12"/>
  <c r="AT200" i="12"/>
  <c r="AT193" i="12"/>
  <c r="AT182" i="12"/>
  <c r="AT179" i="12"/>
  <c r="AT177" i="12"/>
  <c r="AT175" i="12"/>
  <c r="AT186" i="12"/>
  <c r="AT176" i="12"/>
  <c r="AT178" i="12"/>
  <c r="AT152" i="12"/>
  <c r="AT150" i="12"/>
  <c r="AT149" i="12"/>
  <c r="AT147" i="12"/>
  <c r="AT141" i="12"/>
  <c r="AT138" i="12"/>
  <c r="AT151" i="12"/>
  <c r="AT146" i="12"/>
  <c r="AT145" i="12"/>
  <c r="AT134" i="12"/>
  <c r="AT139" i="12"/>
  <c r="AT144" i="12"/>
  <c r="AT143" i="12"/>
  <c r="AT148" i="12"/>
  <c r="AT142" i="12"/>
  <c r="AT133" i="12"/>
  <c r="AT136" i="12"/>
  <c r="AT132" i="12"/>
  <c r="AT131" i="12"/>
  <c r="AT130" i="12"/>
  <c r="AT135" i="12"/>
  <c r="AT137" i="12"/>
  <c r="AT140" i="12"/>
  <c r="AT127" i="12"/>
  <c r="AT123" i="12"/>
  <c r="AT126" i="12"/>
  <c r="AT121" i="12"/>
  <c r="AT128" i="12"/>
  <c r="AT129" i="12"/>
  <c r="AT122" i="12"/>
  <c r="AT125" i="12"/>
  <c r="AT124" i="12"/>
  <c r="AT120" i="12"/>
  <c r="AT96" i="12"/>
  <c r="AT89" i="12"/>
  <c r="AT95" i="12"/>
  <c r="AT94" i="12"/>
  <c r="AT88" i="12"/>
  <c r="AT93" i="12"/>
  <c r="AT87" i="12"/>
  <c r="AT92" i="12"/>
  <c r="AT86" i="12"/>
  <c r="AT83" i="12"/>
  <c r="AT91" i="12"/>
  <c r="AT85" i="12"/>
  <c r="AT90" i="12"/>
  <c r="AT97" i="12"/>
  <c r="AT84" i="12"/>
  <c r="AT72" i="12"/>
  <c r="AT68" i="12"/>
  <c r="AT78" i="12"/>
  <c r="AT71" i="12"/>
  <c r="AT66" i="12"/>
  <c r="AT73" i="12"/>
  <c r="AT81" i="12"/>
  <c r="AT79" i="12"/>
  <c r="AT67" i="12"/>
  <c r="AT74" i="12"/>
  <c r="AT76" i="12"/>
  <c r="AT75" i="12"/>
  <c r="AT70" i="12"/>
  <c r="AT69" i="12"/>
  <c r="AT65" i="12"/>
  <c r="AT82" i="12"/>
  <c r="AT80" i="12"/>
  <c r="AT77" i="12"/>
  <c r="AT37" i="12"/>
  <c r="AT36" i="12"/>
  <c r="AT35" i="12"/>
  <c r="AT41" i="12"/>
  <c r="AT40" i="12"/>
  <c r="AT33" i="12"/>
  <c r="AT39" i="12"/>
  <c r="AT38" i="12"/>
  <c r="AT20" i="12"/>
  <c r="AT19" i="12"/>
  <c r="AT14" i="12"/>
  <c r="AT13" i="12"/>
  <c r="AT26" i="12"/>
  <c r="AT24" i="12"/>
  <c r="AT21" i="12"/>
  <c r="AT32" i="12"/>
  <c r="AT16" i="12"/>
  <c r="AT31" i="12"/>
  <c r="AT22" i="12"/>
  <c r="AT15" i="12"/>
  <c r="AT30" i="12"/>
  <c r="AT27" i="12"/>
  <c r="AT17" i="12"/>
  <c r="AT29" i="12"/>
  <c r="AT25" i="12"/>
  <c r="AT34" i="12"/>
  <c r="AT23" i="12"/>
  <c r="AT28" i="12"/>
  <c r="AT18" i="12"/>
  <c r="AT11" i="12"/>
  <c r="AU8" i="12"/>
  <c r="AT9" i="12"/>
  <c r="AT12" i="12"/>
  <c r="AT10" i="12"/>
  <c r="AT7" i="12"/>
  <c r="DI64" i="12"/>
  <c r="DH63" i="12"/>
  <c r="EG205" i="12"/>
  <c r="EX205" i="12" s="1"/>
  <c r="EF205" i="12"/>
  <c r="EN97" i="12"/>
  <c r="EL98" i="12"/>
  <c r="EM97" i="12"/>
  <c r="EQ97" i="12"/>
  <c r="EP97" i="12"/>
  <c r="EO97" i="12"/>
  <c r="ES40" i="12"/>
  <c r="ER40" i="12"/>
  <c r="ES96" i="12"/>
  <c r="ER96" i="12"/>
  <c r="DJ118" i="12"/>
  <c r="DK119" i="12"/>
  <c r="DF205" i="12"/>
  <c r="DF203" i="12"/>
  <c r="DF197" i="12"/>
  <c r="DF201" i="12"/>
  <c r="DF195" i="12"/>
  <c r="DF200" i="12"/>
  <c r="DF199" i="12"/>
  <c r="DF207" i="12"/>
  <c r="DF192" i="12"/>
  <c r="DF190" i="12"/>
  <c r="DF187" i="12"/>
  <c r="DF206" i="12"/>
  <c r="DF188" i="12"/>
  <c r="DF204" i="12"/>
  <c r="DF194" i="12"/>
  <c r="DF191" i="12"/>
  <c r="DF189" i="12"/>
  <c r="DF198" i="12"/>
  <c r="DF193" i="12"/>
  <c r="DF184" i="12"/>
  <c r="DF196" i="12"/>
  <c r="DF185" i="12"/>
  <c r="DF182" i="12"/>
  <c r="DF202" i="12"/>
  <c r="DF186" i="12"/>
  <c r="DF181" i="12"/>
  <c r="DF177" i="12"/>
  <c r="DF175" i="12"/>
  <c r="DF176" i="12"/>
  <c r="DF183" i="12"/>
  <c r="DF180" i="12"/>
  <c r="DF179" i="12"/>
  <c r="DF178" i="12"/>
  <c r="DF152" i="12"/>
  <c r="DF150" i="12"/>
  <c r="DF149" i="12"/>
  <c r="DF151" i="12"/>
  <c r="DF143" i="12"/>
  <c r="DF148" i="12"/>
  <c r="DF142" i="12"/>
  <c r="DF133" i="12"/>
  <c r="DF147" i="12"/>
  <c r="DF141" i="12"/>
  <c r="DF138" i="12"/>
  <c r="DF145" i="12"/>
  <c r="DF139" i="12"/>
  <c r="DF144" i="12"/>
  <c r="DF140" i="12"/>
  <c r="DF134" i="12"/>
  <c r="DF136" i="12"/>
  <c r="DF132" i="12"/>
  <c r="DF131" i="12"/>
  <c r="DF146" i="12"/>
  <c r="DF135" i="12"/>
  <c r="DF130" i="12"/>
  <c r="DF137" i="12"/>
  <c r="DF122" i="12"/>
  <c r="DF129" i="12"/>
  <c r="DF127" i="12"/>
  <c r="DF126" i="12"/>
  <c r="DF120" i="12"/>
  <c r="DF125" i="12"/>
  <c r="DF124" i="12"/>
  <c r="DF123" i="12"/>
  <c r="DF121" i="12"/>
  <c r="DF128" i="12"/>
  <c r="DF92" i="12"/>
  <c r="DF86" i="12"/>
  <c r="DF83" i="12"/>
  <c r="DF91" i="12"/>
  <c r="DF85" i="12"/>
  <c r="DF90" i="12"/>
  <c r="DF84" i="12"/>
  <c r="DF97" i="12"/>
  <c r="DF89" i="12"/>
  <c r="DF96" i="12"/>
  <c r="DF95" i="12"/>
  <c r="DF82" i="12"/>
  <c r="DF94" i="12"/>
  <c r="DF88" i="12"/>
  <c r="DF93" i="12"/>
  <c r="DF87" i="12"/>
  <c r="DF76" i="12"/>
  <c r="DF67" i="12"/>
  <c r="DF74" i="12"/>
  <c r="DF75" i="12"/>
  <c r="DF72" i="12"/>
  <c r="DF71" i="12"/>
  <c r="DF65" i="12"/>
  <c r="DF80" i="12"/>
  <c r="DF77" i="12"/>
  <c r="DF70" i="12"/>
  <c r="DF69" i="12"/>
  <c r="DF68" i="12"/>
  <c r="DF66" i="12"/>
  <c r="DF78" i="12"/>
  <c r="DF73" i="12"/>
  <c r="DF81" i="12"/>
  <c r="DF79" i="12"/>
  <c r="DF41" i="12"/>
  <c r="DF40" i="12"/>
  <c r="DF39" i="12"/>
  <c r="DF38" i="12"/>
  <c r="DF37" i="12"/>
  <c r="DF36" i="12"/>
  <c r="DF35" i="12"/>
  <c r="DF34" i="12"/>
  <c r="DF30" i="12"/>
  <c r="DF27" i="12"/>
  <c r="DF17" i="12"/>
  <c r="DF29" i="12"/>
  <c r="DF25" i="12"/>
  <c r="DF23" i="12"/>
  <c r="DF33" i="12"/>
  <c r="DF28" i="12"/>
  <c r="DF20" i="12"/>
  <c r="DF18" i="12"/>
  <c r="DF19" i="12"/>
  <c r="DF16" i="12"/>
  <c r="DF15" i="12"/>
  <c r="DF26" i="12"/>
  <c r="DF24" i="12"/>
  <c r="DF21" i="12"/>
  <c r="DF32" i="12"/>
  <c r="DF14" i="12"/>
  <c r="DF13" i="12"/>
  <c r="DF12" i="12"/>
  <c r="DF31" i="12"/>
  <c r="DF22" i="12"/>
  <c r="DF10" i="12"/>
  <c r="DF11" i="12"/>
  <c r="DF7" i="12"/>
  <c r="DF9" i="12"/>
  <c r="DG8" i="12"/>
  <c r="EE41" i="12"/>
  <c r="ED41" i="12"/>
  <c r="EC41" i="12"/>
  <c r="EB41" i="12"/>
  <c r="DZ42" i="12"/>
  <c r="EA41" i="12"/>
  <c r="EG150" i="12"/>
  <c r="EX150" i="12" s="1"/>
  <c r="EF150" i="12"/>
  <c r="DH174" i="12"/>
  <c r="DG173" i="12"/>
  <c r="EG40" i="12"/>
  <c r="EX40" i="12" s="1"/>
  <c r="EF40" i="12"/>
  <c r="ER206" i="12"/>
  <c r="ES206" i="12"/>
  <c r="AU118" i="12"/>
  <c r="AV119" i="12"/>
  <c r="EN207" i="12"/>
  <c r="EP207" i="12"/>
  <c r="EO207" i="12"/>
  <c r="EM207" i="12"/>
  <c r="EL208" i="12"/>
  <c r="EQ207" i="12"/>
  <c r="DL119" i="12" l="1"/>
  <c r="DK118" i="12"/>
  <c r="AV63" i="12"/>
  <c r="AW64" i="12"/>
  <c r="DZ99" i="12"/>
  <c r="EA98" i="12"/>
  <c r="EE98" i="12"/>
  <c r="ED98" i="12"/>
  <c r="EC98" i="12"/>
  <c r="EB98" i="12"/>
  <c r="EL209" i="12"/>
  <c r="EM208" i="12"/>
  <c r="EQ208" i="12"/>
  <c r="EO208" i="12"/>
  <c r="EP208" i="12"/>
  <c r="EN208" i="12"/>
  <c r="EE42" i="12"/>
  <c r="ED42" i="12"/>
  <c r="EC42" i="12"/>
  <c r="EB42" i="12"/>
  <c r="DZ43" i="12"/>
  <c r="EA42" i="12"/>
  <c r="EX96" i="12"/>
  <c r="EG97" i="12"/>
  <c r="EF97" i="12"/>
  <c r="EG41" i="12"/>
  <c r="EF41" i="12"/>
  <c r="EL99" i="12"/>
  <c r="EM98" i="12"/>
  <c r="EQ98" i="12"/>
  <c r="EP98" i="12"/>
  <c r="EO98" i="12"/>
  <c r="EN98" i="12"/>
  <c r="ES152" i="12"/>
  <c r="ER152" i="12"/>
  <c r="ES97" i="12"/>
  <c r="ER97" i="12"/>
  <c r="EQ42" i="12"/>
  <c r="EP42" i="12"/>
  <c r="EO42" i="12"/>
  <c r="EN42" i="12"/>
  <c r="EL43" i="12"/>
  <c r="EM42" i="12"/>
  <c r="AV173" i="12"/>
  <c r="AW174" i="12"/>
  <c r="AU207" i="12"/>
  <c r="AU206" i="12"/>
  <c r="AU204" i="12"/>
  <c r="AU208" i="12"/>
  <c r="AU199" i="12"/>
  <c r="AU198" i="12"/>
  <c r="AU197" i="12"/>
  <c r="AU202" i="12"/>
  <c r="AU196" i="12"/>
  <c r="AU205" i="12"/>
  <c r="AU200" i="12"/>
  <c r="AU193" i="12"/>
  <c r="AU189" i="12"/>
  <c r="AU203" i="12"/>
  <c r="AU194" i="12"/>
  <c r="AU195" i="12"/>
  <c r="AU192" i="12"/>
  <c r="AU182" i="12"/>
  <c r="AU201" i="12"/>
  <c r="AU183" i="12"/>
  <c r="AU188" i="12"/>
  <c r="AU186" i="12"/>
  <c r="AU185" i="12"/>
  <c r="AU180" i="12"/>
  <c r="AU179" i="12"/>
  <c r="AU181" i="12"/>
  <c r="AU184" i="12"/>
  <c r="AU190" i="12"/>
  <c r="AU191" i="12"/>
  <c r="AU176" i="12"/>
  <c r="AU177" i="12"/>
  <c r="AU178" i="12"/>
  <c r="AU187" i="12"/>
  <c r="AU153" i="12"/>
  <c r="AU152" i="12"/>
  <c r="AU151" i="12"/>
  <c r="AU149" i="12"/>
  <c r="AU146" i="12"/>
  <c r="AU140" i="12"/>
  <c r="AU136" i="12"/>
  <c r="AU150" i="12"/>
  <c r="AU139" i="12"/>
  <c r="AU144" i="12"/>
  <c r="AU131" i="12"/>
  <c r="AU137" i="12"/>
  <c r="AU135" i="12"/>
  <c r="AU175" i="12"/>
  <c r="AU148" i="12"/>
  <c r="AU142" i="12"/>
  <c r="AU133" i="12"/>
  <c r="AU147" i="12"/>
  <c r="AU141" i="12"/>
  <c r="AU138" i="12"/>
  <c r="AU145" i="12"/>
  <c r="AU132" i="12"/>
  <c r="AU130" i="12"/>
  <c r="AU143" i="12"/>
  <c r="AU134" i="12"/>
  <c r="AU127" i="12"/>
  <c r="AU123" i="12"/>
  <c r="AU126" i="12"/>
  <c r="AU121" i="12"/>
  <c r="AU128" i="12"/>
  <c r="AU129" i="12"/>
  <c r="AU122" i="12"/>
  <c r="AU125" i="12"/>
  <c r="AU124" i="12"/>
  <c r="AU120" i="12"/>
  <c r="AU95" i="12"/>
  <c r="AU94" i="12"/>
  <c r="AU88" i="12"/>
  <c r="AU93" i="12"/>
  <c r="AU87" i="12"/>
  <c r="AU92" i="12"/>
  <c r="AU86" i="12"/>
  <c r="AU83" i="12"/>
  <c r="AU91" i="12"/>
  <c r="AU85" i="12"/>
  <c r="AU98" i="12"/>
  <c r="AU90" i="12"/>
  <c r="AU97" i="12"/>
  <c r="AU84" i="12"/>
  <c r="AU96" i="12"/>
  <c r="AU89" i="12"/>
  <c r="AU78" i="12"/>
  <c r="AU71" i="12"/>
  <c r="AU66" i="12"/>
  <c r="AU73" i="12"/>
  <c r="AU81" i="12"/>
  <c r="AU79" i="12"/>
  <c r="AU67" i="12"/>
  <c r="AU74" i="12"/>
  <c r="AU76" i="12"/>
  <c r="AU75" i="12"/>
  <c r="AU70" i="12"/>
  <c r="AU69" i="12"/>
  <c r="AU65" i="12"/>
  <c r="AU82" i="12"/>
  <c r="AU80" i="12"/>
  <c r="AU77" i="12"/>
  <c r="AU72" i="12"/>
  <c r="AU68" i="12"/>
  <c r="AU36" i="12"/>
  <c r="AU35" i="12"/>
  <c r="AU42" i="12"/>
  <c r="AU41" i="12"/>
  <c r="AU40" i="12"/>
  <c r="AU39" i="12"/>
  <c r="AU38" i="12"/>
  <c r="AU37" i="12"/>
  <c r="AU33" i="12"/>
  <c r="AU26" i="12"/>
  <c r="AU24" i="12"/>
  <c r="AU21" i="12"/>
  <c r="AU32" i="12"/>
  <c r="AU16" i="12"/>
  <c r="AU12" i="12"/>
  <c r="AU31" i="12"/>
  <c r="AU22" i="12"/>
  <c r="AU15" i="12"/>
  <c r="AU30" i="12"/>
  <c r="AU27" i="12"/>
  <c r="AU17" i="12"/>
  <c r="AU29" i="12"/>
  <c r="AU25" i="12"/>
  <c r="AU34" i="12"/>
  <c r="AU23" i="12"/>
  <c r="AU28" i="12"/>
  <c r="AU18" i="12"/>
  <c r="AU20" i="12"/>
  <c r="AU19" i="12"/>
  <c r="AU14" i="12"/>
  <c r="AU13" i="12"/>
  <c r="AV8" i="12"/>
  <c r="AU9" i="12"/>
  <c r="AU10" i="12"/>
  <c r="AU7" i="12"/>
  <c r="AU11" i="12"/>
  <c r="ES41" i="12"/>
  <c r="ER41" i="12"/>
  <c r="EE152" i="12"/>
  <c r="ED152" i="12"/>
  <c r="EC152" i="12"/>
  <c r="DZ153" i="12"/>
  <c r="EA152" i="12"/>
  <c r="EB152" i="12"/>
  <c r="EP153" i="12"/>
  <c r="EO153" i="12"/>
  <c r="EN153" i="12"/>
  <c r="EQ153" i="12"/>
  <c r="EL154" i="12"/>
  <c r="EM153" i="12"/>
  <c r="ER207" i="12"/>
  <c r="ES207" i="12"/>
  <c r="DH173" i="12"/>
  <c r="DI174" i="12"/>
  <c r="EF206" i="12"/>
  <c r="EG206" i="12"/>
  <c r="EX206" i="12" s="1"/>
  <c r="EF151" i="12"/>
  <c r="EG151" i="12"/>
  <c r="EX151" i="12" s="1"/>
  <c r="AV118" i="12"/>
  <c r="AW119" i="12"/>
  <c r="DG207" i="12"/>
  <c r="DG206" i="12"/>
  <c r="DG204" i="12"/>
  <c r="DG202" i="12"/>
  <c r="DG196" i="12"/>
  <c r="DG200" i="12"/>
  <c r="DG194" i="12"/>
  <c r="DG199" i="12"/>
  <c r="DG208" i="12"/>
  <c r="DG198" i="12"/>
  <c r="DG197" i="12"/>
  <c r="DG195" i="12"/>
  <c r="DG188" i="12"/>
  <c r="DG193" i="12"/>
  <c r="DG205" i="12"/>
  <c r="DG186" i="12"/>
  <c r="DG201" i="12"/>
  <c r="DG185" i="12"/>
  <c r="DG182" i="12"/>
  <c r="DG181" i="12"/>
  <c r="DG192" i="12"/>
  <c r="DG191" i="12"/>
  <c r="DG203" i="12"/>
  <c r="DG187" i="12"/>
  <c r="DG183" i="12"/>
  <c r="DG184" i="12"/>
  <c r="DG179" i="12"/>
  <c r="DG178" i="12"/>
  <c r="DG190" i="12"/>
  <c r="DG180" i="12"/>
  <c r="DG176" i="12"/>
  <c r="DG189" i="12"/>
  <c r="DG177" i="12"/>
  <c r="DG175" i="12"/>
  <c r="DG151" i="12"/>
  <c r="DG149" i="12"/>
  <c r="DG148" i="12"/>
  <c r="DG153" i="12"/>
  <c r="DG152" i="12"/>
  <c r="DG137" i="12"/>
  <c r="DG135" i="12"/>
  <c r="DG142" i="12"/>
  <c r="DG133" i="12"/>
  <c r="DG147" i="12"/>
  <c r="DG141" i="12"/>
  <c r="DG138" i="12"/>
  <c r="DG150" i="12"/>
  <c r="DG146" i="12"/>
  <c r="DG140" i="12"/>
  <c r="DG136" i="12"/>
  <c r="DG134" i="12"/>
  <c r="DG144" i="12"/>
  <c r="DG132" i="12"/>
  <c r="DG131" i="12"/>
  <c r="DG139" i="12"/>
  <c r="DG145" i="12"/>
  <c r="DG129" i="12"/>
  <c r="DG143" i="12"/>
  <c r="DG130" i="12"/>
  <c r="DG122" i="12"/>
  <c r="DG127" i="12"/>
  <c r="DG126" i="12"/>
  <c r="DG120" i="12"/>
  <c r="DG125" i="12"/>
  <c r="DG124" i="12"/>
  <c r="DG123" i="12"/>
  <c r="DG121" i="12"/>
  <c r="DG128" i="12"/>
  <c r="DG91" i="12"/>
  <c r="DG85" i="12"/>
  <c r="DG98" i="12"/>
  <c r="DG90" i="12"/>
  <c r="DG84" i="12"/>
  <c r="DG97" i="12"/>
  <c r="DG89" i="12"/>
  <c r="DG96" i="12"/>
  <c r="DG95" i="12"/>
  <c r="DG82" i="12"/>
  <c r="DG94" i="12"/>
  <c r="DG88" i="12"/>
  <c r="DG93" i="12"/>
  <c r="DG87" i="12"/>
  <c r="DG92" i="12"/>
  <c r="DG86" i="12"/>
  <c r="DG83" i="12"/>
  <c r="DG74" i="12"/>
  <c r="DG75" i="12"/>
  <c r="DG72" i="12"/>
  <c r="DG71" i="12"/>
  <c r="DG65" i="12"/>
  <c r="DG80" i="12"/>
  <c r="DG77" i="12"/>
  <c r="DG70" i="12"/>
  <c r="DG69" i="12"/>
  <c r="DG68" i="12"/>
  <c r="DG66" i="12"/>
  <c r="DG78" i="12"/>
  <c r="DG73" i="12"/>
  <c r="DG81" i="12"/>
  <c r="DG79" i="12"/>
  <c r="DG76" i="12"/>
  <c r="DG67" i="12"/>
  <c r="DG40" i="12"/>
  <c r="DG39" i="12"/>
  <c r="DG38" i="12"/>
  <c r="DG37" i="12"/>
  <c r="DG36" i="12"/>
  <c r="DG35" i="12"/>
  <c r="DG42" i="12"/>
  <c r="DG34" i="12"/>
  <c r="DG41" i="12"/>
  <c r="DG29" i="12"/>
  <c r="DG25" i="12"/>
  <c r="DG23" i="12"/>
  <c r="DG33" i="12"/>
  <c r="DG28" i="12"/>
  <c r="DG20" i="12"/>
  <c r="DG18" i="12"/>
  <c r="DG19" i="12"/>
  <c r="DG16" i="12"/>
  <c r="DG15" i="12"/>
  <c r="DG26" i="12"/>
  <c r="DG24" i="12"/>
  <c r="DG21" i="12"/>
  <c r="DG32" i="12"/>
  <c r="DG14" i="12"/>
  <c r="DG13" i="12"/>
  <c r="DG12" i="12"/>
  <c r="DG31" i="12"/>
  <c r="DG22" i="12"/>
  <c r="DG30" i="12"/>
  <c r="DG27" i="12"/>
  <c r="DG17" i="12"/>
  <c r="DG11" i="12"/>
  <c r="DG7" i="12"/>
  <c r="DG9" i="12"/>
  <c r="DH8" i="12"/>
  <c r="DG10" i="12"/>
  <c r="DJ64" i="12"/>
  <c r="DI63" i="12"/>
  <c r="EB207" i="12"/>
  <c r="ED207" i="12"/>
  <c r="EC207" i="12"/>
  <c r="EA207" i="12"/>
  <c r="DZ208" i="12"/>
  <c r="EE207" i="12"/>
  <c r="EX97" i="12" l="1"/>
  <c r="DZ209" i="12"/>
  <c r="EA208" i="12"/>
  <c r="EE208" i="12"/>
  <c r="EC208" i="12"/>
  <c r="EB208" i="12"/>
  <c r="ED208" i="12"/>
  <c r="DH208" i="12"/>
  <c r="DH207" i="12"/>
  <c r="DH206" i="12"/>
  <c r="DH205" i="12"/>
  <c r="DH209" i="12"/>
  <c r="DH203" i="12"/>
  <c r="DH204" i="12"/>
  <c r="DH201" i="12"/>
  <c r="DH195" i="12"/>
  <c r="DH199" i="12"/>
  <c r="DH197" i="12"/>
  <c r="DH202" i="12"/>
  <c r="DH200" i="12"/>
  <c r="DH198" i="12"/>
  <c r="DH196" i="12"/>
  <c r="DH192" i="12"/>
  <c r="DH190" i="12"/>
  <c r="DH188" i="12"/>
  <c r="DH193" i="12"/>
  <c r="DH191" i="12"/>
  <c r="DH189" i="12"/>
  <c r="DH184" i="12"/>
  <c r="DH194" i="12"/>
  <c r="DH183" i="12"/>
  <c r="DH186" i="12"/>
  <c r="DH180" i="12"/>
  <c r="DH185" i="12"/>
  <c r="DH181" i="12"/>
  <c r="DH179" i="12"/>
  <c r="DH187" i="12"/>
  <c r="DH178" i="12"/>
  <c r="DH175" i="12"/>
  <c r="DH176" i="12"/>
  <c r="DH177" i="12"/>
  <c r="DH182" i="12"/>
  <c r="DH150" i="12"/>
  <c r="DH154" i="12"/>
  <c r="DH152" i="12"/>
  <c r="DH151" i="12"/>
  <c r="DH143" i="12"/>
  <c r="DH148" i="12"/>
  <c r="DH147" i="12"/>
  <c r="DH141" i="12"/>
  <c r="DH138" i="12"/>
  <c r="DH146" i="12"/>
  <c r="DH140" i="12"/>
  <c r="DH136" i="12"/>
  <c r="DH134" i="12"/>
  <c r="DH149" i="12"/>
  <c r="DH145" i="12"/>
  <c r="DH139" i="12"/>
  <c r="DH153" i="12"/>
  <c r="DH137" i="12"/>
  <c r="DH135" i="12"/>
  <c r="DH132" i="12"/>
  <c r="DH131" i="12"/>
  <c r="DH144" i="12"/>
  <c r="DH129" i="12"/>
  <c r="DH130" i="12"/>
  <c r="DH142" i="12"/>
  <c r="DH133" i="12"/>
  <c r="DH127" i="12"/>
  <c r="DH126" i="12"/>
  <c r="DH120" i="12"/>
  <c r="DH125" i="12"/>
  <c r="DH124" i="12"/>
  <c r="DH123" i="12"/>
  <c r="DH121" i="12"/>
  <c r="DH128" i="12"/>
  <c r="DH122" i="12"/>
  <c r="DH98" i="12"/>
  <c r="DH90" i="12"/>
  <c r="DH84" i="12"/>
  <c r="DH97" i="12"/>
  <c r="DH89" i="12"/>
  <c r="DH96" i="12"/>
  <c r="DH95" i="12"/>
  <c r="DH82" i="12"/>
  <c r="DH94" i="12"/>
  <c r="DH88" i="12"/>
  <c r="DH93" i="12"/>
  <c r="DH87" i="12"/>
  <c r="DH92" i="12"/>
  <c r="DH86" i="12"/>
  <c r="DH83" i="12"/>
  <c r="DH99" i="12"/>
  <c r="DH91" i="12"/>
  <c r="DH85" i="12"/>
  <c r="DH75" i="12"/>
  <c r="DH72" i="12"/>
  <c r="DH71" i="12"/>
  <c r="DH65" i="12"/>
  <c r="DH80" i="12"/>
  <c r="DH77" i="12"/>
  <c r="DH70" i="12"/>
  <c r="DH69" i="12"/>
  <c r="DH68" i="12"/>
  <c r="DH66" i="12"/>
  <c r="DH78" i="12"/>
  <c r="DH73" i="12"/>
  <c r="DH81" i="12"/>
  <c r="DH79" i="12"/>
  <c r="DH76" i="12"/>
  <c r="DH67" i="12"/>
  <c r="DH74" i="12"/>
  <c r="DH39" i="12"/>
  <c r="DH38" i="12"/>
  <c r="DH37" i="12"/>
  <c r="DH36" i="12"/>
  <c r="DH43" i="12"/>
  <c r="DH35" i="12"/>
  <c r="DH42" i="12"/>
  <c r="DH34" i="12"/>
  <c r="DH41" i="12"/>
  <c r="DH40" i="12"/>
  <c r="DH33" i="12"/>
  <c r="DH28" i="12"/>
  <c r="DH20" i="12"/>
  <c r="DH18" i="12"/>
  <c r="DH19" i="12"/>
  <c r="DH16" i="12"/>
  <c r="DH15" i="12"/>
  <c r="DH26" i="12"/>
  <c r="DH24" i="12"/>
  <c r="DH21" i="12"/>
  <c r="DH32" i="12"/>
  <c r="DH14" i="12"/>
  <c r="DH13" i="12"/>
  <c r="DH12" i="12"/>
  <c r="DH31" i="12"/>
  <c r="DH22" i="12"/>
  <c r="DH30" i="12"/>
  <c r="DH27" i="12"/>
  <c r="DH17" i="12"/>
  <c r="DH29" i="12"/>
  <c r="DH25" i="12"/>
  <c r="DH23" i="12"/>
  <c r="DH11" i="12"/>
  <c r="DH7" i="12"/>
  <c r="DH9" i="12"/>
  <c r="DI8" i="12"/>
  <c r="DH10" i="12"/>
  <c r="ES208" i="12"/>
  <c r="ER208" i="12"/>
  <c r="AW118" i="12"/>
  <c r="AX119" i="12"/>
  <c r="EG152" i="12"/>
  <c r="EX152" i="12" s="1"/>
  <c r="EF152" i="12"/>
  <c r="ED153" i="12"/>
  <c r="EC153" i="12"/>
  <c r="EB153" i="12"/>
  <c r="EE153" i="12"/>
  <c r="DZ154" i="12"/>
  <c r="EA153" i="12"/>
  <c r="AX174" i="12"/>
  <c r="AW173" i="12"/>
  <c r="EE43" i="12"/>
  <c r="ED43" i="12"/>
  <c r="EC43" i="12"/>
  <c r="EB43" i="12"/>
  <c r="DZ44" i="12"/>
  <c r="EA43" i="12"/>
  <c r="EE99" i="12"/>
  <c r="ED99" i="12"/>
  <c r="EC99" i="12"/>
  <c r="EB99" i="12"/>
  <c r="DZ100" i="12"/>
  <c r="EA99" i="12"/>
  <c r="EF207" i="12"/>
  <c r="EG207" i="12"/>
  <c r="EX207" i="12" s="1"/>
  <c r="EQ154" i="12"/>
  <c r="EO154" i="12"/>
  <c r="EN154" i="12"/>
  <c r="EL155" i="12"/>
  <c r="EM154" i="12"/>
  <c r="EP154" i="12"/>
  <c r="EQ99" i="12"/>
  <c r="EP99" i="12"/>
  <c r="EO99" i="12"/>
  <c r="EN99" i="12"/>
  <c r="EL100" i="12"/>
  <c r="EM99" i="12"/>
  <c r="EF42" i="12"/>
  <c r="EG42" i="12"/>
  <c r="AX64" i="12"/>
  <c r="AW63" i="12"/>
  <c r="AV209" i="12"/>
  <c r="AV208" i="12"/>
  <c r="AV205" i="12"/>
  <c r="AV203" i="12"/>
  <c r="AV197" i="12"/>
  <c r="AV202" i="12"/>
  <c r="AV196" i="12"/>
  <c r="AV201" i="12"/>
  <c r="AV195" i="12"/>
  <c r="AV191" i="12"/>
  <c r="AV194" i="12"/>
  <c r="AV206" i="12"/>
  <c r="AV200" i="12"/>
  <c r="AV199" i="12"/>
  <c r="AV192" i="12"/>
  <c r="AV190" i="12"/>
  <c r="AV204" i="12"/>
  <c r="AV188" i="12"/>
  <c r="AV181" i="12"/>
  <c r="AV198" i="12"/>
  <c r="AV189" i="12"/>
  <c r="AV207" i="12"/>
  <c r="AV184" i="12"/>
  <c r="AV193" i="12"/>
  <c r="AV187" i="12"/>
  <c r="AV186" i="12"/>
  <c r="AV185" i="12"/>
  <c r="AV182" i="12"/>
  <c r="AV177" i="12"/>
  <c r="AV179" i="12"/>
  <c r="AV178" i="12"/>
  <c r="AV180" i="12"/>
  <c r="AV175" i="12"/>
  <c r="AV183" i="12"/>
  <c r="AV176" i="12"/>
  <c r="AV154" i="12"/>
  <c r="AV152" i="12"/>
  <c r="AV151" i="12"/>
  <c r="AV150" i="12"/>
  <c r="AV145" i="12"/>
  <c r="AV134" i="12"/>
  <c r="AV144" i="12"/>
  <c r="AV149" i="12"/>
  <c r="AV137" i="12"/>
  <c r="AV135" i="12"/>
  <c r="AV132" i="12"/>
  <c r="AV143" i="12"/>
  <c r="AV153" i="12"/>
  <c r="AV148" i="12"/>
  <c r="AV147" i="12"/>
  <c r="AV141" i="12"/>
  <c r="AV138" i="12"/>
  <c r="AV146" i="12"/>
  <c r="AV140" i="12"/>
  <c r="AV136" i="12"/>
  <c r="AV139" i="12"/>
  <c r="AV130" i="12"/>
  <c r="AV131" i="12"/>
  <c r="AV142" i="12"/>
  <c r="AV133" i="12"/>
  <c r="AV129" i="12"/>
  <c r="AV126" i="12"/>
  <c r="AV121" i="12"/>
  <c r="AV128" i="12"/>
  <c r="AV122" i="12"/>
  <c r="AV125" i="12"/>
  <c r="AV124" i="12"/>
  <c r="AV120" i="12"/>
  <c r="AV127" i="12"/>
  <c r="AV123" i="12"/>
  <c r="AV94" i="12"/>
  <c r="AV88" i="12"/>
  <c r="AV93" i="12"/>
  <c r="AV87" i="12"/>
  <c r="AV92" i="12"/>
  <c r="AV86" i="12"/>
  <c r="AV83" i="12"/>
  <c r="AV99" i="12"/>
  <c r="AV91" i="12"/>
  <c r="AV85" i="12"/>
  <c r="AV98" i="12"/>
  <c r="AV90" i="12"/>
  <c r="AV97" i="12"/>
  <c r="AV84" i="12"/>
  <c r="AV96" i="12"/>
  <c r="AV89" i="12"/>
  <c r="AV95" i="12"/>
  <c r="AV73" i="12"/>
  <c r="AV81" i="12"/>
  <c r="AV79" i="12"/>
  <c r="AV67" i="12"/>
  <c r="AV74" i="12"/>
  <c r="AV76" i="12"/>
  <c r="AV75" i="12"/>
  <c r="AV70" i="12"/>
  <c r="AV69" i="12"/>
  <c r="AV65" i="12"/>
  <c r="AV82" i="12"/>
  <c r="AV80" i="12"/>
  <c r="AV77" i="12"/>
  <c r="AV72" i="12"/>
  <c r="AV68" i="12"/>
  <c r="AV78" i="12"/>
  <c r="AV71" i="12"/>
  <c r="AV66" i="12"/>
  <c r="AV43" i="12"/>
  <c r="AV35" i="12"/>
  <c r="AV42" i="12"/>
  <c r="AV34" i="12"/>
  <c r="AV41" i="12"/>
  <c r="AV40" i="12"/>
  <c r="AV39" i="12"/>
  <c r="AV38" i="12"/>
  <c r="AV37" i="12"/>
  <c r="AV36" i="12"/>
  <c r="AV32" i="12"/>
  <c r="AV16" i="12"/>
  <c r="AV12" i="12"/>
  <c r="AV31" i="12"/>
  <c r="AV22" i="12"/>
  <c r="AV15" i="12"/>
  <c r="AV30" i="12"/>
  <c r="AV27" i="12"/>
  <c r="AV17" i="12"/>
  <c r="AV29" i="12"/>
  <c r="AV25" i="12"/>
  <c r="AV23" i="12"/>
  <c r="AV28" i="12"/>
  <c r="AV18" i="12"/>
  <c r="AV20" i="12"/>
  <c r="AV19" i="12"/>
  <c r="AV14" i="12"/>
  <c r="AV13" i="12"/>
  <c r="AV33" i="12"/>
  <c r="AV26" i="12"/>
  <c r="AV24" i="12"/>
  <c r="AV21" i="12"/>
  <c r="AV9" i="12"/>
  <c r="AV10" i="12"/>
  <c r="AV7" i="12"/>
  <c r="AV11" i="12"/>
  <c r="AW8" i="12"/>
  <c r="EQ209" i="12"/>
  <c r="EP209" i="12"/>
  <c r="EL210" i="12"/>
  <c r="EN209" i="12"/>
  <c r="EO209" i="12"/>
  <c r="EM209" i="12"/>
  <c r="DJ63" i="12"/>
  <c r="DK64" i="12"/>
  <c r="ER153" i="12"/>
  <c r="ES153" i="12"/>
  <c r="EQ43" i="12"/>
  <c r="EP43" i="12"/>
  <c r="EO43" i="12"/>
  <c r="EN43" i="12"/>
  <c r="EL44" i="12"/>
  <c r="EM43" i="12"/>
  <c r="EX41" i="12"/>
  <c r="EG98" i="12"/>
  <c r="EF98" i="12"/>
  <c r="DJ174" i="12"/>
  <c r="DI173" i="12"/>
  <c r="ER42" i="12"/>
  <c r="ES42" i="12"/>
  <c r="ES98" i="12"/>
  <c r="ER98" i="12"/>
  <c r="DM119" i="12"/>
  <c r="DL118" i="12"/>
  <c r="DN119" i="12" l="1"/>
  <c r="DM118" i="12"/>
  <c r="EX98" i="12"/>
  <c r="EP155" i="12"/>
  <c r="EN155" i="12"/>
  <c r="EL156" i="12"/>
  <c r="EM155" i="12"/>
  <c r="EQ155" i="12"/>
  <c r="EO155" i="12"/>
  <c r="EG99" i="12"/>
  <c r="EF99" i="12"/>
  <c r="EQ100" i="12"/>
  <c r="EP100" i="12"/>
  <c r="EO100" i="12"/>
  <c r="EN100" i="12"/>
  <c r="EL101" i="12"/>
  <c r="EM100" i="12"/>
  <c r="ES154" i="12"/>
  <c r="ER154" i="12"/>
  <c r="DI209" i="12"/>
  <c r="DI206" i="12"/>
  <c r="DI205" i="12"/>
  <c r="DI204" i="12"/>
  <c r="DI208" i="12"/>
  <c r="DI200" i="12"/>
  <c r="DI198" i="12"/>
  <c r="DI210" i="12"/>
  <c r="DI203" i="12"/>
  <c r="DI202" i="12"/>
  <c r="DI196" i="12"/>
  <c r="DI207" i="12"/>
  <c r="DI201" i="12"/>
  <c r="DI195" i="12"/>
  <c r="DI193" i="12"/>
  <c r="DI191" i="12"/>
  <c r="DI189" i="12"/>
  <c r="DI194" i="12"/>
  <c r="DI185" i="12"/>
  <c r="DI182" i="12"/>
  <c r="DI181" i="12"/>
  <c r="DI199" i="12"/>
  <c r="DI192" i="12"/>
  <c r="DI190" i="12"/>
  <c r="DI187" i="12"/>
  <c r="DI183" i="12"/>
  <c r="DI197" i="12"/>
  <c r="DI188" i="12"/>
  <c r="DI186" i="12"/>
  <c r="DI180" i="12"/>
  <c r="DI179" i="12"/>
  <c r="DI178" i="12"/>
  <c r="DI184" i="12"/>
  <c r="DI175" i="12"/>
  <c r="DI177" i="12"/>
  <c r="DI176" i="12"/>
  <c r="DI149" i="12"/>
  <c r="DI155" i="12"/>
  <c r="DI154" i="12"/>
  <c r="DI153" i="12"/>
  <c r="DI151" i="12"/>
  <c r="DI150" i="12"/>
  <c r="DI142" i="12"/>
  <c r="DI148" i="12"/>
  <c r="DI147" i="12"/>
  <c r="DI146" i="12"/>
  <c r="DI140" i="12"/>
  <c r="DI136" i="12"/>
  <c r="DI134" i="12"/>
  <c r="DI145" i="12"/>
  <c r="DI139" i="12"/>
  <c r="DI131" i="12"/>
  <c r="DI144" i="12"/>
  <c r="DI137" i="12"/>
  <c r="DI135" i="12"/>
  <c r="DI152" i="12"/>
  <c r="DI143" i="12"/>
  <c r="DI132" i="12"/>
  <c r="DI129" i="12"/>
  <c r="DI138" i="12"/>
  <c r="DI130" i="12"/>
  <c r="DI133" i="12"/>
  <c r="DI141" i="12"/>
  <c r="DI127" i="12"/>
  <c r="DI126" i="12"/>
  <c r="DI120" i="12"/>
  <c r="DI125" i="12"/>
  <c r="DI124" i="12"/>
  <c r="DI123" i="12"/>
  <c r="DI121" i="12"/>
  <c r="DI128" i="12"/>
  <c r="DI122" i="12"/>
  <c r="DI97" i="12"/>
  <c r="DI89" i="12"/>
  <c r="DI96" i="12"/>
  <c r="DI95" i="12"/>
  <c r="DI94" i="12"/>
  <c r="DI88" i="12"/>
  <c r="DI93" i="12"/>
  <c r="DI87" i="12"/>
  <c r="DI100" i="12"/>
  <c r="DI92" i="12"/>
  <c r="DI86" i="12"/>
  <c r="DI83" i="12"/>
  <c r="DI99" i="12"/>
  <c r="DI91" i="12"/>
  <c r="DI85" i="12"/>
  <c r="DI98" i="12"/>
  <c r="DI90" i="12"/>
  <c r="DI84" i="12"/>
  <c r="DI80" i="12"/>
  <c r="DI77" i="12"/>
  <c r="DI70" i="12"/>
  <c r="DI69" i="12"/>
  <c r="DI68" i="12"/>
  <c r="DI66" i="12"/>
  <c r="DI78" i="12"/>
  <c r="DI73" i="12"/>
  <c r="DI81" i="12"/>
  <c r="DI79" i="12"/>
  <c r="DI82" i="12"/>
  <c r="DI76" i="12"/>
  <c r="DI67" i="12"/>
  <c r="DI74" i="12"/>
  <c r="DI75" i="12"/>
  <c r="DI72" i="12"/>
  <c r="DI71" i="12"/>
  <c r="DI65" i="12"/>
  <c r="DI38" i="12"/>
  <c r="DI37" i="12"/>
  <c r="DI44" i="12"/>
  <c r="DI36" i="12"/>
  <c r="DI43" i="12"/>
  <c r="DI35" i="12"/>
  <c r="DI42" i="12"/>
  <c r="DI34" i="12"/>
  <c r="DI41" i="12"/>
  <c r="DI33" i="12"/>
  <c r="DI40" i="12"/>
  <c r="DI39" i="12"/>
  <c r="DI18" i="12"/>
  <c r="DI19" i="12"/>
  <c r="DI16" i="12"/>
  <c r="DI15" i="12"/>
  <c r="DI26" i="12"/>
  <c r="DI24" i="12"/>
  <c r="DI21" i="12"/>
  <c r="DI32" i="12"/>
  <c r="DI14" i="12"/>
  <c r="DI13" i="12"/>
  <c r="DI12" i="12"/>
  <c r="DI31" i="12"/>
  <c r="DI22" i="12"/>
  <c r="DI30" i="12"/>
  <c r="DI27" i="12"/>
  <c r="DI17" i="12"/>
  <c r="DI29" i="12"/>
  <c r="DI25" i="12"/>
  <c r="DI23" i="12"/>
  <c r="DI28" i="12"/>
  <c r="DI20" i="12"/>
  <c r="DI11" i="12"/>
  <c r="DI7" i="12"/>
  <c r="DI9" i="12"/>
  <c r="DJ8" i="12"/>
  <c r="DI10" i="12"/>
  <c r="DK63" i="12"/>
  <c r="DL64" i="12"/>
  <c r="AW209" i="12"/>
  <c r="AW204" i="12"/>
  <c r="AW210" i="12"/>
  <c r="AW208" i="12"/>
  <c r="AW207" i="12"/>
  <c r="AW206" i="12"/>
  <c r="AW203" i="12"/>
  <c r="AW198" i="12"/>
  <c r="AW202" i="12"/>
  <c r="AW196" i="12"/>
  <c r="AW201" i="12"/>
  <c r="AW200" i="12"/>
  <c r="AW199" i="12"/>
  <c r="AW189" i="12"/>
  <c r="AW192" i="12"/>
  <c r="AW190" i="12"/>
  <c r="AW193" i="12"/>
  <c r="AW191" i="12"/>
  <c r="AW183" i="12"/>
  <c r="AW188" i="12"/>
  <c r="AW195" i="12"/>
  <c r="AW184" i="12"/>
  <c r="AW205" i="12"/>
  <c r="AW186" i="12"/>
  <c r="AW185" i="12"/>
  <c r="AW194" i="12"/>
  <c r="AW197" i="12"/>
  <c r="AW182" i="12"/>
  <c r="AW180" i="12"/>
  <c r="AW179" i="12"/>
  <c r="AW181" i="12"/>
  <c r="AW187" i="12"/>
  <c r="AW178" i="12"/>
  <c r="AW175" i="12"/>
  <c r="AW176" i="12"/>
  <c r="AW177" i="12"/>
  <c r="AW153" i="12"/>
  <c r="AW151" i="12"/>
  <c r="AW150" i="12"/>
  <c r="AW149" i="12"/>
  <c r="AW155" i="12"/>
  <c r="AW154" i="12"/>
  <c r="AW139" i="12"/>
  <c r="AW137" i="12"/>
  <c r="AW135" i="12"/>
  <c r="AW143" i="12"/>
  <c r="AW148" i="12"/>
  <c r="AW142" i="12"/>
  <c r="AW147" i="12"/>
  <c r="AW152" i="12"/>
  <c r="AW146" i="12"/>
  <c r="AW140" i="12"/>
  <c r="AW136" i="12"/>
  <c r="AW145" i="12"/>
  <c r="AW134" i="12"/>
  <c r="AW132" i="12"/>
  <c r="AW131" i="12"/>
  <c r="AW144" i="12"/>
  <c r="AW138" i="12"/>
  <c r="AW133" i="12"/>
  <c r="AW141" i="12"/>
  <c r="AW129" i="12"/>
  <c r="AW130" i="12"/>
  <c r="AW128" i="12"/>
  <c r="AW122" i="12"/>
  <c r="AW125" i="12"/>
  <c r="AW124" i="12"/>
  <c r="AW120" i="12"/>
  <c r="AW127" i="12"/>
  <c r="AW123" i="12"/>
  <c r="AW126" i="12"/>
  <c r="AW121" i="12"/>
  <c r="AW93" i="12"/>
  <c r="AW87" i="12"/>
  <c r="AW100" i="12"/>
  <c r="AW92" i="12"/>
  <c r="AW86" i="12"/>
  <c r="AW83" i="12"/>
  <c r="AW99" i="12"/>
  <c r="AW91" i="12"/>
  <c r="AW85" i="12"/>
  <c r="AW98" i="12"/>
  <c r="AW90" i="12"/>
  <c r="AW97" i="12"/>
  <c r="AW84" i="12"/>
  <c r="AW96" i="12"/>
  <c r="AW89" i="12"/>
  <c r="AW95" i="12"/>
  <c r="AW94" i="12"/>
  <c r="AW88" i="12"/>
  <c r="AW81" i="12"/>
  <c r="AW79" i="12"/>
  <c r="AW67" i="12"/>
  <c r="AW74" i="12"/>
  <c r="AW76" i="12"/>
  <c r="AW75" i="12"/>
  <c r="AW70" i="12"/>
  <c r="AW69" i="12"/>
  <c r="AW65" i="12"/>
  <c r="AW82" i="12"/>
  <c r="AW80" i="12"/>
  <c r="AW77" i="12"/>
  <c r="AW72" i="12"/>
  <c r="AW68" i="12"/>
  <c r="AW78" i="12"/>
  <c r="AW71" i="12"/>
  <c r="AW66" i="12"/>
  <c r="AW73" i="12"/>
  <c r="AW42" i="12"/>
  <c r="AW41" i="12"/>
  <c r="AW40" i="12"/>
  <c r="AW39" i="12"/>
  <c r="AW38" i="12"/>
  <c r="AW37" i="12"/>
  <c r="AW44" i="12"/>
  <c r="AW36" i="12"/>
  <c r="AW43" i="12"/>
  <c r="AW35" i="12"/>
  <c r="AW31" i="12"/>
  <c r="AW22" i="12"/>
  <c r="AW15" i="12"/>
  <c r="AW30" i="12"/>
  <c r="AW27" i="12"/>
  <c r="AW17" i="12"/>
  <c r="AW29" i="12"/>
  <c r="AW25" i="12"/>
  <c r="AW23" i="12"/>
  <c r="AW34" i="12"/>
  <c r="AW28" i="12"/>
  <c r="AW18" i="12"/>
  <c r="AW20" i="12"/>
  <c r="AW19" i="12"/>
  <c r="AW14" i="12"/>
  <c r="AW13" i="12"/>
  <c r="AW33" i="12"/>
  <c r="AW26" i="12"/>
  <c r="AW24" i="12"/>
  <c r="AW21" i="12"/>
  <c r="AW32" i="12"/>
  <c r="AW16" i="12"/>
  <c r="AW12" i="12"/>
  <c r="AW10" i="12"/>
  <c r="AW7" i="12"/>
  <c r="AW11" i="12"/>
  <c r="AX8" i="12"/>
  <c r="AW9" i="12"/>
  <c r="ES99" i="12"/>
  <c r="ER99" i="12"/>
  <c r="EP44" i="12"/>
  <c r="EO44" i="12"/>
  <c r="EN44" i="12"/>
  <c r="EL45" i="12"/>
  <c r="EM44" i="12"/>
  <c r="EQ44" i="12"/>
  <c r="AX173" i="12"/>
  <c r="AY174" i="12"/>
  <c r="EG208" i="12"/>
  <c r="EX208" i="12" s="1"/>
  <c r="EF208" i="12"/>
  <c r="ES43" i="12"/>
  <c r="ER43" i="12"/>
  <c r="AX118" i="12"/>
  <c r="AY119" i="12"/>
  <c r="AY64" i="12"/>
  <c r="AX63" i="12"/>
  <c r="ED44" i="12"/>
  <c r="EC44" i="12"/>
  <c r="EB44" i="12"/>
  <c r="DZ45" i="12"/>
  <c r="EA44" i="12"/>
  <c r="EE44" i="12"/>
  <c r="EE154" i="12"/>
  <c r="EC154" i="12"/>
  <c r="EB154" i="12"/>
  <c r="DZ155" i="12"/>
  <c r="EA154" i="12"/>
  <c r="ED154" i="12"/>
  <c r="DJ173" i="12"/>
  <c r="DK174" i="12"/>
  <c r="ER209" i="12"/>
  <c r="ES209" i="12"/>
  <c r="EX42" i="12"/>
  <c r="EG43" i="12"/>
  <c r="EF43" i="12"/>
  <c r="EP210" i="12"/>
  <c r="EQ210" i="12"/>
  <c r="EO210" i="12"/>
  <c r="EN210" i="12"/>
  <c r="EL211" i="12"/>
  <c r="EM210" i="12"/>
  <c r="EE100" i="12"/>
  <c r="ED100" i="12"/>
  <c r="EC100" i="12"/>
  <c r="EB100" i="12"/>
  <c r="DZ101" i="12"/>
  <c r="EA100" i="12"/>
  <c r="EF153" i="12"/>
  <c r="EG153" i="12"/>
  <c r="EX153" i="12" s="1"/>
  <c r="EE209" i="12"/>
  <c r="ED209" i="12"/>
  <c r="EB209" i="12"/>
  <c r="EA209" i="12"/>
  <c r="DZ210" i="12"/>
  <c r="EC209" i="12"/>
  <c r="EG100" i="12" l="1"/>
  <c r="EF100" i="12"/>
  <c r="AX211" i="12"/>
  <c r="AX210" i="12"/>
  <c r="AX208" i="12"/>
  <c r="AX209" i="12"/>
  <c r="AX205" i="12"/>
  <c r="AX197" i="12"/>
  <c r="AX201" i="12"/>
  <c r="AX195" i="12"/>
  <c r="AX200" i="12"/>
  <c r="AX207" i="12"/>
  <c r="AX206" i="12"/>
  <c r="AX204" i="12"/>
  <c r="AX194" i="12"/>
  <c r="AX203" i="12"/>
  <c r="AX192" i="12"/>
  <c r="AX190" i="12"/>
  <c r="AX199" i="12"/>
  <c r="AX198" i="12"/>
  <c r="AX188" i="12"/>
  <c r="AX191" i="12"/>
  <c r="AX184" i="12"/>
  <c r="AX196" i="12"/>
  <c r="AX186" i="12"/>
  <c r="AX185" i="12"/>
  <c r="AX187" i="12"/>
  <c r="AX202" i="12"/>
  <c r="AX181" i="12"/>
  <c r="AX189" i="12"/>
  <c r="AX183" i="12"/>
  <c r="AX193" i="12"/>
  <c r="AX180" i="12"/>
  <c r="AX179" i="12"/>
  <c r="AX177" i="12"/>
  <c r="AX175" i="12"/>
  <c r="AX182" i="12"/>
  <c r="AX178" i="12"/>
  <c r="AX152" i="12"/>
  <c r="AX150" i="12"/>
  <c r="AX149" i="12"/>
  <c r="AX156" i="12"/>
  <c r="AX154" i="12"/>
  <c r="AX153" i="12"/>
  <c r="AX151" i="12"/>
  <c r="AX144" i="12"/>
  <c r="AX143" i="12"/>
  <c r="AX155" i="12"/>
  <c r="AX148" i="12"/>
  <c r="AX142" i="12"/>
  <c r="AX133" i="12"/>
  <c r="AX147" i="12"/>
  <c r="AX141" i="12"/>
  <c r="AX138" i="12"/>
  <c r="AX145" i="12"/>
  <c r="AX134" i="12"/>
  <c r="AX176" i="12"/>
  <c r="AX139" i="12"/>
  <c r="AX136" i="12"/>
  <c r="AX146" i="12"/>
  <c r="AX135" i="12"/>
  <c r="AX137" i="12"/>
  <c r="AX140" i="12"/>
  <c r="AX130" i="12"/>
  <c r="AX132" i="12"/>
  <c r="AX131" i="12"/>
  <c r="AX122" i="12"/>
  <c r="AX129" i="12"/>
  <c r="AX125" i="12"/>
  <c r="AX124" i="12"/>
  <c r="AX120" i="12"/>
  <c r="AX127" i="12"/>
  <c r="AX123" i="12"/>
  <c r="AX126" i="12"/>
  <c r="AX121" i="12"/>
  <c r="AX128" i="12"/>
  <c r="AX100" i="12"/>
  <c r="AX92" i="12"/>
  <c r="AX86" i="12"/>
  <c r="AX83" i="12"/>
  <c r="AX99" i="12"/>
  <c r="AX91" i="12"/>
  <c r="AX85" i="12"/>
  <c r="AX98" i="12"/>
  <c r="AX90" i="12"/>
  <c r="AX97" i="12"/>
  <c r="AX84" i="12"/>
  <c r="AX96" i="12"/>
  <c r="AX89" i="12"/>
  <c r="AX95" i="12"/>
  <c r="AX94" i="12"/>
  <c r="AX88" i="12"/>
  <c r="AX101" i="12"/>
  <c r="AX93" i="12"/>
  <c r="AX87" i="12"/>
  <c r="AX79" i="12"/>
  <c r="AX67" i="12"/>
  <c r="AX74" i="12"/>
  <c r="AX76" i="12"/>
  <c r="AX75" i="12"/>
  <c r="AX70" i="12"/>
  <c r="AX69" i="12"/>
  <c r="AX65" i="12"/>
  <c r="AX82" i="12"/>
  <c r="AX80" i="12"/>
  <c r="AX77" i="12"/>
  <c r="AX72" i="12"/>
  <c r="AX68" i="12"/>
  <c r="AX78" i="12"/>
  <c r="AX71" i="12"/>
  <c r="AX66" i="12"/>
  <c r="AX73" i="12"/>
  <c r="AX81" i="12"/>
  <c r="AX41" i="12"/>
  <c r="AX40" i="12"/>
  <c r="AX33" i="12"/>
  <c r="AX39" i="12"/>
  <c r="AX38" i="12"/>
  <c r="AX45" i="12"/>
  <c r="AX37" i="12"/>
  <c r="AX44" i="12"/>
  <c r="AX36" i="12"/>
  <c r="AX43" i="12"/>
  <c r="AX35" i="12"/>
  <c r="AX42" i="12"/>
  <c r="AX30" i="12"/>
  <c r="AX27" i="12"/>
  <c r="AX17" i="12"/>
  <c r="AX29" i="12"/>
  <c r="AX25" i="12"/>
  <c r="AX23" i="12"/>
  <c r="AX34" i="12"/>
  <c r="AX28" i="12"/>
  <c r="AX18" i="12"/>
  <c r="AX20" i="12"/>
  <c r="AX19" i="12"/>
  <c r="AX14" i="12"/>
  <c r="AX13" i="12"/>
  <c r="AX26" i="12"/>
  <c r="AX24" i="12"/>
  <c r="AX21" i="12"/>
  <c r="AX32" i="12"/>
  <c r="AX16" i="12"/>
  <c r="AX12" i="12"/>
  <c r="AX31" i="12"/>
  <c r="AX22" i="12"/>
  <c r="AX15" i="12"/>
  <c r="AX10" i="12"/>
  <c r="AX7" i="12"/>
  <c r="AX11" i="12"/>
  <c r="AY8" i="12"/>
  <c r="AX9" i="12"/>
  <c r="EQ101" i="12"/>
  <c r="EP101" i="12"/>
  <c r="EO101" i="12"/>
  <c r="EN101" i="12"/>
  <c r="EL102" i="12"/>
  <c r="EM101" i="12"/>
  <c r="EF209" i="12"/>
  <c r="EG209" i="12"/>
  <c r="EX209" i="12" s="1"/>
  <c r="EC45" i="12"/>
  <c r="EB45" i="12"/>
  <c r="DZ46" i="12"/>
  <c r="EA45" i="12"/>
  <c r="EE45" i="12"/>
  <c r="ED45" i="12"/>
  <c r="EO45" i="12"/>
  <c r="EN45" i="12"/>
  <c r="EL46" i="12"/>
  <c r="EM45" i="12"/>
  <c r="EQ45" i="12"/>
  <c r="EP45" i="12"/>
  <c r="DL63" i="12"/>
  <c r="DM64" i="12"/>
  <c r="ES100" i="12"/>
  <c r="ER100" i="12"/>
  <c r="EG44" i="12"/>
  <c r="EF44" i="12"/>
  <c r="ES44" i="12"/>
  <c r="ER44" i="12"/>
  <c r="EL157" i="12"/>
  <c r="EO156" i="12"/>
  <c r="EM156" i="12"/>
  <c r="EQ156" i="12"/>
  <c r="EP156" i="12"/>
  <c r="EN156" i="12"/>
  <c r="EX43" i="12"/>
  <c r="ED155" i="12"/>
  <c r="EB155" i="12"/>
  <c r="DZ156" i="12"/>
  <c r="EA155" i="12"/>
  <c r="EE155" i="12"/>
  <c r="EC155" i="12"/>
  <c r="ER155" i="12"/>
  <c r="ES155" i="12"/>
  <c r="EG154" i="12"/>
  <c r="EX154" i="12" s="1"/>
  <c r="EF154" i="12"/>
  <c r="DJ211" i="12"/>
  <c r="DJ210" i="12"/>
  <c r="DJ208" i="12"/>
  <c r="DJ205" i="12"/>
  <c r="DJ204" i="12"/>
  <c r="DJ203" i="12"/>
  <c r="DJ207" i="12"/>
  <c r="DJ206" i="12"/>
  <c r="DJ199" i="12"/>
  <c r="DJ198" i="12"/>
  <c r="DJ197" i="12"/>
  <c r="DJ201" i="12"/>
  <c r="DJ195" i="12"/>
  <c r="DJ188" i="12"/>
  <c r="DJ191" i="12"/>
  <c r="DJ189" i="12"/>
  <c r="DJ209" i="12"/>
  <c r="DJ194" i="12"/>
  <c r="DJ192" i="12"/>
  <c r="DJ190" i="12"/>
  <c r="DJ196" i="12"/>
  <c r="DJ187" i="12"/>
  <c r="DJ183" i="12"/>
  <c r="DJ202" i="12"/>
  <c r="DJ200" i="12"/>
  <c r="DJ184" i="12"/>
  <c r="DJ182" i="12"/>
  <c r="DJ193" i="12"/>
  <c r="DJ186" i="12"/>
  <c r="DJ185" i="12"/>
  <c r="DJ179" i="12"/>
  <c r="DJ176" i="12"/>
  <c r="DJ180" i="12"/>
  <c r="DJ177" i="12"/>
  <c r="DJ175" i="12"/>
  <c r="DJ181" i="12"/>
  <c r="DJ178" i="12"/>
  <c r="DJ156" i="12"/>
  <c r="DJ154" i="12"/>
  <c r="DJ153" i="12"/>
  <c r="DJ152" i="12"/>
  <c r="DJ150" i="12"/>
  <c r="DJ149" i="12"/>
  <c r="DJ148" i="12"/>
  <c r="DJ147" i="12"/>
  <c r="DJ141" i="12"/>
  <c r="DJ138" i="12"/>
  <c r="DJ151" i="12"/>
  <c r="DJ146" i="12"/>
  <c r="DJ145" i="12"/>
  <c r="DJ139" i="12"/>
  <c r="DJ144" i="12"/>
  <c r="DJ155" i="12"/>
  <c r="DJ143" i="12"/>
  <c r="DJ142" i="12"/>
  <c r="DJ133" i="12"/>
  <c r="DJ136" i="12"/>
  <c r="DJ130" i="12"/>
  <c r="DJ135" i="12"/>
  <c r="DJ137" i="12"/>
  <c r="DJ140" i="12"/>
  <c r="DJ134" i="12"/>
  <c r="DJ132" i="12"/>
  <c r="DJ131" i="12"/>
  <c r="DJ125" i="12"/>
  <c r="DJ124" i="12"/>
  <c r="DJ123" i="12"/>
  <c r="DJ121" i="12"/>
  <c r="DJ129" i="12"/>
  <c r="DJ128" i="12"/>
  <c r="DJ122" i="12"/>
  <c r="DJ127" i="12"/>
  <c r="DJ126" i="12"/>
  <c r="DJ120" i="12"/>
  <c r="DJ96" i="12"/>
  <c r="DJ95" i="12"/>
  <c r="DJ82" i="12"/>
  <c r="DJ94" i="12"/>
  <c r="DJ88" i="12"/>
  <c r="DJ101" i="12"/>
  <c r="DJ93" i="12"/>
  <c r="DJ87" i="12"/>
  <c r="DJ100" i="12"/>
  <c r="DJ92" i="12"/>
  <c r="DJ86" i="12"/>
  <c r="DJ83" i="12"/>
  <c r="DJ99" i="12"/>
  <c r="DJ91" i="12"/>
  <c r="DJ85" i="12"/>
  <c r="DJ98" i="12"/>
  <c r="DJ90" i="12"/>
  <c r="DJ84" i="12"/>
  <c r="DJ97" i="12"/>
  <c r="DJ89" i="12"/>
  <c r="DJ70" i="12"/>
  <c r="DJ69" i="12"/>
  <c r="DJ68" i="12"/>
  <c r="DJ66" i="12"/>
  <c r="DJ78" i="12"/>
  <c r="DJ73" i="12"/>
  <c r="DJ81" i="12"/>
  <c r="DJ79" i="12"/>
  <c r="DJ76" i="12"/>
  <c r="DJ67" i="12"/>
  <c r="DJ74" i="12"/>
  <c r="DJ75" i="12"/>
  <c r="DJ72" i="12"/>
  <c r="DJ71" i="12"/>
  <c r="DJ65" i="12"/>
  <c r="DJ80" i="12"/>
  <c r="DJ77" i="12"/>
  <c r="DJ45" i="12"/>
  <c r="DJ37" i="12"/>
  <c r="DJ44" i="12"/>
  <c r="DJ36" i="12"/>
  <c r="DJ43" i="12"/>
  <c r="DJ35" i="12"/>
  <c r="DJ42" i="12"/>
  <c r="DJ41" i="12"/>
  <c r="DJ33" i="12"/>
  <c r="DJ40" i="12"/>
  <c r="DJ39" i="12"/>
  <c r="DJ38" i="12"/>
  <c r="DJ19" i="12"/>
  <c r="DJ16" i="12"/>
  <c r="DJ15" i="12"/>
  <c r="DJ26" i="12"/>
  <c r="DJ24" i="12"/>
  <c r="DJ21" i="12"/>
  <c r="DJ32" i="12"/>
  <c r="DJ14" i="12"/>
  <c r="DJ13" i="12"/>
  <c r="DJ12" i="12"/>
  <c r="DJ31" i="12"/>
  <c r="DJ22" i="12"/>
  <c r="DJ34" i="12"/>
  <c r="DJ30" i="12"/>
  <c r="DJ27" i="12"/>
  <c r="DJ17" i="12"/>
  <c r="DJ29" i="12"/>
  <c r="DJ25" i="12"/>
  <c r="DJ23" i="12"/>
  <c r="DJ28" i="12"/>
  <c r="DJ20" i="12"/>
  <c r="DJ18" i="12"/>
  <c r="DJ11" i="12"/>
  <c r="DJ7" i="12"/>
  <c r="DJ9" i="12"/>
  <c r="DK8" i="12"/>
  <c r="DJ10" i="12"/>
  <c r="EL212" i="12"/>
  <c r="EM211" i="12"/>
  <c r="EQ211" i="12"/>
  <c r="EO211" i="12"/>
  <c r="EN211" i="12"/>
  <c r="EP211" i="12"/>
  <c r="AZ174" i="12"/>
  <c r="AY173" i="12"/>
  <c r="ES210" i="12"/>
  <c r="ER210" i="12"/>
  <c r="AZ64" i="12"/>
  <c r="AY63" i="12"/>
  <c r="EX99" i="12"/>
  <c r="ED210" i="12"/>
  <c r="EC210" i="12"/>
  <c r="DZ211" i="12"/>
  <c r="EB210" i="12"/>
  <c r="EA210" i="12"/>
  <c r="EE210" i="12"/>
  <c r="EE101" i="12"/>
  <c r="ED101" i="12"/>
  <c r="EC101" i="12"/>
  <c r="EB101" i="12"/>
  <c r="DZ102" i="12"/>
  <c r="EA101" i="12"/>
  <c r="DK173" i="12"/>
  <c r="DL174" i="12"/>
  <c r="AZ119" i="12"/>
  <c r="AY118" i="12"/>
  <c r="DN118" i="12"/>
  <c r="DO119" i="12"/>
  <c r="ES211" i="12" l="1"/>
  <c r="ER211" i="12"/>
  <c r="ER101" i="12"/>
  <c r="ES101" i="12"/>
  <c r="BA119" i="12"/>
  <c r="AZ118" i="12"/>
  <c r="EB46" i="12"/>
  <c r="DZ47" i="12"/>
  <c r="EA46" i="12"/>
  <c r="EE46" i="12"/>
  <c r="ED46" i="12"/>
  <c r="EC46" i="12"/>
  <c r="DL173" i="12"/>
  <c r="DM174" i="12"/>
  <c r="AZ63" i="12"/>
  <c r="BA64" i="12"/>
  <c r="ES156" i="12"/>
  <c r="ER156" i="12"/>
  <c r="EG45" i="12"/>
  <c r="EF45" i="12"/>
  <c r="EX44" i="12"/>
  <c r="EN46" i="12"/>
  <c r="EL47" i="12"/>
  <c r="EM46" i="12"/>
  <c r="EQ46" i="12"/>
  <c r="EP46" i="12"/>
  <c r="EO46" i="12"/>
  <c r="EF210" i="12"/>
  <c r="EG210" i="12"/>
  <c r="EX210" i="12" s="1"/>
  <c r="EQ212" i="12"/>
  <c r="EP212" i="12"/>
  <c r="EN212" i="12"/>
  <c r="EL213" i="12"/>
  <c r="EM212" i="12"/>
  <c r="EO212" i="12"/>
  <c r="ES45" i="12"/>
  <c r="ER45" i="12"/>
  <c r="EE102" i="12"/>
  <c r="ED102" i="12"/>
  <c r="EC102" i="12"/>
  <c r="EB102" i="12"/>
  <c r="DZ103" i="12"/>
  <c r="EA102" i="12"/>
  <c r="DZ212" i="12"/>
  <c r="EA211" i="12"/>
  <c r="EE211" i="12"/>
  <c r="EC211" i="12"/>
  <c r="EB211" i="12"/>
  <c r="ED211" i="12"/>
  <c r="AY212" i="12"/>
  <c r="AY209" i="12"/>
  <c r="AY207" i="12"/>
  <c r="AY211" i="12"/>
  <c r="AY210" i="12"/>
  <c r="AY208" i="12"/>
  <c r="AY206" i="12"/>
  <c r="AY204" i="12"/>
  <c r="AY202" i="12"/>
  <c r="AY196" i="12"/>
  <c r="AY200" i="12"/>
  <c r="AY205" i="12"/>
  <c r="AY199" i="12"/>
  <c r="AY203" i="12"/>
  <c r="AY198" i="12"/>
  <c r="AY188" i="12"/>
  <c r="AY201" i="12"/>
  <c r="AY197" i="12"/>
  <c r="AY195" i="12"/>
  <c r="AY193" i="12"/>
  <c r="AY189" i="12"/>
  <c r="AY190" i="12"/>
  <c r="AY186" i="12"/>
  <c r="AY185" i="12"/>
  <c r="AY187" i="12"/>
  <c r="AY194" i="12"/>
  <c r="AY182" i="12"/>
  <c r="AY183" i="12"/>
  <c r="AY191" i="12"/>
  <c r="AY178" i="12"/>
  <c r="AY192" i="12"/>
  <c r="AY184" i="12"/>
  <c r="AY180" i="12"/>
  <c r="AY179" i="12"/>
  <c r="AY176" i="12"/>
  <c r="AY181" i="12"/>
  <c r="AY177" i="12"/>
  <c r="AY175" i="12"/>
  <c r="AY151" i="12"/>
  <c r="AY157" i="12"/>
  <c r="AY156" i="12"/>
  <c r="AY155" i="12"/>
  <c r="AY153" i="12"/>
  <c r="AY152" i="12"/>
  <c r="AY137" i="12"/>
  <c r="AY135" i="12"/>
  <c r="AY150" i="12"/>
  <c r="AY149" i="12"/>
  <c r="AY148" i="12"/>
  <c r="AY142" i="12"/>
  <c r="AY147" i="12"/>
  <c r="AY141" i="12"/>
  <c r="AY138" i="12"/>
  <c r="AY154" i="12"/>
  <c r="AY146" i="12"/>
  <c r="AY140" i="12"/>
  <c r="AY136" i="12"/>
  <c r="AY139" i="12"/>
  <c r="AY144" i="12"/>
  <c r="AY131" i="12"/>
  <c r="AY145" i="12"/>
  <c r="AY143" i="12"/>
  <c r="AY133" i="12"/>
  <c r="AY134" i="12"/>
  <c r="AY132" i="12"/>
  <c r="AY122" i="12"/>
  <c r="AY129" i="12"/>
  <c r="AY125" i="12"/>
  <c r="AY124" i="12"/>
  <c r="AY120" i="12"/>
  <c r="AY130" i="12"/>
  <c r="AY127" i="12"/>
  <c r="AY123" i="12"/>
  <c r="AY126" i="12"/>
  <c r="AY121" i="12"/>
  <c r="AY128" i="12"/>
  <c r="AY99" i="12"/>
  <c r="AY91" i="12"/>
  <c r="AY85" i="12"/>
  <c r="AY98" i="12"/>
  <c r="AY90" i="12"/>
  <c r="AY97" i="12"/>
  <c r="AY84" i="12"/>
  <c r="AY96" i="12"/>
  <c r="AY89" i="12"/>
  <c r="AY95" i="12"/>
  <c r="AY102" i="12"/>
  <c r="AY94" i="12"/>
  <c r="AY88" i="12"/>
  <c r="AY101" i="12"/>
  <c r="AY93" i="12"/>
  <c r="AY87" i="12"/>
  <c r="AY100" i="12"/>
  <c r="AY92" i="12"/>
  <c r="AY86" i="12"/>
  <c r="AY83" i="12"/>
  <c r="AY74" i="12"/>
  <c r="AY76" i="12"/>
  <c r="AY75" i="12"/>
  <c r="AY70" i="12"/>
  <c r="AY69" i="12"/>
  <c r="AY65" i="12"/>
  <c r="AY82" i="12"/>
  <c r="AY80" i="12"/>
  <c r="AY77" i="12"/>
  <c r="AY72" i="12"/>
  <c r="AY68" i="12"/>
  <c r="AY78" i="12"/>
  <c r="AY71" i="12"/>
  <c r="AY66" i="12"/>
  <c r="AY73" i="12"/>
  <c r="AY81" i="12"/>
  <c r="AY79" i="12"/>
  <c r="AY67" i="12"/>
  <c r="AY40" i="12"/>
  <c r="AY39" i="12"/>
  <c r="AY46" i="12"/>
  <c r="AY38" i="12"/>
  <c r="AY45" i="12"/>
  <c r="AY37" i="12"/>
  <c r="AY44" i="12"/>
  <c r="AY36" i="12"/>
  <c r="AY43" i="12"/>
  <c r="AY35" i="12"/>
  <c r="AY42" i="12"/>
  <c r="AY41" i="12"/>
  <c r="AY29" i="12"/>
  <c r="AY25" i="12"/>
  <c r="AY23" i="12"/>
  <c r="AY34" i="12"/>
  <c r="AY28" i="12"/>
  <c r="AY18" i="12"/>
  <c r="AY20" i="12"/>
  <c r="AY19" i="12"/>
  <c r="AY14" i="12"/>
  <c r="AY13" i="12"/>
  <c r="AY26" i="12"/>
  <c r="AY24" i="12"/>
  <c r="AY21" i="12"/>
  <c r="AY33" i="12"/>
  <c r="AY32" i="12"/>
  <c r="AY16" i="12"/>
  <c r="AY12" i="12"/>
  <c r="AY31" i="12"/>
  <c r="AY22" i="12"/>
  <c r="AY15" i="12"/>
  <c r="AY30" i="12"/>
  <c r="AY27" i="12"/>
  <c r="AY17" i="12"/>
  <c r="AY10" i="12"/>
  <c r="AY7" i="12"/>
  <c r="AY11" i="12"/>
  <c r="AZ8" i="12"/>
  <c r="AY9" i="12"/>
  <c r="DP119" i="12"/>
  <c r="DO118" i="12"/>
  <c r="EF101" i="12"/>
  <c r="EG101" i="12"/>
  <c r="EX101" i="12" s="1"/>
  <c r="AZ173" i="12"/>
  <c r="BA174" i="12"/>
  <c r="DK212" i="12"/>
  <c r="DK210" i="12"/>
  <c r="DK209" i="12"/>
  <c r="DK207" i="12"/>
  <c r="DK206" i="12"/>
  <c r="DK204" i="12"/>
  <c r="DK211" i="12"/>
  <c r="DK205" i="12"/>
  <c r="DK198" i="12"/>
  <c r="DK197" i="12"/>
  <c r="DK202" i="12"/>
  <c r="DK196" i="12"/>
  <c r="DK200" i="12"/>
  <c r="DK194" i="12"/>
  <c r="DK193" i="12"/>
  <c r="DK208" i="12"/>
  <c r="DK203" i="12"/>
  <c r="DK199" i="12"/>
  <c r="DK195" i="12"/>
  <c r="DK180" i="12"/>
  <c r="DK201" i="12"/>
  <c r="DK192" i="12"/>
  <c r="DK187" i="12"/>
  <c r="DK183" i="12"/>
  <c r="DK191" i="12"/>
  <c r="DK190" i="12"/>
  <c r="DK189" i="12"/>
  <c r="DK186" i="12"/>
  <c r="DK185" i="12"/>
  <c r="DK182" i="12"/>
  <c r="DK181" i="12"/>
  <c r="DK179" i="12"/>
  <c r="DK178" i="12"/>
  <c r="DK188" i="12"/>
  <c r="DK184" i="12"/>
  <c r="DK177" i="12"/>
  <c r="DK176" i="12"/>
  <c r="DK175" i="12"/>
  <c r="DK155" i="12"/>
  <c r="DK157" i="12"/>
  <c r="DK153" i="12"/>
  <c r="DK152" i="12"/>
  <c r="DK151" i="12"/>
  <c r="DK149" i="12"/>
  <c r="DK156" i="12"/>
  <c r="DK146" i="12"/>
  <c r="DK140" i="12"/>
  <c r="DK136" i="12"/>
  <c r="DK134" i="12"/>
  <c r="DK144" i="12"/>
  <c r="DK150" i="12"/>
  <c r="DK137" i="12"/>
  <c r="DK135" i="12"/>
  <c r="DK154" i="12"/>
  <c r="DK142" i="12"/>
  <c r="DK133" i="12"/>
  <c r="DK148" i="12"/>
  <c r="DK147" i="12"/>
  <c r="DK141" i="12"/>
  <c r="DK138" i="12"/>
  <c r="DK129" i="12"/>
  <c r="DK139" i="12"/>
  <c r="DK130" i="12"/>
  <c r="DK145" i="12"/>
  <c r="DK143" i="12"/>
  <c r="DK132" i="12"/>
  <c r="DK131" i="12"/>
  <c r="DK125" i="12"/>
  <c r="DK124" i="12"/>
  <c r="DK123" i="12"/>
  <c r="DK121" i="12"/>
  <c r="DK128" i="12"/>
  <c r="DK122" i="12"/>
  <c r="DK127" i="12"/>
  <c r="DK126" i="12"/>
  <c r="DK120" i="12"/>
  <c r="DK95" i="12"/>
  <c r="DK102" i="12"/>
  <c r="DK94" i="12"/>
  <c r="DK88" i="12"/>
  <c r="DK101" i="12"/>
  <c r="DK93" i="12"/>
  <c r="DK87" i="12"/>
  <c r="DK100" i="12"/>
  <c r="DK92" i="12"/>
  <c r="DK86" i="12"/>
  <c r="DK83" i="12"/>
  <c r="DK99" i="12"/>
  <c r="DK91" i="12"/>
  <c r="DK85" i="12"/>
  <c r="DK98" i="12"/>
  <c r="DK90" i="12"/>
  <c r="DK84" i="12"/>
  <c r="DK97" i="12"/>
  <c r="DK89" i="12"/>
  <c r="DK96" i="12"/>
  <c r="DK78" i="12"/>
  <c r="DK73" i="12"/>
  <c r="DK81" i="12"/>
  <c r="DK79" i="12"/>
  <c r="DK76" i="12"/>
  <c r="DK67" i="12"/>
  <c r="DK82" i="12"/>
  <c r="DK74" i="12"/>
  <c r="DK75" i="12"/>
  <c r="DK72" i="12"/>
  <c r="DK71" i="12"/>
  <c r="DK65" i="12"/>
  <c r="DK80" i="12"/>
  <c r="DK77" i="12"/>
  <c r="DK70" i="12"/>
  <c r="DK69" i="12"/>
  <c r="DK68" i="12"/>
  <c r="DK66" i="12"/>
  <c r="DK44" i="12"/>
  <c r="DK36" i="12"/>
  <c r="DK43" i="12"/>
  <c r="DK35" i="12"/>
  <c r="DK42" i="12"/>
  <c r="DK41" i="12"/>
  <c r="DK40" i="12"/>
  <c r="DK39" i="12"/>
  <c r="DK46" i="12"/>
  <c r="DK38" i="12"/>
  <c r="DK45" i="12"/>
  <c r="DK37" i="12"/>
  <c r="DK26" i="12"/>
  <c r="DK24" i="12"/>
  <c r="DK21" i="12"/>
  <c r="DK32" i="12"/>
  <c r="DK14" i="12"/>
  <c r="DK13" i="12"/>
  <c r="DK12" i="12"/>
  <c r="DK31" i="12"/>
  <c r="DK22" i="12"/>
  <c r="DK34" i="12"/>
  <c r="DK30" i="12"/>
  <c r="DK27" i="12"/>
  <c r="DK17" i="12"/>
  <c r="DK29" i="12"/>
  <c r="DK25" i="12"/>
  <c r="DK23" i="12"/>
  <c r="DK28" i="12"/>
  <c r="DK20" i="12"/>
  <c r="DK18" i="12"/>
  <c r="DK33" i="12"/>
  <c r="DK19" i="12"/>
  <c r="DK16" i="12"/>
  <c r="DK15" i="12"/>
  <c r="DK9" i="12"/>
  <c r="DL8" i="12"/>
  <c r="DK10" i="12"/>
  <c r="DK11" i="12"/>
  <c r="DK7" i="12"/>
  <c r="EC156" i="12"/>
  <c r="EA156" i="12"/>
  <c r="DZ157" i="12"/>
  <c r="EE156" i="12"/>
  <c r="ED156" i="12"/>
  <c r="EB156" i="12"/>
  <c r="DM63" i="12"/>
  <c r="DN64" i="12"/>
  <c r="EF155" i="12"/>
  <c r="EG155" i="12"/>
  <c r="EX155" i="12" s="1"/>
  <c r="EQ157" i="12"/>
  <c r="EN157" i="12"/>
  <c r="EL158" i="12"/>
  <c r="EM157" i="12"/>
  <c r="EP157" i="12"/>
  <c r="EO157" i="12"/>
  <c r="EQ102" i="12"/>
  <c r="EP102" i="12"/>
  <c r="EO102" i="12"/>
  <c r="EN102" i="12"/>
  <c r="EL103" i="12"/>
  <c r="EM102" i="12"/>
  <c r="EX100" i="12"/>
  <c r="EP103" i="12" l="1"/>
  <c r="EO103" i="12"/>
  <c r="EN103" i="12"/>
  <c r="EM103" i="12"/>
  <c r="EL104" i="12"/>
  <c r="EQ103" i="12"/>
  <c r="EP158" i="12"/>
  <c r="EN158" i="12"/>
  <c r="EL159" i="12"/>
  <c r="EM158" i="12"/>
  <c r="EQ158" i="12"/>
  <c r="EO158" i="12"/>
  <c r="DL213" i="12"/>
  <c r="DL212" i="12"/>
  <c r="DL211" i="12"/>
  <c r="DL209" i="12"/>
  <c r="DL208" i="12"/>
  <c r="DL205" i="12"/>
  <c r="DL203" i="12"/>
  <c r="DL210" i="12"/>
  <c r="DL197" i="12"/>
  <c r="DL202" i="12"/>
  <c r="DL196" i="12"/>
  <c r="DL207" i="12"/>
  <c r="DL201" i="12"/>
  <c r="DL195" i="12"/>
  <c r="DL199" i="12"/>
  <c r="DL191" i="12"/>
  <c r="DL189" i="12"/>
  <c r="DL194" i="12"/>
  <c r="DL206" i="12"/>
  <c r="DL192" i="12"/>
  <c r="DL190" i="12"/>
  <c r="DL187" i="12"/>
  <c r="DL200" i="12"/>
  <c r="DL188" i="12"/>
  <c r="DL198" i="12"/>
  <c r="DL193" i="12"/>
  <c r="DL204" i="12"/>
  <c r="DL186" i="12"/>
  <c r="DL184" i="12"/>
  <c r="DL180" i="12"/>
  <c r="DL179" i="12"/>
  <c r="DL185" i="12"/>
  <c r="DL181" i="12"/>
  <c r="DL183" i="12"/>
  <c r="DL182" i="12"/>
  <c r="DL177" i="12"/>
  <c r="DL175" i="12"/>
  <c r="DL178" i="12"/>
  <c r="DL176" i="12"/>
  <c r="DL157" i="12"/>
  <c r="DL158" i="12"/>
  <c r="DL154" i="12"/>
  <c r="DL152" i="12"/>
  <c r="DL151" i="12"/>
  <c r="DL150" i="12"/>
  <c r="DL156" i="12"/>
  <c r="DL148" i="12"/>
  <c r="DL155" i="12"/>
  <c r="DL145" i="12"/>
  <c r="DL139" i="12"/>
  <c r="DL149" i="12"/>
  <c r="DL137" i="12"/>
  <c r="DL135" i="12"/>
  <c r="DL132" i="12"/>
  <c r="DL143" i="12"/>
  <c r="DL153" i="12"/>
  <c r="DL147" i="12"/>
  <c r="DL141" i="12"/>
  <c r="DL138" i="12"/>
  <c r="DL146" i="12"/>
  <c r="DL140" i="12"/>
  <c r="DL136" i="12"/>
  <c r="DL134" i="12"/>
  <c r="DL130" i="12"/>
  <c r="DL144" i="12"/>
  <c r="DL133" i="12"/>
  <c r="DL142" i="12"/>
  <c r="DL131" i="12"/>
  <c r="DL129" i="12"/>
  <c r="DL128" i="12"/>
  <c r="DL122" i="12"/>
  <c r="DL127" i="12"/>
  <c r="DL126" i="12"/>
  <c r="DL120" i="12"/>
  <c r="DL125" i="12"/>
  <c r="DL124" i="12"/>
  <c r="DL123" i="12"/>
  <c r="DL121" i="12"/>
  <c r="DL102" i="12"/>
  <c r="DL94" i="12"/>
  <c r="DL88" i="12"/>
  <c r="DL101" i="12"/>
  <c r="DL93" i="12"/>
  <c r="DL87" i="12"/>
  <c r="DL100" i="12"/>
  <c r="DL92" i="12"/>
  <c r="DL86" i="12"/>
  <c r="DL83" i="12"/>
  <c r="DL99" i="12"/>
  <c r="DL91" i="12"/>
  <c r="DL85" i="12"/>
  <c r="DL98" i="12"/>
  <c r="DL90" i="12"/>
  <c r="DL84" i="12"/>
  <c r="DL97" i="12"/>
  <c r="DL89" i="12"/>
  <c r="DL96" i="12"/>
  <c r="DL103" i="12"/>
  <c r="DL95" i="12"/>
  <c r="DL82" i="12"/>
  <c r="DL73" i="12"/>
  <c r="DL81" i="12"/>
  <c r="DL79" i="12"/>
  <c r="DL76" i="12"/>
  <c r="DL67" i="12"/>
  <c r="DL74" i="12"/>
  <c r="DL75" i="12"/>
  <c r="DL72" i="12"/>
  <c r="DL71" i="12"/>
  <c r="DL65" i="12"/>
  <c r="DL80" i="12"/>
  <c r="DL77" i="12"/>
  <c r="DL70" i="12"/>
  <c r="DL69" i="12"/>
  <c r="DL68" i="12"/>
  <c r="DL66" i="12"/>
  <c r="DL78" i="12"/>
  <c r="DL43" i="12"/>
  <c r="DL35" i="12"/>
  <c r="DL42" i="12"/>
  <c r="DL34" i="12"/>
  <c r="DL41" i="12"/>
  <c r="DL40" i="12"/>
  <c r="DL47" i="12"/>
  <c r="DL39" i="12"/>
  <c r="DL46" i="12"/>
  <c r="DL38" i="12"/>
  <c r="DL45" i="12"/>
  <c r="DL37" i="12"/>
  <c r="DL44" i="12"/>
  <c r="DL36" i="12"/>
  <c r="DL32" i="12"/>
  <c r="DL14" i="12"/>
  <c r="DL13" i="12"/>
  <c r="DL12" i="12"/>
  <c r="DL31" i="12"/>
  <c r="DL22" i="12"/>
  <c r="DL30" i="12"/>
  <c r="DL27" i="12"/>
  <c r="DL17" i="12"/>
  <c r="DL29" i="12"/>
  <c r="DL25" i="12"/>
  <c r="DL23" i="12"/>
  <c r="DL28" i="12"/>
  <c r="DL20" i="12"/>
  <c r="DL11" i="12"/>
  <c r="DL18" i="12"/>
  <c r="DL33" i="12"/>
  <c r="DL19" i="12"/>
  <c r="DL16" i="12"/>
  <c r="DL15" i="12"/>
  <c r="DL26" i="12"/>
  <c r="DL24" i="12"/>
  <c r="DL21" i="12"/>
  <c r="DL9" i="12"/>
  <c r="DM8" i="12"/>
  <c r="DL10" i="12"/>
  <c r="DL7" i="12"/>
  <c r="EG211" i="12"/>
  <c r="EX211" i="12" s="1"/>
  <c r="EF211" i="12"/>
  <c r="ER212" i="12"/>
  <c r="ES212" i="12"/>
  <c r="BA63" i="12"/>
  <c r="BB64" i="12"/>
  <c r="DZ48" i="12"/>
  <c r="EA47" i="12"/>
  <c r="EE47" i="12"/>
  <c r="ED47" i="12"/>
  <c r="EC47" i="12"/>
  <c r="EB47" i="12"/>
  <c r="ES102" i="12"/>
  <c r="ER102" i="12"/>
  <c r="ES157" i="12"/>
  <c r="ER157" i="12"/>
  <c r="EL48" i="12"/>
  <c r="EM47" i="12"/>
  <c r="EQ47" i="12"/>
  <c r="EP47" i="12"/>
  <c r="EO47" i="12"/>
  <c r="EN47" i="12"/>
  <c r="EG46" i="12"/>
  <c r="EF46" i="12"/>
  <c r="EE157" i="12"/>
  <c r="EB157" i="12"/>
  <c r="DZ158" i="12"/>
  <c r="EA157" i="12"/>
  <c r="EC157" i="12"/>
  <c r="ED157" i="12"/>
  <c r="ES46" i="12"/>
  <c r="ER46" i="12"/>
  <c r="DN174" i="12"/>
  <c r="DM173" i="12"/>
  <c r="BB119" i="12"/>
  <c r="BA118" i="12"/>
  <c r="DP118" i="12"/>
  <c r="DQ119" i="12"/>
  <c r="EE212" i="12"/>
  <c r="ED212" i="12"/>
  <c r="EB212" i="12"/>
  <c r="EC212" i="12"/>
  <c r="EA212" i="12"/>
  <c r="DZ213" i="12"/>
  <c r="DN63" i="12"/>
  <c r="DO64" i="12"/>
  <c r="EX45" i="12"/>
  <c r="AZ213" i="12"/>
  <c r="AZ208" i="12"/>
  <c r="AZ212" i="12"/>
  <c r="AZ211" i="12"/>
  <c r="AZ210" i="12"/>
  <c r="AZ209" i="12"/>
  <c r="AZ206" i="12"/>
  <c r="AZ207" i="12"/>
  <c r="AZ205" i="12"/>
  <c r="AZ203" i="12"/>
  <c r="AZ201" i="12"/>
  <c r="AZ195" i="12"/>
  <c r="AZ204" i="12"/>
  <c r="AZ199" i="12"/>
  <c r="AZ197" i="12"/>
  <c r="AZ192" i="12"/>
  <c r="AZ190" i="12"/>
  <c r="AZ188" i="12"/>
  <c r="AZ200" i="12"/>
  <c r="AZ198" i="12"/>
  <c r="AZ193" i="12"/>
  <c r="AZ202" i="12"/>
  <c r="AZ196" i="12"/>
  <c r="AZ191" i="12"/>
  <c r="AZ194" i="12"/>
  <c r="AZ189" i="12"/>
  <c r="AZ184" i="12"/>
  <c r="AZ187" i="12"/>
  <c r="AZ182" i="12"/>
  <c r="AZ181" i="12"/>
  <c r="AZ183" i="12"/>
  <c r="AZ186" i="12"/>
  <c r="AZ178" i="12"/>
  <c r="AZ175" i="12"/>
  <c r="AZ179" i="12"/>
  <c r="AZ180" i="12"/>
  <c r="AZ176" i="12"/>
  <c r="AZ177" i="12"/>
  <c r="AZ185" i="12"/>
  <c r="AZ158" i="12"/>
  <c r="AZ157" i="12"/>
  <c r="AZ150" i="12"/>
  <c r="AZ156" i="12"/>
  <c r="AZ155" i="12"/>
  <c r="AZ154" i="12"/>
  <c r="AZ152" i="12"/>
  <c r="AZ151" i="12"/>
  <c r="AZ143" i="12"/>
  <c r="AZ149" i="12"/>
  <c r="AZ148" i="12"/>
  <c r="AZ147" i="12"/>
  <c r="AZ141" i="12"/>
  <c r="AZ138" i="12"/>
  <c r="AZ146" i="12"/>
  <c r="AZ140" i="12"/>
  <c r="AZ136" i="12"/>
  <c r="AZ153" i="12"/>
  <c r="AZ145" i="12"/>
  <c r="AZ134" i="12"/>
  <c r="AZ144" i="12"/>
  <c r="AZ137" i="12"/>
  <c r="AZ135" i="12"/>
  <c r="AZ132" i="12"/>
  <c r="AZ133" i="12"/>
  <c r="AZ142" i="12"/>
  <c r="AZ129" i="12"/>
  <c r="AZ130" i="12"/>
  <c r="AZ131" i="12"/>
  <c r="AZ139" i="12"/>
  <c r="AZ125" i="12"/>
  <c r="AZ124" i="12"/>
  <c r="AZ120" i="12"/>
  <c r="AZ127" i="12"/>
  <c r="AZ123" i="12"/>
  <c r="AZ126" i="12"/>
  <c r="AZ121" i="12"/>
  <c r="AZ128" i="12"/>
  <c r="AZ122" i="12"/>
  <c r="AZ98" i="12"/>
  <c r="AZ90" i="12"/>
  <c r="AZ97" i="12"/>
  <c r="AZ84" i="12"/>
  <c r="AZ96" i="12"/>
  <c r="AZ89" i="12"/>
  <c r="AZ103" i="12"/>
  <c r="AZ95" i="12"/>
  <c r="AZ102" i="12"/>
  <c r="AZ94" i="12"/>
  <c r="AZ88" i="12"/>
  <c r="AZ101" i="12"/>
  <c r="AZ93" i="12"/>
  <c r="AZ87" i="12"/>
  <c r="AZ100" i="12"/>
  <c r="AZ92" i="12"/>
  <c r="AZ86" i="12"/>
  <c r="AZ83" i="12"/>
  <c r="AZ99" i="12"/>
  <c r="AZ91" i="12"/>
  <c r="AZ85" i="12"/>
  <c r="AZ76" i="12"/>
  <c r="AZ75" i="12"/>
  <c r="AZ70" i="12"/>
  <c r="AZ69" i="12"/>
  <c r="AZ65" i="12"/>
  <c r="AZ82" i="12"/>
  <c r="AZ80" i="12"/>
  <c r="AZ77" i="12"/>
  <c r="AZ72" i="12"/>
  <c r="AZ68" i="12"/>
  <c r="AZ78" i="12"/>
  <c r="AZ71" i="12"/>
  <c r="AZ66" i="12"/>
  <c r="AZ73" i="12"/>
  <c r="AZ81" i="12"/>
  <c r="AZ79" i="12"/>
  <c r="AZ67" i="12"/>
  <c r="AZ74" i="12"/>
  <c r="AZ47" i="12"/>
  <c r="AZ39" i="12"/>
  <c r="AZ46" i="12"/>
  <c r="AZ38" i="12"/>
  <c r="AZ45" i="12"/>
  <c r="AZ37" i="12"/>
  <c r="AZ44" i="12"/>
  <c r="AZ36" i="12"/>
  <c r="AZ43" i="12"/>
  <c r="AZ35" i="12"/>
  <c r="AZ42" i="12"/>
  <c r="AZ34" i="12"/>
  <c r="AZ41" i="12"/>
  <c r="AZ40" i="12"/>
  <c r="AZ23" i="12"/>
  <c r="AZ28" i="12"/>
  <c r="AZ18" i="12"/>
  <c r="AZ20" i="12"/>
  <c r="AZ19" i="12"/>
  <c r="AZ14" i="12"/>
  <c r="AZ13" i="12"/>
  <c r="AZ26" i="12"/>
  <c r="AZ24" i="12"/>
  <c r="AZ21" i="12"/>
  <c r="AZ33" i="12"/>
  <c r="AZ32" i="12"/>
  <c r="AZ16" i="12"/>
  <c r="AZ12" i="12"/>
  <c r="AZ31" i="12"/>
  <c r="AZ22" i="12"/>
  <c r="AZ15" i="12"/>
  <c r="AZ30" i="12"/>
  <c r="AZ27" i="12"/>
  <c r="AZ17" i="12"/>
  <c r="AZ29" i="12"/>
  <c r="AZ25" i="12"/>
  <c r="AZ7" i="12"/>
  <c r="AZ11" i="12"/>
  <c r="BA8" i="12"/>
  <c r="AZ9" i="12"/>
  <c r="AZ10" i="12"/>
  <c r="ED103" i="12"/>
  <c r="EC103" i="12"/>
  <c r="EB103" i="12"/>
  <c r="DZ104" i="12"/>
  <c r="EA103" i="12"/>
  <c r="EE103" i="12"/>
  <c r="EG156" i="12"/>
  <c r="EX156" i="12" s="1"/>
  <c r="EF156" i="12"/>
  <c r="BA173" i="12"/>
  <c r="BB174" i="12"/>
  <c r="EG102" i="12"/>
  <c r="EX102" i="12" s="1"/>
  <c r="EF102" i="12"/>
  <c r="EQ213" i="12"/>
  <c r="EP213" i="12"/>
  <c r="EO213" i="12"/>
  <c r="EM213" i="12"/>
  <c r="EL214" i="12"/>
  <c r="EN213" i="12"/>
  <c r="EL215" i="12" l="1"/>
  <c r="EM214" i="12"/>
  <c r="EQ214" i="12"/>
  <c r="EO214" i="12"/>
  <c r="EN214" i="12"/>
  <c r="EP214" i="12"/>
  <c r="EG157" i="12"/>
  <c r="EX157" i="12" s="1"/>
  <c r="EF157" i="12"/>
  <c r="ER158" i="12"/>
  <c r="ES158" i="12"/>
  <c r="EF212" i="12"/>
  <c r="EG212" i="12"/>
  <c r="EX212" i="12" s="1"/>
  <c r="DN173" i="12"/>
  <c r="DO174" i="12"/>
  <c r="EQ48" i="12"/>
  <c r="EP48" i="12"/>
  <c r="EO48" i="12"/>
  <c r="EN48" i="12"/>
  <c r="EL49" i="12"/>
  <c r="EM48" i="12"/>
  <c r="BA214" i="12"/>
  <c r="BA212" i="12"/>
  <c r="BA213" i="12"/>
  <c r="BA209" i="12"/>
  <c r="BA206" i="12"/>
  <c r="BA207" i="12"/>
  <c r="BA205" i="12"/>
  <c r="BA204" i="12"/>
  <c r="BA200" i="12"/>
  <c r="BA199" i="12"/>
  <c r="BA211" i="12"/>
  <c r="BA198" i="12"/>
  <c r="BA210" i="12"/>
  <c r="BA208" i="12"/>
  <c r="BA202" i="12"/>
  <c r="BA196" i="12"/>
  <c r="BA193" i="12"/>
  <c r="BA201" i="12"/>
  <c r="BA197" i="12"/>
  <c r="BA195" i="12"/>
  <c r="BA191" i="12"/>
  <c r="BA189" i="12"/>
  <c r="BA186" i="12"/>
  <c r="BA185" i="12"/>
  <c r="BA182" i="12"/>
  <c r="BA203" i="12"/>
  <c r="BA194" i="12"/>
  <c r="BA183" i="12"/>
  <c r="BA192" i="12"/>
  <c r="BA181" i="12"/>
  <c r="BA184" i="12"/>
  <c r="BA187" i="12"/>
  <c r="BA180" i="12"/>
  <c r="BA179" i="12"/>
  <c r="BA178" i="12"/>
  <c r="BA188" i="12"/>
  <c r="BA190" i="12"/>
  <c r="BA176" i="12"/>
  <c r="BA175" i="12"/>
  <c r="BA157" i="12"/>
  <c r="BA155" i="12"/>
  <c r="BA158" i="12"/>
  <c r="BA154" i="12"/>
  <c r="BA153" i="12"/>
  <c r="BA177" i="12"/>
  <c r="BA151" i="12"/>
  <c r="BA159" i="12"/>
  <c r="BA150" i="12"/>
  <c r="BA156" i="12"/>
  <c r="BA149" i="12"/>
  <c r="BA148" i="12"/>
  <c r="BA142" i="12"/>
  <c r="BA147" i="12"/>
  <c r="BA146" i="12"/>
  <c r="BA140" i="12"/>
  <c r="BA136" i="12"/>
  <c r="BA145" i="12"/>
  <c r="BA134" i="12"/>
  <c r="BA139" i="12"/>
  <c r="BA152" i="12"/>
  <c r="BA137" i="12"/>
  <c r="BA135" i="12"/>
  <c r="BA143" i="12"/>
  <c r="BA144" i="12"/>
  <c r="BA133" i="12"/>
  <c r="BA138" i="12"/>
  <c r="BA129" i="12"/>
  <c r="BA141" i="12"/>
  <c r="BA130" i="12"/>
  <c r="BA132" i="12"/>
  <c r="BA131" i="12"/>
  <c r="BA125" i="12"/>
  <c r="BA124" i="12"/>
  <c r="BA120" i="12"/>
  <c r="BA127" i="12"/>
  <c r="BA123" i="12"/>
  <c r="BA126" i="12"/>
  <c r="BA121" i="12"/>
  <c r="BA128" i="12"/>
  <c r="BA122" i="12"/>
  <c r="BA97" i="12"/>
  <c r="BA84" i="12"/>
  <c r="BA104" i="12"/>
  <c r="BA96" i="12"/>
  <c r="BA89" i="12"/>
  <c r="BA103" i="12"/>
  <c r="BA95" i="12"/>
  <c r="BA102" i="12"/>
  <c r="BA94" i="12"/>
  <c r="BA88" i="12"/>
  <c r="BA101" i="12"/>
  <c r="BA93" i="12"/>
  <c r="BA87" i="12"/>
  <c r="BA100" i="12"/>
  <c r="BA92" i="12"/>
  <c r="BA86" i="12"/>
  <c r="BA83" i="12"/>
  <c r="BA99" i="12"/>
  <c r="BA91" i="12"/>
  <c r="BA85" i="12"/>
  <c r="BA98" i="12"/>
  <c r="BA90" i="12"/>
  <c r="BA82" i="12"/>
  <c r="BA80" i="12"/>
  <c r="BA77" i="12"/>
  <c r="BA72" i="12"/>
  <c r="BA68" i="12"/>
  <c r="BA78" i="12"/>
  <c r="BA71" i="12"/>
  <c r="BA66" i="12"/>
  <c r="BA73" i="12"/>
  <c r="BA81" i="12"/>
  <c r="BA79" i="12"/>
  <c r="BA67" i="12"/>
  <c r="BA74" i="12"/>
  <c r="BA76" i="12"/>
  <c r="BA75" i="12"/>
  <c r="BA70" i="12"/>
  <c r="BA69" i="12"/>
  <c r="BA65" i="12"/>
  <c r="BA46" i="12"/>
  <c r="BA38" i="12"/>
  <c r="BA45" i="12"/>
  <c r="BA37" i="12"/>
  <c r="BA44" i="12"/>
  <c r="BA36" i="12"/>
  <c r="BA43" i="12"/>
  <c r="BA35" i="12"/>
  <c r="BA42" i="12"/>
  <c r="BA34" i="12"/>
  <c r="BA41" i="12"/>
  <c r="BA48" i="12"/>
  <c r="BA40" i="12"/>
  <c r="BA47" i="12"/>
  <c r="BA39" i="12"/>
  <c r="BA28" i="12"/>
  <c r="BA18" i="12"/>
  <c r="BA20" i="12"/>
  <c r="BA19" i="12"/>
  <c r="BA14" i="12"/>
  <c r="BA13" i="12"/>
  <c r="BA26" i="12"/>
  <c r="BA24" i="12"/>
  <c r="BA21" i="12"/>
  <c r="BA33" i="12"/>
  <c r="BA32" i="12"/>
  <c r="BA16" i="12"/>
  <c r="BA12" i="12"/>
  <c r="BA31" i="12"/>
  <c r="BA22" i="12"/>
  <c r="BA15" i="12"/>
  <c r="BA30" i="12"/>
  <c r="BA27" i="12"/>
  <c r="BA17" i="12"/>
  <c r="BA29" i="12"/>
  <c r="BA25" i="12"/>
  <c r="BA23" i="12"/>
  <c r="BA11" i="12"/>
  <c r="BB8" i="12"/>
  <c r="BA9" i="12"/>
  <c r="BA10" i="12"/>
  <c r="BA7" i="12"/>
  <c r="EX46" i="12"/>
  <c r="EE48" i="12"/>
  <c r="ED48" i="12"/>
  <c r="EC48" i="12"/>
  <c r="EB48" i="12"/>
  <c r="DZ49" i="12"/>
  <c r="EA48" i="12"/>
  <c r="EP104" i="12"/>
  <c r="EO104" i="12"/>
  <c r="EL105" i="12"/>
  <c r="EQ104" i="12"/>
  <c r="EN104" i="12"/>
  <c r="EM104" i="12"/>
  <c r="DP64" i="12"/>
  <c r="DO63" i="12"/>
  <c r="DR119" i="12"/>
  <c r="DQ118" i="12"/>
  <c r="ES47" i="12"/>
  <c r="ER47" i="12"/>
  <c r="BB63" i="12"/>
  <c r="BC64" i="12"/>
  <c r="DM212" i="12"/>
  <c r="DM214" i="12"/>
  <c r="DM211" i="12"/>
  <c r="DM209" i="12"/>
  <c r="DM208" i="12"/>
  <c r="DM207" i="12"/>
  <c r="DM210" i="12"/>
  <c r="DM213" i="12"/>
  <c r="DM204" i="12"/>
  <c r="DM206" i="12"/>
  <c r="DM198" i="12"/>
  <c r="DM202" i="12"/>
  <c r="DM196" i="12"/>
  <c r="DM201" i="12"/>
  <c r="DM203" i="12"/>
  <c r="DM200" i="12"/>
  <c r="DM205" i="12"/>
  <c r="DM195" i="12"/>
  <c r="DM192" i="12"/>
  <c r="DM190" i="12"/>
  <c r="DM197" i="12"/>
  <c r="DM193" i="12"/>
  <c r="DM183" i="12"/>
  <c r="DM199" i="12"/>
  <c r="DM194" i="12"/>
  <c r="DM191" i="12"/>
  <c r="DM186" i="12"/>
  <c r="DM189" i="12"/>
  <c r="DM184" i="12"/>
  <c r="DM188" i="12"/>
  <c r="DM185" i="12"/>
  <c r="DM182" i="12"/>
  <c r="DM181" i="12"/>
  <c r="DM187" i="12"/>
  <c r="DM179" i="12"/>
  <c r="DM180" i="12"/>
  <c r="DM175" i="12"/>
  <c r="DM177" i="12"/>
  <c r="DM158" i="12"/>
  <c r="DM178" i="12"/>
  <c r="DM159" i="12"/>
  <c r="DM153" i="12"/>
  <c r="DM151" i="12"/>
  <c r="DM150" i="12"/>
  <c r="DM176" i="12"/>
  <c r="DM149" i="12"/>
  <c r="DM155" i="12"/>
  <c r="DM154" i="12"/>
  <c r="DM144" i="12"/>
  <c r="DM156" i="12"/>
  <c r="DM137" i="12"/>
  <c r="DM135" i="12"/>
  <c r="DM143" i="12"/>
  <c r="DM142" i="12"/>
  <c r="DM147" i="12"/>
  <c r="DM152" i="12"/>
  <c r="DM148" i="12"/>
  <c r="DM146" i="12"/>
  <c r="DM140" i="12"/>
  <c r="DM136" i="12"/>
  <c r="DM134" i="12"/>
  <c r="DM157" i="12"/>
  <c r="DM145" i="12"/>
  <c r="DM139" i="12"/>
  <c r="DM131" i="12"/>
  <c r="DM138" i="12"/>
  <c r="DM133" i="12"/>
  <c r="DM141" i="12"/>
  <c r="DM132" i="12"/>
  <c r="DM129" i="12"/>
  <c r="DM130" i="12"/>
  <c r="DM128" i="12"/>
  <c r="DM122" i="12"/>
  <c r="DM127" i="12"/>
  <c r="DM126" i="12"/>
  <c r="DM120" i="12"/>
  <c r="DM125" i="12"/>
  <c r="DM124" i="12"/>
  <c r="DM123" i="12"/>
  <c r="DM121" i="12"/>
  <c r="DM101" i="12"/>
  <c r="DM93" i="12"/>
  <c r="DM87" i="12"/>
  <c r="DM100" i="12"/>
  <c r="DM92" i="12"/>
  <c r="DM86" i="12"/>
  <c r="DM83" i="12"/>
  <c r="DM99" i="12"/>
  <c r="DM91" i="12"/>
  <c r="DM85" i="12"/>
  <c r="DM104" i="12"/>
  <c r="DM98" i="12"/>
  <c r="DM90" i="12"/>
  <c r="DM84" i="12"/>
  <c r="DM97" i="12"/>
  <c r="DM89" i="12"/>
  <c r="DM96" i="12"/>
  <c r="DM103" i="12"/>
  <c r="DM95" i="12"/>
  <c r="DM82" i="12"/>
  <c r="DM102" i="12"/>
  <c r="DM94" i="12"/>
  <c r="DM88" i="12"/>
  <c r="DM81" i="12"/>
  <c r="DM79" i="12"/>
  <c r="DM76" i="12"/>
  <c r="DM67" i="12"/>
  <c r="DM74" i="12"/>
  <c r="DM75" i="12"/>
  <c r="DM72" i="12"/>
  <c r="DM71" i="12"/>
  <c r="DM65" i="12"/>
  <c r="DM80" i="12"/>
  <c r="DM77" i="12"/>
  <c r="DM70" i="12"/>
  <c r="DM69" i="12"/>
  <c r="DM68" i="12"/>
  <c r="DM66" i="12"/>
  <c r="DM78" i="12"/>
  <c r="DM73" i="12"/>
  <c r="DM42" i="12"/>
  <c r="DM41" i="12"/>
  <c r="DM33" i="12"/>
  <c r="DM48" i="12"/>
  <c r="DM40" i="12"/>
  <c r="DM47" i="12"/>
  <c r="DM39" i="12"/>
  <c r="DM46" i="12"/>
  <c r="DM38" i="12"/>
  <c r="DM45" i="12"/>
  <c r="DM37" i="12"/>
  <c r="DM44" i="12"/>
  <c r="DM36" i="12"/>
  <c r="DM43" i="12"/>
  <c r="DM35" i="12"/>
  <c r="DM31" i="12"/>
  <c r="DM22" i="12"/>
  <c r="DM30" i="12"/>
  <c r="DM27" i="12"/>
  <c r="DM17" i="12"/>
  <c r="DM34" i="12"/>
  <c r="DM29" i="12"/>
  <c r="DM25" i="12"/>
  <c r="DM23" i="12"/>
  <c r="DM28" i="12"/>
  <c r="DM20" i="12"/>
  <c r="DM11" i="12"/>
  <c r="DM18" i="12"/>
  <c r="DM19" i="12"/>
  <c r="DM16" i="12"/>
  <c r="DM15" i="12"/>
  <c r="DM26" i="12"/>
  <c r="DM24" i="12"/>
  <c r="DM21" i="12"/>
  <c r="DM32" i="12"/>
  <c r="DM14" i="12"/>
  <c r="DM13" i="12"/>
  <c r="DM12" i="12"/>
  <c r="DN8" i="12"/>
  <c r="DM10" i="12"/>
  <c r="DM7" i="12"/>
  <c r="DM9" i="12"/>
  <c r="ED104" i="12"/>
  <c r="EC104" i="12"/>
  <c r="EE104" i="12"/>
  <c r="EB104" i="12"/>
  <c r="EA104" i="12"/>
  <c r="DZ105" i="12"/>
  <c r="ES103" i="12"/>
  <c r="ER103" i="12"/>
  <c r="EG103" i="12"/>
  <c r="EF103" i="12"/>
  <c r="EE213" i="12"/>
  <c r="ED213" i="12"/>
  <c r="EC213" i="12"/>
  <c r="DZ214" i="12"/>
  <c r="EA213" i="12"/>
  <c r="EB213" i="12"/>
  <c r="EG47" i="12"/>
  <c r="EF47" i="12"/>
  <c r="ES213" i="12"/>
  <c r="ER213" i="12"/>
  <c r="BB173" i="12"/>
  <c r="BC174" i="12"/>
  <c r="BC119" i="12"/>
  <c r="BB118" i="12"/>
  <c r="ED158" i="12"/>
  <c r="EB158" i="12"/>
  <c r="DZ159" i="12"/>
  <c r="EA158" i="12"/>
  <c r="EE158" i="12"/>
  <c r="EC158" i="12"/>
  <c r="EO159" i="12"/>
  <c r="EL160" i="12"/>
  <c r="EM159" i="12"/>
  <c r="EQ159" i="12"/>
  <c r="EP159" i="12"/>
  <c r="EN159" i="12"/>
  <c r="EX47" i="12" l="1"/>
  <c r="EC159" i="12"/>
  <c r="DZ160" i="12"/>
  <c r="EA159" i="12"/>
  <c r="EE159" i="12"/>
  <c r="ED159" i="12"/>
  <c r="EB159" i="12"/>
  <c r="EP105" i="12"/>
  <c r="EO105" i="12"/>
  <c r="EN105" i="12"/>
  <c r="EL106" i="12"/>
  <c r="EM105" i="12"/>
  <c r="EQ105" i="12"/>
  <c r="EF158" i="12"/>
  <c r="EG158" i="12"/>
  <c r="EX158" i="12" s="1"/>
  <c r="EX103" i="12"/>
  <c r="DS119" i="12"/>
  <c r="DR118" i="12"/>
  <c r="DP174" i="12"/>
  <c r="DO173" i="12"/>
  <c r="EN160" i="12"/>
  <c r="EP160" i="12"/>
  <c r="EO160" i="12"/>
  <c r="EQ160" i="12"/>
  <c r="EL161" i="12"/>
  <c r="EM160" i="12"/>
  <c r="EG213" i="12"/>
  <c r="EX213" i="12" s="1"/>
  <c r="EF213" i="12"/>
  <c r="ER214" i="12"/>
  <c r="ES214" i="12"/>
  <c r="BD119" i="12"/>
  <c r="BC118" i="12"/>
  <c r="DQ64" i="12"/>
  <c r="DP63" i="12"/>
  <c r="EE49" i="12"/>
  <c r="ED49" i="12"/>
  <c r="EC49" i="12"/>
  <c r="EB49" i="12"/>
  <c r="DZ50" i="12"/>
  <c r="EA49" i="12"/>
  <c r="BD174" i="12"/>
  <c r="BC173" i="12"/>
  <c r="DZ215" i="12"/>
  <c r="EE214" i="12"/>
  <c r="EC214" i="12"/>
  <c r="ED214" i="12"/>
  <c r="EB214" i="12"/>
  <c r="EA214" i="12"/>
  <c r="ED105" i="12"/>
  <c r="EC105" i="12"/>
  <c r="EB105" i="12"/>
  <c r="DZ106" i="12"/>
  <c r="EA105" i="12"/>
  <c r="EE105" i="12"/>
  <c r="BC63" i="12"/>
  <c r="BD64" i="12"/>
  <c r="EG48" i="12"/>
  <c r="EF48" i="12"/>
  <c r="BB213" i="12"/>
  <c r="BB211" i="12"/>
  <c r="BB215" i="12"/>
  <c r="BB214" i="12"/>
  <c r="BB212" i="12"/>
  <c r="BB210" i="12"/>
  <c r="BB208" i="12"/>
  <c r="BB207" i="12"/>
  <c r="BB205" i="12"/>
  <c r="BB204" i="12"/>
  <c r="BB203" i="12"/>
  <c r="BB209" i="12"/>
  <c r="BB206" i="12"/>
  <c r="BB198" i="12"/>
  <c r="BB197" i="12"/>
  <c r="BB201" i="12"/>
  <c r="BB195" i="12"/>
  <c r="BB188" i="12"/>
  <c r="BB200" i="12"/>
  <c r="BB199" i="12"/>
  <c r="BB191" i="12"/>
  <c r="BB202" i="12"/>
  <c r="BB196" i="12"/>
  <c r="BB189" i="12"/>
  <c r="BB194" i="12"/>
  <c r="BB192" i="12"/>
  <c r="BB190" i="12"/>
  <c r="BB187" i="12"/>
  <c r="BB181" i="12"/>
  <c r="BB183" i="12"/>
  <c r="BB193" i="12"/>
  <c r="BB184" i="12"/>
  <c r="BB185" i="12"/>
  <c r="BB180" i="12"/>
  <c r="BB182" i="12"/>
  <c r="BB186" i="12"/>
  <c r="BB177" i="12"/>
  <c r="BB175" i="12"/>
  <c r="BB178" i="12"/>
  <c r="BB159" i="12"/>
  <c r="BB176" i="12"/>
  <c r="BB160" i="12"/>
  <c r="BB156" i="12"/>
  <c r="BB158" i="12"/>
  <c r="BB157" i="12"/>
  <c r="BB154" i="12"/>
  <c r="BB179" i="12"/>
  <c r="BB153" i="12"/>
  <c r="BB152" i="12"/>
  <c r="BB150" i="12"/>
  <c r="BB149" i="12"/>
  <c r="BB147" i="12"/>
  <c r="BB141" i="12"/>
  <c r="BB138" i="12"/>
  <c r="BB146" i="12"/>
  <c r="BB155" i="12"/>
  <c r="BB145" i="12"/>
  <c r="BB134" i="12"/>
  <c r="BB139" i="12"/>
  <c r="BB144" i="12"/>
  <c r="BB143" i="12"/>
  <c r="BB151" i="12"/>
  <c r="BB148" i="12"/>
  <c r="BB142" i="12"/>
  <c r="BB133" i="12"/>
  <c r="BB135" i="12"/>
  <c r="BB130" i="12"/>
  <c r="BB137" i="12"/>
  <c r="BB132" i="12"/>
  <c r="BB131" i="12"/>
  <c r="BB140" i="12"/>
  <c r="BB136" i="12"/>
  <c r="BB129" i="12"/>
  <c r="BB127" i="12"/>
  <c r="BB123" i="12"/>
  <c r="BB126" i="12"/>
  <c r="BB121" i="12"/>
  <c r="BB128" i="12"/>
  <c r="BB122" i="12"/>
  <c r="BB125" i="12"/>
  <c r="BB124" i="12"/>
  <c r="BB120" i="12"/>
  <c r="BB105" i="12"/>
  <c r="BB104" i="12"/>
  <c r="BB96" i="12"/>
  <c r="BB89" i="12"/>
  <c r="BB103" i="12"/>
  <c r="BB95" i="12"/>
  <c r="BB102" i="12"/>
  <c r="BB94" i="12"/>
  <c r="BB88" i="12"/>
  <c r="BB101" i="12"/>
  <c r="BB93" i="12"/>
  <c r="BB87" i="12"/>
  <c r="BB100" i="12"/>
  <c r="BB92" i="12"/>
  <c r="BB86" i="12"/>
  <c r="BB83" i="12"/>
  <c r="BB99" i="12"/>
  <c r="BB91" i="12"/>
  <c r="BB85" i="12"/>
  <c r="BB98" i="12"/>
  <c r="BB90" i="12"/>
  <c r="BB97" i="12"/>
  <c r="BB84" i="12"/>
  <c r="BB72" i="12"/>
  <c r="BB68" i="12"/>
  <c r="BB78" i="12"/>
  <c r="BB71" i="12"/>
  <c r="BB66" i="12"/>
  <c r="BB73" i="12"/>
  <c r="BB81" i="12"/>
  <c r="BB79" i="12"/>
  <c r="BB67" i="12"/>
  <c r="BB74" i="12"/>
  <c r="BB76" i="12"/>
  <c r="BB75" i="12"/>
  <c r="BB70" i="12"/>
  <c r="BB69" i="12"/>
  <c r="BB65" i="12"/>
  <c r="BB82" i="12"/>
  <c r="BB80" i="12"/>
  <c r="BB77" i="12"/>
  <c r="BB45" i="12"/>
  <c r="BB37" i="12"/>
  <c r="BB44" i="12"/>
  <c r="BB36" i="12"/>
  <c r="BB43" i="12"/>
  <c r="BB35" i="12"/>
  <c r="BB42" i="12"/>
  <c r="BB49" i="12"/>
  <c r="BB41" i="12"/>
  <c r="BB48" i="12"/>
  <c r="BB40" i="12"/>
  <c r="BB33" i="12"/>
  <c r="BB47" i="12"/>
  <c r="BB39" i="12"/>
  <c r="BB46" i="12"/>
  <c r="BB38" i="12"/>
  <c r="BB20" i="12"/>
  <c r="BB19" i="12"/>
  <c r="BB14" i="12"/>
  <c r="BB13" i="12"/>
  <c r="BB34" i="12"/>
  <c r="BB26" i="12"/>
  <c r="BB24" i="12"/>
  <c r="BB21" i="12"/>
  <c r="BB32" i="12"/>
  <c r="BB16" i="12"/>
  <c r="BB31" i="12"/>
  <c r="BB22" i="12"/>
  <c r="BB15" i="12"/>
  <c r="BB30" i="12"/>
  <c r="BB27" i="12"/>
  <c r="BB17" i="12"/>
  <c r="BB29" i="12"/>
  <c r="BB25" i="12"/>
  <c r="BB23" i="12"/>
  <c r="BB28" i="12"/>
  <c r="BB18" i="12"/>
  <c r="BB11" i="12"/>
  <c r="BC8" i="12"/>
  <c r="BB9" i="12"/>
  <c r="BB12" i="12"/>
  <c r="BB10" i="12"/>
  <c r="BB7" i="12"/>
  <c r="EQ49" i="12"/>
  <c r="EP49" i="12"/>
  <c r="EO49" i="12"/>
  <c r="EN49" i="12"/>
  <c r="EL50" i="12"/>
  <c r="EM49" i="12"/>
  <c r="DN213" i="12"/>
  <c r="DN215" i="12"/>
  <c r="DN211" i="12"/>
  <c r="DN214" i="12"/>
  <c r="DN208" i="12"/>
  <c r="DN209" i="12"/>
  <c r="DN207" i="12"/>
  <c r="DN205" i="12"/>
  <c r="DN197" i="12"/>
  <c r="DN201" i="12"/>
  <c r="DN195" i="12"/>
  <c r="DN203" i="12"/>
  <c r="DN200" i="12"/>
  <c r="DN199" i="12"/>
  <c r="DN206" i="12"/>
  <c r="DN204" i="12"/>
  <c r="DN210" i="12"/>
  <c r="DN194" i="12"/>
  <c r="DN212" i="12"/>
  <c r="DN192" i="12"/>
  <c r="DN190" i="12"/>
  <c r="DN187" i="12"/>
  <c r="DN188" i="12"/>
  <c r="DN202" i="12"/>
  <c r="DN198" i="12"/>
  <c r="DN196" i="12"/>
  <c r="DN191" i="12"/>
  <c r="DN189" i="12"/>
  <c r="DN184" i="12"/>
  <c r="DN185" i="12"/>
  <c r="DN182" i="12"/>
  <c r="DN186" i="12"/>
  <c r="DN181" i="12"/>
  <c r="DN183" i="12"/>
  <c r="DN180" i="12"/>
  <c r="DN177" i="12"/>
  <c r="DN175" i="12"/>
  <c r="DN178" i="12"/>
  <c r="DN176" i="12"/>
  <c r="DN193" i="12"/>
  <c r="DN179" i="12"/>
  <c r="DN160" i="12"/>
  <c r="DN159" i="12"/>
  <c r="DN157" i="12"/>
  <c r="DN152" i="12"/>
  <c r="DN158" i="12"/>
  <c r="DN150" i="12"/>
  <c r="DN149" i="12"/>
  <c r="DN156" i="12"/>
  <c r="DN154" i="12"/>
  <c r="DN153" i="12"/>
  <c r="DN151" i="12"/>
  <c r="DN143" i="12"/>
  <c r="DN155" i="12"/>
  <c r="DN142" i="12"/>
  <c r="DN133" i="12"/>
  <c r="DN147" i="12"/>
  <c r="DN141" i="12"/>
  <c r="DN138" i="12"/>
  <c r="DN148" i="12"/>
  <c r="DN145" i="12"/>
  <c r="DN139" i="12"/>
  <c r="DN144" i="12"/>
  <c r="DN136" i="12"/>
  <c r="DN146" i="12"/>
  <c r="DN135" i="12"/>
  <c r="DN132" i="12"/>
  <c r="DN131" i="12"/>
  <c r="DN137" i="12"/>
  <c r="DN140" i="12"/>
  <c r="DN134" i="12"/>
  <c r="DN130" i="12"/>
  <c r="DN129" i="12"/>
  <c r="DN122" i="12"/>
  <c r="DN127" i="12"/>
  <c r="DN126" i="12"/>
  <c r="DN120" i="12"/>
  <c r="DN125" i="12"/>
  <c r="DN124" i="12"/>
  <c r="DN123" i="12"/>
  <c r="DN121" i="12"/>
  <c r="DN128" i="12"/>
  <c r="DN100" i="12"/>
  <c r="DN92" i="12"/>
  <c r="DN86" i="12"/>
  <c r="DN83" i="12"/>
  <c r="DN99" i="12"/>
  <c r="DN91" i="12"/>
  <c r="DN85" i="12"/>
  <c r="DN105" i="12"/>
  <c r="DN104" i="12"/>
  <c r="DN98" i="12"/>
  <c r="DN90" i="12"/>
  <c r="DN84" i="12"/>
  <c r="DN97" i="12"/>
  <c r="DN89" i="12"/>
  <c r="DN96" i="12"/>
  <c r="DN103" i="12"/>
  <c r="DN95" i="12"/>
  <c r="DN82" i="12"/>
  <c r="DN102" i="12"/>
  <c r="DN94" i="12"/>
  <c r="DN88" i="12"/>
  <c r="DN101" i="12"/>
  <c r="DN93" i="12"/>
  <c r="DN87" i="12"/>
  <c r="DN76" i="12"/>
  <c r="DN67" i="12"/>
  <c r="DN74" i="12"/>
  <c r="DN75" i="12"/>
  <c r="DN72" i="12"/>
  <c r="DN71" i="12"/>
  <c r="DN65" i="12"/>
  <c r="DN80" i="12"/>
  <c r="DN77" i="12"/>
  <c r="DN70" i="12"/>
  <c r="DN69" i="12"/>
  <c r="DN68" i="12"/>
  <c r="DN66" i="12"/>
  <c r="DN78" i="12"/>
  <c r="DN73" i="12"/>
  <c r="DN81" i="12"/>
  <c r="DN79" i="12"/>
  <c r="DN49" i="12"/>
  <c r="DN41" i="12"/>
  <c r="DN48" i="12"/>
  <c r="DN40" i="12"/>
  <c r="DN47" i="12"/>
  <c r="DN39" i="12"/>
  <c r="DN46" i="12"/>
  <c r="DN38" i="12"/>
  <c r="DN45" i="12"/>
  <c r="DN37" i="12"/>
  <c r="DN44" i="12"/>
  <c r="DN36" i="12"/>
  <c r="DN43" i="12"/>
  <c r="DN35" i="12"/>
  <c r="DN42" i="12"/>
  <c r="DN34" i="12"/>
  <c r="DN30" i="12"/>
  <c r="DN27" i="12"/>
  <c r="DN17" i="12"/>
  <c r="DN29" i="12"/>
  <c r="DN25" i="12"/>
  <c r="DN23" i="12"/>
  <c r="DN28" i="12"/>
  <c r="DN20" i="12"/>
  <c r="DN18" i="12"/>
  <c r="DN19" i="12"/>
  <c r="DN16" i="12"/>
  <c r="DN15" i="12"/>
  <c r="DN33" i="12"/>
  <c r="DN26" i="12"/>
  <c r="DN24" i="12"/>
  <c r="DN21" i="12"/>
  <c r="DN32" i="12"/>
  <c r="DN14" i="12"/>
  <c r="DN13" i="12"/>
  <c r="DN12" i="12"/>
  <c r="DN31" i="12"/>
  <c r="DN22" i="12"/>
  <c r="DN10" i="12"/>
  <c r="DN7" i="12"/>
  <c r="DN11" i="12"/>
  <c r="DN9" i="12"/>
  <c r="DO8" i="12"/>
  <c r="ES104" i="12"/>
  <c r="ER104" i="12"/>
  <c r="ES48" i="12"/>
  <c r="ER48" i="12"/>
  <c r="ES159" i="12"/>
  <c r="ER159" i="12"/>
  <c r="EG104" i="12"/>
  <c r="EF104" i="12"/>
  <c r="EQ215" i="12"/>
  <c r="EP215" i="12"/>
  <c r="EN215" i="12"/>
  <c r="EO215" i="12"/>
  <c r="EL216" i="12"/>
  <c r="EM215" i="12"/>
  <c r="EQ216" i="12" l="1"/>
  <c r="EP216" i="12"/>
  <c r="EO216" i="12"/>
  <c r="EL217" i="12"/>
  <c r="EM216" i="12"/>
  <c r="EN216" i="12"/>
  <c r="EQ50" i="12"/>
  <c r="EP50" i="12"/>
  <c r="EO50" i="12"/>
  <c r="EN50" i="12"/>
  <c r="EL51" i="12"/>
  <c r="EM50" i="12"/>
  <c r="EX48" i="12"/>
  <c r="BD173" i="12"/>
  <c r="BE174" i="12"/>
  <c r="DR64" i="12"/>
  <c r="DQ63" i="12"/>
  <c r="EL162" i="12"/>
  <c r="EM161" i="12"/>
  <c r="EQ161" i="12"/>
  <c r="EO161" i="12"/>
  <c r="EN161" i="12"/>
  <c r="EP161" i="12"/>
  <c r="DT119" i="12"/>
  <c r="DS118" i="12"/>
  <c r="ES49" i="12"/>
  <c r="ER49" i="12"/>
  <c r="BC216" i="12"/>
  <c r="BC215" i="12"/>
  <c r="BC213" i="12"/>
  <c r="BC214" i="12"/>
  <c r="BC212" i="12"/>
  <c r="BC210" i="12"/>
  <c r="BC211" i="12"/>
  <c r="BC209" i="12"/>
  <c r="BC208" i="12"/>
  <c r="BC206" i="12"/>
  <c r="BC204" i="12"/>
  <c r="BC199" i="12"/>
  <c r="BC198" i="12"/>
  <c r="BC207" i="12"/>
  <c r="BC205" i="12"/>
  <c r="BC197" i="12"/>
  <c r="BC203" i="12"/>
  <c r="BC202" i="12"/>
  <c r="BC196" i="12"/>
  <c r="BC200" i="12"/>
  <c r="BC193" i="12"/>
  <c r="BC201" i="12"/>
  <c r="BC195" i="12"/>
  <c r="BC189" i="12"/>
  <c r="BC194" i="12"/>
  <c r="BC188" i="12"/>
  <c r="BC182" i="12"/>
  <c r="BC183" i="12"/>
  <c r="BC191" i="12"/>
  <c r="BC190" i="12"/>
  <c r="BC186" i="12"/>
  <c r="BC185" i="12"/>
  <c r="BC192" i="12"/>
  <c r="BC187" i="12"/>
  <c r="BC180" i="12"/>
  <c r="BC179" i="12"/>
  <c r="BC181" i="12"/>
  <c r="BC176" i="12"/>
  <c r="BC177" i="12"/>
  <c r="BC178" i="12"/>
  <c r="BC158" i="12"/>
  <c r="BC175" i="12"/>
  <c r="BC184" i="12"/>
  <c r="BC160" i="12"/>
  <c r="BC159" i="12"/>
  <c r="BC155" i="12"/>
  <c r="BC153" i="12"/>
  <c r="BC152" i="12"/>
  <c r="BC151" i="12"/>
  <c r="BC149" i="12"/>
  <c r="BC156" i="12"/>
  <c r="BC150" i="12"/>
  <c r="BC146" i="12"/>
  <c r="BC140" i="12"/>
  <c r="BC136" i="12"/>
  <c r="BC157" i="12"/>
  <c r="BC139" i="12"/>
  <c r="BC161" i="12"/>
  <c r="BC154" i="12"/>
  <c r="BC144" i="12"/>
  <c r="BC131" i="12"/>
  <c r="BC137" i="12"/>
  <c r="BC135" i="12"/>
  <c r="BC148" i="12"/>
  <c r="BC142" i="12"/>
  <c r="BC133" i="12"/>
  <c r="BC147" i="12"/>
  <c r="BC141" i="12"/>
  <c r="BC138" i="12"/>
  <c r="BC143" i="12"/>
  <c r="BC130" i="12"/>
  <c r="BC132" i="12"/>
  <c r="BC134" i="12"/>
  <c r="BC145" i="12"/>
  <c r="BC129" i="12"/>
  <c r="BC127" i="12"/>
  <c r="BC123" i="12"/>
  <c r="BC126" i="12"/>
  <c r="BC121" i="12"/>
  <c r="BC128" i="12"/>
  <c r="BC122" i="12"/>
  <c r="BC125" i="12"/>
  <c r="BC124" i="12"/>
  <c r="BC120" i="12"/>
  <c r="BC106" i="12"/>
  <c r="BC105" i="12"/>
  <c r="BC103" i="12"/>
  <c r="BC95" i="12"/>
  <c r="BC102" i="12"/>
  <c r="BC94" i="12"/>
  <c r="BC88" i="12"/>
  <c r="BC101" i="12"/>
  <c r="BC93" i="12"/>
  <c r="BC87" i="12"/>
  <c r="BC100" i="12"/>
  <c r="BC92" i="12"/>
  <c r="BC86" i="12"/>
  <c r="BC83" i="12"/>
  <c r="BC99" i="12"/>
  <c r="BC91" i="12"/>
  <c r="BC85" i="12"/>
  <c r="BC98" i="12"/>
  <c r="BC90" i="12"/>
  <c r="BC97" i="12"/>
  <c r="BC84" i="12"/>
  <c r="BC104" i="12"/>
  <c r="BC96" i="12"/>
  <c r="BC89" i="12"/>
  <c r="BC78" i="12"/>
  <c r="BC71" i="12"/>
  <c r="BC66" i="12"/>
  <c r="BC73" i="12"/>
  <c r="BC81" i="12"/>
  <c r="BC79" i="12"/>
  <c r="BC67" i="12"/>
  <c r="BC74" i="12"/>
  <c r="BC76" i="12"/>
  <c r="BC75" i="12"/>
  <c r="BC70" i="12"/>
  <c r="BC69" i="12"/>
  <c r="BC65" i="12"/>
  <c r="BC82" i="12"/>
  <c r="BC80" i="12"/>
  <c r="BC77" i="12"/>
  <c r="BC72" i="12"/>
  <c r="BC68" i="12"/>
  <c r="BC44" i="12"/>
  <c r="BC36" i="12"/>
  <c r="BC43" i="12"/>
  <c r="BC35" i="12"/>
  <c r="BC50" i="12"/>
  <c r="BC42" i="12"/>
  <c r="BC49" i="12"/>
  <c r="BC41" i="12"/>
  <c r="BC48" i="12"/>
  <c r="BC40" i="12"/>
  <c r="BC47" i="12"/>
  <c r="BC39" i="12"/>
  <c r="BC46" i="12"/>
  <c r="BC38" i="12"/>
  <c r="BC45" i="12"/>
  <c r="BC37" i="12"/>
  <c r="BC34" i="12"/>
  <c r="BC26" i="12"/>
  <c r="BC24" i="12"/>
  <c r="BC21" i="12"/>
  <c r="BC32" i="12"/>
  <c r="BC16" i="12"/>
  <c r="BC12" i="12"/>
  <c r="BC33" i="12"/>
  <c r="BC31" i="12"/>
  <c r="BC22" i="12"/>
  <c r="BC15" i="12"/>
  <c r="BC30" i="12"/>
  <c r="BC27" i="12"/>
  <c r="BC17" i="12"/>
  <c r="BC29" i="12"/>
  <c r="BC25" i="12"/>
  <c r="BC23" i="12"/>
  <c r="BC28" i="12"/>
  <c r="BC18" i="12"/>
  <c r="BC20" i="12"/>
  <c r="BC19" i="12"/>
  <c r="BC14" i="12"/>
  <c r="BC13" i="12"/>
  <c r="BD8" i="12"/>
  <c r="BC9" i="12"/>
  <c r="BC10" i="12"/>
  <c r="BC7" i="12"/>
  <c r="BC11" i="12"/>
  <c r="BD63" i="12"/>
  <c r="BE64" i="12"/>
  <c r="ER215" i="12"/>
  <c r="ES215" i="12"/>
  <c r="EF214" i="12"/>
  <c r="EG214" i="12"/>
  <c r="EX214" i="12" s="1"/>
  <c r="EE50" i="12"/>
  <c r="ED50" i="12"/>
  <c r="EC50" i="12"/>
  <c r="EB50" i="12"/>
  <c r="DZ51" i="12"/>
  <c r="EA50" i="12"/>
  <c r="BD118" i="12"/>
  <c r="BE119" i="12"/>
  <c r="EG159" i="12"/>
  <c r="EX159" i="12" s="1"/>
  <c r="EF159" i="12"/>
  <c r="EG49" i="12"/>
  <c r="EX49" i="12" s="1"/>
  <c r="EF49" i="12"/>
  <c r="ES160" i="12"/>
  <c r="ER160" i="12"/>
  <c r="DO215" i="12"/>
  <c r="DO212" i="12"/>
  <c r="DO214" i="12"/>
  <c r="DO209" i="12"/>
  <c r="DO207" i="12"/>
  <c r="DO216" i="12"/>
  <c r="DO213" i="12"/>
  <c r="DO210" i="12"/>
  <c r="DO211" i="12"/>
  <c r="DO208" i="12"/>
  <c r="DO206" i="12"/>
  <c r="DO204" i="12"/>
  <c r="DO202" i="12"/>
  <c r="DO196" i="12"/>
  <c r="DO203" i="12"/>
  <c r="DO200" i="12"/>
  <c r="DO194" i="12"/>
  <c r="DO199" i="12"/>
  <c r="DO205" i="12"/>
  <c r="DO198" i="12"/>
  <c r="DO188" i="12"/>
  <c r="DO193" i="12"/>
  <c r="DO201" i="12"/>
  <c r="DO187" i="12"/>
  <c r="DO186" i="12"/>
  <c r="DO190" i="12"/>
  <c r="DO189" i="12"/>
  <c r="DO185" i="12"/>
  <c r="DO182" i="12"/>
  <c r="DO181" i="12"/>
  <c r="DO197" i="12"/>
  <c r="DO183" i="12"/>
  <c r="DO179" i="12"/>
  <c r="DO178" i="12"/>
  <c r="DO192" i="12"/>
  <c r="DO195" i="12"/>
  <c r="DO191" i="12"/>
  <c r="DO180" i="12"/>
  <c r="DO176" i="12"/>
  <c r="DO184" i="12"/>
  <c r="DO177" i="12"/>
  <c r="DO160" i="12"/>
  <c r="DO159" i="12"/>
  <c r="DO158" i="12"/>
  <c r="DO175" i="12"/>
  <c r="DO151" i="12"/>
  <c r="DO149" i="12"/>
  <c r="DO156" i="12"/>
  <c r="DO148" i="12"/>
  <c r="DO155" i="12"/>
  <c r="DO153" i="12"/>
  <c r="DO161" i="12"/>
  <c r="DO157" i="12"/>
  <c r="DO152" i="12"/>
  <c r="DO137" i="12"/>
  <c r="DO135" i="12"/>
  <c r="DO150" i="12"/>
  <c r="DO142" i="12"/>
  <c r="DO133" i="12"/>
  <c r="DO147" i="12"/>
  <c r="DO141" i="12"/>
  <c r="DO138" i="12"/>
  <c r="DO146" i="12"/>
  <c r="DO140" i="12"/>
  <c r="DO136" i="12"/>
  <c r="DO134" i="12"/>
  <c r="DO154" i="12"/>
  <c r="DO144" i="12"/>
  <c r="DO139" i="12"/>
  <c r="DO145" i="12"/>
  <c r="DO143" i="12"/>
  <c r="DO132" i="12"/>
  <c r="DO131" i="12"/>
  <c r="DO129" i="12"/>
  <c r="DO130" i="12"/>
  <c r="DO122" i="12"/>
  <c r="DO127" i="12"/>
  <c r="DO126" i="12"/>
  <c r="DO120" i="12"/>
  <c r="DO125" i="12"/>
  <c r="DO124" i="12"/>
  <c r="DO123" i="12"/>
  <c r="DO121" i="12"/>
  <c r="DO128" i="12"/>
  <c r="DO106" i="12"/>
  <c r="DO99" i="12"/>
  <c r="DO91" i="12"/>
  <c r="DO85" i="12"/>
  <c r="DO105" i="12"/>
  <c r="DO104" i="12"/>
  <c r="DO98" i="12"/>
  <c r="DO90" i="12"/>
  <c r="DO84" i="12"/>
  <c r="DO97" i="12"/>
  <c r="DO89" i="12"/>
  <c r="DO96" i="12"/>
  <c r="DO103" i="12"/>
  <c r="DO95" i="12"/>
  <c r="DO82" i="12"/>
  <c r="DO102" i="12"/>
  <c r="DO94" i="12"/>
  <c r="DO88" i="12"/>
  <c r="DO101" i="12"/>
  <c r="DO93" i="12"/>
  <c r="DO87" i="12"/>
  <c r="DO100" i="12"/>
  <c r="DO92" i="12"/>
  <c r="DO86" i="12"/>
  <c r="DO83" i="12"/>
  <c r="DO74" i="12"/>
  <c r="DO75" i="12"/>
  <c r="DO72" i="12"/>
  <c r="DO71" i="12"/>
  <c r="DO65" i="12"/>
  <c r="DO80" i="12"/>
  <c r="DO77" i="12"/>
  <c r="DO70" i="12"/>
  <c r="DO69" i="12"/>
  <c r="DO68" i="12"/>
  <c r="DO66" i="12"/>
  <c r="DO78" i="12"/>
  <c r="DO73" i="12"/>
  <c r="DO81" i="12"/>
  <c r="DO79" i="12"/>
  <c r="DO76" i="12"/>
  <c r="DO67" i="12"/>
  <c r="DO48" i="12"/>
  <c r="DO40" i="12"/>
  <c r="DO47" i="12"/>
  <c r="DO39" i="12"/>
  <c r="DO46" i="12"/>
  <c r="DO38" i="12"/>
  <c r="DO45" i="12"/>
  <c r="DO37" i="12"/>
  <c r="DO44" i="12"/>
  <c r="DO36" i="12"/>
  <c r="DO43" i="12"/>
  <c r="DO35" i="12"/>
  <c r="DO50" i="12"/>
  <c r="DO42" i="12"/>
  <c r="DO34" i="12"/>
  <c r="DO49" i="12"/>
  <c r="DO41" i="12"/>
  <c r="DO29" i="12"/>
  <c r="DO25" i="12"/>
  <c r="DO23" i="12"/>
  <c r="DO28" i="12"/>
  <c r="DO20" i="12"/>
  <c r="DO18" i="12"/>
  <c r="DO19" i="12"/>
  <c r="DO16" i="12"/>
  <c r="DO15" i="12"/>
  <c r="DO33" i="12"/>
  <c r="DO26" i="12"/>
  <c r="DO24" i="12"/>
  <c r="DO21" i="12"/>
  <c r="DO32" i="12"/>
  <c r="DO14" i="12"/>
  <c r="DO13" i="12"/>
  <c r="DO12" i="12"/>
  <c r="DO31" i="12"/>
  <c r="DO22" i="12"/>
  <c r="DO30" i="12"/>
  <c r="DO27" i="12"/>
  <c r="DO17" i="12"/>
  <c r="DO7" i="12"/>
  <c r="DO11" i="12"/>
  <c r="DO9" i="12"/>
  <c r="DP8" i="12"/>
  <c r="DO10" i="12"/>
  <c r="EE106" i="12"/>
  <c r="ED106" i="12"/>
  <c r="EC106" i="12"/>
  <c r="EB106" i="12"/>
  <c r="DZ107" i="12"/>
  <c r="EA106" i="12"/>
  <c r="EX104" i="12"/>
  <c r="EG105" i="12"/>
  <c r="EF105" i="12"/>
  <c r="EE215" i="12"/>
  <c r="ED215" i="12"/>
  <c r="EB215" i="12"/>
  <c r="DZ216" i="12"/>
  <c r="EA215" i="12"/>
  <c r="EC215" i="12"/>
  <c r="DP173" i="12"/>
  <c r="DQ174" i="12"/>
  <c r="EQ106" i="12"/>
  <c r="EP106" i="12"/>
  <c r="EO106" i="12"/>
  <c r="EN106" i="12"/>
  <c r="EL107" i="12"/>
  <c r="EM106" i="12"/>
  <c r="EB160" i="12"/>
  <c r="ED160" i="12"/>
  <c r="EC160" i="12"/>
  <c r="EE160" i="12"/>
  <c r="EA160" i="12"/>
  <c r="DZ161" i="12"/>
  <c r="ES105" i="12"/>
  <c r="ER105" i="12"/>
  <c r="EX105" i="12" l="1"/>
  <c r="DZ162" i="12"/>
  <c r="EA161" i="12"/>
  <c r="EE161" i="12"/>
  <c r="EC161" i="12"/>
  <c r="EB161" i="12"/>
  <c r="ED161" i="12"/>
  <c r="ER106" i="12"/>
  <c r="ES106" i="12"/>
  <c r="EE216" i="12"/>
  <c r="ED216" i="12"/>
  <c r="EC216" i="12"/>
  <c r="DZ217" i="12"/>
  <c r="EA216" i="12"/>
  <c r="EB216" i="12"/>
  <c r="EE107" i="12"/>
  <c r="ED107" i="12"/>
  <c r="EC107" i="12"/>
  <c r="EB107" i="12"/>
  <c r="DZ108" i="12"/>
  <c r="EA107" i="12"/>
  <c r="EE51" i="12"/>
  <c r="ED51" i="12"/>
  <c r="EC51" i="12"/>
  <c r="EB51" i="12"/>
  <c r="DZ52" i="12"/>
  <c r="EA51" i="12"/>
  <c r="DU119" i="12"/>
  <c r="DT118" i="12"/>
  <c r="DR63" i="12"/>
  <c r="DS64" i="12"/>
  <c r="EF215" i="12"/>
  <c r="EG215" i="12"/>
  <c r="EX215" i="12" s="1"/>
  <c r="EF106" i="12"/>
  <c r="EG106" i="12"/>
  <c r="EX106" i="12" s="1"/>
  <c r="EF50" i="12"/>
  <c r="EG50" i="12"/>
  <c r="BF64" i="12"/>
  <c r="BE63" i="12"/>
  <c r="BF174" i="12"/>
  <c r="BE173" i="12"/>
  <c r="ES161" i="12"/>
  <c r="ER161" i="12"/>
  <c r="ES216" i="12"/>
  <c r="ER216" i="12"/>
  <c r="DR174" i="12"/>
  <c r="DQ173" i="12"/>
  <c r="EP217" i="12"/>
  <c r="EO217" i="12"/>
  <c r="EN217" i="12"/>
  <c r="EQ217" i="12"/>
  <c r="EM217" i="12"/>
  <c r="EL218" i="12"/>
  <c r="EG160" i="12"/>
  <c r="EX160" i="12" s="1"/>
  <c r="EF160" i="12"/>
  <c r="BE118" i="12"/>
  <c r="BF119" i="12"/>
  <c r="EQ51" i="12"/>
  <c r="EP51" i="12"/>
  <c r="EO51" i="12"/>
  <c r="EN51" i="12"/>
  <c r="EL52" i="12"/>
  <c r="EM51" i="12"/>
  <c r="DP216" i="12"/>
  <c r="DP211" i="12"/>
  <c r="DP214" i="12"/>
  <c r="DP213" i="12"/>
  <c r="DP215" i="12"/>
  <c r="DP208" i="12"/>
  <c r="DP210" i="12"/>
  <c r="DP212" i="12"/>
  <c r="DP217" i="12"/>
  <c r="DP209" i="12"/>
  <c r="DP207" i="12"/>
  <c r="DP206" i="12"/>
  <c r="DP205" i="12"/>
  <c r="DP203" i="12"/>
  <c r="DP201" i="12"/>
  <c r="DP195" i="12"/>
  <c r="DP199" i="12"/>
  <c r="DP197" i="12"/>
  <c r="DP192" i="12"/>
  <c r="DP190" i="12"/>
  <c r="DP188" i="12"/>
  <c r="DP193" i="12"/>
  <c r="DP204" i="12"/>
  <c r="DP191" i="12"/>
  <c r="DP189" i="12"/>
  <c r="DP184" i="12"/>
  <c r="DP202" i="12"/>
  <c r="DP200" i="12"/>
  <c r="DP181" i="12"/>
  <c r="DP185" i="12"/>
  <c r="DP196" i="12"/>
  <c r="DP180" i="12"/>
  <c r="DP198" i="12"/>
  <c r="DP182" i="12"/>
  <c r="DP187" i="12"/>
  <c r="DP186" i="12"/>
  <c r="DP179" i="12"/>
  <c r="DP175" i="12"/>
  <c r="DP176" i="12"/>
  <c r="DP178" i="12"/>
  <c r="DP194" i="12"/>
  <c r="DP183" i="12"/>
  <c r="DP177" i="12"/>
  <c r="DP161" i="12"/>
  <c r="DP159" i="12"/>
  <c r="DP158" i="12"/>
  <c r="DP157" i="12"/>
  <c r="DP162" i="12"/>
  <c r="DP150" i="12"/>
  <c r="DP156" i="12"/>
  <c r="DP155" i="12"/>
  <c r="DP154" i="12"/>
  <c r="DP152" i="12"/>
  <c r="DP160" i="12"/>
  <c r="DP151" i="12"/>
  <c r="DP143" i="12"/>
  <c r="DP149" i="12"/>
  <c r="DP147" i="12"/>
  <c r="DP141" i="12"/>
  <c r="DP138" i="12"/>
  <c r="DP146" i="12"/>
  <c r="DP140" i="12"/>
  <c r="DP136" i="12"/>
  <c r="DP134" i="12"/>
  <c r="DP148" i="12"/>
  <c r="DP145" i="12"/>
  <c r="DP139" i="12"/>
  <c r="DP153" i="12"/>
  <c r="DP137" i="12"/>
  <c r="DP135" i="12"/>
  <c r="DP132" i="12"/>
  <c r="DP144" i="12"/>
  <c r="DP133" i="12"/>
  <c r="DP131" i="12"/>
  <c r="DP142" i="12"/>
  <c r="DP129" i="12"/>
  <c r="DP130" i="12"/>
  <c r="DP127" i="12"/>
  <c r="DP126" i="12"/>
  <c r="DP120" i="12"/>
  <c r="DP125" i="12"/>
  <c r="DP124" i="12"/>
  <c r="DP123" i="12"/>
  <c r="DP121" i="12"/>
  <c r="DP128" i="12"/>
  <c r="DP122" i="12"/>
  <c r="DP107" i="12"/>
  <c r="DP106" i="12"/>
  <c r="DP105" i="12"/>
  <c r="DP104" i="12"/>
  <c r="DP98" i="12"/>
  <c r="DP90" i="12"/>
  <c r="DP84" i="12"/>
  <c r="DP97" i="12"/>
  <c r="DP89" i="12"/>
  <c r="DP96" i="12"/>
  <c r="DP103" i="12"/>
  <c r="DP95" i="12"/>
  <c r="DP82" i="12"/>
  <c r="DP102" i="12"/>
  <c r="DP94" i="12"/>
  <c r="DP88" i="12"/>
  <c r="DP101" i="12"/>
  <c r="DP93" i="12"/>
  <c r="DP87" i="12"/>
  <c r="DP100" i="12"/>
  <c r="DP92" i="12"/>
  <c r="DP86" i="12"/>
  <c r="DP83" i="12"/>
  <c r="DP99" i="12"/>
  <c r="DP91" i="12"/>
  <c r="DP85" i="12"/>
  <c r="DP75" i="12"/>
  <c r="DP72" i="12"/>
  <c r="DP71" i="12"/>
  <c r="DP65" i="12"/>
  <c r="DP80" i="12"/>
  <c r="DP77" i="12"/>
  <c r="DP70" i="12"/>
  <c r="DP69" i="12"/>
  <c r="DP68" i="12"/>
  <c r="DP66" i="12"/>
  <c r="DP78" i="12"/>
  <c r="DP73" i="12"/>
  <c r="DP81" i="12"/>
  <c r="DP79" i="12"/>
  <c r="DP76" i="12"/>
  <c r="DP67" i="12"/>
  <c r="DP74" i="12"/>
  <c r="DP47" i="12"/>
  <c r="DP39" i="12"/>
  <c r="DP46" i="12"/>
  <c r="DP38" i="12"/>
  <c r="DP45" i="12"/>
  <c r="DP37" i="12"/>
  <c r="DP44" i="12"/>
  <c r="DP36" i="12"/>
  <c r="DP51" i="12"/>
  <c r="DP43" i="12"/>
  <c r="DP35" i="12"/>
  <c r="DP50" i="12"/>
  <c r="DP42" i="12"/>
  <c r="DP34" i="12"/>
  <c r="DP49" i="12"/>
  <c r="DP41" i="12"/>
  <c r="DP48" i="12"/>
  <c r="DP40" i="12"/>
  <c r="DP28" i="12"/>
  <c r="DP20" i="12"/>
  <c r="DP18" i="12"/>
  <c r="DP19" i="12"/>
  <c r="DP16" i="12"/>
  <c r="DP15" i="12"/>
  <c r="DP33" i="12"/>
  <c r="DP26" i="12"/>
  <c r="DP24" i="12"/>
  <c r="DP21" i="12"/>
  <c r="DP32" i="12"/>
  <c r="DP14" i="12"/>
  <c r="DP13" i="12"/>
  <c r="DP12" i="12"/>
  <c r="DP31" i="12"/>
  <c r="DP22" i="12"/>
  <c r="DP30" i="12"/>
  <c r="DP27" i="12"/>
  <c r="DP17" i="12"/>
  <c r="DP29" i="12"/>
  <c r="DP25" i="12"/>
  <c r="DP23" i="12"/>
  <c r="DP7" i="12"/>
  <c r="DP11" i="12"/>
  <c r="DP9" i="12"/>
  <c r="DQ8" i="12"/>
  <c r="DP10" i="12"/>
  <c r="EQ162" i="12"/>
  <c r="EP162" i="12"/>
  <c r="EN162" i="12"/>
  <c r="EL163" i="12"/>
  <c r="EM162" i="12"/>
  <c r="EO162" i="12"/>
  <c r="ER50" i="12"/>
  <c r="ES50" i="12"/>
  <c r="EQ107" i="12"/>
  <c r="EP107" i="12"/>
  <c r="EO107" i="12"/>
  <c r="EN107" i="12"/>
  <c r="EL108" i="12"/>
  <c r="EM107" i="12"/>
  <c r="BD216" i="12"/>
  <c r="BD215" i="12"/>
  <c r="BD214" i="12"/>
  <c r="BD213" i="12"/>
  <c r="BD212" i="12"/>
  <c r="BD217" i="12"/>
  <c r="BD210" i="12"/>
  <c r="BD211" i="12"/>
  <c r="BD209" i="12"/>
  <c r="BD208" i="12"/>
  <c r="BD207" i="12"/>
  <c r="BD205" i="12"/>
  <c r="BD203" i="12"/>
  <c r="BD206" i="12"/>
  <c r="BD204" i="12"/>
  <c r="BD197" i="12"/>
  <c r="BD202" i="12"/>
  <c r="BD196" i="12"/>
  <c r="BD201" i="12"/>
  <c r="BD195" i="12"/>
  <c r="BD191" i="12"/>
  <c r="BD198" i="12"/>
  <c r="BD194" i="12"/>
  <c r="BD192" i="12"/>
  <c r="BD190" i="12"/>
  <c r="BD188" i="12"/>
  <c r="BD181" i="12"/>
  <c r="BD199" i="12"/>
  <c r="BD193" i="12"/>
  <c r="BD184" i="12"/>
  <c r="BD200" i="12"/>
  <c r="BD187" i="12"/>
  <c r="BD189" i="12"/>
  <c r="BD183" i="12"/>
  <c r="BD182" i="12"/>
  <c r="BD185" i="12"/>
  <c r="BD179" i="12"/>
  <c r="BD180" i="12"/>
  <c r="BD177" i="12"/>
  <c r="BD175" i="12"/>
  <c r="BD186" i="12"/>
  <c r="BD176" i="12"/>
  <c r="BD157" i="12"/>
  <c r="BD162" i="12"/>
  <c r="BD161" i="12"/>
  <c r="BD159" i="12"/>
  <c r="BD178" i="12"/>
  <c r="BD158" i="12"/>
  <c r="BD154" i="12"/>
  <c r="BD152" i="12"/>
  <c r="BD151" i="12"/>
  <c r="BD150" i="12"/>
  <c r="BD156" i="12"/>
  <c r="BD155" i="12"/>
  <c r="BD145" i="12"/>
  <c r="BD134" i="12"/>
  <c r="BD144" i="12"/>
  <c r="BD153" i="12"/>
  <c r="BD137" i="12"/>
  <c r="BD135" i="12"/>
  <c r="BD132" i="12"/>
  <c r="BD143" i="12"/>
  <c r="BD148" i="12"/>
  <c r="BD160" i="12"/>
  <c r="BD147" i="12"/>
  <c r="BD141" i="12"/>
  <c r="BD138" i="12"/>
  <c r="BD149" i="12"/>
  <c r="BD146" i="12"/>
  <c r="BD140" i="12"/>
  <c r="BD136" i="12"/>
  <c r="BD130" i="12"/>
  <c r="BD142" i="12"/>
  <c r="BD131" i="12"/>
  <c r="BD139" i="12"/>
  <c r="BD133" i="12"/>
  <c r="BD129" i="12"/>
  <c r="BD126" i="12"/>
  <c r="BD121" i="12"/>
  <c r="BD128" i="12"/>
  <c r="BD122" i="12"/>
  <c r="BD125" i="12"/>
  <c r="BD124" i="12"/>
  <c r="BD120" i="12"/>
  <c r="BD127" i="12"/>
  <c r="BD123" i="12"/>
  <c r="BD107" i="12"/>
  <c r="BD106" i="12"/>
  <c r="BD102" i="12"/>
  <c r="BD94" i="12"/>
  <c r="BD88" i="12"/>
  <c r="BD101" i="12"/>
  <c r="BD93" i="12"/>
  <c r="BD87" i="12"/>
  <c r="BD100" i="12"/>
  <c r="BD92" i="12"/>
  <c r="BD86" i="12"/>
  <c r="BD83" i="12"/>
  <c r="BD105" i="12"/>
  <c r="BD99" i="12"/>
  <c r="BD91" i="12"/>
  <c r="BD85" i="12"/>
  <c r="BD98" i="12"/>
  <c r="BD90" i="12"/>
  <c r="BD97" i="12"/>
  <c r="BD84" i="12"/>
  <c r="BD104" i="12"/>
  <c r="BD96" i="12"/>
  <c r="BD89" i="12"/>
  <c r="BD103" i="12"/>
  <c r="BD95" i="12"/>
  <c r="BD73" i="12"/>
  <c r="BD81" i="12"/>
  <c r="BD79" i="12"/>
  <c r="BD67" i="12"/>
  <c r="BD74" i="12"/>
  <c r="BD76" i="12"/>
  <c r="BD75" i="12"/>
  <c r="BD70" i="12"/>
  <c r="BD69" i="12"/>
  <c r="BD65" i="12"/>
  <c r="BD82" i="12"/>
  <c r="BD80" i="12"/>
  <c r="BD77" i="12"/>
  <c r="BD72" i="12"/>
  <c r="BD68" i="12"/>
  <c r="BD78" i="12"/>
  <c r="BD71" i="12"/>
  <c r="BD66" i="12"/>
  <c r="BD51" i="12"/>
  <c r="BD43" i="12"/>
  <c r="BD35" i="12"/>
  <c r="BD50" i="12"/>
  <c r="BD42" i="12"/>
  <c r="BD34" i="12"/>
  <c r="BD49" i="12"/>
  <c r="BD41" i="12"/>
  <c r="BD48" i="12"/>
  <c r="BD40" i="12"/>
  <c r="BD47" i="12"/>
  <c r="BD39" i="12"/>
  <c r="BD46" i="12"/>
  <c r="BD38" i="12"/>
  <c r="BD45" i="12"/>
  <c r="BD37" i="12"/>
  <c r="BD44" i="12"/>
  <c r="BD36" i="12"/>
  <c r="BD32" i="12"/>
  <c r="BD16" i="12"/>
  <c r="BD12" i="12"/>
  <c r="BD33" i="12"/>
  <c r="BD31" i="12"/>
  <c r="BD22" i="12"/>
  <c r="BD15" i="12"/>
  <c r="BD30" i="12"/>
  <c r="BD27" i="12"/>
  <c r="BD17" i="12"/>
  <c r="BD29" i="12"/>
  <c r="BD25" i="12"/>
  <c r="BD23" i="12"/>
  <c r="BD28" i="12"/>
  <c r="BD18" i="12"/>
  <c r="BD20" i="12"/>
  <c r="BD19" i="12"/>
  <c r="BD14" i="12"/>
  <c r="BD13" i="12"/>
  <c r="BD26" i="12"/>
  <c r="BD24" i="12"/>
  <c r="BD21" i="12"/>
  <c r="BD9" i="12"/>
  <c r="BD10" i="12"/>
  <c r="BD7" i="12"/>
  <c r="BD11" i="12"/>
  <c r="BE8" i="12"/>
  <c r="BE217" i="12" l="1"/>
  <c r="BE215" i="12"/>
  <c r="BE212" i="12"/>
  <c r="BE214" i="12"/>
  <c r="BE218" i="12"/>
  <c r="BE216" i="12"/>
  <c r="BE211" i="12"/>
  <c r="BE209" i="12"/>
  <c r="BE208" i="12"/>
  <c r="BE210" i="12"/>
  <c r="BE204" i="12"/>
  <c r="BE206" i="12"/>
  <c r="BE198" i="12"/>
  <c r="BE207" i="12"/>
  <c r="BE205" i="12"/>
  <c r="BE202" i="12"/>
  <c r="BE196" i="12"/>
  <c r="BE203" i="12"/>
  <c r="BE201" i="12"/>
  <c r="BE213" i="12"/>
  <c r="BE200" i="12"/>
  <c r="BE199" i="12"/>
  <c r="BE189" i="12"/>
  <c r="BE197" i="12"/>
  <c r="BE192" i="12"/>
  <c r="BE190" i="12"/>
  <c r="BE193" i="12"/>
  <c r="BE183" i="12"/>
  <c r="BE195" i="12"/>
  <c r="BE194" i="12"/>
  <c r="BE184" i="12"/>
  <c r="BE186" i="12"/>
  <c r="BE185" i="12"/>
  <c r="BE182" i="12"/>
  <c r="BE180" i="12"/>
  <c r="BE179" i="12"/>
  <c r="BE188" i="12"/>
  <c r="BE181" i="12"/>
  <c r="BE191" i="12"/>
  <c r="BE175" i="12"/>
  <c r="BE178" i="12"/>
  <c r="BE187" i="12"/>
  <c r="BE176" i="12"/>
  <c r="BE177" i="12"/>
  <c r="BE162" i="12"/>
  <c r="BE161" i="12"/>
  <c r="BE160" i="12"/>
  <c r="BE158" i="12"/>
  <c r="BE157" i="12"/>
  <c r="BE153" i="12"/>
  <c r="BE151" i="12"/>
  <c r="BE150" i="12"/>
  <c r="BE149" i="12"/>
  <c r="BE159" i="12"/>
  <c r="BE155" i="12"/>
  <c r="BE154" i="12"/>
  <c r="BE139" i="12"/>
  <c r="BE137" i="12"/>
  <c r="BE135" i="12"/>
  <c r="BE143" i="12"/>
  <c r="BE163" i="12"/>
  <c r="BE152" i="12"/>
  <c r="BE148" i="12"/>
  <c r="BE142" i="12"/>
  <c r="BE147" i="12"/>
  <c r="BE146" i="12"/>
  <c r="BE140" i="12"/>
  <c r="BE136" i="12"/>
  <c r="BE156" i="12"/>
  <c r="BE145" i="12"/>
  <c r="BE134" i="12"/>
  <c r="BE138" i="12"/>
  <c r="BE141" i="12"/>
  <c r="BE132" i="12"/>
  <c r="BE131" i="12"/>
  <c r="BE133" i="12"/>
  <c r="BE129" i="12"/>
  <c r="BE144" i="12"/>
  <c r="BE130" i="12"/>
  <c r="BE128" i="12"/>
  <c r="BE122" i="12"/>
  <c r="BE125" i="12"/>
  <c r="BE124" i="12"/>
  <c r="BE120" i="12"/>
  <c r="BE127" i="12"/>
  <c r="BE123" i="12"/>
  <c r="BE126" i="12"/>
  <c r="BE121" i="12"/>
  <c r="BE108" i="12"/>
  <c r="BE107" i="12"/>
  <c r="BE101" i="12"/>
  <c r="BE93" i="12"/>
  <c r="BE87" i="12"/>
  <c r="BE100" i="12"/>
  <c r="BE92" i="12"/>
  <c r="BE86" i="12"/>
  <c r="BE83" i="12"/>
  <c r="BE105" i="12"/>
  <c r="BE99" i="12"/>
  <c r="BE91" i="12"/>
  <c r="BE85" i="12"/>
  <c r="BE98" i="12"/>
  <c r="BE90" i="12"/>
  <c r="BE97" i="12"/>
  <c r="BE84" i="12"/>
  <c r="BE104" i="12"/>
  <c r="BE96" i="12"/>
  <c r="BE89" i="12"/>
  <c r="BE103" i="12"/>
  <c r="BE95" i="12"/>
  <c r="BE106" i="12"/>
  <c r="BE102" i="12"/>
  <c r="BE94" i="12"/>
  <c r="BE88" i="12"/>
  <c r="BE81" i="12"/>
  <c r="BE79" i="12"/>
  <c r="BE67" i="12"/>
  <c r="BE74" i="12"/>
  <c r="BE76" i="12"/>
  <c r="BE75" i="12"/>
  <c r="BE70" i="12"/>
  <c r="BE69" i="12"/>
  <c r="BE65" i="12"/>
  <c r="BE82" i="12"/>
  <c r="BE80" i="12"/>
  <c r="BE77" i="12"/>
  <c r="BE72" i="12"/>
  <c r="BE68" i="12"/>
  <c r="BE78" i="12"/>
  <c r="BE71" i="12"/>
  <c r="BE66" i="12"/>
  <c r="BE73" i="12"/>
  <c r="BE50" i="12"/>
  <c r="BE42" i="12"/>
  <c r="BE49" i="12"/>
  <c r="BE41" i="12"/>
  <c r="BE48" i="12"/>
  <c r="BE40" i="12"/>
  <c r="BE47" i="12"/>
  <c r="BE39" i="12"/>
  <c r="BE46" i="12"/>
  <c r="BE38" i="12"/>
  <c r="BE45" i="12"/>
  <c r="BE37" i="12"/>
  <c r="BE52" i="12"/>
  <c r="BE44" i="12"/>
  <c r="BE36" i="12"/>
  <c r="BE51" i="12"/>
  <c r="BE43" i="12"/>
  <c r="BE35" i="12"/>
  <c r="BE33" i="12"/>
  <c r="BE31" i="12"/>
  <c r="BE22" i="12"/>
  <c r="BE15" i="12"/>
  <c r="BE30" i="12"/>
  <c r="BE27" i="12"/>
  <c r="BE17" i="12"/>
  <c r="BE29" i="12"/>
  <c r="BE25" i="12"/>
  <c r="BE23" i="12"/>
  <c r="BE28" i="12"/>
  <c r="BE18" i="12"/>
  <c r="BE20" i="12"/>
  <c r="BE19" i="12"/>
  <c r="BE14" i="12"/>
  <c r="BE13" i="12"/>
  <c r="BE26" i="12"/>
  <c r="BE24" i="12"/>
  <c r="BE21" i="12"/>
  <c r="BE34" i="12"/>
  <c r="BE32" i="12"/>
  <c r="BE16" i="12"/>
  <c r="BE12" i="12"/>
  <c r="BE10" i="12"/>
  <c r="BE7" i="12"/>
  <c r="BE11" i="12"/>
  <c r="BF8" i="12"/>
  <c r="BE9" i="12"/>
  <c r="BF118" i="12"/>
  <c r="BG119" i="12"/>
  <c r="EG51" i="12"/>
  <c r="EF51" i="12"/>
  <c r="DQ218" i="12"/>
  <c r="DQ217" i="12"/>
  <c r="DQ215" i="12"/>
  <c r="DQ216" i="12"/>
  <c r="DQ214" i="12"/>
  <c r="DQ212" i="12"/>
  <c r="DQ207" i="12"/>
  <c r="DQ210" i="12"/>
  <c r="DQ213" i="12"/>
  <c r="DQ211" i="12"/>
  <c r="DQ209" i="12"/>
  <c r="DQ206" i="12"/>
  <c r="DQ208" i="12"/>
  <c r="DQ205" i="12"/>
  <c r="DQ204" i="12"/>
  <c r="DQ200" i="12"/>
  <c r="DQ194" i="12"/>
  <c r="DQ198" i="12"/>
  <c r="DQ202" i="12"/>
  <c r="DQ196" i="12"/>
  <c r="DQ193" i="12"/>
  <c r="DQ203" i="12"/>
  <c r="DQ191" i="12"/>
  <c r="DQ189" i="12"/>
  <c r="DQ199" i="12"/>
  <c r="DQ197" i="12"/>
  <c r="DQ195" i="12"/>
  <c r="DQ201" i="12"/>
  <c r="DQ192" i="12"/>
  <c r="DQ185" i="12"/>
  <c r="DQ182" i="12"/>
  <c r="DQ181" i="12"/>
  <c r="DQ188" i="12"/>
  <c r="DQ183" i="12"/>
  <c r="DQ187" i="12"/>
  <c r="DQ186" i="12"/>
  <c r="DQ190" i="12"/>
  <c r="DQ180" i="12"/>
  <c r="DQ184" i="12"/>
  <c r="DQ179" i="12"/>
  <c r="DQ178" i="12"/>
  <c r="DQ175" i="12"/>
  <c r="DQ160" i="12"/>
  <c r="DQ158" i="12"/>
  <c r="DQ157" i="12"/>
  <c r="DQ176" i="12"/>
  <c r="DQ162" i="12"/>
  <c r="DQ161" i="12"/>
  <c r="DQ149" i="12"/>
  <c r="DQ163" i="12"/>
  <c r="DQ155" i="12"/>
  <c r="DQ154" i="12"/>
  <c r="DQ153" i="12"/>
  <c r="DQ151" i="12"/>
  <c r="DQ159" i="12"/>
  <c r="DQ150" i="12"/>
  <c r="DQ156" i="12"/>
  <c r="DQ142" i="12"/>
  <c r="DQ133" i="12"/>
  <c r="DQ147" i="12"/>
  <c r="DQ146" i="12"/>
  <c r="DQ140" i="12"/>
  <c r="DQ136" i="12"/>
  <c r="DQ134" i="12"/>
  <c r="DQ148" i="12"/>
  <c r="DQ145" i="12"/>
  <c r="DQ139" i="12"/>
  <c r="DQ131" i="12"/>
  <c r="DQ144" i="12"/>
  <c r="DQ152" i="12"/>
  <c r="DQ137" i="12"/>
  <c r="DQ135" i="12"/>
  <c r="DQ177" i="12"/>
  <c r="DQ143" i="12"/>
  <c r="DQ138" i="12"/>
  <c r="DQ132" i="12"/>
  <c r="DQ129" i="12"/>
  <c r="DQ141" i="12"/>
  <c r="DQ130" i="12"/>
  <c r="DQ127" i="12"/>
  <c r="DQ126" i="12"/>
  <c r="DQ120" i="12"/>
  <c r="DQ125" i="12"/>
  <c r="DQ124" i="12"/>
  <c r="DQ123" i="12"/>
  <c r="DQ121" i="12"/>
  <c r="DQ128" i="12"/>
  <c r="DQ122" i="12"/>
  <c r="DQ108" i="12"/>
  <c r="DQ107" i="12"/>
  <c r="DQ106" i="12"/>
  <c r="DQ105" i="12"/>
  <c r="DQ97" i="12"/>
  <c r="DQ89" i="12"/>
  <c r="DQ96" i="12"/>
  <c r="DQ103" i="12"/>
  <c r="DQ95" i="12"/>
  <c r="DQ102" i="12"/>
  <c r="DQ94" i="12"/>
  <c r="DQ88" i="12"/>
  <c r="DQ101" i="12"/>
  <c r="DQ93" i="12"/>
  <c r="DQ87" i="12"/>
  <c r="DQ100" i="12"/>
  <c r="DQ92" i="12"/>
  <c r="DQ86" i="12"/>
  <c r="DQ83" i="12"/>
  <c r="DQ99" i="12"/>
  <c r="DQ91" i="12"/>
  <c r="DQ85" i="12"/>
  <c r="DQ104" i="12"/>
  <c r="DQ98" i="12"/>
  <c r="DQ90" i="12"/>
  <c r="DQ84" i="12"/>
  <c r="DQ80" i="12"/>
  <c r="DQ77" i="12"/>
  <c r="DQ70" i="12"/>
  <c r="DQ69" i="12"/>
  <c r="DQ68" i="12"/>
  <c r="DQ66" i="12"/>
  <c r="DQ78" i="12"/>
  <c r="DQ82" i="12"/>
  <c r="DQ73" i="12"/>
  <c r="DQ81" i="12"/>
  <c r="DQ79" i="12"/>
  <c r="DQ76" i="12"/>
  <c r="DQ67" i="12"/>
  <c r="DQ74" i="12"/>
  <c r="DQ75" i="12"/>
  <c r="DQ72" i="12"/>
  <c r="DQ71" i="12"/>
  <c r="DQ65" i="12"/>
  <c r="DQ46" i="12"/>
  <c r="DQ38" i="12"/>
  <c r="DQ45" i="12"/>
  <c r="DQ37" i="12"/>
  <c r="DQ52" i="12"/>
  <c r="DQ44" i="12"/>
  <c r="DQ36" i="12"/>
  <c r="DQ51" i="12"/>
  <c r="DQ43" i="12"/>
  <c r="DQ35" i="12"/>
  <c r="DQ50" i="12"/>
  <c r="DQ42" i="12"/>
  <c r="DQ34" i="12"/>
  <c r="DQ49" i="12"/>
  <c r="DQ41" i="12"/>
  <c r="DQ33" i="12"/>
  <c r="DQ48" i="12"/>
  <c r="DQ40" i="12"/>
  <c r="DQ47" i="12"/>
  <c r="DQ39" i="12"/>
  <c r="DQ18" i="12"/>
  <c r="DQ19" i="12"/>
  <c r="DQ16" i="12"/>
  <c r="DQ15" i="12"/>
  <c r="DQ26" i="12"/>
  <c r="DQ24" i="12"/>
  <c r="DQ21" i="12"/>
  <c r="DQ32" i="12"/>
  <c r="DQ14" i="12"/>
  <c r="DQ13" i="12"/>
  <c r="DQ12" i="12"/>
  <c r="DQ31" i="12"/>
  <c r="DQ22" i="12"/>
  <c r="DQ30" i="12"/>
  <c r="DQ27" i="12"/>
  <c r="DQ17" i="12"/>
  <c r="DQ29" i="12"/>
  <c r="DQ25" i="12"/>
  <c r="DQ23" i="12"/>
  <c r="DQ28" i="12"/>
  <c r="DQ20" i="12"/>
  <c r="DQ7" i="12"/>
  <c r="DQ11" i="12"/>
  <c r="DQ9" i="12"/>
  <c r="DR8" i="12"/>
  <c r="DQ10" i="12"/>
  <c r="BF173" i="12"/>
  <c r="BG174" i="12"/>
  <c r="DS63" i="12"/>
  <c r="DT64" i="12"/>
  <c r="EG216" i="12"/>
  <c r="EX216" i="12" s="1"/>
  <c r="EF216" i="12"/>
  <c r="EP108" i="12"/>
  <c r="EO108" i="12"/>
  <c r="EN108" i="12"/>
  <c r="EL109" i="12"/>
  <c r="EM108" i="12"/>
  <c r="EQ108" i="12"/>
  <c r="EP52" i="12"/>
  <c r="EO52" i="12"/>
  <c r="EN52" i="12"/>
  <c r="EL53" i="12"/>
  <c r="EM52" i="12"/>
  <c r="EQ52" i="12"/>
  <c r="DR173" i="12"/>
  <c r="DS174" i="12"/>
  <c r="BG64" i="12"/>
  <c r="BF63" i="12"/>
  <c r="EG161" i="12"/>
  <c r="EX161" i="12" s="1"/>
  <c r="EF161" i="12"/>
  <c r="ES107" i="12"/>
  <c r="ER107" i="12"/>
  <c r="EQ163" i="12"/>
  <c r="EP163" i="12"/>
  <c r="EO163" i="12"/>
  <c r="EL164" i="12"/>
  <c r="EM163" i="12"/>
  <c r="EN163" i="12"/>
  <c r="ES51" i="12"/>
  <c r="ER51" i="12"/>
  <c r="EL219" i="12"/>
  <c r="EQ218" i="12"/>
  <c r="EO218" i="12"/>
  <c r="EN218" i="12"/>
  <c r="EM218" i="12"/>
  <c r="EP218" i="12"/>
  <c r="EX50" i="12"/>
  <c r="ED217" i="12"/>
  <c r="EC217" i="12"/>
  <c r="EB217" i="12"/>
  <c r="EA217" i="12"/>
  <c r="DZ218" i="12"/>
  <c r="EE217" i="12"/>
  <c r="ER162" i="12"/>
  <c r="ES162" i="12"/>
  <c r="DV119" i="12"/>
  <c r="DV118" i="12" s="1"/>
  <c r="DU118" i="12"/>
  <c r="ED108" i="12"/>
  <c r="EC108" i="12"/>
  <c r="EB108" i="12"/>
  <c r="DZ109" i="12"/>
  <c r="EA108" i="12"/>
  <c r="EE108" i="12"/>
  <c r="EG107" i="12"/>
  <c r="EX107" i="12" s="1"/>
  <c r="EF107" i="12"/>
  <c r="ER217" i="12"/>
  <c r="ES217" i="12"/>
  <c r="ED52" i="12"/>
  <c r="EC52" i="12"/>
  <c r="EB52" i="12"/>
  <c r="DZ53" i="12"/>
  <c r="EA52" i="12"/>
  <c r="EE52" i="12"/>
  <c r="EE162" i="12"/>
  <c r="ED162" i="12"/>
  <c r="EB162" i="12"/>
  <c r="DZ163" i="12"/>
  <c r="EA162" i="12"/>
  <c r="EC162" i="12"/>
  <c r="EG52" i="12" l="1"/>
  <c r="EF52" i="12"/>
  <c r="ES163" i="12"/>
  <c r="ER163" i="12"/>
  <c r="EO53" i="12"/>
  <c r="EN53" i="12"/>
  <c r="EL54" i="12"/>
  <c r="EM53" i="12"/>
  <c r="EQ53" i="12"/>
  <c r="EP53" i="12"/>
  <c r="EE163" i="12"/>
  <c r="ED163" i="12"/>
  <c r="EC163" i="12"/>
  <c r="DZ164" i="12"/>
  <c r="EA163" i="12"/>
  <c r="EB163" i="12"/>
  <c r="EC109" i="12"/>
  <c r="EB109" i="12"/>
  <c r="DZ110" i="12"/>
  <c r="EA109" i="12"/>
  <c r="EE109" i="12"/>
  <c r="ED109" i="12"/>
  <c r="ES52" i="12"/>
  <c r="ER52" i="12"/>
  <c r="DR219" i="12"/>
  <c r="DR218" i="12"/>
  <c r="DR217" i="12"/>
  <c r="DR216" i="12"/>
  <c r="DR214" i="12"/>
  <c r="DR215" i="12"/>
  <c r="DR213" i="12"/>
  <c r="DR211" i="12"/>
  <c r="DR212" i="12"/>
  <c r="DR208" i="12"/>
  <c r="DR209" i="12"/>
  <c r="DR207" i="12"/>
  <c r="DR205" i="12"/>
  <c r="DR204" i="12"/>
  <c r="DR210" i="12"/>
  <c r="DR203" i="12"/>
  <c r="DR199" i="12"/>
  <c r="DR198" i="12"/>
  <c r="DR197" i="12"/>
  <c r="DR201" i="12"/>
  <c r="DR195" i="12"/>
  <c r="DR188" i="12"/>
  <c r="DR206" i="12"/>
  <c r="DR191" i="12"/>
  <c r="DR189" i="12"/>
  <c r="DR202" i="12"/>
  <c r="DR200" i="12"/>
  <c r="DR196" i="12"/>
  <c r="DR194" i="12"/>
  <c r="DR192" i="12"/>
  <c r="DR190" i="12"/>
  <c r="DR183" i="12"/>
  <c r="DR193" i="12"/>
  <c r="DR184" i="12"/>
  <c r="DR185" i="12"/>
  <c r="DR180" i="12"/>
  <c r="DR187" i="12"/>
  <c r="DR186" i="12"/>
  <c r="DR176" i="12"/>
  <c r="DR178" i="12"/>
  <c r="DR177" i="12"/>
  <c r="DR182" i="12"/>
  <c r="DR181" i="12"/>
  <c r="DR179" i="12"/>
  <c r="DR175" i="12"/>
  <c r="DR159" i="12"/>
  <c r="DR164" i="12"/>
  <c r="DR163" i="12"/>
  <c r="DR161" i="12"/>
  <c r="DR160" i="12"/>
  <c r="DR156" i="12"/>
  <c r="DR154" i="12"/>
  <c r="DR153" i="12"/>
  <c r="DR162" i="12"/>
  <c r="DR152" i="12"/>
  <c r="DR157" i="12"/>
  <c r="DR150" i="12"/>
  <c r="DR149" i="12"/>
  <c r="DR158" i="12"/>
  <c r="DR147" i="12"/>
  <c r="DR141" i="12"/>
  <c r="DR138" i="12"/>
  <c r="DR146" i="12"/>
  <c r="DR155" i="12"/>
  <c r="DR148" i="12"/>
  <c r="DR145" i="12"/>
  <c r="DR139" i="12"/>
  <c r="DR144" i="12"/>
  <c r="DR143" i="12"/>
  <c r="DR151" i="12"/>
  <c r="DR142" i="12"/>
  <c r="DR133" i="12"/>
  <c r="DR132" i="12"/>
  <c r="DR131" i="12"/>
  <c r="DR135" i="12"/>
  <c r="DR130" i="12"/>
  <c r="DR137" i="12"/>
  <c r="DR140" i="12"/>
  <c r="DR134" i="12"/>
  <c r="DR136" i="12"/>
  <c r="DR129" i="12"/>
  <c r="DR125" i="12"/>
  <c r="DR124" i="12"/>
  <c r="DR123" i="12"/>
  <c r="DR121" i="12"/>
  <c r="DR128" i="12"/>
  <c r="DR122" i="12"/>
  <c r="DR127" i="12"/>
  <c r="DR126" i="12"/>
  <c r="DR120" i="12"/>
  <c r="DR109" i="12"/>
  <c r="DR108" i="12"/>
  <c r="DR107" i="12"/>
  <c r="DR106" i="12"/>
  <c r="DR105" i="12"/>
  <c r="DR104" i="12"/>
  <c r="DR96" i="12"/>
  <c r="DR103" i="12"/>
  <c r="DR95" i="12"/>
  <c r="DR82" i="12"/>
  <c r="DR102" i="12"/>
  <c r="DR94" i="12"/>
  <c r="DR88" i="12"/>
  <c r="DR101" i="12"/>
  <c r="DR93" i="12"/>
  <c r="DR87" i="12"/>
  <c r="DR100" i="12"/>
  <c r="DR92" i="12"/>
  <c r="DR86" i="12"/>
  <c r="DR83" i="12"/>
  <c r="DR99" i="12"/>
  <c r="DR91" i="12"/>
  <c r="DR85" i="12"/>
  <c r="DR98" i="12"/>
  <c r="DR90" i="12"/>
  <c r="DR84" i="12"/>
  <c r="DR97" i="12"/>
  <c r="DR89" i="12"/>
  <c r="DR70" i="12"/>
  <c r="DR69" i="12"/>
  <c r="DR68" i="12"/>
  <c r="DR66" i="12"/>
  <c r="DR78" i="12"/>
  <c r="DR73" i="12"/>
  <c r="DR81" i="12"/>
  <c r="DR79" i="12"/>
  <c r="DR76" i="12"/>
  <c r="DR67" i="12"/>
  <c r="DR74" i="12"/>
  <c r="DR75" i="12"/>
  <c r="DR72" i="12"/>
  <c r="DR71" i="12"/>
  <c r="DR65" i="12"/>
  <c r="DR80" i="12"/>
  <c r="DR77" i="12"/>
  <c r="DR53" i="12"/>
  <c r="DR45" i="12"/>
  <c r="DR37" i="12"/>
  <c r="DR52" i="12"/>
  <c r="DR44" i="12"/>
  <c r="DR36" i="12"/>
  <c r="DR51" i="12"/>
  <c r="DR43" i="12"/>
  <c r="DR35" i="12"/>
  <c r="DR50" i="12"/>
  <c r="DR42" i="12"/>
  <c r="DR49" i="12"/>
  <c r="DR41" i="12"/>
  <c r="DR33" i="12"/>
  <c r="DR48" i="12"/>
  <c r="DR40" i="12"/>
  <c r="DR47" i="12"/>
  <c r="DR39" i="12"/>
  <c r="DR46" i="12"/>
  <c r="DR38" i="12"/>
  <c r="DR19" i="12"/>
  <c r="DR16" i="12"/>
  <c r="DR15" i="12"/>
  <c r="DR34" i="12"/>
  <c r="DR26" i="12"/>
  <c r="DR24" i="12"/>
  <c r="DR21" i="12"/>
  <c r="DR32" i="12"/>
  <c r="DR14" i="12"/>
  <c r="DR13" i="12"/>
  <c r="DR12" i="12"/>
  <c r="DR31" i="12"/>
  <c r="DR22" i="12"/>
  <c r="DR30" i="12"/>
  <c r="DR27" i="12"/>
  <c r="DR17" i="12"/>
  <c r="DR29" i="12"/>
  <c r="DR25" i="12"/>
  <c r="DR23" i="12"/>
  <c r="DR28" i="12"/>
  <c r="DR20" i="12"/>
  <c r="DR18" i="12"/>
  <c r="DR7" i="12"/>
  <c r="DR11" i="12"/>
  <c r="DR9" i="12"/>
  <c r="DS8" i="12"/>
  <c r="DR10" i="12"/>
  <c r="EF162" i="12"/>
  <c r="EG162" i="12"/>
  <c r="EX162" i="12" s="1"/>
  <c r="EG108" i="12"/>
  <c r="EF108" i="12"/>
  <c r="DZ219" i="12"/>
  <c r="EE218" i="12"/>
  <c r="EC218" i="12"/>
  <c r="EB218" i="12"/>
  <c r="EA218" i="12"/>
  <c r="ED218" i="12"/>
  <c r="ES218" i="12"/>
  <c r="ER218" i="12"/>
  <c r="EP164" i="12"/>
  <c r="EO164" i="12"/>
  <c r="EN164" i="12"/>
  <c r="EL165" i="12"/>
  <c r="EM164" i="12"/>
  <c r="EQ164" i="12"/>
  <c r="BH64" i="12"/>
  <c r="BG63" i="12"/>
  <c r="EX51" i="12"/>
  <c r="EF217" i="12"/>
  <c r="EG217" i="12"/>
  <c r="EX217" i="12" s="1"/>
  <c r="DS173" i="12"/>
  <c r="DT174" i="12"/>
  <c r="DT63" i="12"/>
  <c r="DU64" i="12"/>
  <c r="BH119" i="12"/>
  <c r="BG118" i="12"/>
  <c r="EQ219" i="12"/>
  <c r="EP219" i="12"/>
  <c r="EO219" i="12"/>
  <c r="EN219" i="12"/>
  <c r="EL220" i="12"/>
  <c r="EM219" i="12"/>
  <c r="EO109" i="12"/>
  <c r="EN109" i="12"/>
  <c r="EL110" i="12"/>
  <c r="EM109" i="12"/>
  <c r="EQ109" i="12"/>
  <c r="EP109" i="12"/>
  <c r="BH174" i="12"/>
  <c r="BG173" i="12"/>
  <c r="EC53" i="12"/>
  <c r="EB53" i="12"/>
  <c r="DZ54" i="12"/>
  <c r="EA53" i="12"/>
  <c r="EE53" i="12"/>
  <c r="ED53" i="12"/>
  <c r="ES108" i="12"/>
  <c r="ER108" i="12"/>
  <c r="BF219" i="12"/>
  <c r="BF216" i="12"/>
  <c r="BF218" i="12"/>
  <c r="BF213" i="12"/>
  <c r="BF214" i="12"/>
  <c r="BF211" i="12"/>
  <c r="BF215" i="12"/>
  <c r="BF210" i="12"/>
  <c r="BF208" i="12"/>
  <c r="BF217" i="12"/>
  <c r="BF209" i="12"/>
  <c r="BF212" i="12"/>
  <c r="BF207" i="12"/>
  <c r="BF205" i="12"/>
  <c r="BF197" i="12"/>
  <c r="BF203" i="12"/>
  <c r="BF201" i="12"/>
  <c r="BF195" i="12"/>
  <c r="BF200" i="12"/>
  <c r="BF199" i="12"/>
  <c r="BF194" i="12"/>
  <c r="BF202" i="12"/>
  <c r="BF196" i="12"/>
  <c r="BF192" i="12"/>
  <c r="BF190" i="12"/>
  <c r="BF206" i="12"/>
  <c r="BF188" i="12"/>
  <c r="BF191" i="12"/>
  <c r="BF198" i="12"/>
  <c r="BF193" i="12"/>
  <c r="BF184" i="12"/>
  <c r="BF186" i="12"/>
  <c r="BF185" i="12"/>
  <c r="BF187" i="12"/>
  <c r="BF204" i="12"/>
  <c r="BF189" i="12"/>
  <c r="BF181" i="12"/>
  <c r="BF182" i="12"/>
  <c r="BF180" i="12"/>
  <c r="BF179" i="12"/>
  <c r="BF177" i="12"/>
  <c r="BF175" i="12"/>
  <c r="BF178" i="12"/>
  <c r="BF163" i="12"/>
  <c r="BF161" i="12"/>
  <c r="BF176" i="12"/>
  <c r="BF160" i="12"/>
  <c r="BF183" i="12"/>
  <c r="BF159" i="12"/>
  <c r="BF164" i="12"/>
  <c r="BF152" i="12"/>
  <c r="BF150" i="12"/>
  <c r="BF162" i="12"/>
  <c r="BF149" i="12"/>
  <c r="BF156" i="12"/>
  <c r="BF154" i="12"/>
  <c r="BF157" i="12"/>
  <c r="BF153" i="12"/>
  <c r="BF144" i="12"/>
  <c r="BF155" i="12"/>
  <c r="BF143" i="12"/>
  <c r="BF148" i="12"/>
  <c r="BF142" i="12"/>
  <c r="BF133" i="12"/>
  <c r="BF147" i="12"/>
  <c r="BF141" i="12"/>
  <c r="BF138" i="12"/>
  <c r="BF158" i="12"/>
  <c r="BF151" i="12"/>
  <c r="BF145" i="12"/>
  <c r="BF134" i="12"/>
  <c r="BF139" i="12"/>
  <c r="BF135" i="12"/>
  <c r="BF132" i="12"/>
  <c r="BF131" i="12"/>
  <c r="BF146" i="12"/>
  <c r="BF137" i="12"/>
  <c r="BF140" i="12"/>
  <c r="BF136" i="12"/>
  <c r="BF130" i="12"/>
  <c r="BF122" i="12"/>
  <c r="BF125" i="12"/>
  <c r="BF124" i="12"/>
  <c r="BF120" i="12"/>
  <c r="BF127" i="12"/>
  <c r="BF123" i="12"/>
  <c r="BF126" i="12"/>
  <c r="BF121" i="12"/>
  <c r="BF129" i="12"/>
  <c r="BF128" i="12"/>
  <c r="BF109" i="12"/>
  <c r="BF108" i="12"/>
  <c r="BF107" i="12"/>
  <c r="BF106" i="12"/>
  <c r="BF100" i="12"/>
  <c r="BF92" i="12"/>
  <c r="BF86" i="12"/>
  <c r="BF83" i="12"/>
  <c r="BF105" i="12"/>
  <c r="BF99" i="12"/>
  <c r="BF91" i="12"/>
  <c r="BF85" i="12"/>
  <c r="BF98" i="12"/>
  <c r="BF90" i="12"/>
  <c r="BF97" i="12"/>
  <c r="BF84" i="12"/>
  <c r="BF104" i="12"/>
  <c r="BF96" i="12"/>
  <c r="BF89" i="12"/>
  <c r="BF103" i="12"/>
  <c r="BF95" i="12"/>
  <c r="BF102" i="12"/>
  <c r="BF94" i="12"/>
  <c r="BF88" i="12"/>
  <c r="BF101" i="12"/>
  <c r="BF93" i="12"/>
  <c r="BF87" i="12"/>
  <c r="BF79" i="12"/>
  <c r="BF67" i="12"/>
  <c r="BF74" i="12"/>
  <c r="BF76" i="12"/>
  <c r="BF75" i="12"/>
  <c r="BF70" i="12"/>
  <c r="BF69" i="12"/>
  <c r="BF65" i="12"/>
  <c r="BF82" i="12"/>
  <c r="BF80" i="12"/>
  <c r="BF77" i="12"/>
  <c r="BF72" i="12"/>
  <c r="BF68" i="12"/>
  <c r="BF78" i="12"/>
  <c r="BF71" i="12"/>
  <c r="BF66" i="12"/>
  <c r="BF73" i="12"/>
  <c r="BF81" i="12"/>
  <c r="BF49" i="12"/>
  <c r="BF41" i="12"/>
  <c r="BF48" i="12"/>
  <c r="BF40" i="12"/>
  <c r="BF33" i="12"/>
  <c r="BF47" i="12"/>
  <c r="BF39" i="12"/>
  <c r="BF46" i="12"/>
  <c r="BF38" i="12"/>
  <c r="BF53" i="12"/>
  <c r="BF45" i="12"/>
  <c r="BF37" i="12"/>
  <c r="BF52" i="12"/>
  <c r="BF44" i="12"/>
  <c r="BF36" i="12"/>
  <c r="BF51" i="12"/>
  <c r="BF43" i="12"/>
  <c r="BF35" i="12"/>
  <c r="BF50" i="12"/>
  <c r="BF42" i="12"/>
  <c r="BF30" i="12"/>
  <c r="BF27" i="12"/>
  <c r="BF17" i="12"/>
  <c r="BF29" i="12"/>
  <c r="BF25" i="12"/>
  <c r="BF23" i="12"/>
  <c r="BF28" i="12"/>
  <c r="BF18" i="12"/>
  <c r="BF20" i="12"/>
  <c r="BF19" i="12"/>
  <c r="BF14" i="12"/>
  <c r="BF13" i="12"/>
  <c r="BF26" i="12"/>
  <c r="BF24" i="12"/>
  <c r="BF21" i="12"/>
  <c r="BF34" i="12"/>
  <c r="BF32" i="12"/>
  <c r="BF16" i="12"/>
  <c r="BF12" i="12"/>
  <c r="BF31" i="12"/>
  <c r="BF22" i="12"/>
  <c r="BF15" i="12"/>
  <c r="BF10" i="12"/>
  <c r="BF7" i="12"/>
  <c r="BF11" i="12"/>
  <c r="BG8" i="12"/>
  <c r="BF9" i="12"/>
  <c r="EB54" i="12" l="1"/>
  <c r="DZ55" i="12"/>
  <c r="EA54" i="12"/>
  <c r="EE54" i="12"/>
  <c r="ED54" i="12"/>
  <c r="EC54" i="12"/>
  <c r="EN110" i="12"/>
  <c r="EL111" i="12"/>
  <c r="EM110" i="12"/>
  <c r="EQ110" i="12"/>
  <c r="EP110" i="12"/>
  <c r="EO110" i="12"/>
  <c r="EG163" i="12"/>
  <c r="EX163" i="12" s="1"/>
  <c r="EF163" i="12"/>
  <c r="EG53" i="12"/>
  <c r="EF53" i="12"/>
  <c r="ES109" i="12"/>
  <c r="ER109" i="12"/>
  <c r="EE219" i="12"/>
  <c r="ED219" i="12"/>
  <c r="EC219" i="12"/>
  <c r="EB219" i="12"/>
  <c r="DZ220" i="12"/>
  <c r="EA219" i="12"/>
  <c r="EN54" i="12"/>
  <c r="EL55" i="12"/>
  <c r="EM54" i="12"/>
  <c r="EQ54" i="12"/>
  <c r="EP54" i="12"/>
  <c r="EO54" i="12"/>
  <c r="BG220" i="12"/>
  <c r="BG219" i="12"/>
  <c r="BG215" i="12"/>
  <c r="BG217" i="12"/>
  <c r="BG212" i="12"/>
  <c r="BG213" i="12"/>
  <c r="BG209" i="12"/>
  <c r="BG218" i="12"/>
  <c r="BG207" i="12"/>
  <c r="BG216" i="12"/>
  <c r="BG206" i="12"/>
  <c r="BG211" i="12"/>
  <c r="BG204" i="12"/>
  <c r="BG202" i="12"/>
  <c r="BG196" i="12"/>
  <c r="BG200" i="12"/>
  <c r="BG199" i="12"/>
  <c r="BG198" i="12"/>
  <c r="BG214" i="12"/>
  <c r="BG205" i="12"/>
  <c r="BG203" i="12"/>
  <c r="BG195" i="12"/>
  <c r="BG208" i="12"/>
  <c r="BG188" i="12"/>
  <c r="BG193" i="12"/>
  <c r="BG210" i="12"/>
  <c r="BG189" i="12"/>
  <c r="BG201" i="12"/>
  <c r="BG186" i="12"/>
  <c r="BG185" i="12"/>
  <c r="BG187" i="12"/>
  <c r="BG192" i="12"/>
  <c r="BG191" i="12"/>
  <c r="BG182" i="12"/>
  <c r="BG197" i="12"/>
  <c r="BG183" i="12"/>
  <c r="BG184" i="12"/>
  <c r="BG178" i="12"/>
  <c r="BG194" i="12"/>
  <c r="BG190" i="12"/>
  <c r="BG180" i="12"/>
  <c r="BG179" i="12"/>
  <c r="BG176" i="12"/>
  <c r="BG181" i="12"/>
  <c r="BG177" i="12"/>
  <c r="BG162" i="12"/>
  <c r="BG175" i="12"/>
  <c r="BG160" i="12"/>
  <c r="BG165" i="12"/>
  <c r="BG159" i="12"/>
  <c r="BG158" i="12"/>
  <c r="BG164" i="12"/>
  <c r="BG163" i="12"/>
  <c r="BG151" i="12"/>
  <c r="BG156" i="12"/>
  <c r="BG161" i="12"/>
  <c r="BG155" i="12"/>
  <c r="BG157" i="12"/>
  <c r="BG153" i="12"/>
  <c r="BG152" i="12"/>
  <c r="BG137" i="12"/>
  <c r="BG135" i="12"/>
  <c r="BG154" i="12"/>
  <c r="BG148" i="12"/>
  <c r="BG142" i="12"/>
  <c r="BG147" i="12"/>
  <c r="BG141" i="12"/>
  <c r="BG138" i="12"/>
  <c r="BG146" i="12"/>
  <c r="BG140" i="12"/>
  <c r="BG136" i="12"/>
  <c r="BG149" i="12"/>
  <c r="BG139" i="12"/>
  <c r="BG150" i="12"/>
  <c r="BG144" i="12"/>
  <c r="BG131" i="12"/>
  <c r="BG143" i="12"/>
  <c r="BG132" i="12"/>
  <c r="BG134" i="12"/>
  <c r="BG129" i="12"/>
  <c r="BG133" i="12"/>
  <c r="BG130" i="12"/>
  <c r="BG145" i="12"/>
  <c r="BG122" i="12"/>
  <c r="BG125" i="12"/>
  <c r="BG124" i="12"/>
  <c r="BG120" i="12"/>
  <c r="BG127" i="12"/>
  <c r="BG123" i="12"/>
  <c r="BG126" i="12"/>
  <c r="BG121" i="12"/>
  <c r="BG128" i="12"/>
  <c r="BG110" i="12"/>
  <c r="BG109" i="12"/>
  <c r="BG108" i="12"/>
  <c r="BG107" i="12"/>
  <c r="BG106" i="12"/>
  <c r="BG105" i="12"/>
  <c r="BG99" i="12"/>
  <c r="BG91" i="12"/>
  <c r="BG85" i="12"/>
  <c r="BG98" i="12"/>
  <c r="BG90" i="12"/>
  <c r="BG97" i="12"/>
  <c r="BG84" i="12"/>
  <c r="BG104" i="12"/>
  <c r="BG96" i="12"/>
  <c r="BG89" i="12"/>
  <c r="BG103" i="12"/>
  <c r="BG95" i="12"/>
  <c r="BG102" i="12"/>
  <c r="BG94" i="12"/>
  <c r="BG88" i="12"/>
  <c r="BG101" i="12"/>
  <c r="BG93" i="12"/>
  <c r="BG87" i="12"/>
  <c r="BG100" i="12"/>
  <c r="BG92" i="12"/>
  <c r="BG86" i="12"/>
  <c r="BG83" i="12"/>
  <c r="BG74" i="12"/>
  <c r="BG76" i="12"/>
  <c r="BG75" i="12"/>
  <c r="BG70" i="12"/>
  <c r="BG69" i="12"/>
  <c r="BG65" i="12"/>
  <c r="BG82" i="12"/>
  <c r="BG80" i="12"/>
  <c r="BG77" i="12"/>
  <c r="BG72" i="12"/>
  <c r="BG68" i="12"/>
  <c r="BG78" i="12"/>
  <c r="BG71" i="12"/>
  <c r="BG66" i="12"/>
  <c r="BG73" i="12"/>
  <c r="BG81" i="12"/>
  <c r="BG79" i="12"/>
  <c r="BG67" i="12"/>
  <c r="BG48" i="12"/>
  <c r="BG40" i="12"/>
  <c r="BG47" i="12"/>
  <c r="BG39" i="12"/>
  <c r="BG54" i="12"/>
  <c r="BG46" i="12"/>
  <c r="BG38" i="12"/>
  <c r="BG53" i="12"/>
  <c r="BG45" i="12"/>
  <c r="BG37" i="12"/>
  <c r="BG52" i="12"/>
  <c r="BG44" i="12"/>
  <c r="BG36" i="12"/>
  <c r="BG51" i="12"/>
  <c r="BG43" i="12"/>
  <c r="BG35" i="12"/>
  <c r="BG50" i="12"/>
  <c r="BG42" i="12"/>
  <c r="BG49" i="12"/>
  <c r="BG41" i="12"/>
  <c r="BG29" i="12"/>
  <c r="BG25" i="12"/>
  <c r="BG23" i="12"/>
  <c r="BG28" i="12"/>
  <c r="BG18" i="12"/>
  <c r="BG20" i="12"/>
  <c r="BG19" i="12"/>
  <c r="BG14" i="12"/>
  <c r="BG13" i="12"/>
  <c r="BG26" i="12"/>
  <c r="BG24" i="12"/>
  <c r="BG21" i="12"/>
  <c r="BG34" i="12"/>
  <c r="BG32" i="12"/>
  <c r="BG16" i="12"/>
  <c r="BG12" i="12"/>
  <c r="BG31" i="12"/>
  <c r="BG22" i="12"/>
  <c r="BG15" i="12"/>
  <c r="BG33" i="12"/>
  <c r="BG30" i="12"/>
  <c r="BG27" i="12"/>
  <c r="BG17" i="12"/>
  <c r="BG10" i="12"/>
  <c r="BG7" i="12"/>
  <c r="BG11" i="12"/>
  <c r="BH8" i="12"/>
  <c r="BG9" i="12"/>
  <c r="BH118" i="12"/>
  <c r="BI119" i="12"/>
  <c r="ED164" i="12"/>
  <c r="EC164" i="12"/>
  <c r="EB164" i="12"/>
  <c r="EA164" i="12"/>
  <c r="DZ165" i="12"/>
  <c r="EE164" i="12"/>
  <c r="ES53" i="12"/>
  <c r="ER53" i="12"/>
  <c r="DU63" i="12"/>
  <c r="DV64" i="12"/>
  <c r="DV63" i="12" s="1"/>
  <c r="BH63" i="12"/>
  <c r="BI64" i="12"/>
  <c r="EX108" i="12"/>
  <c r="BH173" i="12"/>
  <c r="BI174" i="12"/>
  <c r="EQ220" i="12"/>
  <c r="EP220" i="12"/>
  <c r="EO220" i="12"/>
  <c r="EN220" i="12"/>
  <c r="EL221" i="12"/>
  <c r="EM220" i="12"/>
  <c r="ER219" i="12"/>
  <c r="ES219" i="12"/>
  <c r="DT173" i="12"/>
  <c r="DU174" i="12"/>
  <c r="EB110" i="12"/>
  <c r="DZ111" i="12"/>
  <c r="EA110" i="12"/>
  <c r="EE110" i="12"/>
  <c r="ED110" i="12"/>
  <c r="EC110" i="12"/>
  <c r="EL166" i="12"/>
  <c r="EQ165" i="12"/>
  <c r="EO165" i="12"/>
  <c r="EN165" i="12"/>
  <c r="EP165" i="12"/>
  <c r="EM165" i="12"/>
  <c r="EG218" i="12"/>
  <c r="EX218" i="12" s="1"/>
  <c r="EF218" i="12"/>
  <c r="EG109" i="12"/>
  <c r="EX109" i="12" s="1"/>
  <c r="EF109" i="12"/>
  <c r="ER164" i="12"/>
  <c r="ES164" i="12"/>
  <c r="DS220" i="12"/>
  <c r="DS219" i="12"/>
  <c r="DS217" i="12"/>
  <c r="DS216" i="12"/>
  <c r="DS215" i="12"/>
  <c r="DS213" i="12"/>
  <c r="DS212" i="12"/>
  <c r="DS210" i="12"/>
  <c r="DS209" i="12"/>
  <c r="DS207" i="12"/>
  <c r="DS206" i="12"/>
  <c r="DS218" i="12"/>
  <c r="DS211" i="12"/>
  <c r="DS208" i="12"/>
  <c r="DS204" i="12"/>
  <c r="DS214" i="12"/>
  <c r="DS203" i="12"/>
  <c r="DS198" i="12"/>
  <c r="DS197" i="12"/>
  <c r="DS202" i="12"/>
  <c r="DS196" i="12"/>
  <c r="DS200" i="12"/>
  <c r="DS194" i="12"/>
  <c r="DS193" i="12"/>
  <c r="DS199" i="12"/>
  <c r="DS201" i="12"/>
  <c r="DS191" i="12"/>
  <c r="DS190" i="12"/>
  <c r="DS180" i="12"/>
  <c r="DS188" i="12"/>
  <c r="DS183" i="12"/>
  <c r="DS187" i="12"/>
  <c r="DS186" i="12"/>
  <c r="DS195" i="12"/>
  <c r="DS185" i="12"/>
  <c r="DS182" i="12"/>
  <c r="DS181" i="12"/>
  <c r="DS189" i="12"/>
  <c r="DS184" i="12"/>
  <c r="DS179" i="12"/>
  <c r="DS178" i="12"/>
  <c r="DS205" i="12"/>
  <c r="DS177" i="12"/>
  <c r="DS192" i="12"/>
  <c r="DS176" i="12"/>
  <c r="DS158" i="12"/>
  <c r="DS164" i="12"/>
  <c r="DS163" i="12"/>
  <c r="DS175" i="12"/>
  <c r="DS165" i="12"/>
  <c r="DS162" i="12"/>
  <c r="DS160" i="12"/>
  <c r="DS159" i="12"/>
  <c r="DS155" i="12"/>
  <c r="DS153" i="12"/>
  <c r="DS152" i="12"/>
  <c r="DS151" i="12"/>
  <c r="DS161" i="12"/>
  <c r="DS149" i="12"/>
  <c r="DS156" i="12"/>
  <c r="DS148" i="12"/>
  <c r="DS146" i="12"/>
  <c r="DS140" i="12"/>
  <c r="DS136" i="12"/>
  <c r="DS134" i="12"/>
  <c r="DS150" i="12"/>
  <c r="DS144" i="12"/>
  <c r="DS154" i="12"/>
  <c r="DS137" i="12"/>
  <c r="DS135" i="12"/>
  <c r="DS157" i="12"/>
  <c r="DS142" i="12"/>
  <c r="DS133" i="12"/>
  <c r="DS147" i="12"/>
  <c r="DS141" i="12"/>
  <c r="DS138" i="12"/>
  <c r="DS145" i="12"/>
  <c r="DS132" i="12"/>
  <c r="DS131" i="12"/>
  <c r="DS129" i="12"/>
  <c r="DS130" i="12"/>
  <c r="DS143" i="12"/>
  <c r="DS139" i="12"/>
  <c r="DS125" i="12"/>
  <c r="DS124" i="12"/>
  <c r="DS123" i="12"/>
  <c r="DS121" i="12"/>
  <c r="DS128" i="12"/>
  <c r="DS122" i="12"/>
  <c r="DS127" i="12"/>
  <c r="DS126" i="12"/>
  <c r="DS120" i="12"/>
  <c r="DS108" i="12"/>
  <c r="DS107" i="12"/>
  <c r="DS106" i="12"/>
  <c r="DS105" i="12"/>
  <c r="DS104" i="12"/>
  <c r="DS110" i="12"/>
  <c r="DS109" i="12"/>
  <c r="DS103" i="12"/>
  <c r="DS95" i="12"/>
  <c r="DS102" i="12"/>
  <c r="DS94" i="12"/>
  <c r="DS88" i="12"/>
  <c r="DS101" i="12"/>
  <c r="DS93" i="12"/>
  <c r="DS87" i="12"/>
  <c r="DS100" i="12"/>
  <c r="DS92" i="12"/>
  <c r="DS86" i="12"/>
  <c r="DS83" i="12"/>
  <c r="DS99" i="12"/>
  <c r="DS91" i="12"/>
  <c r="DS85" i="12"/>
  <c r="DS98" i="12"/>
  <c r="DS90" i="12"/>
  <c r="DS84" i="12"/>
  <c r="DS97" i="12"/>
  <c r="DS89" i="12"/>
  <c r="DS96" i="12"/>
  <c r="DS78" i="12"/>
  <c r="DS73" i="12"/>
  <c r="DS82" i="12"/>
  <c r="DS81" i="12"/>
  <c r="DS79" i="12"/>
  <c r="DS76" i="12"/>
  <c r="DS67" i="12"/>
  <c r="DS74" i="12"/>
  <c r="DS75" i="12"/>
  <c r="DS72" i="12"/>
  <c r="DS71" i="12"/>
  <c r="DS65" i="12"/>
  <c r="DS80" i="12"/>
  <c r="DS77" i="12"/>
  <c r="DS70" i="12"/>
  <c r="DS69" i="12"/>
  <c r="DS68" i="12"/>
  <c r="DS66" i="12"/>
  <c r="DS52" i="12"/>
  <c r="DS44" i="12"/>
  <c r="DS36" i="12"/>
  <c r="DS51" i="12"/>
  <c r="DS43" i="12"/>
  <c r="DS35" i="12"/>
  <c r="DS50" i="12"/>
  <c r="DS42" i="12"/>
  <c r="DS49" i="12"/>
  <c r="DS41" i="12"/>
  <c r="DS48" i="12"/>
  <c r="DS40" i="12"/>
  <c r="DS47" i="12"/>
  <c r="DS39" i="12"/>
  <c r="DS54" i="12"/>
  <c r="DS46" i="12"/>
  <c r="DS38" i="12"/>
  <c r="DS53" i="12"/>
  <c r="DS45" i="12"/>
  <c r="DS37" i="12"/>
  <c r="DS34" i="12"/>
  <c r="DS26" i="12"/>
  <c r="DS24" i="12"/>
  <c r="DS21" i="12"/>
  <c r="DS32" i="12"/>
  <c r="DS14" i="12"/>
  <c r="DS13" i="12"/>
  <c r="DS12" i="12"/>
  <c r="DS33" i="12"/>
  <c r="DS31" i="12"/>
  <c r="DS22" i="12"/>
  <c r="DS30" i="12"/>
  <c r="DS27" i="12"/>
  <c r="DS17" i="12"/>
  <c r="DS29" i="12"/>
  <c r="DS25" i="12"/>
  <c r="DS23" i="12"/>
  <c r="DS28" i="12"/>
  <c r="DS20" i="12"/>
  <c r="DS18" i="12"/>
  <c r="DS19" i="12"/>
  <c r="DS16" i="12"/>
  <c r="DS15" i="12"/>
  <c r="DS11" i="12"/>
  <c r="DS9" i="12"/>
  <c r="DT8" i="12"/>
  <c r="DS10" i="12"/>
  <c r="DS7" i="12"/>
  <c r="EX52" i="12"/>
  <c r="EL112" i="12" l="1"/>
  <c r="EM111" i="12"/>
  <c r="EQ111" i="12"/>
  <c r="EP111" i="12"/>
  <c r="EO111" i="12"/>
  <c r="EN111" i="12"/>
  <c r="DZ166" i="12"/>
  <c r="EE165" i="12"/>
  <c r="EC165" i="12"/>
  <c r="EB165" i="12"/>
  <c r="EA165" i="12"/>
  <c r="ED165" i="12"/>
  <c r="BH221" i="12"/>
  <c r="BH220" i="12"/>
  <c r="BH218" i="12"/>
  <c r="BH216" i="12"/>
  <c r="BH214" i="12"/>
  <c r="BH217" i="12"/>
  <c r="BH219" i="12"/>
  <c r="BH213" i="12"/>
  <c r="BH212" i="12"/>
  <c r="BH211" i="12"/>
  <c r="BH208" i="12"/>
  <c r="BH210" i="12"/>
  <c r="BH206" i="12"/>
  <c r="BH205" i="12"/>
  <c r="BH215" i="12"/>
  <c r="BH203" i="12"/>
  <c r="BH204" i="12"/>
  <c r="BH201" i="12"/>
  <c r="BH195" i="12"/>
  <c r="BH199" i="12"/>
  <c r="BH197" i="12"/>
  <c r="BH200" i="12"/>
  <c r="BH198" i="12"/>
  <c r="BH192" i="12"/>
  <c r="BH190" i="12"/>
  <c r="BH188" i="12"/>
  <c r="BH193" i="12"/>
  <c r="BH191" i="12"/>
  <c r="BH207" i="12"/>
  <c r="BH194" i="12"/>
  <c r="BH184" i="12"/>
  <c r="BH209" i="12"/>
  <c r="BH196" i="12"/>
  <c r="BH187" i="12"/>
  <c r="BH182" i="12"/>
  <c r="BH202" i="12"/>
  <c r="BH181" i="12"/>
  <c r="BH183" i="12"/>
  <c r="BH186" i="12"/>
  <c r="BH185" i="12"/>
  <c r="BH175" i="12"/>
  <c r="BH189" i="12"/>
  <c r="BH178" i="12"/>
  <c r="BH176" i="12"/>
  <c r="BH177" i="12"/>
  <c r="BH179" i="12"/>
  <c r="BH166" i="12"/>
  <c r="BH161" i="12"/>
  <c r="BH165" i="12"/>
  <c r="BH159" i="12"/>
  <c r="BH158" i="12"/>
  <c r="BH180" i="12"/>
  <c r="BH157" i="12"/>
  <c r="BH163" i="12"/>
  <c r="BH162" i="12"/>
  <c r="BH150" i="12"/>
  <c r="BH156" i="12"/>
  <c r="BH155" i="12"/>
  <c r="BH160" i="12"/>
  <c r="BH154" i="12"/>
  <c r="BH152" i="12"/>
  <c r="BH164" i="12"/>
  <c r="BH151" i="12"/>
  <c r="BH143" i="12"/>
  <c r="BH148" i="12"/>
  <c r="BH153" i="12"/>
  <c r="BH147" i="12"/>
  <c r="BH141" i="12"/>
  <c r="BH138" i="12"/>
  <c r="BH146" i="12"/>
  <c r="BH140" i="12"/>
  <c r="BH136" i="12"/>
  <c r="BH145" i="12"/>
  <c r="BH134" i="12"/>
  <c r="BH149" i="12"/>
  <c r="BH144" i="12"/>
  <c r="BH137" i="12"/>
  <c r="BH135" i="12"/>
  <c r="BH132" i="12"/>
  <c r="BH142" i="12"/>
  <c r="BH131" i="12"/>
  <c r="BH129" i="12"/>
  <c r="BH133" i="12"/>
  <c r="BH130" i="12"/>
  <c r="BH139" i="12"/>
  <c r="BH125" i="12"/>
  <c r="BH124" i="12"/>
  <c r="BH120" i="12"/>
  <c r="BH127" i="12"/>
  <c r="BH123" i="12"/>
  <c r="BH126" i="12"/>
  <c r="BH121" i="12"/>
  <c r="BH128" i="12"/>
  <c r="BH122" i="12"/>
  <c r="BH111" i="12"/>
  <c r="BH110" i="12"/>
  <c r="BH109" i="12"/>
  <c r="BH108" i="12"/>
  <c r="BH107" i="12"/>
  <c r="BH106" i="12"/>
  <c r="BH98" i="12"/>
  <c r="BH90" i="12"/>
  <c r="BH97" i="12"/>
  <c r="BH84" i="12"/>
  <c r="BH104" i="12"/>
  <c r="BH96" i="12"/>
  <c r="BH89" i="12"/>
  <c r="BH103" i="12"/>
  <c r="BH95" i="12"/>
  <c r="BH102" i="12"/>
  <c r="BH94" i="12"/>
  <c r="BH88" i="12"/>
  <c r="BH101" i="12"/>
  <c r="BH93" i="12"/>
  <c r="BH87" i="12"/>
  <c r="BH100" i="12"/>
  <c r="BH92" i="12"/>
  <c r="BH86" i="12"/>
  <c r="BH83" i="12"/>
  <c r="BH105" i="12"/>
  <c r="BH99" i="12"/>
  <c r="BH91" i="12"/>
  <c r="BH85" i="12"/>
  <c r="BH76" i="12"/>
  <c r="BH75" i="12"/>
  <c r="BH70" i="12"/>
  <c r="BH69" i="12"/>
  <c r="BH65" i="12"/>
  <c r="BH82" i="12"/>
  <c r="BH80" i="12"/>
  <c r="BH77" i="12"/>
  <c r="BH72" i="12"/>
  <c r="BH68" i="12"/>
  <c r="BH78" i="12"/>
  <c r="BH71" i="12"/>
  <c r="BH66" i="12"/>
  <c r="BH73" i="12"/>
  <c r="BH81" i="12"/>
  <c r="BH79" i="12"/>
  <c r="BH67" i="12"/>
  <c r="BH74" i="12"/>
  <c r="BH55" i="12"/>
  <c r="BH47" i="12"/>
  <c r="BH39" i="12"/>
  <c r="BH54" i="12"/>
  <c r="BH46" i="12"/>
  <c r="BH38" i="12"/>
  <c r="BH53" i="12"/>
  <c r="BH45" i="12"/>
  <c r="BH37" i="12"/>
  <c r="BH52" i="12"/>
  <c r="BH44" i="12"/>
  <c r="BH36" i="12"/>
  <c r="BH51" i="12"/>
  <c r="BH43" i="12"/>
  <c r="BH35" i="12"/>
  <c r="BH50" i="12"/>
  <c r="BH42" i="12"/>
  <c r="BH34" i="12"/>
  <c r="BH49" i="12"/>
  <c r="BH41" i="12"/>
  <c r="BH48" i="12"/>
  <c r="BH40" i="12"/>
  <c r="BH23" i="12"/>
  <c r="BH28" i="12"/>
  <c r="BH18" i="12"/>
  <c r="BH20" i="12"/>
  <c r="BH19" i="12"/>
  <c r="BH14" i="12"/>
  <c r="BH13" i="12"/>
  <c r="BH26" i="12"/>
  <c r="BH24" i="12"/>
  <c r="BH21" i="12"/>
  <c r="BH32" i="12"/>
  <c r="BH16" i="12"/>
  <c r="BH12" i="12"/>
  <c r="BH31" i="12"/>
  <c r="BH22" i="12"/>
  <c r="BH15" i="12"/>
  <c r="BH33" i="12"/>
  <c r="BH30" i="12"/>
  <c r="BH27" i="12"/>
  <c r="BH17" i="12"/>
  <c r="BH29" i="12"/>
  <c r="BH25" i="12"/>
  <c r="BH7" i="12"/>
  <c r="BH11" i="12"/>
  <c r="BI8" i="12"/>
  <c r="BH9" i="12"/>
  <c r="BH10" i="12"/>
  <c r="EE220" i="12"/>
  <c r="ED220" i="12"/>
  <c r="EC220" i="12"/>
  <c r="EB220" i="12"/>
  <c r="DZ221" i="12"/>
  <c r="EA220" i="12"/>
  <c r="EX53" i="12"/>
  <c r="ES110" i="12"/>
  <c r="ER110" i="12"/>
  <c r="EP221" i="12"/>
  <c r="EO221" i="12"/>
  <c r="EN221" i="12"/>
  <c r="EL222" i="12"/>
  <c r="EM221" i="12"/>
  <c r="EQ221" i="12"/>
  <c r="BI63" i="12"/>
  <c r="BJ64" i="12"/>
  <c r="BJ63" i="12" s="1"/>
  <c r="EF219" i="12"/>
  <c r="EG219" i="12"/>
  <c r="EX219" i="12" s="1"/>
  <c r="DT220" i="12"/>
  <c r="DT219" i="12"/>
  <c r="DT218" i="12"/>
  <c r="DT221" i="12"/>
  <c r="DT216" i="12"/>
  <c r="DT215" i="12"/>
  <c r="DT214" i="12"/>
  <c r="DT217" i="12"/>
  <c r="DT213" i="12"/>
  <c r="DT212" i="12"/>
  <c r="DT211" i="12"/>
  <c r="DT210" i="12"/>
  <c r="DT209" i="12"/>
  <c r="DT208" i="12"/>
  <c r="DT205" i="12"/>
  <c r="DT203" i="12"/>
  <c r="DT197" i="12"/>
  <c r="DT207" i="12"/>
  <c r="DT202" i="12"/>
  <c r="DT196" i="12"/>
  <c r="DT206" i="12"/>
  <c r="DT204" i="12"/>
  <c r="DT201" i="12"/>
  <c r="DT195" i="12"/>
  <c r="DT199" i="12"/>
  <c r="DT191" i="12"/>
  <c r="DT189" i="12"/>
  <c r="DT200" i="12"/>
  <c r="DT198" i="12"/>
  <c r="DT192" i="12"/>
  <c r="DT190" i="12"/>
  <c r="DT187" i="12"/>
  <c r="DT188" i="12"/>
  <c r="DT194" i="12"/>
  <c r="DT186" i="12"/>
  <c r="DT184" i="12"/>
  <c r="DT181" i="12"/>
  <c r="DT179" i="12"/>
  <c r="DT193" i="12"/>
  <c r="DT183" i="12"/>
  <c r="DT182" i="12"/>
  <c r="DT180" i="12"/>
  <c r="DT177" i="12"/>
  <c r="DT166" i="12"/>
  <c r="DT175" i="12"/>
  <c r="DT165" i="12"/>
  <c r="DT176" i="12"/>
  <c r="DT185" i="12"/>
  <c r="DT157" i="12"/>
  <c r="DT163" i="12"/>
  <c r="DT162" i="12"/>
  <c r="DT178" i="12"/>
  <c r="DT161" i="12"/>
  <c r="DT159" i="12"/>
  <c r="DT158" i="12"/>
  <c r="DT154" i="12"/>
  <c r="DT152" i="12"/>
  <c r="DT151" i="12"/>
  <c r="DT150" i="12"/>
  <c r="DT160" i="12"/>
  <c r="DT156" i="12"/>
  <c r="DT148" i="12"/>
  <c r="DT155" i="12"/>
  <c r="DT145" i="12"/>
  <c r="DT139" i="12"/>
  <c r="DT149" i="12"/>
  <c r="DT164" i="12"/>
  <c r="DT137" i="12"/>
  <c r="DT135" i="12"/>
  <c r="DT132" i="12"/>
  <c r="DT153" i="12"/>
  <c r="DT143" i="12"/>
  <c r="DT147" i="12"/>
  <c r="DT141" i="12"/>
  <c r="DT138" i="12"/>
  <c r="DT146" i="12"/>
  <c r="DT140" i="12"/>
  <c r="DT136" i="12"/>
  <c r="DT134" i="12"/>
  <c r="DT144" i="12"/>
  <c r="DT133" i="12"/>
  <c r="DT130" i="12"/>
  <c r="DT142" i="12"/>
  <c r="DT131" i="12"/>
  <c r="DT129" i="12"/>
  <c r="DT128" i="12"/>
  <c r="DT122" i="12"/>
  <c r="DT127" i="12"/>
  <c r="DT126" i="12"/>
  <c r="DT120" i="12"/>
  <c r="DT125" i="12"/>
  <c r="DT124" i="12"/>
  <c r="DT123" i="12"/>
  <c r="DT121" i="12"/>
  <c r="DT107" i="12"/>
  <c r="DT106" i="12"/>
  <c r="DT111" i="12"/>
  <c r="DT110" i="12"/>
  <c r="DT109" i="12"/>
  <c r="DT108" i="12"/>
  <c r="DT105" i="12"/>
  <c r="DT102" i="12"/>
  <c r="DT94" i="12"/>
  <c r="DT88" i="12"/>
  <c r="DT101" i="12"/>
  <c r="DT93" i="12"/>
  <c r="DT87" i="12"/>
  <c r="DT100" i="12"/>
  <c r="DT92" i="12"/>
  <c r="DT86" i="12"/>
  <c r="DT83" i="12"/>
  <c r="DT99" i="12"/>
  <c r="DT91" i="12"/>
  <c r="DT85" i="12"/>
  <c r="DT98" i="12"/>
  <c r="DT90" i="12"/>
  <c r="DT84" i="12"/>
  <c r="DT97" i="12"/>
  <c r="DT89" i="12"/>
  <c r="DT104" i="12"/>
  <c r="DT96" i="12"/>
  <c r="DT103" i="12"/>
  <c r="DT95" i="12"/>
  <c r="DT82" i="12"/>
  <c r="DT73" i="12"/>
  <c r="DT81" i="12"/>
  <c r="DT79" i="12"/>
  <c r="DT76" i="12"/>
  <c r="DT67" i="12"/>
  <c r="DT74" i="12"/>
  <c r="DT75" i="12"/>
  <c r="DT72" i="12"/>
  <c r="DT71" i="12"/>
  <c r="DT65" i="12"/>
  <c r="DT80" i="12"/>
  <c r="DT77" i="12"/>
  <c r="DT70" i="12"/>
  <c r="DT69" i="12"/>
  <c r="DT68" i="12"/>
  <c r="DT66" i="12"/>
  <c r="DT78" i="12"/>
  <c r="DT51" i="12"/>
  <c r="DT43" i="12"/>
  <c r="DT35" i="12"/>
  <c r="DT50" i="12"/>
  <c r="DT42" i="12"/>
  <c r="DT34" i="12"/>
  <c r="DT49" i="12"/>
  <c r="DT41" i="12"/>
  <c r="DT48" i="12"/>
  <c r="DT40" i="12"/>
  <c r="DT55" i="12"/>
  <c r="DT47" i="12"/>
  <c r="DT39" i="12"/>
  <c r="DT54" i="12"/>
  <c r="DT46" i="12"/>
  <c r="DT38" i="12"/>
  <c r="DT53" i="12"/>
  <c r="DT45" i="12"/>
  <c r="DT37" i="12"/>
  <c r="DT52" i="12"/>
  <c r="DT44" i="12"/>
  <c r="DT36" i="12"/>
  <c r="DT32" i="12"/>
  <c r="DT14" i="12"/>
  <c r="DT13" i="12"/>
  <c r="DT12" i="12"/>
  <c r="DT33" i="12"/>
  <c r="DT31" i="12"/>
  <c r="DT22" i="12"/>
  <c r="DT30" i="12"/>
  <c r="DT27" i="12"/>
  <c r="DT17" i="12"/>
  <c r="DT29" i="12"/>
  <c r="DT25" i="12"/>
  <c r="DT23" i="12"/>
  <c r="DT28" i="12"/>
  <c r="DT20" i="12"/>
  <c r="DT11" i="12"/>
  <c r="DT18" i="12"/>
  <c r="DT19" i="12"/>
  <c r="DT16" i="12"/>
  <c r="DT15" i="12"/>
  <c r="DT26" i="12"/>
  <c r="DT24" i="12"/>
  <c r="DT21" i="12"/>
  <c r="DT9" i="12"/>
  <c r="DU8" i="12"/>
  <c r="DT10" i="12"/>
  <c r="DT7" i="12"/>
  <c r="ER165" i="12"/>
  <c r="ES165" i="12"/>
  <c r="DZ112" i="12"/>
  <c r="EA111" i="12"/>
  <c r="EE111" i="12"/>
  <c r="ED111" i="12"/>
  <c r="EC111" i="12"/>
  <c r="EB111" i="12"/>
  <c r="ES220" i="12"/>
  <c r="ER220" i="12"/>
  <c r="EF164" i="12"/>
  <c r="EG164" i="12"/>
  <c r="EX164" i="12" s="1"/>
  <c r="EG110" i="12"/>
  <c r="EX110" i="12" s="1"/>
  <c r="EF110" i="12"/>
  <c r="DV174" i="12"/>
  <c r="DV173" i="12" s="1"/>
  <c r="DU173" i="12"/>
  <c r="EQ166" i="12"/>
  <c r="EP166" i="12"/>
  <c r="EN166" i="12"/>
  <c r="EL167" i="12"/>
  <c r="EM166" i="12"/>
  <c r="EO166" i="12"/>
  <c r="BJ119" i="12"/>
  <c r="BJ118" i="12" s="1"/>
  <c r="BI118" i="12"/>
  <c r="EP55" i="12"/>
  <c r="EL56" i="12"/>
  <c r="EM55" i="12"/>
  <c r="EQ55" i="12"/>
  <c r="EO55" i="12"/>
  <c r="EN55" i="12"/>
  <c r="DZ56" i="12"/>
  <c r="EA55" i="12"/>
  <c r="EE55" i="12"/>
  <c r="ED55" i="12"/>
  <c r="EC55" i="12"/>
  <c r="EB55" i="12"/>
  <c r="BI173" i="12"/>
  <c r="BJ174" i="12"/>
  <c r="BJ173" i="12" s="1"/>
  <c r="ES54" i="12"/>
  <c r="ER54" i="12"/>
  <c r="EG54" i="12"/>
  <c r="EF54" i="12"/>
  <c r="EX54" i="12" l="1"/>
  <c r="EG55" i="12"/>
  <c r="EF55" i="12"/>
  <c r="EQ167" i="12"/>
  <c r="EP167" i="12"/>
  <c r="EO167" i="12"/>
  <c r="EL168" i="12"/>
  <c r="EM167" i="12"/>
  <c r="EN167" i="12"/>
  <c r="EE166" i="12"/>
  <c r="ED166" i="12"/>
  <c r="EB166" i="12"/>
  <c r="DZ167" i="12"/>
  <c r="EA166" i="12"/>
  <c r="EC166" i="12"/>
  <c r="ER166" i="12"/>
  <c r="ES166" i="12"/>
  <c r="EE112" i="12"/>
  <c r="ED112" i="12"/>
  <c r="EC112" i="12"/>
  <c r="EB112" i="12"/>
  <c r="DZ113" i="12"/>
  <c r="EA112" i="12"/>
  <c r="ES111" i="12"/>
  <c r="ER111" i="12"/>
  <c r="EQ56" i="12"/>
  <c r="EP56" i="12"/>
  <c r="EO56" i="12"/>
  <c r="EN56" i="12"/>
  <c r="EL57" i="12"/>
  <c r="EM56" i="12"/>
  <c r="BI222" i="12"/>
  <c r="BI221" i="12"/>
  <c r="BI220" i="12"/>
  <c r="BI218" i="12"/>
  <c r="BI217" i="12"/>
  <c r="BI219" i="12"/>
  <c r="BI215" i="12"/>
  <c r="BI216" i="12"/>
  <c r="BI212" i="12"/>
  <c r="BI214" i="12"/>
  <c r="BI209" i="12"/>
  <c r="BI213" i="12"/>
  <c r="BI206" i="12"/>
  <c r="BI205" i="12"/>
  <c r="BI207" i="12"/>
  <c r="BI204" i="12"/>
  <c r="BI210" i="12"/>
  <c r="BI208" i="12"/>
  <c r="BI203" i="12"/>
  <c r="BI200" i="12"/>
  <c r="BI211" i="12"/>
  <c r="BI199" i="12"/>
  <c r="BI198" i="12"/>
  <c r="BI202" i="12"/>
  <c r="BI196" i="12"/>
  <c r="BI201" i="12"/>
  <c r="BI197" i="12"/>
  <c r="BI193" i="12"/>
  <c r="BI191" i="12"/>
  <c r="BI189" i="12"/>
  <c r="BI194" i="12"/>
  <c r="BI186" i="12"/>
  <c r="BI185" i="12"/>
  <c r="BI182" i="12"/>
  <c r="BI192" i="12"/>
  <c r="BI190" i="12"/>
  <c r="BI183" i="12"/>
  <c r="BI188" i="12"/>
  <c r="BI187" i="12"/>
  <c r="BI181" i="12"/>
  <c r="BI180" i="12"/>
  <c r="BI179" i="12"/>
  <c r="BI178" i="12"/>
  <c r="BI195" i="12"/>
  <c r="BI184" i="12"/>
  <c r="BI176" i="12"/>
  <c r="BI166" i="12"/>
  <c r="BI175" i="12"/>
  <c r="BI160" i="12"/>
  <c r="BI167" i="12"/>
  <c r="BI157" i="12"/>
  <c r="BI164" i="12"/>
  <c r="BI162" i="12"/>
  <c r="BI177" i="12"/>
  <c r="BI161" i="12"/>
  <c r="BI165" i="12"/>
  <c r="BI163" i="12"/>
  <c r="BI158" i="12"/>
  <c r="BI155" i="12"/>
  <c r="BI154" i="12"/>
  <c r="BI153" i="12"/>
  <c r="BI151" i="12"/>
  <c r="BI150" i="12"/>
  <c r="BI148" i="12"/>
  <c r="BI142" i="12"/>
  <c r="BI159" i="12"/>
  <c r="BI147" i="12"/>
  <c r="BI146" i="12"/>
  <c r="BI140" i="12"/>
  <c r="BI136" i="12"/>
  <c r="BI152" i="12"/>
  <c r="BI145" i="12"/>
  <c r="BI134" i="12"/>
  <c r="BI149" i="12"/>
  <c r="BI139" i="12"/>
  <c r="BI156" i="12"/>
  <c r="BI137" i="12"/>
  <c r="BI135" i="12"/>
  <c r="BI143" i="12"/>
  <c r="BI141" i="12"/>
  <c r="BI129" i="12"/>
  <c r="BI133" i="12"/>
  <c r="BI130" i="12"/>
  <c r="BI144" i="12"/>
  <c r="BI138" i="12"/>
  <c r="BI132" i="12"/>
  <c r="BI131" i="12"/>
  <c r="BI125" i="12"/>
  <c r="BI124" i="12"/>
  <c r="BI120" i="12"/>
  <c r="BI127" i="12"/>
  <c r="BI123" i="12"/>
  <c r="BI126" i="12"/>
  <c r="BI121" i="12"/>
  <c r="BI128" i="12"/>
  <c r="BI122" i="12"/>
  <c r="BI110" i="12"/>
  <c r="BI109" i="12"/>
  <c r="BI108" i="12"/>
  <c r="BI107" i="12"/>
  <c r="BI106" i="12"/>
  <c r="BI105" i="12"/>
  <c r="BI112" i="12"/>
  <c r="BI111" i="12"/>
  <c r="BI97" i="12"/>
  <c r="BI84" i="12"/>
  <c r="BI104" i="12"/>
  <c r="BI96" i="12"/>
  <c r="BI89" i="12"/>
  <c r="BI103" i="12"/>
  <c r="BI95" i="12"/>
  <c r="BI102" i="12"/>
  <c r="BI94" i="12"/>
  <c r="BI88" i="12"/>
  <c r="BI101" i="12"/>
  <c r="BI93" i="12"/>
  <c r="BI87" i="12"/>
  <c r="BI100" i="12"/>
  <c r="BI92" i="12"/>
  <c r="BI86" i="12"/>
  <c r="BI83" i="12"/>
  <c r="BI99" i="12"/>
  <c r="BI91" i="12"/>
  <c r="BI85" i="12"/>
  <c r="BI98" i="12"/>
  <c r="BI90" i="12"/>
  <c r="BI82" i="12"/>
  <c r="BI80" i="12"/>
  <c r="BI77" i="12"/>
  <c r="BI72" i="12"/>
  <c r="BI68" i="12"/>
  <c r="BI78" i="12"/>
  <c r="BI71" i="12"/>
  <c r="BI66" i="12"/>
  <c r="BI73" i="12"/>
  <c r="BI81" i="12"/>
  <c r="BI79" i="12"/>
  <c r="BI67" i="12"/>
  <c r="BI56" i="12"/>
  <c r="BI74" i="12"/>
  <c r="BI76" i="12"/>
  <c r="BI75" i="12"/>
  <c r="BI70" i="12"/>
  <c r="BI69" i="12"/>
  <c r="BI65" i="12"/>
  <c r="BI54" i="12"/>
  <c r="BI46" i="12"/>
  <c r="BI38" i="12"/>
  <c r="BI53" i="12"/>
  <c r="BI45" i="12"/>
  <c r="BI37" i="12"/>
  <c r="BI52" i="12"/>
  <c r="BI44" i="12"/>
  <c r="BI36" i="12"/>
  <c r="BI51" i="12"/>
  <c r="BI43" i="12"/>
  <c r="BI35" i="12"/>
  <c r="BI50" i="12"/>
  <c r="BI42" i="12"/>
  <c r="BI34" i="12"/>
  <c r="BI49" i="12"/>
  <c r="BI41" i="12"/>
  <c r="BI48" i="12"/>
  <c r="BI40" i="12"/>
  <c r="BI55" i="12"/>
  <c r="BI47" i="12"/>
  <c r="BI39" i="12"/>
  <c r="BI28" i="12"/>
  <c r="BI18" i="12"/>
  <c r="BI20" i="12"/>
  <c r="BI19" i="12"/>
  <c r="BI14" i="12"/>
  <c r="BI13" i="12"/>
  <c r="BI26" i="12"/>
  <c r="BI24" i="12"/>
  <c r="BI21" i="12"/>
  <c r="BI32" i="12"/>
  <c r="BI16" i="12"/>
  <c r="BI12" i="12"/>
  <c r="BI31" i="12"/>
  <c r="BI22" i="12"/>
  <c r="BI15" i="12"/>
  <c r="BI33" i="12"/>
  <c r="BI30" i="12"/>
  <c r="BI27" i="12"/>
  <c r="BI17" i="12"/>
  <c r="BI29" i="12"/>
  <c r="BI25" i="12"/>
  <c r="BI23" i="12"/>
  <c r="BI11" i="12"/>
  <c r="BJ8" i="12"/>
  <c r="BI9" i="12"/>
  <c r="BI10" i="12"/>
  <c r="BI7" i="12"/>
  <c r="EG111" i="12"/>
  <c r="EX111" i="12" s="1"/>
  <c r="EF111" i="12"/>
  <c r="EO222" i="12"/>
  <c r="EN222" i="12"/>
  <c r="EL223" i="12"/>
  <c r="EM222" i="12"/>
  <c r="EQ222" i="12"/>
  <c r="EP222" i="12"/>
  <c r="ED221" i="12"/>
  <c r="EC221" i="12"/>
  <c r="EB221" i="12"/>
  <c r="DZ222" i="12"/>
  <c r="EA221" i="12"/>
  <c r="EE221" i="12"/>
  <c r="EE56" i="12"/>
  <c r="ED56" i="12"/>
  <c r="EC56" i="12"/>
  <c r="EB56" i="12"/>
  <c r="DZ57" i="12"/>
  <c r="EA56" i="12"/>
  <c r="ES221" i="12"/>
  <c r="ER221" i="12"/>
  <c r="EG220" i="12"/>
  <c r="EX220" i="12" s="1"/>
  <c r="EF220" i="12"/>
  <c r="EF165" i="12"/>
  <c r="EG165" i="12"/>
  <c r="EX165" i="12" s="1"/>
  <c r="ES55" i="12"/>
  <c r="ER55" i="12"/>
  <c r="DU222" i="12"/>
  <c r="DU221" i="12"/>
  <c r="DU217" i="12"/>
  <c r="DU219" i="12"/>
  <c r="DU215" i="12"/>
  <c r="DU220" i="12"/>
  <c r="DU218" i="12"/>
  <c r="DU214" i="12"/>
  <c r="DU212" i="12"/>
  <c r="DU216" i="12"/>
  <c r="DU213" i="12"/>
  <c r="DU209" i="12"/>
  <c r="DU208" i="12"/>
  <c r="DU211" i="12"/>
  <c r="DU207" i="12"/>
  <c r="DU204" i="12"/>
  <c r="DU210" i="12"/>
  <c r="DU206" i="12"/>
  <c r="DU198" i="12"/>
  <c r="DU202" i="12"/>
  <c r="DU196" i="12"/>
  <c r="DU201" i="12"/>
  <c r="DU205" i="12"/>
  <c r="DU200" i="12"/>
  <c r="DU203" i="12"/>
  <c r="DU199" i="12"/>
  <c r="DU197" i="12"/>
  <c r="DU192" i="12"/>
  <c r="DU190" i="12"/>
  <c r="DU195" i="12"/>
  <c r="DU194" i="12"/>
  <c r="DU193" i="12"/>
  <c r="DU189" i="12"/>
  <c r="DU183" i="12"/>
  <c r="DU186" i="12"/>
  <c r="DU187" i="12"/>
  <c r="DU184" i="12"/>
  <c r="DU185" i="12"/>
  <c r="DU182" i="12"/>
  <c r="DU181" i="12"/>
  <c r="DU180" i="12"/>
  <c r="DU179" i="12"/>
  <c r="DU178" i="12"/>
  <c r="DU166" i="12"/>
  <c r="DU175" i="12"/>
  <c r="DU191" i="12"/>
  <c r="DU188" i="12"/>
  <c r="DU177" i="12"/>
  <c r="DU164" i="12"/>
  <c r="DU162" i="12"/>
  <c r="DU176" i="12"/>
  <c r="DU167" i="12"/>
  <c r="DU165" i="12"/>
  <c r="DU161" i="12"/>
  <c r="DU160" i="12"/>
  <c r="DU158" i="12"/>
  <c r="DU157" i="12"/>
  <c r="DU153" i="12"/>
  <c r="DU151" i="12"/>
  <c r="DU150" i="12"/>
  <c r="DU149" i="12"/>
  <c r="DU159" i="12"/>
  <c r="DU155" i="12"/>
  <c r="DU154" i="12"/>
  <c r="DU144" i="12"/>
  <c r="DU148" i="12"/>
  <c r="DU137" i="12"/>
  <c r="DU135" i="12"/>
  <c r="DU143" i="12"/>
  <c r="DU152" i="12"/>
  <c r="DU142" i="12"/>
  <c r="DU147" i="12"/>
  <c r="DU163" i="12"/>
  <c r="DU146" i="12"/>
  <c r="DU140" i="12"/>
  <c r="DU136" i="12"/>
  <c r="DU134" i="12"/>
  <c r="DU156" i="12"/>
  <c r="DU145" i="12"/>
  <c r="DU139" i="12"/>
  <c r="DU131" i="12"/>
  <c r="DU138" i="12"/>
  <c r="DU141" i="12"/>
  <c r="DU129" i="12"/>
  <c r="DU133" i="12"/>
  <c r="DU132" i="12"/>
  <c r="DU130" i="12"/>
  <c r="DU128" i="12"/>
  <c r="DU122" i="12"/>
  <c r="DU127" i="12"/>
  <c r="DU126" i="12"/>
  <c r="DU120" i="12"/>
  <c r="DU125" i="12"/>
  <c r="DU124" i="12"/>
  <c r="DU123" i="12"/>
  <c r="DU121" i="12"/>
  <c r="DU106" i="12"/>
  <c r="DU112" i="12"/>
  <c r="DU111" i="12"/>
  <c r="DU110" i="12"/>
  <c r="DU109" i="12"/>
  <c r="DU108" i="12"/>
  <c r="DU107" i="12"/>
  <c r="DU101" i="12"/>
  <c r="DU93" i="12"/>
  <c r="DU87" i="12"/>
  <c r="DU100" i="12"/>
  <c r="DU92" i="12"/>
  <c r="DU86" i="12"/>
  <c r="DU83" i="12"/>
  <c r="DU99" i="12"/>
  <c r="DU91" i="12"/>
  <c r="DU85" i="12"/>
  <c r="DU98" i="12"/>
  <c r="DU90" i="12"/>
  <c r="DU84" i="12"/>
  <c r="DU97" i="12"/>
  <c r="DU89" i="12"/>
  <c r="DU104" i="12"/>
  <c r="DU96" i="12"/>
  <c r="DU103" i="12"/>
  <c r="DU95" i="12"/>
  <c r="DU82" i="12"/>
  <c r="DU105" i="12"/>
  <c r="DU102" i="12"/>
  <c r="DU94" i="12"/>
  <c r="DU88" i="12"/>
  <c r="DU81" i="12"/>
  <c r="DU79" i="12"/>
  <c r="DU76" i="12"/>
  <c r="DU67" i="12"/>
  <c r="DU56" i="12"/>
  <c r="DU74" i="12"/>
  <c r="DU75" i="12"/>
  <c r="DU72" i="12"/>
  <c r="DU71" i="12"/>
  <c r="DU65" i="12"/>
  <c r="DU80" i="12"/>
  <c r="DU77" i="12"/>
  <c r="DU70" i="12"/>
  <c r="DU69" i="12"/>
  <c r="DU68" i="12"/>
  <c r="DU66" i="12"/>
  <c r="DU78" i="12"/>
  <c r="DU73" i="12"/>
  <c r="DU50" i="12"/>
  <c r="DU42" i="12"/>
  <c r="DU49" i="12"/>
  <c r="DU41" i="12"/>
  <c r="DU33" i="12"/>
  <c r="DU48" i="12"/>
  <c r="DU40" i="12"/>
  <c r="DU55" i="12"/>
  <c r="DU47" i="12"/>
  <c r="DU39" i="12"/>
  <c r="DU54" i="12"/>
  <c r="DU46" i="12"/>
  <c r="DU38" i="12"/>
  <c r="DU53" i="12"/>
  <c r="DU45" i="12"/>
  <c r="DU37" i="12"/>
  <c r="DU52" i="12"/>
  <c r="DU44" i="12"/>
  <c r="DU36" i="12"/>
  <c r="DU51" i="12"/>
  <c r="DU43" i="12"/>
  <c r="DU35" i="12"/>
  <c r="DU31" i="12"/>
  <c r="DU22" i="12"/>
  <c r="DU30" i="12"/>
  <c r="DU27" i="12"/>
  <c r="DU17" i="12"/>
  <c r="DU29" i="12"/>
  <c r="DU25" i="12"/>
  <c r="DU23" i="12"/>
  <c r="DU28" i="12"/>
  <c r="DU20" i="12"/>
  <c r="DU11" i="12"/>
  <c r="DU18" i="12"/>
  <c r="DU19" i="12"/>
  <c r="DU16" i="12"/>
  <c r="DU15" i="12"/>
  <c r="DU26" i="12"/>
  <c r="DU24" i="12"/>
  <c r="DU21" i="12"/>
  <c r="DU34" i="12"/>
  <c r="DU32" i="12"/>
  <c r="DU14" i="12"/>
  <c r="DU13" i="12"/>
  <c r="DU12" i="12"/>
  <c r="DV8" i="12"/>
  <c r="DU10" i="12"/>
  <c r="DU7" i="12"/>
  <c r="DU9" i="12"/>
  <c r="EQ112" i="12"/>
  <c r="EP112" i="12"/>
  <c r="EO112" i="12"/>
  <c r="EN112" i="12"/>
  <c r="EL113" i="12"/>
  <c r="EM112" i="12"/>
  <c r="ES167" i="12" l="1"/>
  <c r="ER167" i="12"/>
  <c r="EP168" i="12"/>
  <c r="EO168" i="12"/>
  <c r="EN168" i="12"/>
  <c r="EM168" i="12"/>
  <c r="EQ168" i="12"/>
  <c r="EN223" i="12"/>
  <c r="EM223" i="12"/>
  <c r="EQ223" i="12"/>
  <c r="EP223" i="12"/>
  <c r="EO223" i="12"/>
  <c r="BJ222" i="12"/>
  <c r="BJ221" i="12"/>
  <c r="BJ220" i="12"/>
  <c r="BJ218" i="12"/>
  <c r="BJ217" i="12"/>
  <c r="BJ216" i="12"/>
  <c r="BJ214" i="12"/>
  <c r="BJ215" i="12"/>
  <c r="BJ213" i="12"/>
  <c r="BJ223" i="12"/>
  <c r="BJ211" i="12"/>
  <c r="BJ210" i="12"/>
  <c r="BJ208" i="12"/>
  <c r="BJ205" i="12"/>
  <c r="BJ207" i="12"/>
  <c r="BJ204" i="12"/>
  <c r="BJ219" i="12"/>
  <c r="BJ203" i="12"/>
  <c r="BJ209" i="12"/>
  <c r="BJ206" i="12"/>
  <c r="BJ198" i="12"/>
  <c r="BJ197" i="12"/>
  <c r="BJ212" i="12"/>
  <c r="BJ201" i="12"/>
  <c r="BJ195" i="12"/>
  <c r="BJ202" i="12"/>
  <c r="BJ196" i="12"/>
  <c r="BJ188" i="12"/>
  <c r="BJ191" i="12"/>
  <c r="BJ189" i="12"/>
  <c r="BJ194" i="12"/>
  <c r="BJ192" i="12"/>
  <c r="BJ190" i="12"/>
  <c r="BJ187" i="12"/>
  <c r="BJ199" i="12"/>
  <c r="BJ181" i="12"/>
  <c r="BJ183" i="12"/>
  <c r="BJ200" i="12"/>
  <c r="BJ184" i="12"/>
  <c r="BJ186" i="12"/>
  <c r="BJ180" i="12"/>
  <c r="BJ193" i="12"/>
  <c r="BJ168" i="12"/>
  <c r="BJ177" i="12"/>
  <c r="BJ167" i="12"/>
  <c r="BJ185" i="12"/>
  <c r="BJ179" i="12"/>
  <c r="BJ175" i="12"/>
  <c r="BJ165" i="12"/>
  <c r="BJ159" i="12"/>
  <c r="BJ176" i="12"/>
  <c r="BJ164" i="12"/>
  <c r="BJ182" i="12"/>
  <c r="BJ166" i="12"/>
  <c r="BJ163" i="12"/>
  <c r="BJ178" i="12"/>
  <c r="BJ161" i="12"/>
  <c r="BJ160" i="12"/>
  <c r="BJ156" i="12"/>
  <c r="BJ162" i="12"/>
  <c r="BJ154" i="12"/>
  <c r="BJ153" i="12"/>
  <c r="BJ152" i="12"/>
  <c r="BJ150" i="12"/>
  <c r="BJ158" i="12"/>
  <c r="BJ149" i="12"/>
  <c r="BJ157" i="12"/>
  <c r="BJ155" i="12"/>
  <c r="BJ147" i="12"/>
  <c r="BJ141" i="12"/>
  <c r="BJ138" i="12"/>
  <c r="BJ146" i="12"/>
  <c r="BJ145" i="12"/>
  <c r="BJ134" i="12"/>
  <c r="BJ139" i="12"/>
  <c r="BJ144" i="12"/>
  <c r="BJ151" i="12"/>
  <c r="BJ143" i="12"/>
  <c r="BJ148" i="12"/>
  <c r="BJ142" i="12"/>
  <c r="BJ133" i="12"/>
  <c r="BJ135" i="12"/>
  <c r="BJ137" i="12"/>
  <c r="BJ130" i="12"/>
  <c r="BJ140" i="12"/>
  <c r="BJ136" i="12"/>
  <c r="BJ132" i="12"/>
  <c r="BJ131" i="12"/>
  <c r="BJ127" i="12"/>
  <c r="BJ123" i="12"/>
  <c r="BJ126" i="12"/>
  <c r="BJ121" i="12"/>
  <c r="BJ128" i="12"/>
  <c r="BJ122" i="12"/>
  <c r="BJ129" i="12"/>
  <c r="BJ125" i="12"/>
  <c r="BJ124" i="12"/>
  <c r="BJ120" i="12"/>
  <c r="BJ109" i="12"/>
  <c r="BJ108" i="12"/>
  <c r="BJ107" i="12"/>
  <c r="BJ106" i="12"/>
  <c r="BJ113" i="12"/>
  <c r="BJ105" i="12"/>
  <c r="BJ112" i="12"/>
  <c r="BJ111" i="12"/>
  <c r="BJ110" i="12"/>
  <c r="BJ104" i="12"/>
  <c r="BJ96" i="12"/>
  <c r="BJ89" i="12"/>
  <c r="BJ103" i="12"/>
  <c r="BJ95" i="12"/>
  <c r="BJ102" i="12"/>
  <c r="BJ94" i="12"/>
  <c r="BJ88" i="12"/>
  <c r="BJ101" i="12"/>
  <c r="BJ93" i="12"/>
  <c r="BJ87" i="12"/>
  <c r="BJ100" i="12"/>
  <c r="BJ92" i="12"/>
  <c r="BJ86" i="12"/>
  <c r="BJ83" i="12"/>
  <c r="BJ99" i="12"/>
  <c r="BJ91" i="12"/>
  <c r="BJ85" i="12"/>
  <c r="BJ98" i="12"/>
  <c r="BJ90" i="12"/>
  <c r="BJ97" i="12"/>
  <c r="BJ84" i="12"/>
  <c r="BJ72" i="12"/>
  <c r="BJ68" i="12"/>
  <c r="BJ78" i="12"/>
  <c r="BJ71" i="12"/>
  <c r="BJ66" i="12"/>
  <c r="BJ73" i="12"/>
  <c r="BJ81" i="12"/>
  <c r="BJ57" i="12"/>
  <c r="BJ79" i="12"/>
  <c r="BJ67" i="12"/>
  <c r="BJ56" i="12"/>
  <c r="BJ74" i="12"/>
  <c r="BJ76" i="12"/>
  <c r="BJ75" i="12"/>
  <c r="BJ70" i="12"/>
  <c r="BJ69" i="12"/>
  <c r="BJ65" i="12"/>
  <c r="BJ82" i="12"/>
  <c r="BJ80" i="12"/>
  <c r="BJ77" i="12"/>
  <c r="BJ53" i="12"/>
  <c r="BJ45" i="12"/>
  <c r="BJ37" i="12"/>
  <c r="BJ52" i="12"/>
  <c r="BJ44" i="12"/>
  <c r="BJ36" i="12"/>
  <c r="BJ51" i="12"/>
  <c r="BJ43" i="12"/>
  <c r="BJ35" i="12"/>
  <c r="BJ50" i="12"/>
  <c r="BJ42" i="12"/>
  <c r="BJ49" i="12"/>
  <c r="BJ41" i="12"/>
  <c r="BJ48" i="12"/>
  <c r="BJ40" i="12"/>
  <c r="BJ33" i="12"/>
  <c r="BJ55" i="12"/>
  <c r="BJ47" i="12"/>
  <c r="BJ39" i="12"/>
  <c r="BJ54" i="12"/>
  <c r="BJ46" i="12"/>
  <c r="BJ38" i="12"/>
  <c r="BJ20" i="12"/>
  <c r="BJ19" i="12"/>
  <c r="BJ14" i="12"/>
  <c r="BJ13" i="12"/>
  <c r="BJ26" i="12"/>
  <c r="BJ24" i="12"/>
  <c r="BJ21" i="12"/>
  <c r="BJ32" i="12"/>
  <c r="BJ16" i="12"/>
  <c r="BJ31" i="12"/>
  <c r="BJ22" i="12"/>
  <c r="BJ15" i="12"/>
  <c r="BJ34" i="12"/>
  <c r="BJ30" i="12"/>
  <c r="BJ27" i="12"/>
  <c r="BJ17" i="12"/>
  <c r="BJ29" i="12"/>
  <c r="BJ25" i="12"/>
  <c r="BJ23" i="12"/>
  <c r="BJ28" i="12"/>
  <c r="BJ18" i="12"/>
  <c r="BJ11" i="12"/>
  <c r="BJ9" i="12"/>
  <c r="BJ12" i="12"/>
  <c r="BJ10" i="12"/>
  <c r="BJ7" i="12"/>
  <c r="EQ57" i="12"/>
  <c r="EP57" i="12"/>
  <c r="EO57" i="12"/>
  <c r="EN57" i="12"/>
  <c r="EM57" i="12"/>
  <c r="EE113" i="12"/>
  <c r="ED113" i="12"/>
  <c r="EC113" i="12"/>
  <c r="EB113" i="12"/>
  <c r="EA113" i="12"/>
  <c r="EC222" i="12"/>
  <c r="EB222" i="12"/>
  <c r="DZ223" i="12"/>
  <c r="EA222" i="12"/>
  <c r="EE222" i="12"/>
  <c r="ED222" i="12"/>
  <c r="ES222" i="12"/>
  <c r="ER222" i="12"/>
  <c r="ES56" i="12"/>
  <c r="ER56" i="12"/>
  <c r="EG112" i="12"/>
  <c r="EF112" i="12"/>
  <c r="EE167" i="12"/>
  <c r="ED167" i="12"/>
  <c r="EC167" i="12"/>
  <c r="DZ168" i="12"/>
  <c r="EA167" i="12"/>
  <c r="EB167" i="12"/>
  <c r="EQ113" i="12"/>
  <c r="EP113" i="12"/>
  <c r="EO113" i="12"/>
  <c r="EN113" i="12"/>
  <c r="EM113" i="12"/>
  <c r="DV223" i="12"/>
  <c r="DV222" i="12"/>
  <c r="DV221" i="12"/>
  <c r="DV220" i="12"/>
  <c r="DV216" i="12"/>
  <c r="DV218" i="12"/>
  <c r="DV213" i="12"/>
  <c r="DV211" i="12"/>
  <c r="DV214" i="12"/>
  <c r="DV212" i="12"/>
  <c r="DV208" i="12"/>
  <c r="DV210" i="12"/>
  <c r="DV219" i="12"/>
  <c r="DV207" i="12"/>
  <c r="DV217" i="12"/>
  <c r="DV205" i="12"/>
  <c r="DV209" i="12"/>
  <c r="DV197" i="12"/>
  <c r="DV201" i="12"/>
  <c r="DV195" i="12"/>
  <c r="DV206" i="12"/>
  <c r="DV204" i="12"/>
  <c r="DV200" i="12"/>
  <c r="DV199" i="12"/>
  <c r="DV203" i="12"/>
  <c r="DV192" i="12"/>
  <c r="DV190" i="12"/>
  <c r="DV187" i="12"/>
  <c r="DV202" i="12"/>
  <c r="DV198" i="12"/>
  <c r="DV196" i="12"/>
  <c r="DV194" i="12"/>
  <c r="DV188" i="12"/>
  <c r="DV191" i="12"/>
  <c r="DV189" i="12"/>
  <c r="DV184" i="12"/>
  <c r="DV185" i="12"/>
  <c r="DV182" i="12"/>
  <c r="DV215" i="12"/>
  <c r="DV193" i="12"/>
  <c r="DV183" i="12"/>
  <c r="DV181" i="12"/>
  <c r="DV180" i="12"/>
  <c r="DV177" i="12"/>
  <c r="DV167" i="12"/>
  <c r="DV175" i="12"/>
  <c r="DV176" i="12"/>
  <c r="DV186" i="12"/>
  <c r="DV178" i="12"/>
  <c r="DV168" i="12"/>
  <c r="DV163" i="12"/>
  <c r="DV179" i="12"/>
  <c r="DV165" i="12"/>
  <c r="DV161" i="12"/>
  <c r="DV160" i="12"/>
  <c r="DV159" i="12"/>
  <c r="DV164" i="12"/>
  <c r="DV158" i="12"/>
  <c r="DV152" i="12"/>
  <c r="DV150" i="12"/>
  <c r="DV162" i="12"/>
  <c r="DV149" i="12"/>
  <c r="DV157" i="12"/>
  <c r="DV156" i="12"/>
  <c r="DV154" i="12"/>
  <c r="DV153" i="12"/>
  <c r="DV148" i="12"/>
  <c r="DV155" i="12"/>
  <c r="DV166" i="12"/>
  <c r="DV143" i="12"/>
  <c r="DV142" i="12"/>
  <c r="DV133" i="12"/>
  <c r="DV147" i="12"/>
  <c r="DV141" i="12"/>
  <c r="DV138" i="12"/>
  <c r="DV151" i="12"/>
  <c r="DV145" i="12"/>
  <c r="DV139" i="12"/>
  <c r="DV144" i="12"/>
  <c r="DV146" i="12"/>
  <c r="DV135" i="12"/>
  <c r="DV137" i="12"/>
  <c r="DV140" i="12"/>
  <c r="DV134" i="12"/>
  <c r="DV136" i="12"/>
  <c r="DV132" i="12"/>
  <c r="DV131" i="12"/>
  <c r="DV130" i="12"/>
  <c r="DV122" i="12"/>
  <c r="DV127" i="12"/>
  <c r="DV126" i="12"/>
  <c r="DV120" i="12"/>
  <c r="DV125" i="12"/>
  <c r="DV124" i="12"/>
  <c r="DV123" i="12"/>
  <c r="DV121" i="12"/>
  <c r="DV129" i="12"/>
  <c r="DV128" i="12"/>
  <c r="DV113" i="12"/>
  <c r="DV112" i="12"/>
  <c r="DV111" i="12"/>
  <c r="DV110" i="12"/>
  <c r="DV109" i="12"/>
  <c r="DV108" i="12"/>
  <c r="DV107" i="12"/>
  <c r="DV106" i="12"/>
  <c r="DV100" i="12"/>
  <c r="DV92" i="12"/>
  <c r="DV86" i="12"/>
  <c r="DV83" i="12"/>
  <c r="DV99" i="12"/>
  <c r="DV91" i="12"/>
  <c r="DV85" i="12"/>
  <c r="DV98" i="12"/>
  <c r="DV90" i="12"/>
  <c r="DV84" i="12"/>
  <c r="DV97" i="12"/>
  <c r="DV89" i="12"/>
  <c r="DV104" i="12"/>
  <c r="DV96" i="12"/>
  <c r="DV103" i="12"/>
  <c r="DV95" i="12"/>
  <c r="DV82" i="12"/>
  <c r="DV105" i="12"/>
  <c r="DV102" i="12"/>
  <c r="DV94" i="12"/>
  <c r="DV88" i="12"/>
  <c r="DV101" i="12"/>
  <c r="DV93" i="12"/>
  <c r="DV87" i="12"/>
  <c r="DV76" i="12"/>
  <c r="DV67" i="12"/>
  <c r="DV56" i="12"/>
  <c r="DV74" i="12"/>
  <c r="DV75" i="12"/>
  <c r="DV72" i="12"/>
  <c r="DV71" i="12"/>
  <c r="DV65" i="12"/>
  <c r="DV80" i="12"/>
  <c r="DV77" i="12"/>
  <c r="DV70" i="12"/>
  <c r="DV69" i="12"/>
  <c r="DV68" i="12"/>
  <c r="DV66" i="12"/>
  <c r="DV78" i="12"/>
  <c r="DV73" i="12"/>
  <c r="DV81" i="12"/>
  <c r="DV79" i="12"/>
  <c r="DV57" i="12"/>
  <c r="DV49" i="12"/>
  <c r="DV41" i="12"/>
  <c r="DV48" i="12"/>
  <c r="DV40" i="12"/>
  <c r="DV55" i="12"/>
  <c r="DV47" i="12"/>
  <c r="DV39" i="12"/>
  <c r="DV54" i="12"/>
  <c r="DV46" i="12"/>
  <c r="DV38" i="12"/>
  <c r="DV53" i="12"/>
  <c r="DV45" i="12"/>
  <c r="DV37" i="12"/>
  <c r="DV52" i="12"/>
  <c r="DV44" i="12"/>
  <c r="DV36" i="12"/>
  <c r="DV51" i="12"/>
  <c r="DV43" i="12"/>
  <c r="DV35" i="12"/>
  <c r="DV50" i="12"/>
  <c r="DV42" i="12"/>
  <c r="DV34" i="12"/>
  <c r="DV33" i="12"/>
  <c r="DV30" i="12"/>
  <c r="DV27" i="12"/>
  <c r="DV17" i="12"/>
  <c r="DV29" i="12"/>
  <c r="DV25" i="12"/>
  <c r="DV23" i="12"/>
  <c r="DV28" i="12"/>
  <c r="DV20" i="12"/>
  <c r="DV18" i="12"/>
  <c r="DV19" i="12"/>
  <c r="DV16" i="12"/>
  <c r="DV15" i="12"/>
  <c r="DV26" i="12"/>
  <c r="DV24" i="12"/>
  <c r="DV21" i="12"/>
  <c r="DV32" i="12"/>
  <c r="DV14" i="12"/>
  <c r="DV13" i="12"/>
  <c r="DV12" i="12"/>
  <c r="DV31" i="12"/>
  <c r="DV22" i="12"/>
  <c r="DV11" i="12"/>
  <c r="DV10" i="12"/>
  <c r="DV7" i="12"/>
  <c r="DV9" i="12"/>
  <c r="EE57" i="12"/>
  <c r="ED57" i="12"/>
  <c r="EC57" i="12"/>
  <c r="EB57" i="12"/>
  <c r="EA57" i="12"/>
  <c r="EG221" i="12"/>
  <c r="EX221" i="12" s="1"/>
  <c r="EF221" i="12"/>
  <c r="EF166" i="12"/>
  <c r="EG166" i="12"/>
  <c r="EX166" i="12" s="1"/>
  <c r="ES112" i="12"/>
  <c r="ER112" i="12"/>
  <c r="EG56" i="12"/>
  <c r="EX56" i="12" s="1"/>
  <c r="EF56" i="12"/>
  <c r="EX55" i="12"/>
  <c r="ER224" i="12" l="1"/>
  <c r="ER114" i="12"/>
  <c r="EJ11" i="12"/>
  <c r="EE58" i="12"/>
  <c r="EE59" i="12"/>
  <c r="EO58" i="12"/>
  <c r="EO59" i="12"/>
  <c r="ES223" i="12"/>
  <c r="ER223" i="12"/>
  <c r="EN225" i="12"/>
  <c r="EN224" i="12"/>
  <c r="ED168" i="12"/>
  <c r="EC168" i="12"/>
  <c r="EB168" i="12"/>
  <c r="EA168" i="12"/>
  <c r="EE168" i="12"/>
  <c r="EP58" i="12"/>
  <c r="EP59" i="12"/>
  <c r="EQ170" i="12"/>
  <c r="EQ169" i="12"/>
  <c r="EV122" i="12"/>
  <c r="EG113" i="12"/>
  <c r="EF113" i="12"/>
  <c r="EB115" i="12"/>
  <c r="EB114" i="12"/>
  <c r="EF114" i="12" s="1"/>
  <c r="A26" i="11" s="1"/>
  <c r="EV11" i="12"/>
  <c r="EQ59" i="12"/>
  <c r="EQ58" i="12"/>
  <c r="ES113" i="12"/>
  <c r="ER113" i="12"/>
  <c r="EN114" i="12"/>
  <c r="EN115" i="12"/>
  <c r="EC115" i="12"/>
  <c r="EC114" i="12"/>
  <c r="ER168" i="12"/>
  <c r="ES168" i="12"/>
  <c r="EN169" i="12"/>
  <c r="ER169" i="12" s="1"/>
  <c r="EN170" i="12"/>
  <c r="EO115" i="12"/>
  <c r="EO114" i="12"/>
  <c r="ED115" i="12"/>
  <c r="ED114" i="12"/>
  <c r="EO224" i="12"/>
  <c r="EO225" i="12"/>
  <c r="EO169" i="12"/>
  <c r="EO170" i="12"/>
  <c r="EF57" i="12"/>
  <c r="EG57" i="12"/>
  <c r="EB59" i="12"/>
  <c r="EB58" i="12"/>
  <c r="EP115" i="12"/>
  <c r="EP114" i="12"/>
  <c r="EE114" i="12"/>
  <c r="EJ67" i="12"/>
  <c r="EE115" i="12"/>
  <c r="EP225" i="12"/>
  <c r="EP224" i="12"/>
  <c r="EP169" i="12"/>
  <c r="EP170" i="12"/>
  <c r="EC59" i="12"/>
  <c r="EC58" i="12"/>
  <c r="EQ115" i="12"/>
  <c r="EV67" i="12"/>
  <c r="EQ114" i="12"/>
  <c r="EX112" i="12"/>
  <c r="EB223" i="12"/>
  <c r="EA223" i="12"/>
  <c r="EE223" i="12"/>
  <c r="ED223" i="12"/>
  <c r="EC223" i="12"/>
  <c r="EV177" i="12"/>
  <c r="EQ224" i="12"/>
  <c r="EQ225" i="12"/>
  <c r="ED59" i="12"/>
  <c r="ED58" i="12"/>
  <c r="EG167" i="12"/>
  <c r="EX167" i="12" s="1"/>
  <c r="EF167" i="12"/>
  <c r="EG222" i="12"/>
  <c r="EX222" i="12" s="1"/>
  <c r="EF222" i="12"/>
  <c r="ER57" i="12"/>
  <c r="ES57" i="12"/>
  <c r="EN58" i="12"/>
  <c r="ER58" i="12" s="1"/>
  <c r="EN59" i="12"/>
  <c r="EV174" i="12" l="1"/>
  <c r="EV180" i="12" s="1"/>
  <c r="EV175" i="12"/>
  <c r="EZ175" i="12" s="1"/>
  <c r="EV181" i="12"/>
  <c r="BN180" i="12" s="1"/>
  <c r="BN176" i="12"/>
  <c r="EV64" i="12"/>
  <c r="EV65" i="12"/>
  <c r="EZ65" i="12" s="1"/>
  <c r="EV70" i="12"/>
  <c r="BN69" i="12" s="1"/>
  <c r="BN66" i="12"/>
  <c r="BN10" i="12"/>
  <c r="EV9" i="12"/>
  <c r="EZ9" i="12" s="1"/>
  <c r="EC224" i="12"/>
  <c r="EC225" i="12"/>
  <c r="EV66" i="12"/>
  <c r="EV69" i="12" s="1"/>
  <c r="EZ64" i="12"/>
  <c r="ED224" i="12"/>
  <c r="ED225" i="12"/>
  <c r="EZ67" i="12"/>
  <c r="EE169" i="12"/>
  <c r="EE170" i="12"/>
  <c r="EJ122" i="12"/>
  <c r="EZ122" i="12" s="1"/>
  <c r="EJ177" i="12"/>
  <c r="EZ177" i="12" s="1"/>
  <c r="EE225" i="12"/>
  <c r="EE224" i="12"/>
  <c r="EV119" i="12"/>
  <c r="EV125" i="12" s="1"/>
  <c r="BN124" i="12" s="1"/>
  <c r="EX113" i="12"/>
  <c r="EF168" i="12"/>
  <c r="EG168" i="12"/>
  <c r="EX168" i="12" s="1"/>
  <c r="EB170" i="12"/>
  <c r="EB169" i="12"/>
  <c r="EV8" i="12"/>
  <c r="EG223" i="12"/>
  <c r="EX223" i="12" s="1"/>
  <c r="EF223" i="12"/>
  <c r="EB225" i="12"/>
  <c r="EB224" i="12"/>
  <c r="EF224" i="12" s="1"/>
  <c r="A70" i="11" s="1"/>
  <c r="BN121" i="12"/>
  <c r="EV120" i="12"/>
  <c r="EZ120" i="12" s="1"/>
  <c r="EC169" i="12"/>
  <c r="EC170" i="12"/>
  <c r="ED170" i="12"/>
  <c r="ED169" i="12"/>
  <c r="EV176" i="12"/>
  <c r="EV179" i="12" s="1"/>
  <c r="EZ174" i="12"/>
  <c r="EZ11" i="12"/>
  <c r="EZ83" i="12"/>
  <c r="EJ71" i="12"/>
  <c r="B70" i="12" s="1"/>
  <c r="EJ68" i="12"/>
  <c r="B66" i="12"/>
  <c r="EJ65" i="12"/>
  <c r="EX57" i="12"/>
  <c r="EJ64" i="12"/>
  <c r="EJ66" i="12" s="1"/>
  <c r="EJ69" i="12" s="1"/>
  <c r="EF58" i="12"/>
  <c r="A4" i="11" s="1"/>
  <c r="EV184" i="12" l="1" a="1"/>
  <c r="EV184" i="12" s="1"/>
  <c r="EV187" i="12" a="1"/>
  <c r="EV187" i="12" s="1"/>
  <c r="EV185" i="12" a="1"/>
  <c r="EV185" i="12" s="1"/>
  <c r="BO180" i="12" s="1"/>
  <c r="BP180" i="12" s="1"/>
  <c r="BN179" i="12"/>
  <c r="EV182" i="12"/>
  <c r="EV183" i="12"/>
  <c r="BN182" i="12" s="1"/>
  <c r="EV178" i="12"/>
  <c r="EV77" i="12" a="1"/>
  <c r="EV77" i="12" s="1"/>
  <c r="EV74" i="12" a="1"/>
  <c r="EV74" i="12" s="1"/>
  <c r="EV75" i="12" a="1"/>
  <c r="EV75" i="12" s="1"/>
  <c r="BO70" i="12" s="1"/>
  <c r="EV68" i="12"/>
  <c r="EV71" i="12"/>
  <c r="B89" i="12"/>
  <c r="B43" i="11"/>
  <c r="EJ74" i="12" a="1"/>
  <c r="EJ74" i="12" s="1"/>
  <c r="EJ77" i="12" a="1"/>
  <c r="EJ77" i="12" s="1"/>
  <c r="EZ193" i="12"/>
  <c r="B176" i="12"/>
  <c r="EJ175" i="12"/>
  <c r="EJ181" i="12" s="1"/>
  <c r="B180" i="12" s="1"/>
  <c r="EJ70" i="12"/>
  <c r="EV126" i="12"/>
  <c r="BN125" i="12" s="1"/>
  <c r="EV10" i="12"/>
  <c r="EZ8" i="12"/>
  <c r="EZ82" i="12" a="1"/>
  <c r="EZ82" i="12" s="1"/>
  <c r="C32" i="11" s="1"/>
  <c r="EZ70" i="12"/>
  <c r="B31" i="11" s="1"/>
  <c r="EZ69" i="12"/>
  <c r="EZ68" i="12"/>
  <c r="EZ66" i="12"/>
  <c r="EZ78" i="12"/>
  <c r="B29" i="11" s="1"/>
  <c r="EZ73" i="12" a="1"/>
  <c r="EZ73" i="12" s="1"/>
  <c r="C31" i="11" s="1"/>
  <c r="D31" i="11" s="1"/>
  <c r="EZ81" i="12"/>
  <c r="C29" i="11" s="1"/>
  <c r="EZ79" i="12"/>
  <c r="B32" i="11" s="1"/>
  <c r="EZ74" i="12" a="1"/>
  <c r="EZ74" i="12" s="1"/>
  <c r="C30" i="11" s="1"/>
  <c r="EZ76" i="12" a="1"/>
  <c r="EZ76" i="12" s="1"/>
  <c r="C34" i="11" s="1"/>
  <c r="EZ75" i="12"/>
  <c r="C33" i="11" s="1"/>
  <c r="EZ77" i="12"/>
  <c r="EZ72" i="12"/>
  <c r="B33" i="11" s="1"/>
  <c r="EZ71" i="12"/>
  <c r="B30" i="11" s="1"/>
  <c r="EZ80" i="12"/>
  <c r="B34" i="11" s="1"/>
  <c r="EV127" i="12"/>
  <c r="EV128" i="12" s="1"/>
  <c r="BN127" i="12" s="1"/>
  <c r="EV15" i="12"/>
  <c r="BN14" i="12" s="1"/>
  <c r="EF169" i="12"/>
  <c r="A48" i="11" s="1"/>
  <c r="EZ27" i="12"/>
  <c r="EJ14" i="12"/>
  <c r="B13" i="12" s="1"/>
  <c r="B10" i="12"/>
  <c r="EJ9" i="12"/>
  <c r="EJ15" i="12" s="1"/>
  <c r="B14" i="12" s="1"/>
  <c r="EJ174" i="12"/>
  <c r="EJ176" i="12" s="1"/>
  <c r="EJ179" i="12" s="1"/>
  <c r="EJ75" i="12" a="1"/>
  <c r="EJ75" i="12" s="1"/>
  <c r="C70" i="12" s="1"/>
  <c r="D70" i="12" s="1"/>
  <c r="EV121" i="12"/>
  <c r="EZ119" i="12"/>
  <c r="EJ8" i="12"/>
  <c r="EV14" i="12"/>
  <c r="BN199" i="12" l="1"/>
  <c r="B88" i="11"/>
  <c r="BN181" i="12"/>
  <c r="BO182" i="12"/>
  <c r="EV186" i="12"/>
  <c r="BO179" i="12"/>
  <c r="BP179" i="12" s="1"/>
  <c r="EV193" i="12"/>
  <c r="BN189" i="12" s="1"/>
  <c r="BN89" i="12"/>
  <c r="B44" i="11"/>
  <c r="C43" i="11" s="1"/>
  <c r="BN70" i="12"/>
  <c r="BP70" i="12" s="1"/>
  <c r="EV72" i="12"/>
  <c r="EV73" i="12"/>
  <c r="BN72" i="12" s="1"/>
  <c r="BO69" i="12"/>
  <c r="BP69" i="12" s="1"/>
  <c r="EV83" i="12"/>
  <c r="BN79" i="12" s="1"/>
  <c r="BO72" i="12"/>
  <c r="EV76" i="12"/>
  <c r="D33" i="11"/>
  <c r="F38" i="11" s="1"/>
  <c r="D29" i="11"/>
  <c r="D30" i="11"/>
  <c r="E29" i="11" s="1"/>
  <c r="F29" i="11" s="1"/>
  <c r="H29" i="11" s="1"/>
  <c r="D32" i="11"/>
  <c r="EJ187" i="12" a="1"/>
  <c r="EJ187" i="12" s="1"/>
  <c r="EJ184" i="12" a="1"/>
  <c r="EJ184" i="12" s="1"/>
  <c r="EJ10" i="12"/>
  <c r="EV13" i="12"/>
  <c r="EV12" i="12"/>
  <c r="EJ178" i="12"/>
  <c r="EZ14" i="12"/>
  <c r="B9" i="11" s="1"/>
  <c r="EZ21" i="12"/>
  <c r="EZ22" i="12" s="1"/>
  <c r="EZ138" i="12"/>
  <c r="B121" i="12"/>
  <c r="EJ120" i="12"/>
  <c r="EJ126" i="12" s="1"/>
  <c r="B125" i="12" s="1"/>
  <c r="B69" i="12"/>
  <c r="EJ72" i="12"/>
  <c r="EJ73" i="12" s="1"/>
  <c r="B72" i="12" s="1"/>
  <c r="EJ180" i="12"/>
  <c r="EJ185" i="12" a="1"/>
  <c r="EJ185" i="12" s="1"/>
  <c r="C180" i="12" s="1"/>
  <c r="D180" i="12" s="1"/>
  <c r="BN13" i="12"/>
  <c r="EV16" i="12"/>
  <c r="EV17" i="12" s="1"/>
  <c r="BN16" i="12" s="1"/>
  <c r="EV124" i="12"/>
  <c r="EV123" i="12"/>
  <c r="EJ16" i="12"/>
  <c r="EJ17" i="12" s="1"/>
  <c r="B16" i="12" s="1"/>
  <c r="BN126" i="12"/>
  <c r="EJ119" i="12"/>
  <c r="EJ125" i="12" s="1"/>
  <c r="EZ188" i="12"/>
  <c r="B73" i="11" s="1"/>
  <c r="EZ191" i="12"/>
  <c r="C73" i="11" s="1"/>
  <c r="EZ189" i="12"/>
  <c r="B76" i="11" s="1"/>
  <c r="EZ187" i="12"/>
  <c r="EZ192" i="12" a="1"/>
  <c r="EZ192" i="12" s="1"/>
  <c r="C76" i="11" s="1"/>
  <c r="EZ190" i="12"/>
  <c r="B78" i="11" s="1"/>
  <c r="EZ183" i="12" a="1"/>
  <c r="EZ183" i="12" s="1"/>
  <c r="C75" i="11" s="1"/>
  <c r="EZ184" i="12" a="1"/>
  <c r="EZ184" i="12" s="1"/>
  <c r="C74" i="11" s="1"/>
  <c r="EZ185" i="12"/>
  <c r="C77" i="11" s="1"/>
  <c r="EZ180" i="12"/>
  <c r="B75" i="11" s="1"/>
  <c r="EZ182" i="12"/>
  <c r="B77" i="11" s="1"/>
  <c r="EZ181" i="12"/>
  <c r="B74" i="11" s="1"/>
  <c r="EZ179" i="12"/>
  <c r="EZ176" i="12"/>
  <c r="EZ178" i="12"/>
  <c r="EZ186" i="12" a="1"/>
  <c r="EZ186" i="12" s="1"/>
  <c r="C78" i="11" s="1"/>
  <c r="C72" i="12"/>
  <c r="EJ76" i="12"/>
  <c r="C69" i="12"/>
  <c r="D69" i="12" s="1"/>
  <c r="EJ83" i="12"/>
  <c r="B79" i="12" s="1"/>
  <c r="D74" i="11" l="1"/>
  <c r="F81" i="11" s="1"/>
  <c r="BO181" i="12"/>
  <c r="BP181" i="12" s="1"/>
  <c r="BQ180" i="12" s="1"/>
  <c r="BR180" i="12" s="1"/>
  <c r="BT180" i="12" s="1"/>
  <c r="EV188" i="12"/>
  <c r="BO71" i="12"/>
  <c r="BP71" i="12" s="1"/>
  <c r="BQ70" i="12" s="1"/>
  <c r="BR70" i="12" s="1"/>
  <c r="BT70" i="12" s="1"/>
  <c r="EV78" i="12"/>
  <c r="BN71" i="12"/>
  <c r="D73" i="11"/>
  <c r="D77" i="11"/>
  <c r="F83" i="11" s="1"/>
  <c r="D76" i="11"/>
  <c r="E76" i="11" s="1"/>
  <c r="F76" i="11" s="1"/>
  <c r="H76" i="11" s="1"/>
  <c r="F40" i="11"/>
  <c r="E31" i="11"/>
  <c r="F31" i="11" s="1"/>
  <c r="H31" i="11" s="1"/>
  <c r="E32" i="11"/>
  <c r="F32" i="11" s="1"/>
  <c r="H32" i="11" s="1"/>
  <c r="F39" i="11"/>
  <c r="D43" i="11"/>
  <c r="F43" i="11" s="1"/>
  <c r="D75" i="11"/>
  <c r="EZ15" i="12"/>
  <c r="EZ23" i="12"/>
  <c r="B10" i="11" s="1"/>
  <c r="B7" i="11"/>
  <c r="B199" i="12"/>
  <c r="B87" i="11"/>
  <c r="C87" i="11" s="1"/>
  <c r="D87" i="11" s="1"/>
  <c r="F87" i="11" s="1"/>
  <c r="E73" i="11"/>
  <c r="F73" i="11" s="1"/>
  <c r="H73" i="11" s="1"/>
  <c r="BN144" i="12"/>
  <c r="B66" i="11"/>
  <c r="BN33" i="12"/>
  <c r="B22" i="11"/>
  <c r="F37" i="11"/>
  <c r="E30" i="11"/>
  <c r="F30" i="11" s="1"/>
  <c r="H30" i="11" s="1"/>
  <c r="B124" i="12"/>
  <c r="EJ127" i="12"/>
  <c r="EJ128" i="12" s="1"/>
  <c r="B127" i="12" s="1"/>
  <c r="EZ132" i="12"/>
  <c r="EZ121" i="12" s="1"/>
  <c r="EZ125" i="12"/>
  <c r="EZ10" i="12"/>
  <c r="BN15" i="12"/>
  <c r="B15" i="12"/>
  <c r="B179" i="12"/>
  <c r="EJ183" i="12"/>
  <c r="B182" i="12" s="1"/>
  <c r="EJ182" i="12"/>
  <c r="C71" i="12"/>
  <c r="EJ78" i="12"/>
  <c r="EV21" i="12" a="1"/>
  <c r="EV21" i="12" s="1"/>
  <c r="EV19" i="12" a="1"/>
  <c r="EV19" i="12" s="1"/>
  <c r="BO14" i="12" s="1"/>
  <c r="BP14" i="12" s="1"/>
  <c r="EV18" i="12" a="1"/>
  <c r="EV18" i="12" s="1"/>
  <c r="EV132" i="12" a="1"/>
  <c r="EV132" i="12" s="1"/>
  <c r="EV129" i="12" a="1"/>
  <c r="EV129" i="12" s="1"/>
  <c r="EV130" i="12" a="1"/>
  <c r="EV130" i="12" s="1"/>
  <c r="BO125" i="12" s="1"/>
  <c r="BP125" i="12" s="1"/>
  <c r="B71" i="12"/>
  <c r="EJ121" i="12"/>
  <c r="EJ13" i="12"/>
  <c r="EJ12" i="12"/>
  <c r="C179" i="12"/>
  <c r="EJ193" i="12"/>
  <c r="B189" i="12" s="1"/>
  <c r="C182" i="12"/>
  <c r="EJ186" i="12"/>
  <c r="BQ179" i="12" l="1"/>
  <c r="BR179" i="12" s="1"/>
  <c r="EV190" i="12"/>
  <c r="EV191" i="12" s="1"/>
  <c r="EV192" i="12" s="1"/>
  <c r="BN194" i="12" s="1"/>
  <c r="EV189" i="12"/>
  <c r="BN186" i="12" s="1"/>
  <c r="EV79" i="12"/>
  <c r="BN76" i="12" s="1"/>
  <c r="EV80" i="12"/>
  <c r="EV81" i="12" s="1"/>
  <c r="EV82" i="12" s="1"/>
  <c r="BN84" i="12" s="1"/>
  <c r="BQ69" i="12"/>
  <c r="BR69" i="12" s="1"/>
  <c r="F84" i="11"/>
  <c r="F82" i="11"/>
  <c r="E74" i="11"/>
  <c r="F74" i="11" s="1"/>
  <c r="H74" i="11" s="1"/>
  <c r="E75" i="11"/>
  <c r="F75" i="11" s="1"/>
  <c r="H75" i="11" s="1"/>
  <c r="B33" i="12"/>
  <c r="B21" i="11"/>
  <c r="C21" i="11" s="1"/>
  <c r="EZ126" i="12"/>
  <c r="B53" i="11"/>
  <c r="EZ16" i="12"/>
  <c r="B8" i="11"/>
  <c r="EZ133" i="12"/>
  <c r="EZ131" i="12" a="1"/>
  <c r="EZ131" i="12" s="1"/>
  <c r="C56" i="11" s="1"/>
  <c r="EZ124" i="12"/>
  <c r="EZ123" i="12"/>
  <c r="BO124" i="12"/>
  <c r="BP124" i="12" s="1"/>
  <c r="EV138" i="12"/>
  <c r="BN134" i="12" s="1"/>
  <c r="EZ20" i="12" a="1"/>
  <c r="EZ20" i="12" s="1"/>
  <c r="C12" i="11" s="1"/>
  <c r="EZ13" i="12"/>
  <c r="EZ12" i="12"/>
  <c r="BO127" i="12"/>
  <c r="EV131" i="12"/>
  <c r="BO16" i="12"/>
  <c r="EV20" i="12"/>
  <c r="BO13" i="12"/>
  <c r="BP13" i="12" s="1"/>
  <c r="EV27" i="12"/>
  <c r="BN23" i="12" s="1"/>
  <c r="C181" i="12"/>
  <c r="EJ188" i="12"/>
  <c r="EJ124" i="12"/>
  <c r="EJ123" i="12"/>
  <c r="EJ19" i="12" a="1"/>
  <c r="EJ19" i="12" s="1"/>
  <c r="C14" i="12" s="1"/>
  <c r="D14" i="12" s="1"/>
  <c r="EJ18" i="12" a="1"/>
  <c r="EJ18" i="12" s="1"/>
  <c r="EJ21" i="12" a="1"/>
  <c r="EJ21" i="12" s="1"/>
  <c r="EJ80" i="12"/>
  <c r="EJ81" i="12" s="1"/>
  <c r="EJ82" i="12" s="1"/>
  <c r="B84" i="12" s="1"/>
  <c r="EJ79" i="12"/>
  <c r="B76" i="12" s="1"/>
  <c r="B126" i="12"/>
  <c r="D71" i="12"/>
  <c r="D179" i="12"/>
  <c r="B181" i="12"/>
  <c r="CE216" i="12" l="1"/>
  <c r="CE195" i="12"/>
  <c r="CE224" i="12"/>
  <c r="CE186" i="12"/>
  <c r="CE219" i="12"/>
  <c r="CE200" i="12"/>
  <c r="CE206" i="12"/>
  <c r="CE207" i="12"/>
  <c r="CF224" i="12"/>
  <c r="CF216" i="12"/>
  <c r="CF212" i="12"/>
  <c r="CF210" i="12"/>
  <c r="CF203" i="12"/>
  <c r="CF204" i="12"/>
  <c r="CF195" i="12"/>
  <c r="CF200" i="12"/>
  <c r="CF190" i="12"/>
  <c r="CF184" i="12"/>
  <c r="CF182" i="12"/>
  <c r="CE203" i="12"/>
  <c r="BY221" i="12"/>
  <c r="BY215" i="12"/>
  <c r="BY209" i="12"/>
  <c r="BY216" i="12"/>
  <c r="BY206" i="12"/>
  <c r="BY201" i="12"/>
  <c r="BY192" i="12"/>
  <c r="BY193" i="12"/>
  <c r="BY189" i="12"/>
  <c r="BY185" i="12"/>
  <c r="BY179" i="12"/>
  <c r="BT179" i="12"/>
  <c r="E73" i="9" s="1"/>
  <c r="CA217" i="12"/>
  <c r="CA201" i="12"/>
  <c r="BZ206" i="12"/>
  <c r="CA224" i="12"/>
  <c r="CA191" i="12"/>
  <c r="BZ214" i="12"/>
  <c r="BZ177" i="12"/>
  <c r="CA198" i="12"/>
  <c r="BZ210" i="12"/>
  <c r="CA222" i="12"/>
  <c r="CA205" i="12"/>
  <c r="BZ208" i="12"/>
  <c r="BZ183" i="12"/>
  <c r="CA188" i="12"/>
  <c r="BZ217" i="12"/>
  <c r="BZ178" i="12"/>
  <c r="CA197" i="12"/>
  <c r="BZ212" i="12"/>
  <c r="BZ196" i="12"/>
  <c r="CA193" i="12"/>
  <c r="BZ215" i="12"/>
  <c r="BZ180" i="12"/>
  <c r="CA194" i="12"/>
  <c r="BZ209" i="12"/>
  <c r="BZ176" i="12"/>
  <c r="CB188" i="12"/>
  <c r="CB212" i="12"/>
  <c r="CB218" i="12"/>
  <c r="CB194" i="12"/>
  <c r="CB199" i="12"/>
  <c r="CB217" i="12"/>
  <c r="CB183" i="12"/>
  <c r="CB206" i="12"/>
  <c r="CB222" i="12"/>
  <c r="CB191" i="12"/>
  <c r="CB207" i="12"/>
  <c r="CC217" i="12"/>
  <c r="CC181" i="12"/>
  <c r="CC191" i="12"/>
  <c r="CC208" i="12"/>
  <c r="CC223" i="12"/>
  <c r="CC201" i="12"/>
  <c r="CC205" i="12"/>
  <c r="CC221" i="12"/>
  <c r="CC190" i="12"/>
  <c r="CC200" i="12"/>
  <c r="CC218" i="12"/>
  <c r="CC182" i="12"/>
  <c r="CD207" i="12"/>
  <c r="CD211" i="12"/>
  <c r="CD223" i="12"/>
  <c r="CD187" i="12"/>
  <c r="CD198" i="12"/>
  <c r="CD217" i="12"/>
  <c r="CE193" i="12"/>
  <c r="CE194" i="12"/>
  <c r="CE211" i="12"/>
  <c r="CE218" i="12"/>
  <c r="CE181" i="12"/>
  <c r="CE215" i="12"/>
  <c r="CF223" i="12"/>
  <c r="CF215" i="12"/>
  <c r="CF211" i="12"/>
  <c r="CF209" i="12"/>
  <c r="CF207" i="12"/>
  <c r="CF202" i="12"/>
  <c r="CF199" i="12"/>
  <c r="CF194" i="12"/>
  <c r="CF188" i="12"/>
  <c r="CF187" i="12"/>
  <c r="CE205" i="12"/>
  <c r="BY224" i="12"/>
  <c r="BY217" i="12"/>
  <c r="BY218" i="12"/>
  <c r="BY208" i="12"/>
  <c r="BY207" i="12"/>
  <c r="BY198" i="12"/>
  <c r="BY200" i="12"/>
  <c r="BY190" i="12"/>
  <c r="BY203" i="12"/>
  <c r="BY186" i="12"/>
  <c r="BY182" i="12"/>
  <c r="BY191" i="12"/>
  <c r="BY178" i="12"/>
  <c r="CA210" i="12"/>
  <c r="BZ223" i="12"/>
  <c r="BZ184" i="12"/>
  <c r="CA216" i="12"/>
  <c r="CA183" i="12"/>
  <c r="BZ197" i="12"/>
  <c r="CA223" i="12"/>
  <c r="CA186" i="12"/>
  <c r="BZ201" i="12"/>
  <c r="CA214" i="12"/>
  <c r="CA179" i="12"/>
  <c r="BZ195" i="12"/>
  <c r="CA221" i="12"/>
  <c r="CA185" i="12"/>
  <c r="BZ200" i="12"/>
  <c r="CA220" i="12"/>
  <c r="CA182" i="12"/>
  <c r="BZ203" i="12"/>
  <c r="CA219" i="12"/>
  <c r="CA181" i="12"/>
  <c r="BZ199" i="12"/>
  <c r="CA215" i="12"/>
  <c r="CA187" i="12"/>
  <c r="BZ207" i="12"/>
  <c r="CB220" i="12"/>
  <c r="CB184" i="12"/>
  <c r="CB201" i="12"/>
  <c r="CB210" i="12"/>
  <c r="CB182" i="12"/>
  <c r="CB200" i="12"/>
  <c r="CB209" i="12"/>
  <c r="CB178" i="12"/>
  <c r="CB197" i="12"/>
  <c r="CB211" i="12"/>
  <c r="CB181" i="12"/>
  <c r="CB190" i="12"/>
  <c r="CC211" i="12"/>
  <c r="CC215" i="12"/>
  <c r="CC188" i="12"/>
  <c r="CC202" i="12"/>
  <c r="CC224" i="12"/>
  <c r="CE208" i="12"/>
  <c r="CE204" i="12"/>
  <c r="CE184" i="12"/>
  <c r="CE213" i="12"/>
  <c r="CE190" i="12"/>
  <c r="CE221" i="12"/>
  <c r="CE189" i="12"/>
  <c r="CF220" i="12"/>
  <c r="CF222" i="12"/>
  <c r="CF214" i="12"/>
  <c r="CF221" i="12"/>
  <c r="CF208" i="12"/>
  <c r="CF197" i="12"/>
  <c r="CF196" i="12"/>
  <c r="CF191" i="12"/>
  <c r="CF198" i="12"/>
  <c r="CF186" i="12"/>
  <c r="CF185" i="12"/>
  <c r="CE209" i="12"/>
  <c r="BY223" i="12"/>
  <c r="BY220" i="12"/>
  <c r="BY212" i="12"/>
  <c r="BY213" i="12"/>
  <c r="BY204" i="12"/>
  <c r="BY202" i="12"/>
  <c r="BY205" i="12"/>
  <c r="BY199" i="12"/>
  <c r="BY183" i="12"/>
  <c r="BY188" i="12"/>
  <c r="BY181" i="12"/>
  <c r="BY187" i="12"/>
  <c r="BY177" i="12"/>
  <c r="CA203" i="12"/>
  <c r="BZ211" i="12"/>
  <c r="BZ181" i="12"/>
  <c r="CA208" i="12"/>
  <c r="CA190" i="12"/>
  <c r="BZ204" i="12"/>
  <c r="CA212" i="12"/>
  <c r="CA180" i="12"/>
  <c r="BZ192" i="12"/>
  <c r="CA206" i="12"/>
  <c r="CA177" i="12"/>
  <c r="BZ190" i="12"/>
  <c r="CA209" i="12"/>
  <c r="CA178" i="12"/>
  <c r="BZ188" i="12"/>
  <c r="CA207" i="12"/>
  <c r="CA184" i="12"/>
  <c r="BZ191" i="12"/>
  <c r="CA213" i="12"/>
  <c r="CA189" i="12"/>
  <c r="BZ189" i="12"/>
  <c r="CA211" i="12"/>
  <c r="BZ224" i="12"/>
  <c r="BZ202" i="12"/>
  <c r="CB208" i="12"/>
  <c r="CB179" i="12"/>
  <c r="CB193" i="12"/>
  <c r="CB195" i="12"/>
  <c r="CB216" i="12"/>
  <c r="CB185" i="12"/>
  <c r="CB204" i="12"/>
  <c r="CB223" i="12"/>
  <c r="CB196" i="12"/>
  <c r="CB205" i="12"/>
  <c r="CB221" i="12"/>
  <c r="CB189" i="12"/>
  <c r="CC203" i="12"/>
  <c r="CC209" i="12"/>
  <c r="CC192" i="12"/>
  <c r="CC189" i="12"/>
  <c r="CC206" i="12"/>
  <c r="CC222" i="12"/>
  <c r="CC194" i="12"/>
  <c r="CC204" i="12"/>
  <c r="CC220" i="12"/>
  <c r="CC185" i="12"/>
  <c r="CC210" i="12"/>
  <c r="CD220" i="12"/>
  <c r="CD192" i="12"/>
  <c r="CD188" i="12"/>
  <c r="CE210" i="12"/>
  <c r="CE212" i="12"/>
  <c r="CF213" i="12"/>
  <c r="CF201" i="12"/>
  <c r="CF183" i="12"/>
  <c r="BY214" i="12"/>
  <c r="BY194" i="12"/>
  <c r="BY180" i="12"/>
  <c r="BZ205" i="12"/>
  <c r="BZ185" i="12"/>
  <c r="CA195" i="12"/>
  <c r="BZ216" i="12"/>
  <c r="BZ194" i="12"/>
  <c r="CA200" i="12"/>
  <c r="CB219" i="12"/>
  <c r="CB224" i="12"/>
  <c r="CB192" i="12"/>
  <c r="CC198" i="12"/>
  <c r="CC186" i="12"/>
  <c r="CC216" i="12"/>
  <c r="CC207" i="12"/>
  <c r="CC179" i="12"/>
  <c r="CD203" i="12"/>
  <c r="CD191" i="12"/>
  <c r="CD189" i="12"/>
  <c r="CD206" i="12"/>
  <c r="CD216" i="12"/>
  <c r="CD193" i="12"/>
  <c r="CD215" i="12"/>
  <c r="CD221" i="12"/>
  <c r="CD194" i="12"/>
  <c r="CE214" i="12"/>
  <c r="CE198" i="12"/>
  <c r="CE202" i="12"/>
  <c r="CF217" i="12"/>
  <c r="CF189" i="12"/>
  <c r="BY211" i="12"/>
  <c r="BY195" i="12"/>
  <c r="BY175" i="12"/>
  <c r="BZ179" i="12"/>
  <c r="CA218" i="12"/>
  <c r="BZ220" i="12"/>
  <c r="BZ198" i="12"/>
  <c r="CA196" i="12"/>
  <c r="BZ219" i="12"/>
  <c r="CB187" i="12"/>
  <c r="CB198" i="12"/>
  <c r="CB213" i="12"/>
  <c r="CC214" i="12"/>
  <c r="CC212" i="12"/>
  <c r="CC193" i="12"/>
  <c r="CC180" i="12"/>
  <c r="CD213" i="12"/>
  <c r="CD190" i="12"/>
  <c r="CD186" i="12"/>
  <c r="CD183" i="12"/>
  <c r="CD202" i="12"/>
  <c r="CD205" i="12"/>
  <c r="CD180" i="12"/>
  <c r="CD209" i="12"/>
  <c r="CD214" i="12"/>
  <c r="CE185" i="12"/>
  <c r="CE217" i="12"/>
  <c r="CE187" i="12"/>
  <c r="BZ222" i="12"/>
  <c r="BZ218" i="12"/>
  <c r="CB203" i="12"/>
  <c r="CC197" i="12"/>
  <c r="CC184" i="12"/>
  <c r="CC199" i="12"/>
  <c r="CD199" i="12"/>
  <c r="CD181" i="12"/>
  <c r="CD219" i="12"/>
  <c r="CD201" i="12"/>
  <c r="CE197" i="12"/>
  <c r="CE199" i="12"/>
  <c r="CE222" i="12"/>
  <c r="CE183" i="12"/>
  <c r="CE196" i="12"/>
  <c r="CF219" i="12"/>
  <c r="CF205" i="12"/>
  <c r="CF192" i="12"/>
  <c r="BY222" i="12"/>
  <c r="BY210" i="12"/>
  <c r="BY197" i="12"/>
  <c r="BY176" i="12"/>
  <c r="CA199" i="12"/>
  <c r="BZ221" i="12"/>
  <c r="BZ187" i="12"/>
  <c r="CA202" i="12"/>
  <c r="BZ213" i="12"/>
  <c r="BZ186" i="12"/>
  <c r="CB202" i="12"/>
  <c r="CB215" i="12"/>
  <c r="CB180" i="12"/>
  <c r="CC183" i="12"/>
  <c r="CC195" i="12"/>
  <c r="CC187" i="12"/>
  <c r="CC213" i="12"/>
  <c r="CD195" i="12"/>
  <c r="CD212" i="12"/>
  <c r="CD218" i="12"/>
  <c r="CD185" i="12"/>
  <c r="CD184" i="12"/>
  <c r="CD197" i="12"/>
  <c r="CD222" i="12"/>
  <c r="CD196" i="12"/>
  <c r="CD204" i="12"/>
  <c r="CE201" i="12"/>
  <c r="CE192" i="12"/>
  <c r="CE223" i="12"/>
  <c r="CE188" i="12"/>
  <c r="CE191" i="12"/>
  <c r="CE220" i="12"/>
  <c r="CF218" i="12"/>
  <c r="CF206" i="12"/>
  <c r="CF193" i="12"/>
  <c r="CE182" i="12"/>
  <c r="BY219" i="12"/>
  <c r="BY196" i="12"/>
  <c r="BY184" i="12"/>
  <c r="CA192" i="12"/>
  <c r="BZ182" i="12"/>
  <c r="CA204" i="12"/>
  <c r="BZ193" i="12"/>
  <c r="CB214" i="12"/>
  <c r="CB186" i="12"/>
  <c r="CC196" i="12"/>
  <c r="CC219" i="12"/>
  <c r="CD224" i="12"/>
  <c r="CD210" i="12"/>
  <c r="CD208" i="12"/>
  <c r="CD200" i="12"/>
  <c r="CD182" i="12"/>
  <c r="CG222" i="12"/>
  <c r="CG219" i="12"/>
  <c r="CG211" i="12"/>
  <c r="CG218" i="12"/>
  <c r="CG206" i="12"/>
  <c r="CG196" i="12"/>
  <c r="CG195" i="12"/>
  <c r="CG213" i="12"/>
  <c r="CG186" i="12"/>
  <c r="CG187" i="12"/>
  <c r="CG189" i="12"/>
  <c r="CG221" i="12"/>
  <c r="CG212" i="12"/>
  <c r="CG210" i="12"/>
  <c r="CG203" i="12"/>
  <c r="CG205" i="12"/>
  <c r="CG197" i="12"/>
  <c r="CG193" i="12"/>
  <c r="CG194" i="12"/>
  <c r="CG223" i="12"/>
  <c r="CG214" i="12"/>
  <c r="CG220" i="12"/>
  <c r="CG202" i="12"/>
  <c r="CG183" i="12"/>
  <c r="CG199" i="12"/>
  <c r="CG204" i="12"/>
  <c r="CG215" i="12"/>
  <c r="CG190" i="12"/>
  <c r="CG224" i="12"/>
  <c r="CG217" i="12"/>
  <c r="CG216" i="12"/>
  <c r="CG209" i="12"/>
  <c r="CG207" i="12"/>
  <c r="CG198" i="12"/>
  <c r="CG201" i="12"/>
  <c r="CG192" i="12"/>
  <c r="CG188" i="12"/>
  <c r="CG184" i="12"/>
  <c r="CG191" i="12"/>
  <c r="CG208" i="12"/>
  <c r="CG200" i="12"/>
  <c r="CG185" i="12"/>
  <c r="CH223" i="12"/>
  <c r="CH216" i="12"/>
  <c r="CH211" i="12"/>
  <c r="CH214" i="12"/>
  <c r="CH205" i="12"/>
  <c r="CH201" i="12"/>
  <c r="CH199" i="12"/>
  <c r="CH196" i="12"/>
  <c r="CH188" i="12"/>
  <c r="CH193" i="12"/>
  <c r="CH212" i="12"/>
  <c r="CH207" i="12"/>
  <c r="CH203" i="12"/>
  <c r="CH187" i="12"/>
  <c r="CH222" i="12"/>
  <c r="CH219" i="12"/>
  <c r="CH217" i="12"/>
  <c r="CH210" i="12"/>
  <c r="CH197" i="12"/>
  <c r="CH195" i="12"/>
  <c r="CH194" i="12"/>
  <c r="CH192" i="12"/>
  <c r="CH191" i="12"/>
  <c r="CH185" i="12"/>
  <c r="CH221" i="12"/>
  <c r="CH218" i="12"/>
  <c r="CH215" i="12"/>
  <c r="CH209" i="12"/>
  <c r="CH206" i="12"/>
  <c r="CH200" i="12"/>
  <c r="CH202" i="12"/>
  <c r="CH190" i="12"/>
  <c r="CH189" i="12"/>
  <c r="CH224" i="12"/>
  <c r="CH220" i="12"/>
  <c r="CH213" i="12"/>
  <c r="CH208" i="12"/>
  <c r="CH204" i="12"/>
  <c r="CH198" i="12"/>
  <c r="CH184" i="12"/>
  <c r="CH186" i="12"/>
  <c r="CI222" i="12"/>
  <c r="CI215" i="12"/>
  <c r="CI218" i="12"/>
  <c r="CI207" i="12"/>
  <c r="CI202" i="12"/>
  <c r="CI194" i="12"/>
  <c r="CI211" i="12"/>
  <c r="CI193" i="12"/>
  <c r="CI189" i="12"/>
  <c r="CI191" i="12"/>
  <c r="CI221" i="12"/>
  <c r="CI217" i="12"/>
  <c r="CI213" i="12"/>
  <c r="CI208" i="12"/>
  <c r="CI196" i="12"/>
  <c r="CI199" i="12"/>
  <c r="CI216" i="12"/>
  <c r="CI186" i="12"/>
  <c r="CI187" i="12"/>
  <c r="CI197" i="12"/>
  <c r="CI223" i="12"/>
  <c r="CI214" i="12"/>
  <c r="CI204" i="12"/>
  <c r="CI198" i="12"/>
  <c r="CI224" i="12"/>
  <c r="CI220" i="12"/>
  <c r="CI212" i="12"/>
  <c r="CI210" i="12"/>
  <c r="CI206" i="12"/>
  <c r="CI205" i="12"/>
  <c r="CI203" i="12"/>
  <c r="CI201" i="12"/>
  <c r="CI185" i="12"/>
  <c r="CI195" i="12"/>
  <c r="CI192" i="12"/>
  <c r="CI219" i="12"/>
  <c r="CI209" i="12"/>
  <c r="CI200" i="12"/>
  <c r="CI188" i="12"/>
  <c r="CI190" i="12"/>
  <c r="CJ222" i="12"/>
  <c r="CJ218" i="12"/>
  <c r="CJ213" i="12"/>
  <c r="CJ215" i="12"/>
  <c r="CJ203" i="12"/>
  <c r="CJ197" i="12"/>
  <c r="CJ188" i="12"/>
  <c r="CJ189" i="12"/>
  <c r="CJ194" i="12"/>
  <c r="CJ196" i="12"/>
  <c r="CJ186" i="12"/>
  <c r="CJ223" i="12"/>
  <c r="CJ219" i="12"/>
  <c r="CJ214" i="12"/>
  <c r="CJ217" i="12"/>
  <c r="CJ205" i="12"/>
  <c r="CJ199" i="12"/>
  <c r="CJ210" i="12"/>
  <c r="CJ191" i="12"/>
  <c r="CJ198" i="12"/>
  <c r="CJ221" i="12"/>
  <c r="CJ216" i="12"/>
  <c r="CJ212" i="12"/>
  <c r="CJ207" i="12"/>
  <c r="CJ201" i="12"/>
  <c r="CJ192" i="12"/>
  <c r="CJ193" i="12"/>
  <c r="CJ202" i="12"/>
  <c r="CJ187" i="12"/>
  <c r="CJ224" i="12"/>
  <c r="CJ220" i="12"/>
  <c r="CJ211" i="12"/>
  <c r="CJ208" i="12"/>
  <c r="CJ206" i="12"/>
  <c r="CJ195" i="12"/>
  <c r="CJ190" i="12"/>
  <c r="CJ209" i="12"/>
  <c r="CJ204" i="12"/>
  <c r="CJ200" i="12"/>
  <c r="CK222" i="12"/>
  <c r="CK218" i="12"/>
  <c r="CK214" i="12"/>
  <c r="CK210" i="12"/>
  <c r="CK213" i="12"/>
  <c r="CK198" i="12"/>
  <c r="CK197" i="12"/>
  <c r="CK189" i="12"/>
  <c r="CK188" i="12"/>
  <c r="CK221" i="12"/>
  <c r="CK216" i="12"/>
  <c r="CK209" i="12"/>
  <c r="CK204" i="12"/>
  <c r="CK203" i="12"/>
  <c r="CK208" i="12"/>
  <c r="CK205" i="12"/>
  <c r="CK199" i="12"/>
  <c r="CK192" i="12"/>
  <c r="CK217" i="12"/>
  <c r="CK202" i="12"/>
  <c r="CK201" i="12"/>
  <c r="CK187" i="12"/>
  <c r="CK223" i="12"/>
  <c r="CK215" i="12"/>
  <c r="CK211" i="12"/>
  <c r="CK207" i="12"/>
  <c r="CK194" i="12"/>
  <c r="CK220" i="12"/>
  <c r="CK224" i="12"/>
  <c r="CK212" i="12"/>
  <c r="CK206" i="12"/>
  <c r="CK200" i="12"/>
  <c r="CK196" i="12"/>
  <c r="CK193" i="12"/>
  <c r="CK195" i="12"/>
  <c r="CK219" i="12"/>
  <c r="CK191" i="12"/>
  <c r="CK190" i="12"/>
  <c r="CL222" i="12"/>
  <c r="CL218" i="12"/>
  <c r="CL223" i="12"/>
  <c r="CL208" i="12"/>
  <c r="CL210" i="12"/>
  <c r="CL212" i="12"/>
  <c r="CL201" i="12"/>
  <c r="CL196" i="12"/>
  <c r="CL192" i="12"/>
  <c r="CL221" i="12"/>
  <c r="CL217" i="12"/>
  <c r="CL215" i="12"/>
  <c r="CL205" i="12"/>
  <c r="CL209" i="12"/>
  <c r="CL198" i="12"/>
  <c r="CL195" i="12"/>
  <c r="CL190" i="12"/>
  <c r="CL220" i="12"/>
  <c r="CL216" i="12"/>
  <c r="CL213" i="12"/>
  <c r="CL204" i="12"/>
  <c r="CL207" i="12"/>
  <c r="CL219" i="12"/>
  <c r="CL202" i="12"/>
  <c r="CL191" i="12"/>
  <c r="CL206" i="12"/>
  <c r="CL188" i="12"/>
  <c r="CL224" i="12"/>
  <c r="CL214" i="12"/>
  <c r="CL211" i="12"/>
  <c r="CL203" i="12"/>
  <c r="CL199" i="12"/>
  <c r="CL197" i="12"/>
  <c r="CL200" i="12"/>
  <c r="CL189" i="12"/>
  <c r="CL193" i="12"/>
  <c r="CL194" i="12"/>
  <c r="CM222" i="12"/>
  <c r="CM221" i="12"/>
  <c r="CM223" i="12"/>
  <c r="CM215" i="12"/>
  <c r="CM214" i="12"/>
  <c r="CM206" i="12"/>
  <c r="CM198" i="12"/>
  <c r="CM196" i="12"/>
  <c r="CM193" i="12"/>
  <c r="CM192" i="12"/>
  <c r="CM220" i="12"/>
  <c r="CM217" i="12"/>
  <c r="CM213" i="12"/>
  <c r="CM209" i="12"/>
  <c r="CM204" i="12"/>
  <c r="CM197" i="12"/>
  <c r="CM200" i="12"/>
  <c r="CM205" i="12"/>
  <c r="CM195" i="12"/>
  <c r="CM199" i="12"/>
  <c r="CM191" i="12"/>
  <c r="CM219" i="12"/>
  <c r="CM216" i="12"/>
  <c r="CM212" i="12"/>
  <c r="CM207" i="12"/>
  <c r="CM218" i="12"/>
  <c r="CM203" i="12"/>
  <c r="CM194" i="12"/>
  <c r="CM224" i="12"/>
  <c r="CM210" i="12"/>
  <c r="CM211" i="12"/>
  <c r="CM208" i="12"/>
  <c r="CM202" i="12"/>
  <c r="CM201" i="12"/>
  <c r="CM190" i="12"/>
  <c r="CM189" i="12"/>
  <c r="CN224" i="12"/>
  <c r="CN216" i="12"/>
  <c r="CN213" i="12"/>
  <c r="CN209" i="12"/>
  <c r="CN203" i="12"/>
  <c r="CN197" i="12"/>
  <c r="CN195" i="12"/>
  <c r="CN193" i="12"/>
  <c r="CN223" i="12"/>
  <c r="CN215" i="12"/>
  <c r="CN212" i="12"/>
  <c r="CN210" i="12"/>
  <c r="CN206" i="12"/>
  <c r="CN202" i="12"/>
  <c r="CN199" i="12"/>
  <c r="CN194" i="12"/>
  <c r="CN200" i="12"/>
  <c r="CN196" i="12"/>
  <c r="CN220" i="12"/>
  <c r="CN222" i="12"/>
  <c r="CN214" i="12"/>
  <c r="CN217" i="12"/>
  <c r="CN208" i="12"/>
  <c r="CN204" i="12"/>
  <c r="CN198" i="12"/>
  <c r="CN192" i="12"/>
  <c r="CN219" i="12"/>
  <c r="CN218" i="12"/>
  <c r="CN221" i="12"/>
  <c r="CN211" i="12"/>
  <c r="CN205" i="12"/>
  <c r="CN207" i="12"/>
  <c r="CN201" i="12"/>
  <c r="CN191" i="12"/>
  <c r="CN190" i="12"/>
  <c r="CO221" i="12"/>
  <c r="CO215" i="12"/>
  <c r="CO218" i="12"/>
  <c r="CO211" i="12"/>
  <c r="CO206" i="12"/>
  <c r="CO196" i="12"/>
  <c r="CO194" i="12"/>
  <c r="CO199" i="12"/>
  <c r="CO224" i="12"/>
  <c r="CO220" i="12"/>
  <c r="CO214" i="12"/>
  <c r="CO209" i="12"/>
  <c r="CO213" i="12"/>
  <c r="CO205" i="12"/>
  <c r="CO203" i="12"/>
  <c r="CO192" i="12"/>
  <c r="CO193" i="12"/>
  <c r="CO191" i="12"/>
  <c r="CO197" i="12"/>
  <c r="CO223" i="12"/>
  <c r="CO219" i="12"/>
  <c r="CO212" i="12"/>
  <c r="CO210" i="12"/>
  <c r="CO204" i="12"/>
  <c r="CO198" i="12"/>
  <c r="CO201" i="12"/>
  <c r="CO222" i="12"/>
  <c r="CO217" i="12"/>
  <c r="CO216" i="12"/>
  <c r="CO208" i="12"/>
  <c r="CO207" i="12"/>
  <c r="CO202" i="12"/>
  <c r="CO200" i="12"/>
  <c r="CO195" i="12"/>
  <c r="CP221" i="12"/>
  <c r="CP213" i="12"/>
  <c r="CP219" i="12"/>
  <c r="CP207" i="12"/>
  <c r="CP201" i="12"/>
  <c r="CP199" i="12"/>
  <c r="CP192" i="12"/>
  <c r="CP224" i="12"/>
  <c r="CP220" i="12"/>
  <c r="CP211" i="12"/>
  <c r="CP210" i="12"/>
  <c r="CP205" i="12"/>
  <c r="CP195" i="12"/>
  <c r="CP214" i="12"/>
  <c r="CP202" i="12"/>
  <c r="CP223" i="12"/>
  <c r="CP216" i="12"/>
  <c r="CP217" i="12"/>
  <c r="CP208" i="12"/>
  <c r="CP197" i="12"/>
  <c r="CP200" i="12"/>
  <c r="CP204" i="12"/>
  <c r="CP193" i="12"/>
  <c r="CP222" i="12"/>
  <c r="CP218" i="12"/>
  <c r="CP215" i="12"/>
  <c r="CP212" i="12"/>
  <c r="CP203" i="12"/>
  <c r="CP209" i="12"/>
  <c r="CP194" i="12"/>
  <c r="CP206" i="12"/>
  <c r="CP198" i="12"/>
  <c r="CP196" i="12"/>
  <c r="CQ223" i="12"/>
  <c r="CQ219" i="12"/>
  <c r="CQ216" i="12"/>
  <c r="CQ207" i="12"/>
  <c r="CQ204" i="12"/>
  <c r="CQ196" i="12"/>
  <c r="CQ198" i="12"/>
  <c r="CQ193" i="12"/>
  <c r="CQ222" i="12"/>
  <c r="CQ215" i="12"/>
  <c r="CQ218" i="12"/>
  <c r="CQ211" i="12"/>
  <c r="CQ210" i="12"/>
  <c r="CQ200" i="12"/>
  <c r="CQ205" i="12"/>
  <c r="CQ197" i="12"/>
  <c r="CQ203" i="12"/>
  <c r="CQ221" i="12"/>
  <c r="CQ217" i="12"/>
  <c r="CQ214" i="12"/>
  <c r="CQ213" i="12"/>
  <c r="CQ208" i="12"/>
  <c r="CQ194" i="12"/>
  <c r="CQ195" i="12"/>
  <c r="CQ224" i="12"/>
  <c r="CQ220" i="12"/>
  <c r="CQ212" i="12"/>
  <c r="CQ209" i="12"/>
  <c r="CQ206" i="12"/>
  <c r="CQ202" i="12"/>
  <c r="CQ199" i="12"/>
  <c r="CQ201" i="12"/>
  <c r="CR224" i="12"/>
  <c r="CR220" i="12"/>
  <c r="CR211" i="12"/>
  <c r="CR214" i="12"/>
  <c r="CR207" i="12"/>
  <c r="CR203" i="12"/>
  <c r="CR204" i="12"/>
  <c r="CR202" i="12"/>
  <c r="CR194" i="12"/>
  <c r="CR223" i="12"/>
  <c r="CR218" i="12"/>
  <c r="CR217" i="12"/>
  <c r="CR210" i="12"/>
  <c r="CR206" i="12"/>
  <c r="CR201" i="12"/>
  <c r="CR197" i="12"/>
  <c r="CR200" i="12"/>
  <c r="CR222" i="12"/>
  <c r="CR219" i="12"/>
  <c r="CR215" i="12"/>
  <c r="CR208" i="12"/>
  <c r="CR209" i="12"/>
  <c r="CR195" i="12"/>
  <c r="CR198" i="12"/>
  <c r="CR221" i="12"/>
  <c r="CR216" i="12"/>
  <c r="CR213" i="12"/>
  <c r="CR212" i="12"/>
  <c r="CR205" i="12"/>
  <c r="CR199" i="12"/>
  <c r="CR196" i="12"/>
  <c r="CS223" i="12"/>
  <c r="CS218" i="12"/>
  <c r="CS212" i="12"/>
  <c r="CS213" i="12"/>
  <c r="CS205" i="12"/>
  <c r="CS203" i="12"/>
  <c r="CS196" i="12"/>
  <c r="CS215" i="12"/>
  <c r="CS207" i="12"/>
  <c r="CS222" i="12"/>
  <c r="CS217" i="12"/>
  <c r="CS224" i="12"/>
  <c r="CS216" i="12"/>
  <c r="CS210" i="12"/>
  <c r="CS200" i="12"/>
  <c r="CS197" i="12"/>
  <c r="CS221" i="12"/>
  <c r="CS219" i="12"/>
  <c r="CS209" i="12"/>
  <c r="CS208" i="12"/>
  <c r="CS198" i="12"/>
  <c r="CS199" i="12"/>
  <c r="CS220" i="12"/>
  <c r="CS214" i="12"/>
  <c r="CS211" i="12"/>
  <c r="CS206" i="12"/>
  <c r="CS204" i="12"/>
  <c r="CS202" i="12"/>
  <c r="CS195" i="12"/>
  <c r="CS201" i="12"/>
  <c r="CT222" i="12"/>
  <c r="CT223" i="12"/>
  <c r="CT216" i="12"/>
  <c r="CT215" i="12"/>
  <c r="CT207" i="12"/>
  <c r="CT203" i="12"/>
  <c r="CT206" i="12"/>
  <c r="CT200" i="12"/>
  <c r="CT202" i="12"/>
  <c r="CT221" i="12"/>
  <c r="CT218" i="12"/>
  <c r="CT214" i="12"/>
  <c r="CT212" i="12"/>
  <c r="CT205" i="12"/>
  <c r="CT199" i="12"/>
  <c r="CT201" i="12"/>
  <c r="CT220" i="12"/>
  <c r="CT217" i="12"/>
  <c r="CT213" i="12"/>
  <c r="CT210" i="12"/>
  <c r="CT209" i="12"/>
  <c r="CT198" i="12"/>
  <c r="CT224" i="12"/>
  <c r="CT219" i="12"/>
  <c r="CT211" i="12"/>
  <c r="CT208" i="12"/>
  <c r="CT204" i="12"/>
  <c r="CT197" i="12"/>
  <c r="CT196" i="12"/>
  <c r="CU224" i="12"/>
  <c r="CU216" i="12"/>
  <c r="CU213" i="12"/>
  <c r="CU207" i="12"/>
  <c r="CU198" i="12"/>
  <c r="CU211" i="12"/>
  <c r="CU203" i="12"/>
  <c r="CU221" i="12"/>
  <c r="CU223" i="12"/>
  <c r="CU215" i="12"/>
  <c r="CU212" i="12"/>
  <c r="CU206" i="12"/>
  <c r="CU197" i="12"/>
  <c r="CU205" i="12"/>
  <c r="CU220" i="12"/>
  <c r="CU217" i="12"/>
  <c r="CU218" i="12"/>
  <c r="CU210" i="12"/>
  <c r="CU204" i="12"/>
  <c r="CU202" i="12"/>
  <c r="CU200" i="12"/>
  <c r="CU199" i="12"/>
  <c r="CU219" i="12"/>
  <c r="CU222" i="12"/>
  <c r="CU214" i="12"/>
  <c r="CU209" i="12"/>
  <c r="CU208" i="12"/>
  <c r="CU201" i="12"/>
  <c r="CV223" i="12"/>
  <c r="CV215" i="12"/>
  <c r="CV211" i="12"/>
  <c r="CV205" i="12"/>
  <c r="CV207" i="12"/>
  <c r="CV201" i="12"/>
  <c r="CV206" i="12"/>
  <c r="CV198" i="12"/>
  <c r="CV220" i="12"/>
  <c r="CV222" i="12"/>
  <c r="CV214" i="12"/>
  <c r="CV221" i="12"/>
  <c r="CV203" i="12"/>
  <c r="CV200" i="12"/>
  <c r="CV219" i="12"/>
  <c r="CV218" i="12"/>
  <c r="CV213" i="12"/>
  <c r="CV209" i="12"/>
  <c r="CV210" i="12"/>
  <c r="CV202" i="12"/>
  <c r="CV199" i="12"/>
  <c r="CV224" i="12"/>
  <c r="CV216" i="12"/>
  <c r="CV212" i="12"/>
  <c r="CV208" i="12"/>
  <c r="CV217" i="12"/>
  <c r="CV204" i="12"/>
  <c r="CW222" i="12"/>
  <c r="CW219" i="12"/>
  <c r="CW220" i="12"/>
  <c r="CW208" i="12"/>
  <c r="CW204" i="12"/>
  <c r="CW221" i="12"/>
  <c r="CW216" i="12"/>
  <c r="CW211" i="12"/>
  <c r="CW218" i="12"/>
  <c r="CW206" i="12"/>
  <c r="CW201" i="12"/>
  <c r="CW205" i="12"/>
  <c r="CW224" i="12"/>
  <c r="CW217" i="12"/>
  <c r="CW214" i="12"/>
  <c r="CW209" i="12"/>
  <c r="CW210" i="12"/>
  <c r="CW200" i="12"/>
  <c r="CW199" i="12"/>
  <c r="CW223" i="12"/>
  <c r="CW215" i="12"/>
  <c r="CW212" i="12"/>
  <c r="CW213" i="12"/>
  <c r="CW207" i="12"/>
  <c r="CW202" i="12"/>
  <c r="CW203" i="12"/>
  <c r="CX222" i="12"/>
  <c r="CX219" i="12"/>
  <c r="CX213" i="12"/>
  <c r="CX210" i="12"/>
  <c r="CX205" i="12"/>
  <c r="CX200" i="12"/>
  <c r="CX221" i="12"/>
  <c r="CX218" i="12"/>
  <c r="CX211" i="12"/>
  <c r="CX214" i="12"/>
  <c r="CX206" i="12"/>
  <c r="CX203" i="12"/>
  <c r="CX224" i="12"/>
  <c r="CX220" i="12"/>
  <c r="CX217" i="12"/>
  <c r="CX208" i="12"/>
  <c r="CX209" i="12"/>
  <c r="CX201" i="12"/>
  <c r="CX204" i="12"/>
  <c r="CX223" i="12"/>
  <c r="CX216" i="12"/>
  <c r="CX215" i="12"/>
  <c r="CX212" i="12"/>
  <c r="CX207" i="12"/>
  <c r="CX202" i="12"/>
  <c r="CY223" i="12"/>
  <c r="CY219" i="12"/>
  <c r="CY214" i="12"/>
  <c r="CY210" i="12"/>
  <c r="CY216" i="12"/>
  <c r="CY205" i="12"/>
  <c r="CY222" i="12"/>
  <c r="CY215" i="12"/>
  <c r="CY212" i="12"/>
  <c r="CY207" i="12"/>
  <c r="CY211" i="12"/>
  <c r="CY203" i="12"/>
  <c r="CY201" i="12"/>
  <c r="CY221" i="12"/>
  <c r="CY217" i="12"/>
  <c r="CY209" i="12"/>
  <c r="CY208" i="12"/>
  <c r="CY204" i="12"/>
  <c r="CY224" i="12"/>
  <c r="CY220" i="12"/>
  <c r="CY218" i="12"/>
  <c r="CY213" i="12"/>
  <c r="CY206" i="12"/>
  <c r="CY202" i="12"/>
  <c r="CZ224" i="12"/>
  <c r="CZ220" i="12"/>
  <c r="CZ219" i="12"/>
  <c r="CZ215" i="12"/>
  <c r="CZ206" i="12"/>
  <c r="CZ223" i="12"/>
  <c r="CZ218" i="12"/>
  <c r="CZ213" i="12"/>
  <c r="CZ212" i="12"/>
  <c r="CZ205" i="12"/>
  <c r="CZ202" i="12"/>
  <c r="CZ222" i="12"/>
  <c r="CZ216" i="12"/>
  <c r="CZ217" i="12"/>
  <c r="CZ214" i="12"/>
  <c r="CZ203" i="12"/>
  <c r="CZ209" i="12"/>
  <c r="CZ221" i="12"/>
  <c r="CZ211" i="12"/>
  <c r="CZ208" i="12"/>
  <c r="CZ210" i="12"/>
  <c r="CZ204" i="12"/>
  <c r="CZ207" i="12"/>
  <c r="DA223" i="12"/>
  <c r="DA219" i="12"/>
  <c r="DA215" i="12"/>
  <c r="DA210" i="12"/>
  <c r="DA206" i="12"/>
  <c r="DA208" i="12"/>
  <c r="DA222" i="12"/>
  <c r="DA218" i="12"/>
  <c r="DA216" i="12"/>
  <c r="DA211" i="12"/>
  <c r="DA205" i="12"/>
  <c r="DA203" i="12"/>
  <c r="DA221" i="12"/>
  <c r="DA224" i="12"/>
  <c r="DA214" i="12"/>
  <c r="DA209" i="12"/>
  <c r="DA207" i="12"/>
  <c r="DA220" i="12"/>
  <c r="DA217" i="12"/>
  <c r="DA212" i="12"/>
  <c r="DA213" i="12"/>
  <c r="DA204" i="12"/>
  <c r="DB220" i="12"/>
  <c r="DB217" i="12"/>
  <c r="DB213" i="12"/>
  <c r="DB209" i="12"/>
  <c r="DB219" i="12"/>
  <c r="DB216" i="12"/>
  <c r="DB215" i="12"/>
  <c r="DB205" i="12"/>
  <c r="DB210" i="12"/>
  <c r="DB222" i="12"/>
  <c r="DB224" i="12"/>
  <c r="DB214" i="12"/>
  <c r="DB211" i="12"/>
  <c r="DB207" i="12"/>
  <c r="DB212" i="12"/>
  <c r="DB221" i="12"/>
  <c r="DB218" i="12"/>
  <c r="DB223" i="12"/>
  <c r="DB208" i="12"/>
  <c r="DB204" i="12"/>
  <c r="DB206" i="12"/>
  <c r="DC221" i="12"/>
  <c r="DC223" i="12"/>
  <c r="DC215" i="12"/>
  <c r="DC218" i="12"/>
  <c r="DC206" i="12"/>
  <c r="DC205" i="12"/>
  <c r="DC220" i="12"/>
  <c r="DC222" i="12"/>
  <c r="DC213" i="12"/>
  <c r="DC209" i="12"/>
  <c r="DC214" i="12"/>
  <c r="DC219" i="12"/>
  <c r="DC217" i="12"/>
  <c r="DC212" i="12"/>
  <c r="DC207" i="12"/>
  <c r="DC211" i="12"/>
  <c r="DC224" i="12"/>
  <c r="DC216" i="12"/>
  <c r="DC210" i="12"/>
  <c r="DC208" i="12"/>
  <c r="DD220" i="12"/>
  <c r="DD222" i="12"/>
  <c r="DD221" i="12"/>
  <c r="DD211" i="12"/>
  <c r="DD210" i="12"/>
  <c r="DD206" i="12"/>
  <c r="DD219" i="12"/>
  <c r="DD218" i="12"/>
  <c r="DD214" i="12"/>
  <c r="DD217" i="12"/>
  <c r="DD224" i="12"/>
  <c r="DD216" i="12"/>
  <c r="DD213" i="12"/>
  <c r="DD209" i="12"/>
  <c r="DD207" i="12"/>
  <c r="DD223" i="12"/>
  <c r="DD215" i="12"/>
  <c r="DD212" i="12"/>
  <c r="DD208" i="12"/>
  <c r="DE221" i="12"/>
  <c r="DE220" i="12"/>
  <c r="DE213" i="12"/>
  <c r="DE211" i="12"/>
  <c r="DE224" i="12"/>
  <c r="DE219" i="12"/>
  <c r="DE212" i="12"/>
  <c r="DE209" i="12"/>
  <c r="DE207" i="12"/>
  <c r="DE223" i="12"/>
  <c r="DE217" i="12"/>
  <c r="DE214" i="12"/>
  <c r="DE208" i="12"/>
  <c r="DE210" i="12"/>
  <c r="DE222" i="12"/>
  <c r="DE215" i="12"/>
  <c r="DE218" i="12"/>
  <c r="DE216" i="12"/>
  <c r="DF221" i="12"/>
  <c r="DF213" i="12"/>
  <c r="DF212" i="12"/>
  <c r="DF217" i="12"/>
  <c r="DF209" i="12"/>
  <c r="DF224" i="12"/>
  <c r="DF220" i="12"/>
  <c r="DF211" i="12"/>
  <c r="DF208" i="12"/>
  <c r="DF223" i="12"/>
  <c r="DF216" i="12"/>
  <c r="DF219" i="12"/>
  <c r="DF210" i="12"/>
  <c r="DF222" i="12"/>
  <c r="DF218" i="12"/>
  <c r="DF214" i="12"/>
  <c r="DF215" i="12"/>
  <c r="DG223" i="12"/>
  <c r="DG219" i="12"/>
  <c r="DG214" i="12"/>
  <c r="DG222" i="12"/>
  <c r="DG215" i="12"/>
  <c r="DG216" i="12"/>
  <c r="DG211" i="12"/>
  <c r="DG213" i="12"/>
  <c r="DG221" i="12"/>
  <c r="DG217" i="12"/>
  <c r="DG209" i="12"/>
  <c r="DG210" i="12"/>
  <c r="DG224" i="12"/>
  <c r="DG220" i="12"/>
  <c r="DG212" i="12"/>
  <c r="DG218" i="12"/>
  <c r="DH223" i="12"/>
  <c r="DH218" i="12"/>
  <c r="DH217" i="12"/>
  <c r="DH210" i="12"/>
  <c r="DH222" i="12"/>
  <c r="DH219" i="12"/>
  <c r="DH215" i="12"/>
  <c r="DH214" i="12"/>
  <c r="DH212" i="12"/>
  <c r="DH221" i="12"/>
  <c r="DH216" i="12"/>
  <c r="DH213" i="12"/>
  <c r="DH224" i="12"/>
  <c r="DH220" i="12"/>
  <c r="DH211" i="12"/>
  <c r="DI222" i="12"/>
  <c r="DI224" i="12"/>
  <c r="DI214" i="12"/>
  <c r="DI213" i="12"/>
  <c r="DI221" i="12"/>
  <c r="DI218" i="12"/>
  <c r="DI216" i="12"/>
  <c r="DI220" i="12"/>
  <c r="DI217" i="12"/>
  <c r="DI212" i="12"/>
  <c r="DI223" i="12"/>
  <c r="DI219" i="12"/>
  <c r="DI215" i="12"/>
  <c r="DI211" i="12"/>
  <c r="DJ219" i="12"/>
  <c r="DJ216" i="12"/>
  <c r="DJ213" i="12"/>
  <c r="DJ222" i="12"/>
  <c r="DJ224" i="12"/>
  <c r="DJ223" i="12"/>
  <c r="DJ221" i="12"/>
  <c r="DJ218" i="12"/>
  <c r="DJ214" i="12"/>
  <c r="DJ220" i="12"/>
  <c r="DJ217" i="12"/>
  <c r="DJ215" i="12"/>
  <c r="DJ212" i="12"/>
  <c r="DK224" i="12"/>
  <c r="DK215" i="12"/>
  <c r="DK221" i="12"/>
  <c r="DK223" i="12"/>
  <c r="DK213" i="12"/>
  <c r="DK220" i="12"/>
  <c r="DK217" i="12"/>
  <c r="DK222" i="12"/>
  <c r="DK214" i="12"/>
  <c r="DK219" i="12"/>
  <c r="DK216" i="12"/>
  <c r="DK218" i="12"/>
  <c r="DL220" i="12"/>
  <c r="DL222" i="12"/>
  <c r="DL215" i="12"/>
  <c r="DL219" i="12"/>
  <c r="DL218" i="12"/>
  <c r="DL214" i="12"/>
  <c r="DL224" i="12"/>
  <c r="DL216" i="12"/>
  <c r="DL223" i="12"/>
  <c r="DL221" i="12"/>
  <c r="DL217" i="12"/>
  <c r="DM223" i="12"/>
  <c r="DM215" i="12"/>
  <c r="DM218" i="12"/>
  <c r="DM222" i="12"/>
  <c r="DM219" i="12"/>
  <c r="DM221" i="12"/>
  <c r="DM216" i="12"/>
  <c r="DM220" i="12"/>
  <c r="DM224" i="12"/>
  <c r="DM217" i="12"/>
  <c r="DN222" i="12"/>
  <c r="DN219" i="12"/>
  <c r="DN221" i="12"/>
  <c r="DN218" i="12"/>
  <c r="DN224" i="12"/>
  <c r="DN220" i="12"/>
  <c r="DN223" i="12"/>
  <c r="DN216" i="12"/>
  <c r="DN217" i="12"/>
  <c r="DO221" i="12"/>
  <c r="DO217" i="12"/>
  <c r="DO224" i="12"/>
  <c r="DO220" i="12"/>
  <c r="DO223" i="12"/>
  <c r="DO219" i="12"/>
  <c r="DO218" i="12"/>
  <c r="DO222" i="12"/>
  <c r="DP223" i="12"/>
  <c r="DP219" i="12"/>
  <c r="DP222" i="12"/>
  <c r="DP218" i="12"/>
  <c r="DP221" i="12"/>
  <c r="DP224" i="12"/>
  <c r="DP220" i="12"/>
  <c r="DQ221" i="12"/>
  <c r="DQ220" i="12"/>
  <c r="DQ223" i="12"/>
  <c r="DQ219" i="12"/>
  <c r="DQ222" i="12"/>
  <c r="DQ224" i="12"/>
  <c r="DR222" i="12"/>
  <c r="DR224" i="12"/>
  <c r="DR221" i="12"/>
  <c r="DR223" i="12"/>
  <c r="DR220" i="12"/>
  <c r="DS224" i="12"/>
  <c r="DS221" i="12"/>
  <c r="DS223" i="12"/>
  <c r="DS222" i="12"/>
  <c r="DT223" i="12"/>
  <c r="DT222" i="12"/>
  <c r="DT224" i="12"/>
  <c r="DU224" i="12"/>
  <c r="DU223" i="12"/>
  <c r="DV224" i="12"/>
  <c r="E74" i="9"/>
  <c r="BP186" i="12"/>
  <c r="CD106" i="12"/>
  <c r="CD73" i="12"/>
  <c r="CD92" i="12"/>
  <c r="CE114" i="12"/>
  <c r="CE112" i="12"/>
  <c r="CE103" i="12"/>
  <c r="CE88" i="12"/>
  <c r="CE100" i="12"/>
  <c r="CE99" i="12"/>
  <c r="CE90" i="12"/>
  <c r="CE104" i="12"/>
  <c r="CD74" i="12"/>
  <c r="CE106" i="12"/>
  <c r="CE111" i="12"/>
  <c r="CE95" i="12"/>
  <c r="CE101" i="12"/>
  <c r="CE92" i="12"/>
  <c r="CE91" i="12"/>
  <c r="CE84" i="12"/>
  <c r="CE96" i="12"/>
  <c r="CE79" i="12"/>
  <c r="CE75" i="12"/>
  <c r="CE82" i="12"/>
  <c r="CD78" i="12"/>
  <c r="BY114" i="12"/>
  <c r="BY110" i="12"/>
  <c r="BY101" i="12"/>
  <c r="BY92" i="12"/>
  <c r="BY91" i="12"/>
  <c r="BY84" i="12"/>
  <c r="BY89" i="12"/>
  <c r="BY95" i="12"/>
  <c r="BY81" i="12"/>
  <c r="BY67" i="12"/>
  <c r="BY71" i="12"/>
  <c r="BY77" i="12"/>
  <c r="BY66" i="12"/>
  <c r="CA85" i="12"/>
  <c r="CA67" i="12"/>
  <c r="BZ101" i="12"/>
  <c r="CA98" i="12"/>
  <c r="BZ107" i="12"/>
  <c r="BZ78" i="12"/>
  <c r="CA92" i="12"/>
  <c r="BZ85" i="12"/>
  <c r="BZ73" i="12"/>
  <c r="CA86" i="12"/>
  <c r="BZ98" i="12"/>
  <c r="CA106" i="12"/>
  <c r="CA77" i="12"/>
  <c r="BZ90" i="12"/>
  <c r="BZ81" i="12"/>
  <c r="CA88" i="12"/>
  <c r="BZ111" i="12"/>
  <c r="BZ74" i="12"/>
  <c r="CA99" i="12"/>
  <c r="CA69" i="12"/>
  <c r="BZ94" i="12"/>
  <c r="CA91" i="12"/>
  <c r="CA68" i="12"/>
  <c r="BZ97" i="12"/>
  <c r="CB111" i="12"/>
  <c r="CB75" i="12"/>
  <c r="CB103" i="12"/>
  <c r="CB76" i="12"/>
  <c r="CB92" i="12"/>
  <c r="CB102" i="12"/>
  <c r="CB105" i="12"/>
  <c r="CB73" i="12"/>
  <c r="CB88" i="12"/>
  <c r="CB89" i="12"/>
  <c r="CB81" i="12"/>
  <c r="CB85" i="12"/>
  <c r="CC111" i="12"/>
  <c r="CC75" i="12"/>
  <c r="CC99" i="12"/>
  <c r="CC107" i="12"/>
  <c r="CC70" i="12"/>
  <c r="CC104" i="12"/>
  <c r="CC106" i="12"/>
  <c r="CC76" i="12"/>
  <c r="CC90" i="12"/>
  <c r="CC84" i="12"/>
  <c r="CC102" i="12"/>
  <c r="CC74" i="12"/>
  <c r="CD80" i="12"/>
  <c r="CD114" i="12"/>
  <c r="CD76" i="12"/>
  <c r="CD107" i="12"/>
  <c r="CD101" i="12"/>
  <c r="CD79" i="12"/>
  <c r="CD111" i="12"/>
  <c r="CD81" i="12"/>
  <c r="CD112" i="12"/>
  <c r="CD75" i="12"/>
  <c r="CD105" i="12"/>
  <c r="CD95" i="12"/>
  <c r="CE108" i="12"/>
  <c r="CE110" i="12"/>
  <c r="CE93" i="12"/>
  <c r="CE85" i="12"/>
  <c r="CE78" i="12"/>
  <c r="CD90" i="12"/>
  <c r="BY112" i="12"/>
  <c r="BY107" i="12"/>
  <c r="BY86" i="12"/>
  <c r="BY98" i="12"/>
  <c r="BY97" i="12"/>
  <c r="BY102" i="12"/>
  <c r="BT69" i="12"/>
  <c r="BY72" i="12"/>
  <c r="BY70" i="12"/>
  <c r="BY73" i="12"/>
  <c r="CA71" i="12"/>
  <c r="BZ71" i="12"/>
  <c r="CA100" i="12"/>
  <c r="BZ93" i="12"/>
  <c r="CA82" i="12"/>
  <c r="BZ87" i="12"/>
  <c r="CA102" i="12"/>
  <c r="BZ103" i="12"/>
  <c r="CA94" i="12"/>
  <c r="BZ100" i="12"/>
  <c r="CA112" i="12"/>
  <c r="CA70" i="12"/>
  <c r="BZ102" i="12"/>
  <c r="CA89" i="12"/>
  <c r="BZ86" i="12"/>
  <c r="CA110" i="12"/>
  <c r="CA76" i="12"/>
  <c r="BZ72" i="12"/>
  <c r="CB87" i="12"/>
  <c r="CB100" i="12"/>
  <c r="CB90" i="12"/>
  <c r="CB84" i="12"/>
  <c r="CB94" i="12"/>
  <c r="CB114" i="12"/>
  <c r="CB106" i="12"/>
  <c r="CB113" i="12"/>
  <c r="CB79" i="12"/>
  <c r="CC80" i="12"/>
  <c r="CC77" i="12"/>
  <c r="CC101" i="12"/>
  <c r="CC114" i="12"/>
  <c r="CC96" i="12"/>
  <c r="CC103" i="12"/>
  <c r="CC92" i="12"/>
  <c r="CC86" i="12"/>
  <c r="CD96" i="12"/>
  <c r="CD85" i="12"/>
  <c r="CD71" i="12"/>
  <c r="CD109" i="12"/>
  <c r="CD83" i="12"/>
  <c r="CE107" i="12"/>
  <c r="CE109" i="12"/>
  <c r="CE87" i="12"/>
  <c r="CE98" i="12"/>
  <c r="CE73" i="12"/>
  <c r="CE74" i="12"/>
  <c r="CE80" i="12"/>
  <c r="CD100" i="12"/>
  <c r="BY111" i="12"/>
  <c r="BY93" i="12"/>
  <c r="BY83" i="12"/>
  <c r="BY90" i="12"/>
  <c r="BY104" i="12"/>
  <c r="BY94" i="12"/>
  <c r="BY76" i="12"/>
  <c r="BY65" i="12"/>
  <c r="BY69" i="12"/>
  <c r="CA109" i="12"/>
  <c r="BZ108" i="12"/>
  <c r="BZ66" i="12"/>
  <c r="CA78" i="12"/>
  <c r="CA107" i="12"/>
  <c r="CA73" i="12"/>
  <c r="BZ82" i="12"/>
  <c r="CA80" i="12"/>
  <c r="BZ76" i="12"/>
  <c r="CA83" i="12"/>
  <c r="BZ95" i="12"/>
  <c r="CA113" i="12"/>
  <c r="CA79" i="12"/>
  <c r="BZ70" i="12"/>
  <c r="CA101" i="12"/>
  <c r="BZ105" i="12"/>
  <c r="CA104" i="12"/>
  <c r="BZ109" i="12"/>
  <c r="BZ68" i="12"/>
  <c r="CB69" i="12"/>
  <c r="CB72" i="12"/>
  <c r="CB95" i="12"/>
  <c r="CB86" i="12"/>
  <c r="CB83" i="12"/>
  <c r="CB97" i="12"/>
  <c r="CB101" i="12"/>
  <c r="CB104" i="12"/>
  <c r="CC109" i="12"/>
  <c r="CC108" i="12"/>
  <c r="CC81" i="12"/>
  <c r="CC91" i="12"/>
  <c r="CC93" i="12"/>
  <c r="CC87" i="12"/>
  <c r="CC100" i="12"/>
  <c r="CC78" i="12"/>
  <c r="CC82" i="12"/>
  <c r="CD93" i="12"/>
  <c r="CD91" i="12"/>
  <c r="CD70" i="12"/>
  <c r="CD94" i="12"/>
  <c r="CD97" i="12"/>
  <c r="CD113" i="12"/>
  <c r="CE113" i="12"/>
  <c r="CE102" i="12"/>
  <c r="CE86" i="12"/>
  <c r="CE97" i="12"/>
  <c r="CE81" i="12"/>
  <c r="CE72" i="12"/>
  <c r="CE77" i="12"/>
  <c r="CD103" i="12"/>
  <c r="BY109" i="12"/>
  <c r="BY87" i="12"/>
  <c r="BY99" i="12"/>
  <c r="BY106" i="12"/>
  <c r="BY96" i="12"/>
  <c r="BY88" i="12"/>
  <c r="BY74" i="12"/>
  <c r="BY82" i="12"/>
  <c r="BY68" i="12"/>
  <c r="CA96" i="12"/>
  <c r="BZ99" i="12"/>
  <c r="CA108" i="12"/>
  <c r="BZ91" i="12"/>
  <c r="CA90" i="12"/>
  <c r="BZ114" i="12"/>
  <c r="CA114" i="12"/>
  <c r="BZ113" i="12"/>
  <c r="BZ80" i="12"/>
  <c r="CA81" i="12"/>
  <c r="BZ67" i="12"/>
  <c r="CA97" i="12"/>
  <c r="BZ92" i="12"/>
  <c r="BZ79" i="12"/>
  <c r="CA75" i="12"/>
  <c r="BZ75" i="12"/>
  <c r="CA93" i="12"/>
  <c r="BZ83" i="12"/>
  <c r="CB112" i="12"/>
  <c r="CB110" i="12"/>
  <c r="CB68" i="12"/>
  <c r="CB71" i="12"/>
  <c r="CB78" i="12"/>
  <c r="CB82" i="12"/>
  <c r="CB99" i="12"/>
  <c r="CB91" i="12"/>
  <c r="CB93" i="12"/>
  <c r="CC94" i="12"/>
  <c r="CC97" i="12"/>
  <c r="CC72" i="12"/>
  <c r="CC79" i="12"/>
  <c r="CC85" i="12"/>
  <c r="CC98" i="12"/>
  <c r="CC105" i="12"/>
  <c r="CC110" i="12"/>
  <c r="CC73" i="12"/>
  <c r="CD98" i="12"/>
  <c r="CD104" i="12"/>
  <c r="CD110" i="12"/>
  <c r="CD99" i="12"/>
  <c r="CD72" i="12"/>
  <c r="CD86" i="12"/>
  <c r="CD84" i="12"/>
  <c r="CE105" i="12"/>
  <c r="CE94" i="12"/>
  <c r="CE83" i="12"/>
  <c r="CE89" i="12"/>
  <c r="CE76" i="12"/>
  <c r="CE71" i="12"/>
  <c r="CD77" i="12"/>
  <c r="BY113" i="12"/>
  <c r="BY108" i="12"/>
  <c r="BY100" i="12"/>
  <c r="BY85" i="12"/>
  <c r="BY105" i="12"/>
  <c r="BY103" i="12"/>
  <c r="BY79" i="12"/>
  <c r="BY75" i="12"/>
  <c r="BY80" i="12"/>
  <c r="BY78" i="12"/>
  <c r="CA87" i="12"/>
  <c r="BZ89" i="12"/>
  <c r="CA103" i="12"/>
  <c r="BZ104" i="12"/>
  <c r="CA95" i="12"/>
  <c r="BZ96" i="12"/>
  <c r="CA84" i="12"/>
  <c r="BZ106" i="12"/>
  <c r="CA105" i="12"/>
  <c r="BZ112" i="12"/>
  <c r="BZ77" i="12"/>
  <c r="CA74" i="12"/>
  <c r="BZ84" i="12"/>
  <c r="CA111" i="12"/>
  <c r="BZ110" i="12"/>
  <c r="BZ69" i="12"/>
  <c r="CA72" i="12"/>
  <c r="BZ88" i="12"/>
  <c r="CB96" i="12"/>
  <c r="CB98" i="12"/>
  <c r="CB109" i="12"/>
  <c r="CB108" i="12"/>
  <c r="CB107" i="12"/>
  <c r="CB74" i="12"/>
  <c r="CB80" i="12"/>
  <c r="CB77" i="12"/>
  <c r="CB70" i="12"/>
  <c r="CC83" i="12"/>
  <c r="CC88" i="12"/>
  <c r="CC89" i="12"/>
  <c r="CC71" i="12"/>
  <c r="CC69" i="12"/>
  <c r="CC113" i="12"/>
  <c r="CC95" i="12"/>
  <c r="CC112" i="12"/>
  <c r="CD87" i="12"/>
  <c r="CD82" i="12"/>
  <c r="CD108" i="12"/>
  <c r="CD88" i="12"/>
  <c r="CD89" i="12"/>
  <c r="CD102" i="12"/>
  <c r="CF107" i="12"/>
  <c r="CF112" i="12"/>
  <c r="CF108" i="12"/>
  <c r="CF88" i="12"/>
  <c r="CF100" i="12"/>
  <c r="CF99" i="12"/>
  <c r="CF90" i="12"/>
  <c r="CF104" i="12"/>
  <c r="CF73" i="12"/>
  <c r="CF77" i="12"/>
  <c r="CF105" i="12"/>
  <c r="CF91" i="12"/>
  <c r="CF96" i="12"/>
  <c r="CF102" i="12"/>
  <c r="CF86" i="12"/>
  <c r="CF79" i="12"/>
  <c r="CF114" i="12"/>
  <c r="CF101" i="12"/>
  <c r="CF92" i="12"/>
  <c r="CF74" i="12"/>
  <c r="CF78" i="12"/>
  <c r="CF106" i="12"/>
  <c r="CF97" i="12"/>
  <c r="CF75" i="12"/>
  <c r="CF85" i="12"/>
  <c r="CF113" i="12"/>
  <c r="CF109" i="12"/>
  <c r="CF94" i="12"/>
  <c r="CF87" i="12"/>
  <c r="CF83" i="12"/>
  <c r="CF98" i="12"/>
  <c r="CF89" i="12"/>
  <c r="CF95" i="12"/>
  <c r="CF76" i="12"/>
  <c r="CF72" i="12"/>
  <c r="CF80" i="12"/>
  <c r="CF111" i="12"/>
  <c r="CF84" i="12"/>
  <c r="CF81" i="12"/>
  <c r="CF110" i="12"/>
  <c r="CF93" i="12"/>
  <c r="CF103" i="12"/>
  <c r="CF82" i="12"/>
  <c r="CG114" i="12"/>
  <c r="CG110" i="12"/>
  <c r="CG101" i="12"/>
  <c r="CG92" i="12"/>
  <c r="CG91" i="12"/>
  <c r="CG90" i="12"/>
  <c r="CG104" i="12"/>
  <c r="CG105" i="12"/>
  <c r="CG81" i="12"/>
  <c r="CG74" i="12"/>
  <c r="CG78" i="12"/>
  <c r="CG113" i="12"/>
  <c r="CG93" i="12"/>
  <c r="CG85" i="12"/>
  <c r="CG96" i="12"/>
  <c r="CG79" i="12"/>
  <c r="CG82" i="12"/>
  <c r="CG109" i="12"/>
  <c r="CG108" i="12"/>
  <c r="CG97" i="12"/>
  <c r="CG94" i="12"/>
  <c r="CG80" i="12"/>
  <c r="CG87" i="12"/>
  <c r="CG111" i="12"/>
  <c r="CG107" i="12"/>
  <c r="CG100" i="12"/>
  <c r="CG99" i="12"/>
  <c r="CG98" i="12"/>
  <c r="CG89" i="12"/>
  <c r="CG95" i="12"/>
  <c r="CG88" i="12"/>
  <c r="CG77" i="12"/>
  <c r="CG86" i="12"/>
  <c r="CG84" i="12"/>
  <c r="CG102" i="12"/>
  <c r="CG75" i="12"/>
  <c r="CG73" i="12"/>
  <c r="CG112" i="12"/>
  <c r="CG83" i="12"/>
  <c r="CG106" i="12"/>
  <c r="CG103" i="12"/>
  <c r="CG76" i="12"/>
  <c r="CH111" i="12"/>
  <c r="CH107" i="12"/>
  <c r="CH92" i="12"/>
  <c r="CH91" i="12"/>
  <c r="CH84" i="12"/>
  <c r="CH96" i="12"/>
  <c r="CH102" i="12"/>
  <c r="CH93" i="12"/>
  <c r="CH74" i="12"/>
  <c r="CH78" i="12"/>
  <c r="CH110" i="12"/>
  <c r="CH86" i="12"/>
  <c r="CH85" i="12"/>
  <c r="CH97" i="12"/>
  <c r="CH94" i="12"/>
  <c r="CH87" i="12"/>
  <c r="CH75" i="12"/>
  <c r="CH83" i="12"/>
  <c r="CH76" i="12"/>
  <c r="CH114" i="12"/>
  <c r="CH106" i="12"/>
  <c r="CH88" i="12"/>
  <c r="CH80" i="12"/>
  <c r="CH81" i="12"/>
  <c r="CH89" i="12"/>
  <c r="CH112" i="12"/>
  <c r="CH108" i="12"/>
  <c r="CH100" i="12"/>
  <c r="CH99" i="12"/>
  <c r="CH90" i="12"/>
  <c r="CH104" i="12"/>
  <c r="CH105" i="12"/>
  <c r="CH101" i="12"/>
  <c r="CH77" i="12"/>
  <c r="CH79" i="12"/>
  <c r="CH103" i="12"/>
  <c r="CH82" i="12"/>
  <c r="CH113" i="12"/>
  <c r="CH109" i="12"/>
  <c r="CH98" i="12"/>
  <c r="CH95" i="12"/>
  <c r="CI110" i="12"/>
  <c r="CI114" i="12"/>
  <c r="CI91" i="12"/>
  <c r="CI84" i="12"/>
  <c r="CI96" i="12"/>
  <c r="CI102" i="12"/>
  <c r="CI86" i="12"/>
  <c r="CI80" i="12"/>
  <c r="CI81" i="12"/>
  <c r="CI106" i="12"/>
  <c r="CI87" i="12"/>
  <c r="CI108" i="12"/>
  <c r="CI98" i="12"/>
  <c r="CI95" i="12"/>
  <c r="CI100" i="12"/>
  <c r="CI78" i="12"/>
  <c r="CI76" i="12"/>
  <c r="CI111" i="12"/>
  <c r="CI107" i="12"/>
  <c r="CI99" i="12"/>
  <c r="CI90" i="12"/>
  <c r="CI104" i="12"/>
  <c r="CI105" i="12"/>
  <c r="CI101" i="12"/>
  <c r="CI92" i="12"/>
  <c r="CI75" i="12"/>
  <c r="CI82" i="12"/>
  <c r="CI93" i="12"/>
  <c r="CI109" i="12"/>
  <c r="CI85" i="12"/>
  <c r="CI97" i="12"/>
  <c r="CI103" i="12"/>
  <c r="CI94" i="12"/>
  <c r="CI83" i="12"/>
  <c r="CI77" i="12"/>
  <c r="CI79" i="12"/>
  <c r="CI112" i="12"/>
  <c r="CI113" i="12"/>
  <c r="CI89" i="12"/>
  <c r="CI88" i="12"/>
  <c r="CJ110" i="12"/>
  <c r="CJ114" i="12"/>
  <c r="CJ98" i="12"/>
  <c r="CJ89" i="12"/>
  <c r="CJ95" i="12"/>
  <c r="CJ88" i="12"/>
  <c r="CJ100" i="12"/>
  <c r="CJ99" i="12"/>
  <c r="CJ80" i="12"/>
  <c r="CJ81" i="12"/>
  <c r="CJ109" i="12"/>
  <c r="CJ106" i="12"/>
  <c r="CJ90" i="12"/>
  <c r="CJ104" i="12"/>
  <c r="CJ105" i="12"/>
  <c r="CJ101" i="12"/>
  <c r="CJ92" i="12"/>
  <c r="CJ91" i="12"/>
  <c r="CJ77" i="12"/>
  <c r="CJ79" i="12"/>
  <c r="CJ111" i="12"/>
  <c r="CJ107" i="12"/>
  <c r="CJ112" i="12"/>
  <c r="CJ97" i="12"/>
  <c r="CJ103" i="12"/>
  <c r="CJ94" i="12"/>
  <c r="CJ87" i="12"/>
  <c r="CJ83" i="12"/>
  <c r="CJ82" i="12"/>
  <c r="CJ108" i="12"/>
  <c r="CJ113" i="12"/>
  <c r="CJ84" i="12"/>
  <c r="CJ96" i="12"/>
  <c r="CJ102" i="12"/>
  <c r="CJ93" i="12"/>
  <c r="CJ86" i="12"/>
  <c r="CJ85" i="12"/>
  <c r="CJ78" i="12"/>
  <c r="CJ76" i="12"/>
  <c r="CK107" i="12"/>
  <c r="CK105" i="12"/>
  <c r="CK89" i="12"/>
  <c r="CK95" i="12"/>
  <c r="CK101" i="12"/>
  <c r="CK92" i="12"/>
  <c r="CK91" i="12"/>
  <c r="CK84" i="12"/>
  <c r="CK78" i="12"/>
  <c r="CK114" i="12"/>
  <c r="CK85" i="12"/>
  <c r="CK109" i="12"/>
  <c r="CK106" i="12"/>
  <c r="CK96" i="12"/>
  <c r="CK94" i="12"/>
  <c r="CK87" i="12"/>
  <c r="CK98" i="12"/>
  <c r="CK104" i="12"/>
  <c r="CK80" i="12"/>
  <c r="CK108" i="12"/>
  <c r="CK113" i="12"/>
  <c r="CK97" i="12"/>
  <c r="CK103" i="12"/>
  <c r="CK88" i="12"/>
  <c r="CK100" i="12"/>
  <c r="CK99" i="12"/>
  <c r="CK90" i="12"/>
  <c r="CK77" i="12"/>
  <c r="CK79" i="12"/>
  <c r="CK110" i="12"/>
  <c r="CK112" i="12"/>
  <c r="CK102" i="12"/>
  <c r="CK93" i="12"/>
  <c r="CK86" i="12"/>
  <c r="CK82" i="12"/>
  <c r="CK111" i="12"/>
  <c r="CK83" i="12"/>
  <c r="CK81" i="12"/>
  <c r="CL108" i="12"/>
  <c r="CL113" i="12"/>
  <c r="CL111" i="12"/>
  <c r="CL95" i="12"/>
  <c r="CL101" i="12"/>
  <c r="CL92" i="12"/>
  <c r="CL91" i="12"/>
  <c r="CL84" i="12"/>
  <c r="CL114" i="12"/>
  <c r="CL94" i="12"/>
  <c r="CL83" i="12"/>
  <c r="CL89" i="12"/>
  <c r="CL79" i="12"/>
  <c r="CL107" i="12"/>
  <c r="CL105" i="12"/>
  <c r="CL110" i="12"/>
  <c r="CL102" i="12"/>
  <c r="CL93" i="12"/>
  <c r="CL86" i="12"/>
  <c r="CL85" i="12"/>
  <c r="CL97" i="12"/>
  <c r="CL81" i="12"/>
  <c r="CL109" i="12"/>
  <c r="CL106" i="12"/>
  <c r="CL104" i="12"/>
  <c r="CL103" i="12"/>
  <c r="CL88" i="12"/>
  <c r="CL100" i="12"/>
  <c r="CL99" i="12"/>
  <c r="CL90" i="12"/>
  <c r="CL78" i="12"/>
  <c r="CL80" i="12"/>
  <c r="CL112" i="12"/>
  <c r="CL96" i="12"/>
  <c r="CL87" i="12"/>
  <c r="CL98" i="12"/>
  <c r="CL82" i="12"/>
  <c r="CM106" i="12"/>
  <c r="CM111" i="12"/>
  <c r="CM103" i="12"/>
  <c r="CM88" i="12"/>
  <c r="CM100" i="12"/>
  <c r="CM99" i="12"/>
  <c r="CM90" i="12"/>
  <c r="CM96" i="12"/>
  <c r="CM79" i="12"/>
  <c r="CM82" i="12"/>
  <c r="CM113" i="12"/>
  <c r="CM101" i="12"/>
  <c r="CM92" i="12"/>
  <c r="CM84" i="12"/>
  <c r="CM80" i="12"/>
  <c r="CM112" i="12"/>
  <c r="CM87" i="12"/>
  <c r="CM98" i="12"/>
  <c r="CM89" i="12"/>
  <c r="CM108" i="12"/>
  <c r="CM110" i="12"/>
  <c r="CM95" i="12"/>
  <c r="CM91" i="12"/>
  <c r="CM94" i="12"/>
  <c r="CM107" i="12"/>
  <c r="CM105" i="12"/>
  <c r="CM109" i="12"/>
  <c r="CM102" i="12"/>
  <c r="CM93" i="12"/>
  <c r="CM86" i="12"/>
  <c r="CM85" i="12"/>
  <c r="CM97" i="12"/>
  <c r="CM114" i="12"/>
  <c r="CM104" i="12"/>
  <c r="CM83" i="12"/>
  <c r="CM81" i="12"/>
  <c r="CN114" i="12"/>
  <c r="CN111" i="12"/>
  <c r="CN102" i="12"/>
  <c r="CN93" i="12"/>
  <c r="CN86" i="12"/>
  <c r="CN91" i="12"/>
  <c r="CN84" i="12"/>
  <c r="CN104" i="12"/>
  <c r="CN107" i="12"/>
  <c r="CN99" i="12"/>
  <c r="CN106" i="12"/>
  <c r="CN110" i="12"/>
  <c r="CN94" i="12"/>
  <c r="CN87" i="12"/>
  <c r="CN83" i="12"/>
  <c r="CN85" i="12"/>
  <c r="CN97" i="12"/>
  <c r="CN103" i="12"/>
  <c r="CN81" i="12"/>
  <c r="CN108" i="12"/>
  <c r="CN92" i="12"/>
  <c r="CN96" i="12"/>
  <c r="CN113" i="12"/>
  <c r="CN109" i="12"/>
  <c r="CN88" i="12"/>
  <c r="CN100" i="12"/>
  <c r="CN105" i="12"/>
  <c r="CN98" i="12"/>
  <c r="CN89" i="12"/>
  <c r="CN95" i="12"/>
  <c r="CN80" i="12"/>
  <c r="CN112" i="12"/>
  <c r="CN101" i="12"/>
  <c r="CN90" i="12"/>
  <c r="CN82" i="12"/>
  <c r="CO113" i="12"/>
  <c r="CO109" i="12"/>
  <c r="CO93" i="12"/>
  <c r="CO86" i="12"/>
  <c r="CO99" i="12"/>
  <c r="CO90" i="12"/>
  <c r="CO96" i="12"/>
  <c r="CO102" i="12"/>
  <c r="CO107" i="12"/>
  <c r="CO97" i="12"/>
  <c r="CO88" i="12"/>
  <c r="CO82" i="12"/>
  <c r="CO114" i="12"/>
  <c r="CO92" i="12"/>
  <c r="CO98" i="12"/>
  <c r="CO95" i="12"/>
  <c r="CO112" i="12"/>
  <c r="CO108" i="12"/>
  <c r="CO87" i="12"/>
  <c r="CO83" i="12"/>
  <c r="CO91" i="12"/>
  <c r="CO84" i="12"/>
  <c r="CO104" i="12"/>
  <c r="CO94" i="12"/>
  <c r="CO106" i="12"/>
  <c r="CO103" i="12"/>
  <c r="CO110" i="12"/>
  <c r="CO105" i="12"/>
  <c r="CO89" i="12"/>
  <c r="CO81" i="12"/>
  <c r="CO111" i="12"/>
  <c r="CO100" i="12"/>
  <c r="CO85" i="12"/>
  <c r="CO101" i="12"/>
  <c r="CP113" i="12"/>
  <c r="CP109" i="12"/>
  <c r="CP106" i="12"/>
  <c r="CP83" i="12"/>
  <c r="CP85" i="12"/>
  <c r="CP97" i="12"/>
  <c r="CP103" i="12"/>
  <c r="CP88" i="12"/>
  <c r="CP86" i="12"/>
  <c r="CP104" i="12"/>
  <c r="CP87" i="12"/>
  <c r="CP112" i="12"/>
  <c r="CP108" i="12"/>
  <c r="CP100" i="12"/>
  <c r="CP105" i="12"/>
  <c r="CP98" i="12"/>
  <c r="CP89" i="12"/>
  <c r="CP95" i="12"/>
  <c r="CP101" i="12"/>
  <c r="CP82" i="12"/>
  <c r="CP114" i="12"/>
  <c r="CP91" i="12"/>
  <c r="CP94" i="12"/>
  <c r="CP111" i="12"/>
  <c r="CP107" i="12"/>
  <c r="CP92" i="12"/>
  <c r="CP99" i="12"/>
  <c r="CP90" i="12"/>
  <c r="CP96" i="12"/>
  <c r="CP102" i="12"/>
  <c r="CP93" i="12"/>
  <c r="CP110" i="12"/>
  <c r="CP84" i="12"/>
  <c r="CQ111" i="12"/>
  <c r="CQ107" i="12"/>
  <c r="CQ105" i="12"/>
  <c r="CQ98" i="12"/>
  <c r="CQ89" i="12"/>
  <c r="CQ95" i="12"/>
  <c r="CQ101" i="12"/>
  <c r="CQ92" i="12"/>
  <c r="CQ112" i="12"/>
  <c r="CQ113" i="12"/>
  <c r="CQ97" i="12"/>
  <c r="CQ100" i="12"/>
  <c r="CQ110" i="12"/>
  <c r="CQ114" i="12"/>
  <c r="CQ99" i="12"/>
  <c r="CQ90" i="12"/>
  <c r="CQ96" i="12"/>
  <c r="CQ102" i="12"/>
  <c r="CQ93" i="12"/>
  <c r="CQ86" i="12"/>
  <c r="CQ108" i="12"/>
  <c r="CQ85" i="12"/>
  <c r="CQ88" i="12"/>
  <c r="CQ109" i="12"/>
  <c r="CQ106" i="12"/>
  <c r="CQ91" i="12"/>
  <c r="CQ84" i="12"/>
  <c r="CQ104" i="12"/>
  <c r="CQ94" i="12"/>
  <c r="CQ87" i="12"/>
  <c r="CQ83" i="12"/>
  <c r="CQ103" i="12"/>
  <c r="CR108" i="12"/>
  <c r="CR113" i="12"/>
  <c r="CR84" i="12"/>
  <c r="CR104" i="12"/>
  <c r="CR102" i="12"/>
  <c r="CR93" i="12"/>
  <c r="CR86" i="12"/>
  <c r="CR91" i="12"/>
  <c r="CR88" i="12"/>
  <c r="CR109" i="12"/>
  <c r="CR106" i="12"/>
  <c r="CR90" i="12"/>
  <c r="CR96" i="12"/>
  <c r="CR92" i="12"/>
  <c r="CR99" i="12"/>
  <c r="CR111" i="12"/>
  <c r="CR107" i="12"/>
  <c r="CR112" i="12"/>
  <c r="CR97" i="12"/>
  <c r="CR103" i="12"/>
  <c r="CR94" i="12"/>
  <c r="CR87" i="12"/>
  <c r="CR85" i="12"/>
  <c r="CR89" i="12"/>
  <c r="CR100" i="12"/>
  <c r="CR101" i="12"/>
  <c r="CR110" i="12"/>
  <c r="CR114" i="12"/>
  <c r="CR98" i="12"/>
  <c r="CR95" i="12"/>
  <c r="CR105" i="12"/>
  <c r="CS108" i="12"/>
  <c r="CS113" i="12"/>
  <c r="CS97" i="12"/>
  <c r="CS103" i="12"/>
  <c r="CS88" i="12"/>
  <c r="CS100" i="12"/>
  <c r="CS99" i="12"/>
  <c r="CS90" i="12"/>
  <c r="CS106" i="12"/>
  <c r="CS104" i="12"/>
  <c r="CS87" i="12"/>
  <c r="CS107" i="12"/>
  <c r="CS105" i="12"/>
  <c r="CS89" i="12"/>
  <c r="CS95" i="12"/>
  <c r="CS101" i="12"/>
  <c r="CS92" i="12"/>
  <c r="CS91" i="12"/>
  <c r="CS110" i="12"/>
  <c r="CS114" i="12"/>
  <c r="CS112" i="12"/>
  <c r="CS96" i="12"/>
  <c r="CS102" i="12"/>
  <c r="CS93" i="12"/>
  <c r="CS86" i="12"/>
  <c r="CS85" i="12"/>
  <c r="CS109" i="12"/>
  <c r="CS111" i="12"/>
  <c r="CS94" i="12"/>
  <c r="CS98" i="12"/>
  <c r="CT108" i="12"/>
  <c r="CT113" i="12"/>
  <c r="CT111" i="12"/>
  <c r="CT95" i="12"/>
  <c r="CT88" i="12"/>
  <c r="CT100" i="12"/>
  <c r="CT99" i="12"/>
  <c r="CT90" i="12"/>
  <c r="CT106" i="12"/>
  <c r="CT87" i="12"/>
  <c r="CT89" i="12"/>
  <c r="CT107" i="12"/>
  <c r="CT105" i="12"/>
  <c r="CT110" i="12"/>
  <c r="CT101" i="12"/>
  <c r="CT92" i="12"/>
  <c r="CT91" i="12"/>
  <c r="CT109" i="12"/>
  <c r="CT103" i="12"/>
  <c r="CT114" i="12"/>
  <c r="CT112" i="12"/>
  <c r="CT96" i="12"/>
  <c r="CT102" i="12"/>
  <c r="CT93" i="12"/>
  <c r="CT86" i="12"/>
  <c r="CT97" i="12"/>
  <c r="CT104" i="12"/>
  <c r="CT94" i="12"/>
  <c r="CT98" i="12"/>
  <c r="CU106" i="12"/>
  <c r="CU111" i="12"/>
  <c r="CU95" i="12"/>
  <c r="CU88" i="12"/>
  <c r="CU100" i="12"/>
  <c r="CU99" i="12"/>
  <c r="CU90" i="12"/>
  <c r="CU96" i="12"/>
  <c r="CU108" i="12"/>
  <c r="CU113" i="12"/>
  <c r="CU110" i="12"/>
  <c r="CU104" i="12"/>
  <c r="CU101" i="12"/>
  <c r="CU92" i="12"/>
  <c r="CU91" i="12"/>
  <c r="CU114" i="12"/>
  <c r="CU112" i="12"/>
  <c r="CU103" i="12"/>
  <c r="CU87" i="12"/>
  <c r="CU98" i="12"/>
  <c r="CU107" i="12"/>
  <c r="CU105" i="12"/>
  <c r="CU109" i="12"/>
  <c r="CU102" i="12"/>
  <c r="CU93" i="12"/>
  <c r="CU97" i="12"/>
  <c r="CU94" i="12"/>
  <c r="CU89" i="12"/>
  <c r="CV106" i="12"/>
  <c r="CV110" i="12"/>
  <c r="CV102" i="12"/>
  <c r="CV93" i="12"/>
  <c r="CV97" i="12"/>
  <c r="CV103" i="12"/>
  <c r="CV104" i="12"/>
  <c r="CV113" i="12"/>
  <c r="CV109" i="12"/>
  <c r="CV94" i="12"/>
  <c r="CV98" i="12"/>
  <c r="CV89" i="12"/>
  <c r="CV95" i="12"/>
  <c r="CV111" i="12"/>
  <c r="CV101" i="12"/>
  <c r="CV91" i="12"/>
  <c r="CV107" i="12"/>
  <c r="CV112" i="12"/>
  <c r="CV108" i="12"/>
  <c r="CV88" i="12"/>
  <c r="CV100" i="12"/>
  <c r="CV99" i="12"/>
  <c r="CV90" i="12"/>
  <c r="CV105" i="12"/>
  <c r="CV114" i="12"/>
  <c r="CV92" i="12"/>
  <c r="CV96" i="12"/>
  <c r="CW114" i="12"/>
  <c r="CW110" i="12"/>
  <c r="CW101" i="12"/>
  <c r="CW100" i="12"/>
  <c r="CW99" i="12"/>
  <c r="CW90" i="12"/>
  <c r="CW105" i="12"/>
  <c r="CW102" i="12"/>
  <c r="CW111" i="12"/>
  <c r="CW106" i="12"/>
  <c r="CW98" i="12"/>
  <c r="CW89" i="12"/>
  <c r="CW94" i="12"/>
  <c r="CW113" i="12"/>
  <c r="CW109" i="12"/>
  <c r="CW93" i="12"/>
  <c r="CW92" i="12"/>
  <c r="CW91" i="12"/>
  <c r="CW96" i="12"/>
  <c r="CW104" i="12"/>
  <c r="CW112" i="12"/>
  <c r="CW108" i="12"/>
  <c r="CW97" i="12"/>
  <c r="CW103" i="12"/>
  <c r="CW107" i="12"/>
  <c r="CW95" i="12"/>
  <c r="CX110" i="12"/>
  <c r="CX114" i="12"/>
  <c r="CX97" i="12"/>
  <c r="CX103" i="12"/>
  <c r="CX94" i="12"/>
  <c r="CX105" i="12"/>
  <c r="CX111" i="12"/>
  <c r="CX92" i="12"/>
  <c r="CX91" i="12"/>
  <c r="CX96" i="12"/>
  <c r="CX102" i="12"/>
  <c r="CX113" i="12"/>
  <c r="CX109" i="12"/>
  <c r="CX106" i="12"/>
  <c r="CX98" i="12"/>
  <c r="CX95" i="12"/>
  <c r="CX108" i="12"/>
  <c r="CX100" i="12"/>
  <c r="CX90" i="12"/>
  <c r="CX104" i="12"/>
  <c r="CX112" i="12"/>
  <c r="CX99" i="12"/>
  <c r="CX101" i="12"/>
  <c r="CX107" i="12"/>
  <c r="CX93" i="12"/>
  <c r="CY111" i="12"/>
  <c r="CY107" i="12"/>
  <c r="CY99" i="12"/>
  <c r="CY105" i="12"/>
  <c r="CY100" i="12"/>
  <c r="CY113" i="12"/>
  <c r="CY95" i="12"/>
  <c r="CY110" i="12"/>
  <c r="CY114" i="12"/>
  <c r="CY91" i="12"/>
  <c r="CY96" i="12"/>
  <c r="CY104" i="12"/>
  <c r="CY101" i="12"/>
  <c r="CY92" i="12"/>
  <c r="CY109" i="12"/>
  <c r="CY106" i="12"/>
  <c r="CY97" i="12"/>
  <c r="CY103" i="12"/>
  <c r="CY102" i="12"/>
  <c r="CY93" i="12"/>
  <c r="CY112" i="12"/>
  <c r="CY108" i="12"/>
  <c r="CY98" i="12"/>
  <c r="CY94" i="12"/>
  <c r="CZ108" i="12"/>
  <c r="CZ113" i="12"/>
  <c r="CZ96" i="12"/>
  <c r="CZ104" i="12"/>
  <c r="CZ101" i="12"/>
  <c r="CZ92" i="12"/>
  <c r="CZ111" i="12"/>
  <c r="CZ107" i="12"/>
  <c r="CZ112" i="12"/>
  <c r="CZ97" i="12"/>
  <c r="CZ103" i="12"/>
  <c r="CZ102" i="12"/>
  <c r="CZ93" i="12"/>
  <c r="CZ106" i="12"/>
  <c r="CZ105" i="12"/>
  <c r="CZ99" i="12"/>
  <c r="CZ110" i="12"/>
  <c r="CZ114" i="12"/>
  <c r="CZ98" i="12"/>
  <c r="CZ95" i="12"/>
  <c r="CZ94" i="12"/>
  <c r="CZ109" i="12"/>
  <c r="CZ100" i="12"/>
  <c r="DA108" i="12"/>
  <c r="DA113" i="12"/>
  <c r="DA97" i="12"/>
  <c r="DA95" i="12"/>
  <c r="DA100" i="12"/>
  <c r="DA99" i="12"/>
  <c r="DA107" i="12"/>
  <c r="DA105" i="12"/>
  <c r="DA104" i="12"/>
  <c r="DA101" i="12"/>
  <c r="DA106" i="12"/>
  <c r="DA103" i="12"/>
  <c r="DA98" i="12"/>
  <c r="DA110" i="12"/>
  <c r="DA114" i="12"/>
  <c r="DA112" i="12"/>
  <c r="DA96" i="12"/>
  <c r="DA102" i="12"/>
  <c r="DA93" i="12"/>
  <c r="DA109" i="12"/>
  <c r="DA111" i="12"/>
  <c r="DA94" i="12"/>
  <c r="DB114" i="12"/>
  <c r="DB112" i="12"/>
  <c r="DB96" i="12"/>
  <c r="DB102" i="12"/>
  <c r="DB97" i="12"/>
  <c r="DB109" i="12"/>
  <c r="DB106" i="12"/>
  <c r="DB104" i="12"/>
  <c r="DB103" i="12"/>
  <c r="DB94" i="12"/>
  <c r="DB98" i="12"/>
  <c r="DB108" i="12"/>
  <c r="DB113" i="12"/>
  <c r="DB111" i="12"/>
  <c r="DB95" i="12"/>
  <c r="DB100" i="12"/>
  <c r="DB99" i="12"/>
  <c r="DB107" i="12"/>
  <c r="DB105" i="12"/>
  <c r="DB110" i="12"/>
  <c r="DB101" i="12"/>
  <c r="DC108" i="12"/>
  <c r="DC113" i="12"/>
  <c r="DC111" i="12"/>
  <c r="DC95" i="12"/>
  <c r="DC101" i="12"/>
  <c r="DC107" i="12"/>
  <c r="DC105" i="12"/>
  <c r="DC110" i="12"/>
  <c r="DC102" i="12"/>
  <c r="DC97" i="12"/>
  <c r="DC114" i="12"/>
  <c r="DC112" i="12"/>
  <c r="DC109" i="12"/>
  <c r="DC98" i="12"/>
  <c r="DC106" i="12"/>
  <c r="DC104" i="12"/>
  <c r="DC103" i="12"/>
  <c r="DC100" i="12"/>
  <c r="DC99" i="12"/>
  <c r="DC96" i="12"/>
  <c r="DD113" i="12"/>
  <c r="DD109" i="12"/>
  <c r="DD97" i="12"/>
  <c r="DD107" i="12"/>
  <c r="DD112" i="12"/>
  <c r="DD108" i="12"/>
  <c r="DD105" i="12"/>
  <c r="DD104" i="12"/>
  <c r="DD98" i="12"/>
  <c r="DD114" i="12"/>
  <c r="DD111" i="12"/>
  <c r="DD102" i="12"/>
  <c r="DD101" i="12"/>
  <c r="DD100" i="12"/>
  <c r="DD99" i="12"/>
  <c r="DD96" i="12"/>
  <c r="DD106" i="12"/>
  <c r="DD110" i="12"/>
  <c r="DD103" i="12"/>
  <c r="DE113" i="12"/>
  <c r="DE109" i="12"/>
  <c r="DE105" i="12"/>
  <c r="DE104" i="12"/>
  <c r="DE98" i="12"/>
  <c r="DE112" i="12"/>
  <c r="DE108" i="12"/>
  <c r="DE101" i="12"/>
  <c r="DE100" i="12"/>
  <c r="DE99" i="12"/>
  <c r="DE102" i="12"/>
  <c r="DE111" i="12"/>
  <c r="DE107" i="12"/>
  <c r="DE103" i="12"/>
  <c r="DE114" i="12"/>
  <c r="DE110" i="12"/>
  <c r="DE106" i="12"/>
  <c r="DE97" i="12"/>
  <c r="DF113" i="12"/>
  <c r="DF109" i="12"/>
  <c r="DF106" i="12"/>
  <c r="DF112" i="12"/>
  <c r="DF108" i="12"/>
  <c r="DF104" i="12"/>
  <c r="DF111" i="12"/>
  <c r="DF107" i="12"/>
  <c r="DF100" i="12"/>
  <c r="DF99" i="12"/>
  <c r="DF102" i="12"/>
  <c r="DF101" i="12"/>
  <c r="DF110" i="12"/>
  <c r="DF114" i="12"/>
  <c r="DF103" i="12"/>
  <c r="DF98" i="12"/>
  <c r="DF105" i="12"/>
  <c r="DG111" i="12"/>
  <c r="DG107" i="12"/>
  <c r="DG99" i="12"/>
  <c r="DG102" i="12"/>
  <c r="DG101" i="12"/>
  <c r="DG100" i="12"/>
  <c r="DG110" i="12"/>
  <c r="DG114" i="12"/>
  <c r="DG103" i="12"/>
  <c r="DG109" i="12"/>
  <c r="DG106" i="12"/>
  <c r="DG112" i="12"/>
  <c r="DG108" i="12"/>
  <c r="DG113" i="12"/>
  <c r="DG105" i="12"/>
  <c r="DG104" i="12"/>
  <c r="DH111" i="12"/>
  <c r="DH107" i="12"/>
  <c r="DH112" i="12"/>
  <c r="DH110" i="12"/>
  <c r="DH114" i="12"/>
  <c r="DH105" i="12"/>
  <c r="DH104" i="12"/>
  <c r="DH109" i="12"/>
  <c r="DH106" i="12"/>
  <c r="DH102" i="12"/>
  <c r="DH101" i="12"/>
  <c r="DH100" i="12"/>
  <c r="DH108" i="12"/>
  <c r="DH113" i="12"/>
  <c r="DH103" i="12"/>
  <c r="DI107" i="12"/>
  <c r="DI105" i="12"/>
  <c r="DI102" i="12"/>
  <c r="DI110" i="12"/>
  <c r="DI114" i="12"/>
  <c r="DI112" i="12"/>
  <c r="DI109" i="12"/>
  <c r="DI106" i="12"/>
  <c r="DI111" i="12"/>
  <c r="DI103" i="12"/>
  <c r="DI104" i="12"/>
  <c r="DI108" i="12"/>
  <c r="DI113" i="12"/>
  <c r="DI101" i="12"/>
  <c r="DJ109" i="12"/>
  <c r="DJ106" i="12"/>
  <c r="DJ104" i="12"/>
  <c r="DJ103" i="12"/>
  <c r="DJ108" i="12"/>
  <c r="DJ113" i="12"/>
  <c r="DJ111" i="12"/>
  <c r="DJ107" i="12"/>
  <c r="DJ105" i="12"/>
  <c r="DJ110" i="12"/>
  <c r="DJ114" i="12"/>
  <c r="DJ112" i="12"/>
  <c r="DJ102" i="12"/>
  <c r="DK106" i="12"/>
  <c r="DK104" i="12"/>
  <c r="DK103" i="12"/>
  <c r="DK108" i="12"/>
  <c r="DK113" i="12"/>
  <c r="DK111" i="12"/>
  <c r="DK105" i="12"/>
  <c r="DK110" i="12"/>
  <c r="DK114" i="12"/>
  <c r="DK112" i="12"/>
  <c r="DK109" i="12"/>
  <c r="DK107" i="12"/>
  <c r="DL113" i="12"/>
  <c r="DL109" i="12"/>
  <c r="DL104" i="12"/>
  <c r="DL107" i="12"/>
  <c r="DL108" i="12"/>
  <c r="DL114" i="12"/>
  <c r="DL111" i="12"/>
  <c r="DL106" i="12"/>
  <c r="DL110" i="12"/>
  <c r="DL105" i="12"/>
  <c r="DL112" i="12"/>
  <c r="DM112" i="12"/>
  <c r="DM108" i="12"/>
  <c r="DM105" i="12"/>
  <c r="DM114" i="12"/>
  <c r="DM111" i="12"/>
  <c r="DM107" i="12"/>
  <c r="DM110" i="12"/>
  <c r="DM106" i="12"/>
  <c r="DM113" i="12"/>
  <c r="DM109" i="12"/>
  <c r="DN110" i="12"/>
  <c r="DN114" i="12"/>
  <c r="DN113" i="12"/>
  <c r="DN109" i="12"/>
  <c r="DN106" i="12"/>
  <c r="DN112" i="12"/>
  <c r="DN108" i="12"/>
  <c r="DN111" i="12"/>
  <c r="DN107" i="12"/>
  <c r="DO109" i="12"/>
  <c r="DO112" i="12"/>
  <c r="DO108" i="12"/>
  <c r="DO113" i="12"/>
  <c r="DO111" i="12"/>
  <c r="DO107" i="12"/>
  <c r="DO110" i="12"/>
  <c r="DO114" i="12"/>
  <c r="DP111" i="12"/>
  <c r="DP109" i="12"/>
  <c r="DP110" i="12"/>
  <c r="DP114" i="12"/>
  <c r="DP112" i="12"/>
  <c r="DP108" i="12"/>
  <c r="DP113" i="12"/>
  <c r="DQ110" i="12"/>
  <c r="DQ114" i="12"/>
  <c r="DQ112" i="12"/>
  <c r="DQ109" i="12"/>
  <c r="DQ111" i="12"/>
  <c r="DQ113" i="12"/>
  <c r="DR113" i="12"/>
  <c r="DR111" i="12"/>
  <c r="DR110" i="12"/>
  <c r="DR114" i="12"/>
  <c r="DR112" i="12"/>
  <c r="DS113" i="12"/>
  <c r="DS111" i="12"/>
  <c r="DS114" i="12"/>
  <c r="DS112" i="12"/>
  <c r="DT113" i="12"/>
  <c r="DT114" i="12"/>
  <c r="DT112" i="12"/>
  <c r="DU113" i="12"/>
  <c r="DU114" i="12"/>
  <c r="DV114" i="12"/>
  <c r="BP76" i="12"/>
  <c r="E38" i="9"/>
  <c r="Q114" i="8"/>
  <c r="B144" i="12"/>
  <c r="B65" i="11"/>
  <c r="C65" i="11" s="1"/>
  <c r="EZ127" i="12"/>
  <c r="B52" i="11"/>
  <c r="EZ134" i="12"/>
  <c r="B54" i="11" s="1"/>
  <c r="B51" i="11"/>
  <c r="B11" i="11"/>
  <c r="EZ24" i="12"/>
  <c r="B12" i="11" s="1"/>
  <c r="D76" i="12"/>
  <c r="C38" i="9"/>
  <c r="O114" i="8"/>
  <c r="E70" i="12"/>
  <c r="F70" i="12" s="1"/>
  <c r="H70" i="12" s="1"/>
  <c r="E69" i="12"/>
  <c r="F69" i="12" s="1"/>
  <c r="C16" i="12"/>
  <c r="EJ20" i="12"/>
  <c r="C13" i="12"/>
  <c r="D13" i="12" s="1"/>
  <c r="EJ27" i="12"/>
  <c r="B23" i="12" s="1"/>
  <c r="EZ17" i="12" a="1"/>
  <c r="EZ17" i="12" s="1"/>
  <c r="EZ25" i="12"/>
  <c r="EJ132" i="12" a="1"/>
  <c r="EJ132" i="12" s="1"/>
  <c r="EJ130" i="12" a="1"/>
  <c r="EJ130" i="12" s="1"/>
  <c r="C125" i="12" s="1"/>
  <c r="D125" i="12" s="1"/>
  <c r="EJ129" i="12" a="1"/>
  <c r="EJ129" i="12" s="1"/>
  <c r="BO15" i="12"/>
  <c r="BP15" i="12" s="1"/>
  <c r="BQ14" i="12" s="1"/>
  <c r="BR14" i="12" s="1"/>
  <c r="BT14" i="12" s="1"/>
  <c r="EV22" i="12"/>
  <c r="EJ190" i="12"/>
  <c r="EJ191" i="12" s="1"/>
  <c r="EJ192" i="12" s="1"/>
  <c r="B194" i="12" s="1"/>
  <c r="EJ189" i="12"/>
  <c r="B186" i="12" s="1"/>
  <c r="D181" i="12"/>
  <c r="E180" i="12" s="1"/>
  <c r="F180" i="12" s="1"/>
  <c r="H180" i="12" s="1"/>
  <c r="BO126" i="12"/>
  <c r="BP126" i="12" s="1"/>
  <c r="BQ125" i="12" s="1"/>
  <c r="BR125" i="12" s="1"/>
  <c r="BT125" i="12" s="1"/>
  <c r="EV133" i="12"/>
  <c r="EZ128" i="12" a="1"/>
  <c r="EZ128" i="12" s="1"/>
  <c r="EZ136" i="12"/>
  <c r="E37" i="9" l="1"/>
  <c r="Q113" i="8"/>
  <c r="EZ137" i="12" a="1"/>
  <c r="EZ137" i="12" s="1"/>
  <c r="C54" i="11" s="1"/>
  <c r="D54" i="11" s="1"/>
  <c r="C53" i="11"/>
  <c r="D53" i="11" s="1"/>
  <c r="EZ18" i="12" a="1"/>
  <c r="EZ18" i="12" s="1"/>
  <c r="C8" i="11" s="1"/>
  <c r="D8" i="11" s="1"/>
  <c r="C7" i="11"/>
  <c r="D7" i="11" s="1"/>
  <c r="EZ26" i="12" a="1"/>
  <c r="EZ26" i="12" s="1"/>
  <c r="C10" i="11" s="1"/>
  <c r="D10" i="11" s="1"/>
  <c r="C9" i="11"/>
  <c r="D9" i="11" s="1"/>
  <c r="B55" i="11"/>
  <c r="EZ135" i="12"/>
  <c r="B56" i="11" s="1"/>
  <c r="D186" i="12"/>
  <c r="C74" i="9"/>
  <c r="EZ129" i="12" a="1"/>
  <c r="EZ129" i="12" s="1"/>
  <c r="C52" i="11" s="1"/>
  <c r="D52" i="11" s="1"/>
  <c r="C51" i="11"/>
  <c r="D51" i="11" s="1"/>
  <c r="C127" i="12"/>
  <c r="EJ131" i="12"/>
  <c r="E179" i="12"/>
  <c r="F179" i="12" s="1"/>
  <c r="BQ124" i="12"/>
  <c r="BR124" i="12" s="1"/>
  <c r="BQ13" i="12"/>
  <c r="BR13" i="12" s="1"/>
  <c r="EV135" i="12"/>
  <c r="EV136" i="12" s="1"/>
  <c r="EV137" i="12" s="1"/>
  <c r="BN139" i="12" s="1"/>
  <c r="EV134" i="12"/>
  <c r="BN131" i="12" s="1"/>
  <c r="EV24" i="12"/>
  <c r="EV25" i="12" s="1"/>
  <c r="EV26" i="12" s="1"/>
  <c r="BN28" i="12" s="1"/>
  <c r="EV23" i="12"/>
  <c r="BN20" i="12" s="1"/>
  <c r="C15" i="12"/>
  <c r="D15" i="12" s="1"/>
  <c r="E14" i="12" s="1"/>
  <c r="F14" i="12" s="1"/>
  <c r="H14" i="12" s="1"/>
  <c r="EJ22" i="12"/>
  <c r="C124" i="12"/>
  <c r="D124" i="12" s="1"/>
  <c r="EJ138" i="12"/>
  <c r="B134" i="12" s="1"/>
  <c r="M110" i="12"/>
  <c r="M109" i="12"/>
  <c r="M108" i="12"/>
  <c r="M107" i="12"/>
  <c r="M114" i="12"/>
  <c r="M106" i="12"/>
  <c r="M113" i="12"/>
  <c r="M105" i="12"/>
  <c r="M112" i="12"/>
  <c r="M111" i="12"/>
  <c r="M97" i="12"/>
  <c r="M84" i="12"/>
  <c r="M104" i="12"/>
  <c r="M96" i="12"/>
  <c r="M89" i="12"/>
  <c r="M103" i="12"/>
  <c r="M95" i="12"/>
  <c r="M102" i="12"/>
  <c r="M94" i="12"/>
  <c r="M88" i="12"/>
  <c r="M101" i="12"/>
  <c r="M93" i="12"/>
  <c r="M87" i="12"/>
  <c r="M100" i="12"/>
  <c r="M92" i="12"/>
  <c r="M86" i="12"/>
  <c r="M83" i="12"/>
  <c r="M99" i="12"/>
  <c r="M91" i="12"/>
  <c r="M85" i="12"/>
  <c r="M98" i="12"/>
  <c r="M90" i="12"/>
  <c r="M82" i="12"/>
  <c r="M80" i="12"/>
  <c r="M77" i="12"/>
  <c r="M72" i="12"/>
  <c r="M68" i="12"/>
  <c r="M78" i="12"/>
  <c r="M71" i="12"/>
  <c r="H69" i="12"/>
  <c r="M66" i="12"/>
  <c r="M73" i="12"/>
  <c r="M81" i="12"/>
  <c r="M79" i="12"/>
  <c r="M67" i="12"/>
  <c r="M74" i="12"/>
  <c r="M76" i="12"/>
  <c r="M75" i="12"/>
  <c r="M70" i="12"/>
  <c r="M69" i="12"/>
  <c r="M65" i="12"/>
  <c r="N112" i="12"/>
  <c r="N102" i="12"/>
  <c r="N86" i="12"/>
  <c r="N84" i="12"/>
  <c r="N81" i="12"/>
  <c r="N70" i="12"/>
  <c r="O108" i="12"/>
  <c r="O109" i="12"/>
  <c r="O93" i="12"/>
  <c r="O85" i="12"/>
  <c r="O78" i="12"/>
  <c r="O67" i="12"/>
  <c r="O80" i="12"/>
  <c r="N109" i="12"/>
  <c r="N111" i="12"/>
  <c r="N94" i="12"/>
  <c r="N83" i="12"/>
  <c r="N72" i="12"/>
  <c r="N69" i="12"/>
  <c r="O107" i="12"/>
  <c r="O103" i="12"/>
  <c r="O87" i="12"/>
  <c r="O98" i="12"/>
  <c r="O71" i="12"/>
  <c r="O74" i="12"/>
  <c r="O77" i="12"/>
  <c r="N108" i="12"/>
  <c r="N110" i="12"/>
  <c r="N88" i="12"/>
  <c r="N99" i="12"/>
  <c r="N68" i="12"/>
  <c r="N79" i="12"/>
  <c r="O114" i="12"/>
  <c r="O95" i="12"/>
  <c r="O100" i="12"/>
  <c r="O90" i="12"/>
  <c r="O76" i="12"/>
  <c r="O72" i="12"/>
  <c r="N107" i="12"/>
  <c r="N104" i="12"/>
  <c r="N101" i="12"/>
  <c r="N91" i="12"/>
  <c r="N78" i="12"/>
  <c r="N67" i="12"/>
  <c r="N82" i="12"/>
  <c r="O113" i="12"/>
  <c r="O102" i="12"/>
  <c r="O92" i="12"/>
  <c r="O97" i="12"/>
  <c r="O73" i="12"/>
  <c r="O75" i="12"/>
  <c r="O68" i="12"/>
  <c r="N114" i="12"/>
  <c r="N96" i="12"/>
  <c r="N93" i="12"/>
  <c r="N85" i="12"/>
  <c r="N71" i="12"/>
  <c r="N80" i="12"/>
  <c r="O105" i="12"/>
  <c r="O94" i="12"/>
  <c r="O86" i="12"/>
  <c r="O84" i="12"/>
  <c r="O70" i="12"/>
  <c r="N106" i="12"/>
  <c r="N89" i="12"/>
  <c r="N87" i="12"/>
  <c r="N98" i="12"/>
  <c r="N66" i="12"/>
  <c r="N74" i="12"/>
  <c r="N77" i="12"/>
  <c r="O112" i="12"/>
  <c r="O88" i="12"/>
  <c r="O83" i="12"/>
  <c r="O104" i="12"/>
  <c r="O81" i="12"/>
  <c r="O69" i="12"/>
  <c r="N113" i="12"/>
  <c r="N103" i="12"/>
  <c r="N100" i="12"/>
  <c r="N90" i="12"/>
  <c r="N73" i="12"/>
  <c r="N76" i="12"/>
  <c r="O111" i="12"/>
  <c r="O106" i="12"/>
  <c r="O99" i="12"/>
  <c r="O96" i="12"/>
  <c r="N105" i="12"/>
  <c r="N95" i="12"/>
  <c r="N92" i="12"/>
  <c r="N97" i="12"/>
  <c r="N75" i="12"/>
  <c r="O110" i="12"/>
  <c r="O101" i="12"/>
  <c r="O91" i="12"/>
  <c r="O89" i="12"/>
  <c r="O79" i="12"/>
  <c r="O82" i="12"/>
  <c r="P107" i="12"/>
  <c r="P108" i="12"/>
  <c r="P92" i="12"/>
  <c r="P90" i="12"/>
  <c r="P73" i="12"/>
  <c r="P75" i="12"/>
  <c r="P68" i="12"/>
  <c r="P114" i="12"/>
  <c r="P102" i="12"/>
  <c r="P86" i="12"/>
  <c r="P97" i="12"/>
  <c r="P70" i="12"/>
  <c r="P78" i="12"/>
  <c r="P106" i="12"/>
  <c r="P94" i="12"/>
  <c r="P83" i="12"/>
  <c r="P84" i="12"/>
  <c r="P81" i="12"/>
  <c r="P69" i="12"/>
  <c r="P71" i="12"/>
  <c r="P113" i="12"/>
  <c r="P88" i="12"/>
  <c r="P99" i="12"/>
  <c r="P104" i="12"/>
  <c r="P112" i="12"/>
  <c r="P101" i="12"/>
  <c r="P91" i="12"/>
  <c r="P96" i="12"/>
  <c r="P79" i="12"/>
  <c r="P82" i="12"/>
  <c r="P111" i="12"/>
  <c r="P93" i="12"/>
  <c r="P85" i="12"/>
  <c r="P89" i="12"/>
  <c r="P80" i="12"/>
  <c r="P110" i="12"/>
  <c r="P87" i="12"/>
  <c r="P105" i="12"/>
  <c r="P103" i="12"/>
  <c r="P74" i="12"/>
  <c r="P77" i="12"/>
  <c r="P109" i="12"/>
  <c r="P100" i="12"/>
  <c r="P98" i="12"/>
  <c r="P95" i="12"/>
  <c r="P76" i="12"/>
  <c r="P72" i="12"/>
  <c r="Q107" i="12"/>
  <c r="Q83" i="12"/>
  <c r="Q84" i="12"/>
  <c r="Q88" i="12"/>
  <c r="Q70" i="12"/>
  <c r="Q78" i="12"/>
  <c r="Q114" i="12"/>
  <c r="Q101" i="12"/>
  <c r="Q99" i="12"/>
  <c r="Q104" i="12"/>
  <c r="Q81" i="12"/>
  <c r="Q69" i="12"/>
  <c r="Q71" i="12"/>
  <c r="Q113" i="12"/>
  <c r="Q93" i="12"/>
  <c r="Q91" i="12"/>
  <c r="Q96" i="12"/>
  <c r="Q112" i="12"/>
  <c r="Q87" i="12"/>
  <c r="Q85" i="12"/>
  <c r="Q89" i="12"/>
  <c r="Q79" i="12"/>
  <c r="Q82" i="12"/>
  <c r="Q73" i="12"/>
  <c r="Q111" i="12"/>
  <c r="Q106" i="12"/>
  <c r="Q105" i="12"/>
  <c r="Q103" i="12"/>
  <c r="Q80" i="12"/>
  <c r="Q110" i="12"/>
  <c r="Q100" i="12"/>
  <c r="Q98" i="12"/>
  <c r="Q95" i="12"/>
  <c r="Q74" i="12"/>
  <c r="Q77" i="12"/>
  <c r="Q109" i="12"/>
  <c r="Q92" i="12"/>
  <c r="Q90" i="12"/>
  <c r="Q102" i="12"/>
  <c r="Q76" i="12"/>
  <c r="Q72" i="12"/>
  <c r="Q108" i="12"/>
  <c r="Q86" i="12"/>
  <c r="Q97" i="12"/>
  <c r="Q94" i="12"/>
  <c r="Q75" i="12"/>
  <c r="R113" i="12"/>
  <c r="R106" i="12"/>
  <c r="R105" i="12"/>
  <c r="R103" i="12"/>
  <c r="R79" i="12"/>
  <c r="R82" i="12"/>
  <c r="R73" i="12"/>
  <c r="R112" i="12"/>
  <c r="R100" i="12"/>
  <c r="R98" i="12"/>
  <c r="R95" i="12"/>
  <c r="R80" i="12"/>
  <c r="R111" i="12"/>
  <c r="R92" i="12"/>
  <c r="R90" i="12"/>
  <c r="R102" i="12"/>
  <c r="R74" i="12"/>
  <c r="R77" i="12"/>
  <c r="R81" i="12"/>
  <c r="R110" i="12"/>
  <c r="R86" i="12"/>
  <c r="R97" i="12"/>
  <c r="R94" i="12"/>
  <c r="R76" i="12"/>
  <c r="R72" i="12"/>
  <c r="R109" i="12"/>
  <c r="R83" i="12"/>
  <c r="R84" i="12"/>
  <c r="R88" i="12"/>
  <c r="R75" i="12"/>
  <c r="R108" i="12"/>
  <c r="R99" i="12"/>
  <c r="R104" i="12"/>
  <c r="R101" i="12"/>
  <c r="R70" i="12"/>
  <c r="R78" i="12"/>
  <c r="R107" i="12"/>
  <c r="R91" i="12"/>
  <c r="R96" i="12"/>
  <c r="R93" i="12"/>
  <c r="R71" i="12"/>
  <c r="R114" i="12"/>
  <c r="R85" i="12"/>
  <c r="R89" i="12"/>
  <c r="R87" i="12"/>
  <c r="S106" i="12"/>
  <c r="S97" i="12"/>
  <c r="S94" i="12"/>
  <c r="S83" i="12"/>
  <c r="S80" i="12"/>
  <c r="S112" i="12"/>
  <c r="S113" i="12"/>
  <c r="S84" i="12"/>
  <c r="S88" i="12"/>
  <c r="S74" i="12"/>
  <c r="S77" i="12"/>
  <c r="S81" i="12"/>
  <c r="S111" i="12"/>
  <c r="S99" i="12"/>
  <c r="S104" i="12"/>
  <c r="S101" i="12"/>
  <c r="S76" i="12"/>
  <c r="S72" i="12"/>
  <c r="S110" i="12"/>
  <c r="S91" i="12"/>
  <c r="S96" i="12"/>
  <c r="S93" i="12"/>
  <c r="S75" i="12"/>
  <c r="S79" i="12"/>
  <c r="S109" i="12"/>
  <c r="S85" i="12"/>
  <c r="S89" i="12"/>
  <c r="S87" i="12"/>
  <c r="S78" i="12"/>
  <c r="S108" i="12"/>
  <c r="S105" i="12"/>
  <c r="S103" i="12"/>
  <c r="S100" i="12"/>
  <c r="S71" i="12"/>
  <c r="S107" i="12"/>
  <c r="S98" i="12"/>
  <c r="S95" i="12"/>
  <c r="S92" i="12"/>
  <c r="S114" i="12"/>
  <c r="S90" i="12"/>
  <c r="S102" i="12"/>
  <c r="S86" i="12"/>
  <c r="S82" i="12"/>
  <c r="S73" i="12"/>
  <c r="T108" i="12"/>
  <c r="T90" i="12"/>
  <c r="T102" i="12"/>
  <c r="T86" i="12"/>
  <c r="T74" i="12"/>
  <c r="T107" i="12"/>
  <c r="T97" i="12"/>
  <c r="T94" i="12"/>
  <c r="T83" i="12"/>
  <c r="T114" i="12"/>
  <c r="T84" i="12"/>
  <c r="T88" i="12"/>
  <c r="T99" i="12"/>
  <c r="T82" i="12"/>
  <c r="T73" i="12"/>
  <c r="T106" i="12"/>
  <c r="T104" i="12"/>
  <c r="T101" i="12"/>
  <c r="T91" i="12"/>
  <c r="T80" i="12"/>
  <c r="T113" i="12"/>
  <c r="T96" i="12"/>
  <c r="T93" i="12"/>
  <c r="T85" i="12"/>
  <c r="T77" i="12"/>
  <c r="T81" i="12"/>
  <c r="T111" i="12"/>
  <c r="T112" i="12"/>
  <c r="T89" i="12"/>
  <c r="T87" i="12"/>
  <c r="T76" i="12"/>
  <c r="T72" i="12"/>
  <c r="T110" i="12"/>
  <c r="T105" i="12"/>
  <c r="T103" i="12"/>
  <c r="T100" i="12"/>
  <c r="T75" i="12"/>
  <c r="T79" i="12"/>
  <c r="T109" i="12"/>
  <c r="T98" i="12"/>
  <c r="T95" i="12"/>
  <c r="T92" i="12"/>
  <c r="T78" i="12"/>
  <c r="U110" i="12"/>
  <c r="U112" i="12"/>
  <c r="U95" i="12"/>
  <c r="U92" i="12"/>
  <c r="U82" i="12"/>
  <c r="U73" i="12"/>
  <c r="U75" i="12"/>
  <c r="U109" i="12"/>
  <c r="U111" i="12"/>
  <c r="U102" i="12"/>
  <c r="U86" i="12"/>
  <c r="U80" i="12"/>
  <c r="U108" i="12"/>
  <c r="U97" i="12"/>
  <c r="U94" i="12"/>
  <c r="U83" i="12"/>
  <c r="U77" i="12"/>
  <c r="U81" i="12"/>
  <c r="U107" i="12"/>
  <c r="U84" i="12"/>
  <c r="U88" i="12"/>
  <c r="U99" i="12"/>
  <c r="U114" i="12"/>
  <c r="U104" i="12"/>
  <c r="U101" i="12"/>
  <c r="U91" i="12"/>
  <c r="U79" i="12"/>
  <c r="U106" i="12"/>
  <c r="U96" i="12"/>
  <c r="U93" i="12"/>
  <c r="U85" i="12"/>
  <c r="U78" i="12"/>
  <c r="U113" i="12"/>
  <c r="U89" i="12"/>
  <c r="U87" i="12"/>
  <c r="U98" i="12"/>
  <c r="U74" i="12"/>
  <c r="U105" i="12"/>
  <c r="U103" i="12"/>
  <c r="U100" i="12"/>
  <c r="U90" i="12"/>
  <c r="U76" i="12"/>
  <c r="V114" i="12"/>
  <c r="V96" i="12"/>
  <c r="V93" i="12"/>
  <c r="V85" i="12"/>
  <c r="V80" i="12"/>
  <c r="V106" i="12"/>
  <c r="V89" i="12"/>
  <c r="V87" i="12"/>
  <c r="V98" i="12"/>
  <c r="V74" i="12"/>
  <c r="V77" i="12"/>
  <c r="V113" i="12"/>
  <c r="V103" i="12"/>
  <c r="V100" i="12"/>
  <c r="V90" i="12"/>
  <c r="V76" i="12"/>
  <c r="V105" i="12"/>
  <c r="V95" i="12"/>
  <c r="V92" i="12"/>
  <c r="V97" i="12"/>
  <c r="V75" i="12"/>
  <c r="V112" i="12"/>
  <c r="V102" i="12"/>
  <c r="V86" i="12"/>
  <c r="V84" i="12"/>
  <c r="V81" i="12"/>
  <c r="V109" i="12"/>
  <c r="V111" i="12"/>
  <c r="V94" i="12"/>
  <c r="V83" i="12"/>
  <c r="V108" i="12"/>
  <c r="V110" i="12"/>
  <c r="V88" i="12"/>
  <c r="V99" i="12"/>
  <c r="V79" i="12"/>
  <c r="V107" i="12"/>
  <c r="V104" i="12"/>
  <c r="V101" i="12"/>
  <c r="V91" i="12"/>
  <c r="V78" i="12"/>
  <c r="V82" i="12"/>
  <c r="W105" i="12"/>
  <c r="W94" i="12"/>
  <c r="W83" i="12"/>
  <c r="W106" i="12"/>
  <c r="W112" i="12"/>
  <c r="W88" i="12"/>
  <c r="W99" i="12"/>
  <c r="W104" i="12"/>
  <c r="W81" i="12"/>
  <c r="W111" i="12"/>
  <c r="W101" i="12"/>
  <c r="W91" i="12"/>
  <c r="W96" i="12"/>
  <c r="W110" i="12"/>
  <c r="W93" i="12"/>
  <c r="W85" i="12"/>
  <c r="W89" i="12"/>
  <c r="W79" i="12"/>
  <c r="W82" i="12"/>
  <c r="W108" i="12"/>
  <c r="W109" i="12"/>
  <c r="W87" i="12"/>
  <c r="W98" i="12"/>
  <c r="W78" i="12"/>
  <c r="W80" i="12"/>
  <c r="W107" i="12"/>
  <c r="W103" i="12"/>
  <c r="W100" i="12"/>
  <c r="W90" i="12"/>
  <c r="W77" i="12"/>
  <c r="W114" i="12"/>
  <c r="W95" i="12"/>
  <c r="W92" i="12"/>
  <c r="W97" i="12"/>
  <c r="W76" i="12"/>
  <c r="W113" i="12"/>
  <c r="W102" i="12"/>
  <c r="W86" i="12"/>
  <c r="W84" i="12"/>
  <c r="W75" i="12"/>
  <c r="X112" i="12"/>
  <c r="X101" i="12"/>
  <c r="X91" i="12"/>
  <c r="X89" i="12"/>
  <c r="X79" i="12"/>
  <c r="X82" i="12"/>
  <c r="X111" i="12"/>
  <c r="X93" i="12"/>
  <c r="X85" i="12"/>
  <c r="X105" i="12"/>
  <c r="X80" i="12"/>
  <c r="X110" i="12"/>
  <c r="X87" i="12"/>
  <c r="X98" i="12"/>
  <c r="X103" i="12"/>
  <c r="X77" i="12"/>
  <c r="X109" i="12"/>
  <c r="X100" i="12"/>
  <c r="X90" i="12"/>
  <c r="X95" i="12"/>
  <c r="X76" i="12"/>
  <c r="X107" i="12"/>
  <c r="X108" i="12"/>
  <c r="X92" i="12"/>
  <c r="X97" i="12"/>
  <c r="X114" i="12"/>
  <c r="X102" i="12"/>
  <c r="X86" i="12"/>
  <c r="X84" i="12"/>
  <c r="X78" i="12"/>
  <c r="X106" i="12"/>
  <c r="X94" i="12"/>
  <c r="X83" i="12"/>
  <c r="X104" i="12"/>
  <c r="X81" i="12"/>
  <c r="X113" i="12"/>
  <c r="X88" i="12"/>
  <c r="X99" i="12"/>
  <c r="X96" i="12"/>
  <c r="Y114" i="12"/>
  <c r="Y101" i="12"/>
  <c r="Y91" i="12"/>
  <c r="Y89" i="12"/>
  <c r="Y81" i="12"/>
  <c r="Y113" i="12"/>
  <c r="Y93" i="12"/>
  <c r="Y85" i="12"/>
  <c r="Y106" i="12"/>
  <c r="Y112" i="12"/>
  <c r="Y87" i="12"/>
  <c r="Y98" i="12"/>
  <c r="Y105" i="12"/>
  <c r="Y79" i="12"/>
  <c r="Y82" i="12"/>
  <c r="Y111" i="12"/>
  <c r="Y100" i="12"/>
  <c r="Y90" i="12"/>
  <c r="Y103" i="12"/>
  <c r="Y80" i="12"/>
  <c r="Y110" i="12"/>
  <c r="Y92" i="12"/>
  <c r="Y97" i="12"/>
  <c r="Y95" i="12"/>
  <c r="Y77" i="12"/>
  <c r="Y109" i="12"/>
  <c r="Y86" i="12"/>
  <c r="Y84" i="12"/>
  <c r="Y102" i="12"/>
  <c r="Y108" i="12"/>
  <c r="Y83" i="12"/>
  <c r="Y104" i="12"/>
  <c r="Y94" i="12"/>
  <c r="Y107" i="12"/>
  <c r="Y99" i="12"/>
  <c r="Y96" i="12"/>
  <c r="Y88" i="12"/>
  <c r="Y78" i="12"/>
  <c r="Z107" i="12"/>
  <c r="Z91" i="12"/>
  <c r="Z89" i="12"/>
  <c r="Z93" i="12"/>
  <c r="Z114" i="12"/>
  <c r="Z85" i="12"/>
  <c r="Z105" i="12"/>
  <c r="Z87" i="12"/>
  <c r="Z113" i="12"/>
  <c r="Z106" i="12"/>
  <c r="Z98" i="12"/>
  <c r="Z103" i="12"/>
  <c r="Z79" i="12"/>
  <c r="Z82" i="12"/>
  <c r="Z112" i="12"/>
  <c r="Z100" i="12"/>
  <c r="Z90" i="12"/>
  <c r="Z95" i="12"/>
  <c r="Z80" i="12"/>
  <c r="Z111" i="12"/>
  <c r="Z92" i="12"/>
  <c r="Z97" i="12"/>
  <c r="Z102" i="12"/>
  <c r="Z81" i="12"/>
  <c r="Z110" i="12"/>
  <c r="Z86" i="12"/>
  <c r="Z84" i="12"/>
  <c r="Z94" i="12"/>
  <c r="Z109" i="12"/>
  <c r="Z83" i="12"/>
  <c r="Z104" i="12"/>
  <c r="Z88" i="12"/>
  <c r="Z108" i="12"/>
  <c r="Z99" i="12"/>
  <c r="Z96" i="12"/>
  <c r="Z101" i="12"/>
  <c r="Z78" i="12"/>
  <c r="AA108" i="12"/>
  <c r="AA98" i="12"/>
  <c r="AA103" i="12"/>
  <c r="AA100" i="12"/>
  <c r="AA107" i="12"/>
  <c r="AA90" i="12"/>
  <c r="AA95" i="12"/>
  <c r="AA92" i="12"/>
  <c r="AA114" i="12"/>
  <c r="AA97" i="12"/>
  <c r="AA102" i="12"/>
  <c r="AA86" i="12"/>
  <c r="AA82" i="12"/>
  <c r="AA106" i="12"/>
  <c r="AA84" i="12"/>
  <c r="AA94" i="12"/>
  <c r="AA83" i="12"/>
  <c r="AA80" i="12"/>
  <c r="AA112" i="12"/>
  <c r="AA113" i="12"/>
  <c r="AA104" i="12"/>
  <c r="AA88" i="12"/>
  <c r="AA81" i="12"/>
  <c r="AA111" i="12"/>
  <c r="AA99" i="12"/>
  <c r="AA96" i="12"/>
  <c r="AA101" i="12"/>
  <c r="AA110" i="12"/>
  <c r="AA91" i="12"/>
  <c r="AA89" i="12"/>
  <c r="AA93" i="12"/>
  <c r="AA79" i="12"/>
  <c r="AA109" i="12"/>
  <c r="AA85" i="12"/>
  <c r="AA105" i="12"/>
  <c r="AA87" i="12"/>
  <c r="AB113" i="12"/>
  <c r="AB89" i="12"/>
  <c r="AB93" i="12"/>
  <c r="AB85" i="12"/>
  <c r="AB81" i="12"/>
  <c r="AB111" i="12"/>
  <c r="AB112" i="12"/>
  <c r="AB105" i="12"/>
  <c r="AB87" i="12"/>
  <c r="AB110" i="12"/>
  <c r="AB98" i="12"/>
  <c r="AB103" i="12"/>
  <c r="AB100" i="12"/>
  <c r="AB109" i="12"/>
  <c r="AB90" i="12"/>
  <c r="AB95" i="12"/>
  <c r="AB92" i="12"/>
  <c r="AB108" i="12"/>
  <c r="AB97" i="12"/>
  <c r="AB102" i="12"/>
  <c r="AB86" i="12"/>
  <c r="AB107" i="12"/>
  <c r="AB84" i="12"/>
  <c r="AB94" i="12"/>
  <c r="AB83" i="12"/>
  <c r="AB114" i="12"/>
  <c r="AB104" i="12"/>
  <c r="AB88" i="12"/>
  <c r="AB99" i="12"/>
  <c r="AB82" i="12"/>
  <c r="AB106" i="12"/>
  <c r="AB96" i="12"/>
  <c r="AB101" i="12"/>
  <c r="AB91" i="12"/>
  <c r="AB80" i="12"/>
  <c r="AC114" i="12"/>
  <c r="AC104" i="12"/>
  <c r="AC101" i="12"/>
  <c r="AC91" i="12"/>
  <c r="AC106" i="12"/>
  <c r="AC96" i="12"/>
  <c r="AC93" i="12"/>
  <c r="AC85" i="12"/>
  <c r="AC113" i="12"/>
  <c r="AC89" i="12"/>
  <c r="AC87" i="12"/>
  <c r="AC98" i="12"/>
  <c r="AC105" i="12"/>
  <c r="AC103" i="12"/>
  <c r="AC100" i="12"/>
  <c r="AC90" i="12"/>
  <c r="AC110" i="12"/>
  <c r="AC112" i="12"/>
  <c r="AC95" i="12"/>
  <c r="AC92" i="12"/>
  <c r="AC82" i="12"/>
  <c r="AC109" i="12"/>
  <c r="AC111" i="12"/>
  <c r="AC102" i="12"/>
  <c r="AC86" i="12"/>
  <c r="AC108" i="12"/>
  <c r="AC97" i="12"/>
  <c r="AC94" i="12"/>
  <c r="AC83" i="12"/>
  <c r="AC81" i="12"/>
  <c r="AC107" i="12"/>
  <c r="AC84" i="12"/>
  <c r="AC88" i="12"/>
  <c r="AC99" i="12"/>
  <c r="AD105" i="12"/>
  <c r="AD95" i="12"/>
  <c r="AD92" i="12"/>
  <c r="AD97" i="12"/>
  <c r="AD112" i="12"/>
  <c r="AD102" i="12"/>
  <c r="AD86" i="12"/>
  <c r="AD84" i="12"/>
  <c r="AD109" i="12"/>
  <c r="AD111" i="12"/>
  <c r="AD94" i="12"/>
  <c r="AD83" i="12"/>
  <c r="AD108" i="12"/>
  <c r="AD110" i="12"/>
  <c r="AD88" i="12"/>
  <c r="AD99" i="12"/>
  <c r="AD107" i="12"/>
  <c r="AD104" i="12"/>
  <c r="AD101" i="12"/>
  <c r="AD91" i="12"/>
  <c r="AD82" i="12"/>
  <c r="AD114" i="12"/>
  <c r="AD96" i="12"/>
  <c r="AD93" i="12"/>
  <c r="AD85" i="12"/>
  <c r="AD106" i="12"/>
  <c r="AD89" i="12"/>
  <c r="AD87" i="12"/>
  <c r="AD98" i="12"/>
  <c r="AD113" i="12"/>
  <c r="AD103" i="12"/>
  <c r="AD100" i="12"/>
  <c r="AD90" i="12"/>
  <c r="AE108" i="12"/>
  <c r="AE109" i="12"/>
  <c r="AE87" i="12"/>
  <c r="AE106" i="12"/>
  <c r="AE107" i="12"/>
  <c r="AE103" i="12"/>
  <c r="AE100" i="12"/>
  <c r="AE98" i="12"/>
  <c r="AE114" i="12"/>
  <c r="AE95" i="12"/>
  <c r="AE92" i="12"/>
  <c r="AE90" i="12"/>
  <c r="AE113" i="12"/>
  <c r="AE102" i="12"/>
  <c r="AE86" i="12"/>
  <c r="AE97" i="12"/>
  <c r="AE105" i="12"/>
  <c r="AE94" i="12"/>
  <c r="AE83" i="12"/>
  <c r="AE84" i="12"/>
  <c r="AE112" i="12"/>
  <c r="AE88" i="12"/>
  <c r="AE99" i="12"/>
  <c r="AE104" i="12"/>
  <c r="AE111" i="12"/>
  <c r="AE101" i="12"/>
  <c r="AE91" i="12"/>
  <c r="AE96" i="12"/>
  <c r="AE110" i="12"/>
  <c r="AE93" i="12"/>
  <c r="AE85" i="12"/>
  <c r="AE89" i="12"/>
  <c r="AF110" i="12"/>
  <c r="AF87" i="12"/>
  <c r="AF85" i="12"/>
  <c r="AF103" i="12"/>
  <c r="AF109" i="12"/>
  <c r="AF105" i="12"/>
  <c r="AF98" i="12"/>
  <c r="AF95" i="12"/>
  <c r="AF107" i="12"/>
  <c r="AF108" i="12"/>
  <c r="AF100" i="12"/>
  <c r="AF90" i="12"/>
  <c r="AF114" i="12"/>
  <c r="AF102" i="12"/>
  <c r="AF92" i="12"/>
  <c r="AF97" i="12"/>
  <c r="AF106" i="12"/>
  <c r="AF94" i="12"/>
  <c r="AF86" i="12"/>
  <c r="AF84" i="12"/>
  <c r="AF113" i="12"/>
  <c r="AF88" i="12"/>
  <c r="AF104" i="12"/>
  <c r="AF112" i="12"/>
  <c r="AF101" i="12"/>
  <c r="AF99" i="12"/>
  <c r="AF96" i="12"/>
  <c r="AF111" i="12"/>
  <c r="AF93" i="12"/>
  <c r="AF91" i="12"/>
  <c r="AF89" i="12"/>
  <c r="AG112" i="12"/>
  <c r="AG87" i="12"/>
  <c r="AG85" i="12"/>
  <c r="AG89" i="12"/>
  <c r="AG111" i="12"/>
  <c r="AG105" i="12"/>
  <c r="AG98" i="12"/>
  <c r="AG103" i="12"/>
  <c r="AG110" i="12"/>
  <c r="AG100" i="12"/>
  <c r="AG90" i="12"/>
  <c r="AG95" i="12"/>
  <c r="AG109" i="12"/>
  <c r="AG92" i="12"/>
  <c r="AG106" i="12"/>
  <c r="AG102" i="12"/>
  <c r="AG108" i="12"/>
  <c r="AG86" i="12"/>
  <c r="AG97" i="12"/>
  <c r="AG94" i="12"/>
  <c r="AG107" i="12"/>
  <c r="AG88" i="12"/>
  <c r="AG114" i="12"/>
  <c r="AG101" i="12"/>
  <c r="AG99" i="12"/>
  <c r="AG104" i="12"/>
  <c r="AG113" i="12"/>
  <c r="AG93" i="12"/>
  <c r="AG91" i="12"/>
  <c r="AG96" i="12"/>
  <c r="AH109" i="12"/>
  <c r="AH86" i="12"/>
  <c r="AH88" i="12"/>
  <c r="AH108" i="12"/>
  <c r="AH104" i="12"/>
  <c r="AH101" i="12"/>
  <c r="AH107" i="12"/>
  <c r="AH99" i="12"/>
  <c r="AH96" i="12"/>
  <c r="AH93" i="12"/>
  <c r="AH114" i="12"/>
  <c r="AH91" i="12"/>
  <c r="AH89" i="12"/>
  <c r="AH87" i="12"/>
  <c r="AH113" i="12"/>
  <c r="AH106" i="12"/>
  <c r="AH103" i="12"/>
  <c r="AH112" i="12"/>
  <c r="AH105" i="12"/>
  <c r="AH98" i="12"/>
  <c r="AH95" i="12"/>
  <c r="AH111" i="12"/>
  <c r="AH100" i="12"/>
  <c r="AH90" i="12"/>
  <c r="AH102" i="12"/>
  <c r="AH110" i="12"/>
  <c r="AH92" i="12"/>
  <c r="AH97" i="12"/>
  <c r="AH94" i="12"/>
  <c r="AI107" i="12"/>
  <c r="AI90" i="12"/>
  <c r="AI102" i="12"/>
  <c r="AI92" i="12"/>
  <c r="AI114" i="12"/>
  <c r="AI97" i="12"/>
  <c r="AI94" i="12"/>
  <c r="AI106" i="12"/>
  <c r="AI88" i="12"/>
  <c r="AI112" i="12"/>
  <c r="AI113" i="12"/>
  <c r="AI104" i="12"/>
  <c r="AI101" i="12"/>
  <c r="AI111" i="12"/>
  <c r="AI99" i="12"/>
  <c r="AI96" i="12"/>
  <c r="AI93" i="12"/>
  <c r="AI110" i="12"/>
  <c r="AI91" i="12"/>
  <c r="AI89" i="12"/>
  <c r="AI87" i="12"/>
  <c r="AI109" i="12"/>
  <c r="AI103" i="12"/>
  <c r="AI105" i="12"/>
  <c r="AI108" i="12"/>
  <c r="AI98" i="12"/>
  <c r="AI95" i="12"/>
  <c r="AI100" i="12"/>
  <c r="AJ107" i="12"/>
  <c r="AJ88" i="12"/>
  <c r="AJ114" i="12"/>
  <c r="AJ104" i="12"/>
  <c r="AJ101" i="12"/>
  <c r="AJ99" i="12"/>
  <c r="AJ106" i="12"/>
  <c r="AJ96" i="12"/>
  <c r="AJ93" i="12"/>
  <c r="AJ91" i="12"/>
  <c r="AJ113" i="12"/>
  <c r="AJ89" i="12"/>
  <c r="AJ111" i="12"/>
  <c r="AJ112" i="12"/>
  <c r="AJ103" i="12"/>
  <c r="AJ105" i="12"/>
  <c r="AJ110" i="12"/>
  <c r="AJ98" i="12"/>
  <c r="AJ95" i="12"/>
  <c r="AJ100" i="12"/>
  <c r="AJ109" i="12"/>
  <c r="AJ90" i="12"/>
  <c r="AJ102" i="12"/>
  <c r="AJ92" i="12"/>
  <c r="AJ108" i="12"/>
  <c r="AJ97" i="12"/>
  <c r="AJ94" i="12"/>
  <c r="AK110" i="12"/>
  <c r="AK112" i="12"/>
  <c r="AK95" i="12"/>
  <c r="AK92" i="12"/>
  <c r="AK109" i="12"/>
  <c r="AK111" i="12"/>
  <c r="AK102" i="12"/>
  <c r="AK108" i="12"/>
  <c r="AK97" i="12"/>
  <c r="AK94" i="12"/>
  <c r="AK107" i="12"/>
  <c r="AK99" i="12"/>
  <c r="AK114" i="12"/>
  <c r="AK104" i="12"/>
  <c r="AK101" i="12"/>
  <c r="AK91" i="12"/>
  <c r="AK106" i="12"/>
  <c r="AK96" i="12"/>
  <c r="AK93" i="12"/>
  <c r="AK113" i="12"/>
  <c r="AK89" i="12"/>
  <c r="AK98" i="12"/>
  <c r="AK105" i="12"/>
  <c r="AK103" i="12"/>
  <c r="AK100" i="12"/>
  <c r="AK90" i="12"/>
  <c r="AL106" i="12"/>
  <c r="AL98" i="12"/>
  <c r="AL113" i="12"/>
  <c r="AL103" i="12"/>
  <c r="AL100" i="12"/>
  <c r="AL90" i="12"/>
  <c r="AL105" i="12"/>
  <c r="AL95" i="12"/>
  <c r="AL92" i="12"/>
  <c r="AL97" i="12"/>
  <c r="AL112" i="12"/>
  <c r="AL102" i="12"/>
  <c r="AL109" i="12"/>
  <c r="AL111" i="12"/>
  <c r="AL94" i="12"/>
  <c r="AL108" i="12"/>
  <c r="AL110" i="12"/>
  <c r="AL99" i="12"/>
  <c r="AL107" i="12"/>
  <c r="AL104" i="12"/>
  <c r="AL101" i="12"/>
  <c r="AL91" i="12"/>
  <c r="AL114" i="12"/>
  <c r="AL96" i="12"/>
  <c r="AL93" i="12"/>
  <c r="AM105" i="12"/>
  <c r="AM94" i="12"/>
  <c r="AM112" i="12"/>
  <c r="AM104" i="12"/>
  <c r="AM111" i="12"/>
  <c r="AM101" i="12"/>
  <c r="AM99" i="12"/>
  <c r="AM96" i="12"/>
  <c r="AM110" i="12"/>
  <c r="AM93" i="12"/>
  <c r="AM91" i="12"/>
  <c r="AM108" i="12"/>
  <c r="AM109" i="12"/>
  <c r="AM107" i="12"/>
  <c r="AM103" i="12"/>
  <c r="AM106" i="12"/>
  <c r="AM98" i="12"/>
  <c r="AM114" i="12"/>
  <c r="AM95" i="12"/>
  <c r="AM100" i="12"/>
  <c r="AM113" i="12"/>
  <c r="AM102" i="12"/>
  <c r="AM92" i="12"/>
  <c r="AM97" i="12"/>
  <c r="AN113" i="12"/>
  <c r="AN99" i="12"/>
  <c r="AN104" i="12"/>
  <c r="AN112" i="12"/>
  <c r="AN101" i="12"/>
  <c r="AN96" i="12"/>
  <c r="AN111" i="12"/>
  <c r="AN93" i="12"/>
  <c r="AN110" i="12"/>
  <c r="AN98" i="12"/>
  <c r="AN103" i="12"/>
  <c r="AN109" i="12"/>
  <c r="AN100" i="12"/>
  <c r="AN95" i="12"/>
  <c r="AN107" i="12"/>
  <c r="AN108" i="12"/>
  <c r="AN92" i="12"/>
  <c r="AN105" i="12"/>
  <c r="AN114" i="12"/>
  <c r="AN102" i="12"/>
  <c r="AN97" i="12"/>
  <c r="AN106" i="12"/>
  <c r="AN94" i="12"/>
  <c r="AO108" i="12"/>
  <c r="AO97" i="12"/>
  <c r="AO94" i="12"/>
  <c r="AO107" i="12"/>
  <c r="AO106" i="12"/>
  <c r="AO114" i="12"/>
  <c r="AO101" i="12"/>
  <c r="AO99" i="12"/>
  <c r="AO104" i="12"/>
  <c r="AO113" i="12"/>
  <c r="AO93" i="12"/>
  <c r="AO96" i="12"/>
  <c r="AO112" i="12"/>
  <c r="AO111" i="12"/>
  <c r="AO100" i="12"/>
  <c r="AO98" i="12"/>
  <c r="AO103" i="12"/>
  <c r="AO110" i="12"/>
  <c r="AO95" i="12"/>
  <c r="AO109" i="12"/>
  <c r="AO105" i="12"/>
  <c r="AO102" i="12"/>
  <c r="AP109" i="12"/>
  <c r="AP108" i="12"/>
  <c r="AP99" i="12"/>
  <c r="AP104" i="12"/>
  <c r="AP101" i="12"/>
  <c r="AP107" i="12"/>
  <c r="AP96" i="12"/>
  <c r="AP114" i="12"/>
  <c r="AP113" i="12"/>
  <c r="AP106" i="12"/>
  <c r="AP98" i="12"/>
  <c r="AP103" i="12"/>
  <c r="AP112" i="12"/>
  <c r="AP100" i="12"/>
  <c r="AP95" i="12"/>
  <c r="AP111" i="12"/>
  <c r="AP105" i="12"/>
  <c r="AP102" i="12"/>
  <c r="AP110" i="12"/>
  <c r="AP97" i="12"/>
  <c r="AP94" i="12"/>
  <c r="AQ109" i="12"/>
  <c r="AQ108" i="12"/>
  <c r="AQ98" i="12"/>
  <c r="AQ103" i="12"/>
  <c r="AQ100" i="12"/>
  <c r="AQ107" i="12"/>
  <c r="AQ95" i="12"/>
  <c r="AQ114" i="12"/>
  <c r="AQ105" i="12"/>
  <c r="AQ102" i="12"/>
  <c r="AQ106" i="12"/>
  <c r="AQ97" i="12"/>
  <c r="AQ112" i="12"/>
  <c r="AQ113" i="12"/>
  <c r="AQ111" i="12"/>
  <c r="AQ99" i="12"/>
  <c r="AQ104" i="12"/>
  <c r="AQ101" i="12"/>
  <c r="AQ110" i="12"/>
  <c r="AQ96" i="12"/>
  <c r="AR109" i="12"/>
  <c r="AR108" i="12"/>
  <c r="AR105" i="12"/>
  <c r="AR102" i="12"/>
  <c r="AR107" i="12"/>
  <c r="AR97" i="12"/>
  <c r="AR114" i="12"/>
  <c r="AR99" i="12"/>
  <c r="AR106" i="12"/>
  <c r="AR104" i="12"/>
  <c r="AR101" i="12"/>
  <c r="AR113" i="12"/>
  <c r="AR96" i="12"/>
  <c r="AR111" i="12"/>
  <c r="AR112" i="12"/>
  <c r="AR110" i="12"/>
  <c r="AR98" i="12"/>
  <c r="AR103" i="12"/>
  <c r="AR100" i="12"/>
  <c r="AS113" i="12"/>
  <c r="AS98" i="12"/>
  <c r="AS105" i="12"/>
  <c r="AS103" i="12"/>
  <c r="AS100" i="12"/>
  <c r="AS110" i="12"/>
  <c r="AS112" i="12"/>
  <c r="AS109" i="12"/>
  <c r="AS111" i="12"/>
  <c r="AS102" i="12"/>
  <c r="AS108" i="12"/>
  <c r="AS97" i="12"/>
  <c r="AS107" i="12"/>
  <c r="AS99" i="12"/>
  <c r="AS114" i="12"/>
  <c r="AS104" i="12"/>
  <c r="AS101" i="12"/>
  <c r="AS106" i="12"/>
  <c r="AT105" i="12"/>
  <c r="AT112" i="12"/>
  <c r="AT102" i="12"/>
  <c r="AT109" i="12"/>
  <c r="AT111" i="12"/>
  <c r="AT108" i="12"/>
  <c r="AT110" i="12"/>
  <c r="AT99" i="12"/>
  <c r="AT107" i="12"/>
  <c r="AT104" i="12"/>
  <c r="AT101" i="12"/>
  <c r="AT114" i="12"/>
  <c r="AT106" i="12"/>
  <c r="AT98" i="12"/>
  <c r="AT113" i="12"/>
  <c r="AT103" i="12"/>
  <c r="AT100" i="12"/>
  <c r="AU110" i="12"/>
  <c r="AU101" i="12"/>
  <c r="AU108" i="12"/>
  <c r="AU109" i="12"/>
  <c r="AU107" i="12"/>
  <c r="AU103" i="12"/>
  <c r="AU114" i="12"/>
  <c r="AU100" i="12"/>
  <c r="AU113" i="12"/>
  <c r="AU106" i="12"/>
  <c r="AU105" i="12"/>
  <c r="AU102" i="12"/>
  <c r="AU112" i="12"/>
  <c r="AU104" i="12"/>
  <c r="AU111" i="12"/>
  <c r="AU99" i="12"/>
  <c r="AV107" i="12"/>
  <c r="AV108" i="12"/>
  <c r="AV100" i="12"/>
  <c r="AV114" i="12"/>
  <c r="AV105" i="12"/>
  <c r="AV106" i="12"/>
  <c r="AV102" i="12"/>
  <c r="AV113" i="12"/>
  <c r="AV104" i="12"/>
  <c r="AV112" i="12"/>
  <c r="AV111" i="12"/>
  <c r="AV101" i="12"/>
  <c r="AV110" i="12"/>
  <c r="AV103" i="12"/>
  <c r="AV109" i="12"/>
  <c r="AW109" i="12"/>
  <c r="AW102" i="12"/>
  <c r="AW108" i="12"/>
  <c r="AW107" i="12"/>
  <c r="AW104" i="12"/>
  <c r="AW114" i="12"/>
  <c r="AW106" i="12"/>
  <c r="AW113" i="12"/>
  <c r="AW101" i="12"/>
  <c r="AW112" i="12"/>
  <c r="AW103" i="12"/>
  <c r="AW111" i="12"/>
  <c r="AW110" i="12"/>
  <c r="AW105" i="12"/>
  <c r="AX111" i="12"/>
  <c r="AX102" i="12"/>
  <c r="AX110" i="12"/>
  <c r="AX109" i="12"/>
  <c r="AX104" i="12"/>
  <c r="AX108" i="12"/>
  <c r="AX107" i="12"/>
  <c r="AX114" i="12"/>
  <c r="AX103" i="12"/>
  <c r="AX113" i="12"/>
  <c r="AX106" i="12"/>
  <c r="AX112" i="12"/>
  <c r="AX105" i="12"/>
  <c r="AY109" i="12"/>
  <c r="AY103" i="12"/>
  <c r="AY108" i="12"/>
  <c r="AY107" i="12"/>
  <c r="AY105" i="12"/>
  <c r="AY114" i="12"/>
  <c r="AY106" i="12"/>
  <c r="AY112" i="12"/>
  <c r="AY113" i="12"/>
  <c r="AY104" i="12"/>
  <c r="AY111" i="12"/>
  <c r="AY110" i="12"/>
  <c r="AZ113" i="12"/>
  <c r="AZ111" i="12"/>
  <c r="AZ112" i="12"/>
  <c r="AZ110" i="12"/>
  <c r="AZ109" i="12"/>
  <c r="AZ105" i="12"/>
  <c r="AZ108" i="12"/>
  <c r="AZ107" i="12"/>
  <c r="AZ114" i="12"/>
  <c r="AZ104" i="12"/>
  <c r="AZ106" i="12"/>
  <c r="BA110" i="12"/>
  <c r="BA112" i="12"/>
  <c r="BA109" i="12"/>
  <c r="BA111" i="12"/>
  <c r="BA108" i="12"/>
  <c r="BA107" i="12"/>
  <c r="BA114" i="12"/>
  <c r="BA106" i="12"/>
  <c r="BA113" i="12"/>
  <c r="BA105" i="12"/>
  <c r="BB114" i="12"/>
  <c r="BB106" i="12"/>
  <c r="BB113" i="12"/>
  <c r="BB112" i="12"/>
  <c r="BB109" i="12"/>
  <c r="BB111" i="12"/>
  <c r="BB108" i="12"/>
  <c r="BB110" i="12"/>
  <c r="BB107" i="12"/>
  <c r="BC107" i="12"/>
  <c r="BC109" i="12"/>
  <c r="BC114" i="12"/>
  <c r="BC113" i="12"/>
  <c r="BC112" i="12"/>
  <c r="BC111" i="12"/>
  <c r="BC108" i="12"/>
  <c r="BC110" i="12"/>
  <c r="BD110" i="12"/>
  <c r="BD109" i="12"/>
  <c r="BD108" i="12"/>
  <c r="BD114" i="12"/>
  <c r="BD113" i="12"/>
  <c r="BD112" i="12"/>
  <c r="BD111" i="12"/>
  <c r="BE110" i="12"/>
  <c r="BE109" i="12"/>
  <c r="BE114" i="12"/>
  <c r="BE113" i="12"/>
  <c r="BE112" i="12"/>
  <c r="BE111" i="12"/>
  <c r="BF114" i="12"/>
  <c r="BF113" i="12"/>
  <c r="BF112" i="12"/>
  <c r="BF111" i="12"/>
  <c r="BF110" i="12"/>
  <c r="BG114" i="12"/>
  <c r="BG112" i="12"/>
  <c r="BG113" i="12"/>
  <c r="BG111" i="12"/>
  <c r="BH112" i="12"/>
  <c r="BH114" i="12"/>
  <c r="BH113" i="12"/>
  <c r="BI113" i="12"/>
  <c r="BI114" i="12"/>
  <c r="BJ114" i="12"/>
  <c r="E51" i="11" l="1"/>
  <c r="F51" i="11" s="1"/>
  <c r="H51" i="11" s="1"/>
  <c r="BP131" i="12"/>
  <c r="E56" i="9"/>
  <c r="Q171" i="8"/>
  <c r="Q228" i="8"/>
  <c r="O113" i="8"/>
  <c r="C37" i="9"/>
  <c r="F59" i="11"/>
  <c r="EZ19" i="12"/>
  <c r="C11" i="11" s="1"/>
  <c r="D11" i="11" s="1"/>
  <c r="E9" i="11" s="1"/>
  <c r="F9" i="11" s="1"/>
  <c r="H9" i="11" s="1"/>
  <c r="E7" i="11"/>
  <c r="F7" i="11" s="1"/>
  <c r="H7" i="11" s="1"/>
  <c r="D65" i="11"/>
  <c r="F65" i="11" s="1"/>
  <c r="F15" i="11"/>
  <c r="D21" i="11"/>
  <c r="F21" i="11" s="1"/>
  <c r="BP20" i="12"/>
  <c r="E20" i="9"/>
  <c r="Q57" i="8"/>
  <c r="EZ130" i="12"/>
  <c r="C55" i="11" s="1"/>
  <c r="D55" i="11" s="1"/>
  <c r="E53" i="11" s="1"/>
  <c r="F53" i="11" s="1"/>
  <c r="H53" i="11" s="1"/>
  <c r="EJ23" i="12"/>
  <c r="B20" i="12" s="1"/>
  <c r="EJ24" i="12"/>
  <c r="EJ25" i="12" s="1"/>
  <c r="EJ26" i="12" s="1"/>
  <c r="B28" i="12" s="1"/>
  <c r="BY168" i="12"/>
  <c r="BY166" i="12"/>
  <c r="BY169" i="12"/>
  <c r="BY164" i="12"/>
  <c r="BY162" i="12"/>
  <c r="BY161" i="12"/>
  <c r="BY160" i="12"/>
  <c r="BY165" i="12"/>
  <c r="BY158" i="12"/>
  <c r="BY167" i="12"/>
  <c r="BY153" i="12"/>
  <c r="BY159" i="12"/>
  <c r="BY157" i="12"/>
  <c r="BY151" i="12"/>
  <c r="BY150" i="12"/>
  <c r="BY149" i="12"/>
  <c r="BY155" i="12"/>
  <c r="BY154" i="12"/>
  <c r="BY152" i="12"/>
  <c r="BY144" i="12"/>
  <c r="BY163" i="12"/>
  <c r="BY137" i="12"/>
  <c r="BY135" i="12"/>
  <c r="BY156" i="12"/>
  <c r="BY143" i="12"/>
  <c r="BY148" i="12"/>
  <c r="BY142" i="12"/>
  <c r="BY147" i="12"/>
  <c r="BY146" i="12"/>
  <c r="BY140" i="12"/>
  <c r="BY136" i="12"/>
  <c r="BY134" i="12"/>
  <c r="BY145" i="12"/>
  <c r="BY139" i="12"/>
  <c r="BY131" i="12"/>
  <c r="BY133" i="12"/>
  <c r="BY132" i="12"/>
  <c r="BY138" i="12"/>
  <c r="BY141" i="12"/>
  <c r="BY129" i="12"/>
  <c r="BY130" i="12"/>
  <c r="BY128" i="12"/>
  <c r="BT124" i="12"/>
  <c r="BY122" i="12"/>
  <c r="BY127" i="12"/>
  <c r="BY126" i="12"/>
  <c r="BY120" i="12"/>
  <c r="BY125" i="12"/>
  <c r="BY124" i="12"/>
  <c r="BY123" i="12"/>
  <c r="BY121" i="12"/>
  <c r="CA165" i="12"/>
  <c r="CA156" i="12"/>
  <c r="CA149" i="12"/>
  <c r="CA136" i="12"/>
  <c r="CA129" i="12"/>
  <c r="CA125" i="12"/>
  <c r="BZ169" i="12"/>
  <c r="BZ162" i="12"/>
  <c r="BZ147" i="12"/>
  <c r="BZ140" i="12"/>
  <c r="BZ137" i="12"/>
  <c r="BZ123" i="12"/>
  <c r="CA158" i="12"/>
  <c r="CA148" i="12"/>
  <c r="CA142" i="12"/>
  <c r="CA134" i="12"/>
  <c r="CA143" i="12"/>
  <c r="CA124" i="12"/>
  <c r="BZ168" i="12"/>
  <c r="BZ166" i="12"/>
  <c r="BZ153" i="12"/>
  <c r="BZ141" i="12"/>
  <c r="BZ134" i="12"/>
  <c r="BZ122" i="12"/>
  <c r="BZ121" i="12"/>
  <c r="CA168" i="12"/>
  <c r="CA169" i="12"/>
  <c r="CA155" i="12"/>
  <c r="CA147" i="12"/>
  <c r="CA144" i="12"/>
  <c r="CA130" i="12"/>
  <c r="CA123" i="12"/>
  <c r="BZ167" i="12"/>
  <c r="BZ163" i="12"/>
  <c r="BZ152" i="12"/>
  <c r="BZ165" i="12"/>
  <c r="BZ138" i="12"/>
  <c r="BZ136" i="12"/>
  <c r="BZ129" i="12"/>
  <c r="BZ128" i="12"/>
  <c r="CA164" i="12"/>
  <c r="CA153" i="12"/>
  <c r="CA141" i="12"/>
  <c r="CA154" i="12"/>
  <c r="CA133" i="12"/>
  <c r="BZ161" i="12"/>
  <c r="BZ150" i="12"/>
  <c r="BZ151" i="12"/>
  <c r="BZ157" i="12"/>
  <c r="BZ132" i="12"/>
  <c r="BZ127" i="12"/>
  <c r="CA167" i="12"/>
  <c r="CA152" i="12"/>
  <c r="CA138" i="12"/>
  <c r="CA132" i="12"/>
  <c r="CA122" i="12"/>
  <c r="CA128" i="12"/>
  <c r="BZ149" i="12"/>
  <c r="BZ143" i="12"/>
  <c r="BZ155" i="12"/>
  <c r="BZ131" i="12"/>
  <c r="BZ126" i="12"/>
  <c r="CA162" i="12"/>
  <c r="CA163" i="12"/>
  <c r="CA161" i="12"/>
  <c r="CA150" i="12"/>
  <c r="CA131" i="12"/>
  <c r="CA127" i="12"/>
  <c r="BZ160" i="12"/>
  <c r="BZ158" i="12"/>
  <c r="BZ148" i="12"/>
  <c r="BZ145" i="12"/>
  <c r="BZ135" i="12"/>
  <c r="CA160" i="12"/>
  <c r="CA157" i="12"/>
  <c r="CA137" i="12"/>
  <c r="CA146" i="12"/>
  <c r="CA139" i="12"/>
  <c r="CA126" i="12"/>
  <c r="BZ159" i="12"/>
  <c r="BZ156" i="12"/>
  <c r="BZ142" i="12"/>
  <c r="BZ139" i="12"/>
  <c r="BZ130" i="12"/>
  <c r="BZ125" i="12"/>
  <c r="CA166" i="12"/>
  <c r="CA159" i="12"/>
  <c r="CA151" i="12"/>
  <c r="CA135" i="12"/>
  <c r="CA140" i="12"/>
  <c r="CA145" i="12"/>
  <c r="BZ164" i="12"/>
  <c r="BZ154" i="12"/>
  <c r="BZ133" i="12"/>
  <c r="BZ144" i="12"/>
  <c r="BZ146" i="12"/>
  <c r="BZ124" i="12"/>
  <c r="CB166" i="12"/>
  <c r="CB162" i="12"/>
  <c r="CB149" i="12"/>
  <c r="CB140" i="12"/>
  <c r="CB132" i="12"/>
  <c r="CB126" i="12"/>
  <c r="CB161" i="12"/>
  <c r="CB150" i="12"/>
  <c r="CB143" i="12"/>
  <c r="CB136" i="12"/>
  <c r="CB131" i="12"/>
  <c r="CB159" i="12"/>
  <c r="CB156" i="12"/>
  <c r="CB148" i="12"/>
  <c r="CB134" i="12"/>
  <c r="CB144" i="12"/>
  <c r="CB125" i="12"/>
  <c r="CB165" i="12"/>
  <c r="CB155" i="12"/>
  <c r="CB147" i="12"/>
  <c r="CB145" i="12"/>
  <c r="CB129" i="12"/>
  <c r="CB124" i="12"/>
  <c r="CB158" i="12"/>
  <c r="CB164" i="12"/>
  <c r="CB141" i="12"/>
  <c r="CB139" i="12"/>
  <c r="CB130" i="12"/>
  <c r="CB123" i="12"/>
  <c r="CB169" i="12"/>
  <c r="CB157" i="12"/>
  <c r="CB154" i="12"/>
  <c r="CB138" i="12"/>
  <c r="CB153" i="12"/>
  <c r="CB142" i="12"/>
  <c r="CB168" i="12"/>
  <c r="CB152" i="12"/>
  <c r="CB160" i="12"/>
  <c r="CB137" i="12"/>
  <c r="CB133" i="12"/>
  <c r="CB128" i="12"/>
  <c r="CB167" i="12"/>
  <c r="CB163" i="12"/>
  <c r="CB151" i="12"/>
  <c r="CB146" i="12"/>
  <c r="CB135" i="12"/>
  <c r="CB127" i="12"/>
  <c r="CC158" i="12"/>
  <c r="CC155" i="12"/>
  <c r="CC147" i="12"/>
  <c r="CC131" i="12"/>
  <c r="CC132" i="12"/>
  <c r="CC154" i="12"/>
  <c r="CC156" i="12"/>
  <c r="CC144" i="12"/>
  <c r="CC129" i="12"/>
  <c r="CC125" i="12"/>
  <c r="CC169" i="12"/>
  <c r="CC157" i="12"/>
  <c r="CC163" i="12"/>
  <c r="CC146" i="12"/>
  <c r="CC159" i="12"/>
  <c r="CC138" i="12"/>
  <c r="CC124" i="12"/>
  <c r="CC168" i="12"/>
  <c r="CC164" i="12"/>
  <c r="CC153" i="12"/>
  <c r="CC140" i="12"/>
  <c r="CC137" i="12"/>
  <c r="CC130" i="12"/>
  <c r="CC166" i="12"/>
  <c r="CC151" i="12"/>
  <c r="CC136" i="12"/>
  <c r="CC135" i="12"/>
  <c r="CC141" i="12"/>
  <c r="CC167" i="12"/>
  <c r="CC150" i="12"/>
  <c r="CC134" i="12"/>
  <c r="CC152" i="12"/>
  <c r="CC133" i="12"/>
  <c r="CC128" i="12"/>
  <c r="CC160" i="12"/>
  <c r="CC162" i="12"/>
  <c r="CC142" i="12"/>
  <c r="CC145" i="12"/>
  <c r="CC149" i="12"/>
  <c r="CC127" i="12"/>
  <c r="CC165" i="12"/>
  <c r="CC161" i="12"/>
  <c r="CC148" i="12"/>
  <c r="CC139" i="12"/>
  <c r="CC143" i="12"/>
  <c r="CC126" i="12"/>
  <c r="CD161" i="12"/>
  <c r="CD150" i="12"/>
  <c r="CD146" i="12"/>
  <c r="CD136" i="12"/>
  <c r="CD125" i="12"/>
  <c r="CD126" i="12"/>
  <c r="CD169" i="12"/>
  <c r="CD167" i="12"/>
  <c r="CD160" i="12"/>
  <c r="CD157" i="12"/>
  <c r="CD145" i="12"/>
  <c r="CD130" i="12"/>
  <c r="CD156" i="12"/>
  <c r="CD149" i="12"/>
  <c r="CD139" i="12"/>
  <c r="CD135" i="12"/>
  <c r="CD165" i="12"/>
  <c r="CD154" i="12"/>
  <c r="CD148" i="12"/>
  <c r="CD144" i="12"/>
  <c r="CD137" i="12"/>
  <c r="CD166" i="12"/>
  <c r="CD158" i="12"/>
  <c r="CD147" i="12"/>
  <c r="CD155" i="12"/>
  <c r="CD140" i="12"/>
  <c r="CD129" i="12"/>
  <c r="CD159" i="12"/>
  <c r="CD153" i="12"/>
  <c r="CD141" i="12"/>
  <c r="CD143" i="12"/>
  <c r="CD134" i="12"/>
  <c r="CD128" i="12"/>
  <c r="CD164" i="12"/>
  <c r="CD152" i="12"/>
  <c r="CD138" i="12"/>
  <c r="CD142" i="12"/>
  <c r="CD132" i="12"/>
  <c r="CD168" i="12"/>
  <c r="CD163" i="12"/>
  <c r="CD162" i="12"/>
  <c r="CD151" i="12"/>
  <c r="CD133" i="12"/>
  <c r="CD131" i="12"/>
  <c r="CD127" i="12"/>
  <c r="CE158" i="12"/>
  <c r="CE155" i="12"/>
  <c r="CE156" i="12"/>
  <c r="CE135" i="12"/>
  <c r="CE129" i="12"/>
  <c r="CE164" i="12"/>
  <c r="CE153" i="12"/>
  <c r="CE146" i="12"/>
  <c r="CE154" i="12"/>
  <c r="CE139" i="12"/>
  <c r="CE163" i="12"/>
  <c r="CE152" i="12"/>
  <c r="CE140" i="12"/>
  <c r="CE142" i="12"/>
  <c r="CE130" i="12"/>
  <c r="CE168" i="12"/>
  <c r="CE162" i="12"/>
  <c r="CE165" i="12"/>
  <c r="CE136" i="12"/>
  <c r="CE133" i="12"/>
  <c r="CE145" i="12"/>
  <c r="CE128" i="12"/>
  <c r="CE151" i="12"/>
  <c r="CE134" i="12"/>
  <c r="CE148" i="12"/>
  <c r="CE143" i="12"/>
  <c r="CE167" i="12"/>
  <c r="CE160" i="12"/>
  <c r="CE169" i="12"/>
  <c r="CE144" i="12"/>
  <c r="CE147" i="12"/>
  <c r="CE132" i="12"/>
  <c r="CE127" i="12"/>
  <c r="CE166" i="12"/>
  <c r="CE159" i="12"/>
  <c r="CE157" i="12"/>
  <c r="CE150" i="12"/>
  <c r="CE141" i="12"/>
  <c r="CE131" i="12"/>
  <c r="CE126" i="12"/>
  <c r="CE161" i="12"/>
  <c r="CE149" i="12"/>
  <c r="CE137" i="12"/>
  <c r="CE138" i="12"/>
  <c r="CF154" i="12"/>
  <c r="CF145" i="12"/>
  <c r="CF149" i="12"/>
  <c r="CF130" i="12"/>
  <c r="CF127" i="12"/>
  <c r="CF169" i="12"/>
  <c r="CF157" i="12"/>
  <c r="CF152" i="12"/>
  <c r="CF139" i="12"/>
  <c r="CF147" i="12"/>
  <c r="CF144" i="12"/>
  <c r="CF163" i="12"/>
  <c r="CF164" i="12"/>
  <c r="CF137" i="12"/>
  <c r="CF141" i="12"/>
  <c r="CF142" i="12"/>
  <c r="CF162" i="12"/>
  <c r="CF151" i="12"/>
  <c r="CF135" i="12"/>
  <c r="CF138" i="12"/>
  <c r="CF133" i="12"/>
  <c r="CF167" i="12"/>
  <c r="CF161" i="12"/>
  <c r="CF150" i="12"/>
  <c r="CF132" i="12"/>
  <c r="CF146" i="12"/>
  <c r="CF131" i="12"/>
  <c r="CF166" i="12"/>
  <c r="CF159" i="12"/>
  <c r="CF156" i="12"/>
  <c r="CF143" i="12"/>
  <c r="CF140" i="12"/>
  <c r="CF129" i="12"/>
  <c r="CF158" i="12"/>
  <c r="CF148" i="12"/>
  <c r="CF168" i="12"/>
  <c r="CF136" i="12"/>
  <c r="CF128" i="12"/>
  <c r="CF165" i="12"/>
  <c r="CF160" i="12"/>
  <c r="CF155" i="12"/>
  <c r="CF153" i="12"/>
  <c r="CF134" i="12"/>
  <c r="CG169" i="12"/>
  <c r="CG158" i="12"/>
  <c r="CG157" i="12"/>
  <c r="CG134" i="12"/>
  <c r="CG129" i="12"/>
  <c r="CG165" i="12"/>
  <c r="CG159" i="12"/>
  <c r="CG155" i="12"/>
  <c r="CG142" i="12"/>
  <c r="CG145" i="12"/>
  <c r="CG130" i="12"/>
  <c r="CG164" i="12"/>
  <c r="CG153" i="12"/>
  <c r="CG154" i="12"/>
  <c r="CG147" i="12"/>
  <c r="CG139" i="12"/>
  <c r="CG128" i="12"/>
  <c r="CG151" i="12"/>
  <c r="CG144" i="12"/>
  <c r="CG152" i="12"/>
  <c r="CG131" i="12"/>
  <c r="CG168" i="12"/>
  <c r="CG163" i="12"/>
  <c r="CG156" i="12"/>
  <c r="CG148" i="12"/>
  <c r="CG138" i="12"/>
  <c r="CG166" i="12"/>
  <c r="CG162" i="12"/>
  <c r="CG150" i="12"/>
  <c r="CG137" i="12"/>
  <c r="CG146" i="12"/>
  <c r="CG133" i="12"/>
  <c r="CG161" i="12"/>
  <c r="CG167" i="12"/>
  <c r="CG135" i="12"/>
  <c r="CG140" i="12"/>
  <c r="CG141" i="12"/>
  <c r="CG160" i="12"/>
  <c r="CG149" i="12"/>
  <c r="CG143" i="12"/>
  <c r="CG136" i="12"/>
  <c r="CG132" i="12"/>
  <c r="CH159" i="12"/>
  <c r="CH157" i="12"/>
  <c r="CH133" i="12"/>
  <c r="CH144" i="12"/>
  <c r="CH134" i="12"/>
  <c r="CH166" i="12"/>
  <c r="CH156" i="12"/>
  <c r="CH162" i="12"/>
  <c r="CH136" i="12"/>
  <c r="CH130" i="12"/>
  <c r="CH169" i="12"/>
  <c r="CH165" i="12"/>
  <c r="CH154" i="12"/>
  <c r="CH147" i="12"/>
  <c r="CH135" i="12"/>
  <c r="CH129" i="12"/>
  <c r="CH164" i="12"/>
  <c r="CH153" i="12"/>
  <c r="CH141" i="12"/>
  <c r="CH132" i="12"/>
  <c r="CH168" i="12"/>
  <c r="CH152" i="12"/>
  <c r="CH151" i="12"/>
  <c r="CH138" i="12"/>
  <c r="CH131" i="12"/>
  <c r="CH163" i="12"/>
  <c r="CH158" i="12"/>
  <c r="CH143" i="12"/>
  <c r="CH148" i="12"/>
  <c r="CH137" i="12"/>
  <c r="CH161" i="12"/>
  <c r="CH150" i="12"/>
  <c r="CH155" i="12"/>
  <c r="CH145" i="12"/>
  <c r="CH146" i="12"/>
  <c r="CH167" i="12"/>
  <c r="CH160" i="12"/>
  <c r="CH149" i="12"/>
  <c r="CH142" i="12"/>
  <c r="CH139" i="12"/>
  <c r="CH140" i="12"/>
  <c r="CI167" i="12"/>
  <c r="CI163" i="12"/>
  <c r="CI161" i="12"/>
  <c r="CI138" i="12"/>
  <c r="CI139" i="12"/>
  <c r="CI162" i="12"/>
  <c r="CI151" i="12"/>
  <c r="CI152" i="12"/>
  <c r="CI146" i="12"/>
  <c r="CI145" i="12"/>
  <c r="CI166" i="12"/>
  <c r="CI160" i="12"/>
  <c r="CI137" i="12"/>
  <c r="CI140" i="12"/>
  <c r="CI133" i="12"/>
  <c r="CI159" i="12"/>
  <c r="CI157" i="12"/>
  <c r="CI135" i="12"/>
  <c r="CI136" i="12"/>
  <c r="CI143" i="12"/>
  <c r="CI169" i="12"/>
  <c r="CI156" i="12"/>
  <c r="CI150" i="12"/>
  <c r="CI134" i="12"/>
  <c r="CI132" i="12"/>
  <c r="CI158" i="12"/>
  <c r="CI148" i="12"/>
  <c r="CI142" i="12"/>
  <c r="CI154" i="12"/>
  <c r="CI131" i="12"/>
  <c r="CI168" i="12"/>
  <c r="CI165" i="12"/>
  <c r="CI155" i="12"/>
  <c r="CI147" i="12"/>
  <c r="CI149" i="12"/>
  <c r="CI164" i="12"/>
  <c r="CI153" i="12"/>
  <c r="CI141" i="12"/>
  <c r="CI144" i="12"/>
  <c r="CI130" i="12"/>
  <c r="CJ158" i="12"/>
  <c r="CJ156" i="12"/>
  <c r="CJ147" i="12"/>
  <c r="CJ148" i="12"/>
  <c r="CJ133" i="12"/>
  <c r="CJ169" i="12"/>
  <c r="CJ168" i="12"/>
  <c r="CJ165" i="12"/>
  <c r="CJ141" i="12"/>
  <c r="CJ145" i="12"/>
  <c r="CJ131" i="12"/>
  <c r="CJ157" i="12"/>
  <c r="CJ155" i="12"/>
  <c r="CJ138" i="12"/>
  <c r="CJ139" i="12"/>
  <c r="CJ142" i="12"/>
  <c r="CJ167" i="12"/>
  <c r="CJ163" i="12"/>
  <c r="CJ154" i="12"/>
  <c r="CJ146" i="12"/>
  <c r="CJ153" i="12"/>
  <c r="CJ162" i="12"/>
  <c r="CJ152" i="12"/>
  <c r="CJ140" i="12"/>
  <c r="CJ137" i="12"/>
  <c r="CJ166" i="12"/>
  <c r="CJ160" i="12"/>
  <c r="CJ136" i="12"/>
  <c r="CJ135" i="12"/>
  <c r="CJ161" i="12"/>
  <c r="CJ150" i="12"/>
  <c r="CJ151" i="12"/>
  <c r="CJ134" i="12"/>
  <c r="CJ132" i="12"/>
  <c r="CJ159" i="12"/>
  <c r="CJ164" i="12"/>
  <c r="CJ143" i="12"/>
  <c r="CJ149" i="12"/>
  <c r="CJ144" i="12"/>
  <c r="CK162" i="12"/>
  <c r="CK159" i="12"/>
  <c r="CK134" i="12"/>
  <c r="CK137" i="12"/>
  <c r="CK160" i="12"/>
  <c r="CK161" i="12"/>
  <c r="CK150" i="12"/>
  <c r="CK149" i="12"/>
  <c r="CK135" i="12"/>
  <c r="CK158" i="12"/>
  <c r="CK163" i="12"/>
  <c r="CK156" i="12"/>
  <c r="CK148" i="12"/>
  <c r="CK143" i="12"/>
  <c r="CK157" i="12"/>
  <c r="CK155" i="12"/>
  <c r="CK142" i="12"/>
  <c r="CK145" i="12"/>
  <c r="CK133" i="12"/>
  <c r="CK147" i="12"/>
  <c r="CK139" i="12"/>
  <c r="CK138" i="12"/>
  <c r="CK169" i="12"/>
  <c r="CK167" i="12"/>
  <c r="CK154" i="12"/>
  <c r="CK146" i="12"/>
  <c r="CK132" i="12"/>
  <c r="CK168" i="12"/>
  <c r="CK165" i="12"/>
  <c r="CK153" i="12"/>
  <c r="CK140" i="12"/>
  <c r="CK144" i="12"/>
  <c r="CK166" i="12"/>
  <c r="CK164" i="12"/>
  <c r="CK151" i="12"/>
  <c r="CK136" i="12"/>
  <c r="CK152" i="12"/>
  <c r="CK141" i="12"/>
  <c r="CL168" i="12"/>
  <c r="CL164" i="12"/>
  <c r="CL153" i="12"/>
  <c r="CL138" i="12"/>
  <c r="CL143" i="12"/>
  <c r="CL137" i="12"/>
  <c r="CL163" i="12"/>
  <c r="CL162" i="12"/>
  <c r="CL146" i="12"/>
  <c r="CL151" i="12"/>
  <c r="CL140" i="12"/>
  <c r="CL167" i="12"/>
  <c r="CL166" i="12"/>
  <c r="CL152" i="12"/>
  <c r="CL158" i="12"/>
  <c r="CL142" i="12"/>
  <c r="CL134" i="12"/>
  <c r="CL161" i="12"/>
  <c r="CL155" i="12"/>
  <c r="CL133" i="12"/>
  <c r="CL136" i="12"/>
  <c r="CL160" i="12"/>
  <c r="CL150" i="12"/>
  <c r="CL148" i="12"/>
  <c r="CL156" i="12"/>
  <c r="CL149" i="12"/>
  <c r="CL145" i="12"/>
  <c r="CL165" i="12"/>
  <c r="CL157" i="12"/>
  <c r="CL147" i="12"/>
  <c r="CL139" i="12"/>
  <c r="CL135" i="12"/>
  <c r="CL169" i="12"/>
  <c r="CL159" i="12"/>
  <c r="CL154" i="12"/>
  <c r="CL141" i="12"/>
  <c r="CL144" i="12"/>
  <c r="CM168" i="12"/>
  <c r="CM165" i="12"/>
  <c r="CM152" i="12"/>
  <c r="CM134" i="12"/>
  <c r="CM142" i="12"/>
  <c r="CM163" i="12"/>
  <c r="CM151" i="12"/>
  <c r="CM150" i="12"/>
  <c r="CM167" i="12"/>
  <c r="CM161" i="12"/>
  <c r="CM148" i="12"/>
  <c r="CM147" i="12"/>
  <c r="CM143" i="12"/>
  <c r="CM166" i="12"/>
  <c r="CM162" i="12"/>
  <c r="CM149" i="12"/>
  <c r="CM144" i="12"/>
  <c r="CM141" i="12"/>
  <c r="CM139" i="12"/>
  <c r="CM160" i="12"/>
  <c r="CM156" i="12"/>
  <c r="CM157" i="12"/>
  <c r="CM138" i="12"/>
  <c r="CM158" i="12"/>
  <c r="CM159" i="12"/>
  <c r="CM146" i="12"/>
  <c r="CM154" i="12"/>
  <c r="CM145" i="12"/>
  <c r="CM164" i="12"/>
  <c r="CM155" i="12"/>
  <c r="CM140" i="12"/>
  <c r="CM137" i="12"/>
  <c r="CM169" i="12"/>
  <c r="CM153" i="12"/>
  <c r="CM136" i="12"/>
  <c r="CM135" i="12"/>
  <c r="CN166" i="12"/>
  <c r="CN162" i="12"/>
  <c r="CN160" i="12"/>
  <c r="CN149" i="12"/>
  <c r="CN141" i="12"/>
  <c r="CN142" i="12"/>
  <c r="CN161" i="12"/>
  <c r="CN156" i="12"/>
  <c r="CN137" i="12"/>
  <c r="CN138" i="12"/>
  <c r="CN165" i="12"/>
  <c r="CN159" i="12"/>
  <c r="CN148" i="12"/>
  <c r="CN135" i="12"/>
  <c r="CN146" i="12"/>
  <c r="CN158" i="12"/>
  <c r="CN155" i="12"/>
  <c r="CN140" i="12"/>
  <c r="CN169" i="12"/>
  <c r="CN154" i="12"/>
  <c r="CN153" i="12"/>
  <c r="CN136" i="12"/>
  <c r="CN157" i="12"/>
  <c r="CN152" i="12"/>
  <c r="CN145" i="12"/>
  <c r="CN143" i="12"/>
  <c r="CN163" i="12"/>
  <c r="CN151" i="12"/>
  <c r="CN139" i="12"/>
  <c r="CN164" i="12"/>
  <c r="CN144" i="12"/>
  <c r="CN167" i="12"/>
  <c r="CN168" i="12"/>
  <c r="CN150" i="12"/>
  <c r="CN147" i="12"/>
  <c r="CO167" i="12"/>
  <c r="CO149" i="12"/>
  <c r="CO161" i="12"/>
  <c r="CO159" i="12"/>
  <c r="CO143" i="12"/>
  <c r="CO156" i="12"/>
  <c r="CO169" i="12"/>
  <c r="CO160" i="12"/>
  <c r="CO155" i="12"/>
  <c r="CO152" i="12"/>
  <c r="CO145" i="12"/>
  <c r="CO158" i="12"/>
  <c r="CO154" i="12"/>
  <c r="CO142" i="12"/>
  <c r="CO139" i="12"/>
  <c r="CO164" i="12"/>
  <c r="CO157" i="12"/>
  <c r="CO163" i="12"/>
  <c r="CO147" i="12"/>
  <c r="CO168" i="12"/>
  <c r="CO165" i="12"/>
  <c r="CO153" i="12"/>
  <c r="CO148" i="12"/>
  <c r="CO146" i="12"/>
  <c r="CO138" i="12"/>
  <c r="CO166" i="12"/>
  <c r="CO162" i="12"/>
  <c r="CO151" i="12"/>
  <c r="CO144" i="12"/>
  <c r="CO140" i="12"/>
  <c r="CO141" i="12"/>
  <c r="CO150" i="12"/>
  <c r="CO137" i="12"/>
  <c r="CO136" i="12"/>
  <c r="CP167" i="12"/>
  <c r="CP163" i="12"/>
  <c r="CP165" i="12"/>
  <c r="CP153" i="12"/>
  <c r="CP151" i="12"/>
  <c r="CP161" i="12"/>
  <c r="CP150" i="12"/>
  <c r="CP155" i="12"/>
  <c r="CP145" i="12"/>
  <c r="CP146" i="12"/>
  <c r="CP160" i="12"/>
  <c r="CP162" i="12"/>
  <c r="CP143" i="12"/>
  <c r="CP139" i="12"/>
  <c r="CP149" i="12"/>
  <c r="CP142" i="12"/>
  <c r="CP148" i="12"/>
  <c r="CP159" i="12"/>
  <c r="CP156" i="12"/>
  <c r="CP144" i="12"/>
  <c r="CP164" i="12"/>
  <c r="CP154" i="12"/>
  <c r="CP147" i="12"/>
  <c r="CP169" i="12"/>
  <c r="CP158" i="12"/>
  <c r="CP166" i="12"/>
  <c r="CP141" i="12"/>
  <c r="CP137" i="12"/>
  <c r="CP168" i="12"/>
  <c r="CP152" i="12"/>
  <c r="CP157" i="12"/>
  <c r="CP138" i="12"/>
  <c r="CP140" i="12"/>
  <c r="CQ169" i="12"/>
  <c r="CQ149" i="12"/>
  <c r="CQ146" i="12"/>
  <c r="CQ166" i="12"/>
  <c r="CQ160" i="12"/>
  <c r="CQ156" i="12"/>
  <c r="CQ140" i="12"/>
  <c r="CQ148" i="12"/>
  <c r="CQ142" i="12"/>
  <c r="CQ168" i="12"/>
  <c r="CQ159" i="12"/>
  <c r="CQ155" i="12"/>
  <c r="CQ139" i="12"/>
  <c r="CQ158" i="12"/>
  <c r="CQ157" i="12"/>
  <c r="CQ154" i="12"/>
  <c r="CQ144" i="12"/>
  <c r="CQ145" i="12"/>
  <c r="CQ167" i="12"/>
  <c r="CQ164" i="12"/>
  <c r="CQ153" i="12"/>
  <c r="CQ147" i="12"/>
  <c r="CQ161" i="12"/>
  <c r="CQ165" i="12"/>
  <c r="CQ163" i="12"/>
  <c r="CQ152" i="12"/>
  <c r="CQ141" i="12"/>
  <c r="CQ143" i="12"/>
  <c r="CQ162" i="12"/>
  <c r="CQ151" i="12"/>
  <c r="CQ150" i="12"/>
  <c r="CQ138" i="12"/>
  <c r="CR158" i="12"/>
  <c r="CR155" i="12"/>
  <c r="CR141" i="12"/>
  <c r="CR139" i="12"/>
  <c r="CR169" i="12"/>
  <c r="CR157" i="12"/>
  <c r="CR154" i="12"/>
  <c r="CR148" i="12"/>
  <c r="CR163" i="12"/>
  <c r="CR152" i="12"/>
  <c r="CR153" i="12"/>
  <c r="CR144" i="12"/>
  <c r="CR167" i="12"/>
  <c r="CR165" i="12"/>
  <c r="CR151" i="12"/>
  <c r="CR146" i="12"/>
  <c r="CR166" i="12"/>
  <c r="CR162" i="12"/>
  <c r="CR143" i="12"/>
  <c r="CR140" i="12"/>
  <c r="CR161" i="12"/>
  <c r="CR164" i="12"/>
  <c r="CR149" i="12"/>
  <c r="CR142" i="12"/>
  <c r="CR168" i="12"/>
  <c r="CR150" i="12"/>
  <c r="CR160" i="12"/>
  <c r="CR159" i="12"/>
  <c r="CR156" i="12"/>
  <c r="CR147" i="12"/>
  <c r="CR145" i="12"/>
  <c r="CS166" i="12"/>
  <c r="CS165" i="12"/>
  <c r="CS153" i="12"/>
  <c r="CS148" i="12"/>
  <c r="CS162" i="12"/>
  <c r="CS151" i="12"/>
  <c r="CS156" i="12"/>
  <c r="CS160" i="12"/>
  <c r="CS150" i="12"/>
  <c r="CS152" i="12"/>
  <c r="CS161" i="12"/>
  <c r="CS149" i="12"/>
  <c r="CS145" i="12"/>
  <c r="CS167" i="12"/>
  <c r="CS163" i="12"/>
  <c r="CS142" i="12"/>
  <c r="CS143" i="12"/>
  <c r="CS169" i="12"/>
  <c r="CS158" i="12"/>
  <c r="CS147" i="12"/>
  <c r="CS141" i="12"/>
  <c r="CS168" i="12"/>
  <c r="CS157" i="12"/>
  <c r="CS155" i="12"/>
  <c r="CS146" i="12"/>
  <c r="CS144" i="12"/>
  <c r="CS164" i="12"/>
  <c r="CS154" i="12"/>
  <c r="CS140" i="12"/>
  <c r="CS159" i="12"/>
  <c r="CT168" i="12"/>
  <c r="CT164" i="12"/>
  <c r="CT153" i="12"/>
  <c r="CT141" i="12"/>
  <c r="CT151" i="12"/>
  <c r="CT166" i="12"/>
  <c r="CT143" i="12"/>
  <c r="CT163" i="12"/>
  <c r="CT152" i="12"/>
  <c r="CT146" i="12"/>
  <c r="CT142" i="12"/>
  <c r="CT167" i="12"/>
  <c r="CT161" i="12"/>
  <c r="CT150" i="12"/>
  <c r="CT157" i="12"/>
  <c r="CT160" i="12"/>
  <c r="CT158" i="12"/>
  <c r="CT145" i="12"/>
  <c r="CT165" i="12"/>
  <c r="CT156" i="12"/>
  <c r="CT149" i="12"/>
  <c r="CT162" i="12"/>
  <c r="CT155" i="12"/>
  <c r="CT144" i="12"/>
  <c r="CT169" i="12"/>
  <c r="CT159" i="12"/>
  <c r="CT154" i="12"/>
  <c r="CT147" i="12"/>
  <c r="CT148" i="12"/>
  <c r="CU158" i="12"/>
  <c r="CU155" i="12"/>
  <c r="CU169" i="12"/>
  <c r="CU148" i="12"/>
  <c r="CU153" i="12"/>
  <c r="CU146" i="12"/>
  <c r="CU143" i="12"/>
  <c r="CU168" i="12"/>
  <c r="CU164" i="12"/>
  <c r="CU152" i="12"/>
  <c r="CU163" i="12"/>
  <c r="CU161" i="12"/>
  <c r="CU142" i="12"/>
  <c r="CU167" i="12"/>
  <c r="CU157" i="12"/>
  <c r="CU166" i="12"/>
  <c r="CU162" i="12"/>
  <c r="CU151" i="12"/>
  <c r="CU165" i="12"/>
  <c r="CU150" i="12"/>
  <c r="CU160" i="12"/>
  <c r="CU149" i="12"/>
  <c r="CU154" i="12"/>
  <c r="CU147" i="12"/>
  <c r="CU159" i="12"/>
  <c r="CU156" i="12"/>
  <c r="CU144" i="12"/>
  <c r="CU145" i="12"/>
  <c r="CV162" i="12"/>
  <c r="CV160" i="12"/>
  <c r="CV153" i="12"/>
  <c r="CV149" i="12"/>
  <c r="CV167" i="12"/>
  <c r="CV161" i="12"/>
  <c r="CV150" i="12"/>
  <c r="CV146" i="12"/>
  <c r="CV144" i="12"/>
  <c r="CV166" i="12"/>
  <c r="CV159" i="12"/>
  <c r="CV156" i="12"/>
  <c r="CV158" i="12"/>
  <c r="CV148" i="12"/>
  <c r="CV165" i="12"/>
  <c r="CV168" i="12"/>
  <c r="CV164" i="12"/>
  <c r="CV143" i="12"/>
  <c r="CV154" i="12"/>
  <c r="CV155" i="12"/>
  <c r="CV147" i="12"/>
  <c r="CV157" i="12"/>
  <c r="CV152" i="12"/>
  <c r="CV145" i="12"/>
  <c r="CV169" i="12"/>
  <c r="CV163" i="12"/>
  <c r="CV151" i="12"/>
  <c r="CW169" i="12"/>
  <c r="CW153" i="12"/>
  <c r="CW163" i="12"/>
  <c r="CW145" i="12"/>
  <c r="CW164" i="12"/>
  <c r="CW151" i="12"/>
  <c r="CW154" i="12"/>
  <c r="CW162" i="12"/>
  <c r="CW167" i="12"/>
  <c r="CW144" i="12"/>
  <c r="CW156" i="12"/>
  <c r="CW168" i="12"/>
  <c r="CW161" i="12"/>
  <c r="CW157" i="12"/>
  <c r="CW152" i="12"/>
  <c r="CW147" i="12"/>
  <c r="CW166" i="12"/>
  <c r="CW165" i="12"/>
  <c r="CW150" i="12"/>
  <c r="CW148" i="12"/>
  <c r="CW146" i="12"/>
  <c r="CW160" i="12"/>
  <c r="CW159" i="12"/>
  <c r="CW149" i="12"/>
  <c r="CW158" i="12"/>
  <c r="CW155" i="12"/>
  <c r="CX168" i="12"/>
  <c r="CX152" i="12"/>
  <c r="CX148" i="12"/>
  <c r="CX163" i="12"/>
  <c r="CX157" i="12"/>
  <c r="CX145" i="12"/>
  <c r="CX167" i="12"/>
  <c r="CX161" i="12"/>
  <c r="CX150" i="12"/>
  <c r="CX162" i="12"/>
  <c r="CX146" i="12"/>
  <c r="CX166" i="12"/>
  <c r="CX149" i="12"/>
  <c r="CX155" i="12"/>
  <c r="CX165" i="12"/>
  <c r="CX156" i="12"/>
  <c r="CX160" i="12"/>
  <c r="CX158" i="12"/>
  <c r="CX151" i="12"/>
  <c r="CX159" i="12"/>
  <c r="CX154" i="12"/>
  <c r="CX147" i="12"/>
  <c r="CX169" i="12"/>
  <c r="CX164" i="12"/>
  <c r="CX153" i="12"/>
  <c r="CY165" i="12"/>
  <c r="CY161" i="12"/>
  <c r="CY157" i="12"/>
  <c r="CY146" i="12"/>
  <c r="CY166" i="12"/>
  <c r="CY160" i="12"/>
  <c r="CY156" i="12"/>
  <c r="CY154" i="12"/>
  <c r="CY159" i="12"/>
  <c r="CY148" i="12"/>
  <c r="CY168" i="12"/>
  <c r="CY158" i="12"/>
  <c r="CY155" i="12"/>
  <c r="CY164" i="12"/>
  <c r="CY153" i="12"/>
  <c r="CY150" i="12"/>
  <c r="CY167" i="12"/>
  <c r="CY163" i="12"/>
  <c r="CY152" i="12"/>
  <c r="CY147" i="12"/>
  <c r="CY169" i="12"/>
  <c r="CY151" i="12"/>
  <c r="CY162" i="12"/>
  <c r="CY149" i="12"/>
  <c r="CZ166" i="12"/>
  <c r="CZ163" i="12"/>
  <c r="CZ154" i="12"/>
  <c r="CZ149" i="12"/>
  <c r="CZ168" i="12"/>
  <c r="CZ164" i="12"/>
  <c r="CZ161" i="12"/>
  <c r="CZ162" i="12"/>
  <c r="CZ152" i="12"/>
  <c r="CZ165" i="12"/>
  <c r="CZ151" i="12"/>
  <c r="CZ159" i="12"/>
  <c r="CZ150" i="12"/>
  <c r="CZ148" i="12"/>
  <c r="CZ169" i="12"/>
  <c r="CZ156" i="12"/>
  <c r="CZ158" i="12"/>
  <c r="CZ160" i="12"/>
  <c r="CZ153" i="12"/>
  <c r="CZ167" i="12"/>
  <c r="CZ157" i="12"/>
  <c r="CZ155" i="12"/>
  <c r="CZ147" i="12"/>
  <c r="DA157" i="12"/>
  <c r="DA154" i="12"/>
  <c r="DA166" i="12"/>
  <c r="DA164" i="12"/>
  <c r="DA153" i="12"/>
  <c r="DA162" i="12"/>
  <c r="DA163" i="12"/>
  <c r="DA161" i="12"/>
  <c r="DA151" i="12"/>
  <c r="DA148" i="12"/>
  <c r="DA167" i="12"/>
  <c r="DA149" i="12"/>
  <c r="DA150" i="12"/>
  <c r="DA169" i="12"/>
  <c r="DA165" i="12"/>
  <c r="DA168" i="12"/>
  <c r="DA160" i="12"/>
  <c r="DA155" i="12"/>
  <c r="DA152" i="12"/>
  <c r="DA158" i="12"/>
  <c r="DA159" i="12"/>
  <c r="DA156" i="12"/>
  <c r="DB161" i="12"/>
  <c r="DB150" i="12"/>
  <c r="DB167" i="12"/>
  <c r="DB160" i="12"/>
  <c r="DB149" i="12"/>
  <c r="DB151" i="12"/>
  <c r="DB162" i="12"/>
  <c r="DB165" i="12"/>
  <c r="DB157" i="12"/>
  <c r="DB155" i="12"/>
  <c r="DB159" i="12"/>
  <c r="DB156" i="12"/>
  <c r="DB169" i="12"/>
  <c r="DB166" i="12"/>
  <c r="DB154" i="12"/>
  <c r="DB158" i="12"/>
  <c r="DB168" i="12"/>
  <c r="DB164" i="12"/>
  <c r="DB153" i="12"/>
  <c r="DB163" i="12"/>
  <c r="DB152" i="12"/>
  <c r="DC162" i="12"/>
  <c r="DC152" i="12"/>
  <c r="DC167" i="12"/>
  <c r="DC160" i="12"/>
  <c r="DC151" i="12"/>
  <c r="DC166" i="12"/>
  <c r="DC169" i="12"/>
  <c r="DC165" i="12"/>
  <c r="DC157" i="12"/>
  <c r="DC159" i="12"/>
  <c r="DC156" i="12"/>
  <c r="DC158" i="12"/>
  <c r="DC155" i="12"/>
  <c r="DC154" i="12"/>
  <c r="DC150" i="12"/>
  <c r="DC164" i="12"/>
  <c r="DC161" i="12"/>
  <c r="DC168" i="12"/>
  <c r="DC163" i="12"/>
  <c r="DC153" i="12"/>
  <c r="DD162" i="12"/>
  <c r="DD151" i="12"/>
  <c r="DD161" i="12"/>
  <c r="DD166" i="12"/>
  <c r="DD159" i="12"/>
  <c r="DD156" i="12"/>
  <c r="DD168" i="12"/>
  <c r="DD164" i="12"/>
  <c r="DD165" i="12"/>
  <c r="DD158" i="12"/>
  <c r="DD155" i="12"/>
  <c r="DD169" i="12"/>
  <c r="DD154" i="12"/>
  <c r="DD153" i="12"/>
  <c r="DD157" i="12"/>
  <c r="DD160" i="12"/>
  <c r="DD167" i="12"/>
  <c r="DD163" i="12"/>
  <c r="DD152" i="12"/>
  <c r="DE164" i="12"/>
  <c r="DE167" i="12"/>
  <c r="DE154" i="12"/>
  <c r="DE162" i="12"/>
  <c r="DE153" i="12"/>
  <c r="DE152" i="12"/>
  <c r="DE161" i="12"/>
  <c r="DE159" i="12"/>
  <c r="DE168" i="12"/>
  <c r="DE160" i="12"/>
  <c r="DE166" i="12"/>
  <c r="DE165" i="12"/>
  <c r="DE156" i="12"/>
  <c r="DE158" i="12"/>
  <c r="DE157" i="12"/>
  <c r="DE163" i="12"/>
  <c r="DE169" i="12"/>
  <c r="DE155" i="12"/>
  <c r="DF154" i="12"/>
  <c r="DF168" i="12"/>
  <c r="DF164" i="12"/>
  <c r="DF165" i="12"/>
  <c r="DF162" i="12"/>
  <c r="DF163" i="12"/>
  <c r="DF153" i="12"/>
  <c r="DF167" i="12"/>
  <c r="DF161" i="12"/>
  <c r="DF157" i="12"/>
  <c r="DF158" i="12"/>
  <c r="DF155" i="12"/>
  <c r="DF160" i="12"/>
  <c r="DF156" i="12"/>
  <c r="DF169" i="12"/>
  <c r="DF159" i="12"/>
  <c r="DF166" i="12"/>
  <c r="DG168" i="12"/>
  <c r="DG169" i="12"/>
  <c r="DG157" i="12"/>
  <c r="DG161" i="12"/>
  <c r="DG164" i="12"/>
  <c r="DG155" i="12"/>
  <c r="DG167" i="12"/>
  <c r="DG154" i="12"/>
  <c r="DG162" i="12"/>
  <c r="DG163" i="12"/>
  <c r="DG160" i="12"/>
  <c r="DG166" i="12"/>
  <c r="DG159" i="12"/>
  <c r="DG165" i="12"/>
  <c r="DG156" i="12"/>
  <c r="DG158" i="12"/>
  <c r="DH167" i="12"/>
  <c r="DH168" i="12"/>
  <c r="DH163" i="12"/>
  <c r="DH166" i="12"/>
  <c r="DH162" i="12"/>
  <c r="DH161" i="12"/>
  <c r="DH160" i="12"/>
  <c r="DH159" i="12"/>
  <c r="DH156" i="12"/>
  <c r="DH165" i="12"/>
  <c r="DH155" i="12"/>
  <c r="DH169" i="12"/>
  <c r="DH158" i="12"/>
  <c r="DH164" i="12"/>
  <c r="DH157" i="12"/>
  <c r="DI158" i="12"/>
  <c r="DI169" i="12"/>
  <c r="DI157" i="12"/>
  <c r="DI156" i="12"/>
  <c r="DI159" i="12"/>
  <c r="DI168" i="12"/>
  <c r="DI164" i="12"/>
  <c r="DI163" i="12"/>
  <c r="DI166" i="12"/>
  <c r="DI167" i="12"/>
  <c r="DI160" i="12"/>
  <c r="DI162" i="12"/>
  <c r="DI165" i="12"/>
  <c r="DI161" i="12"/>
  <c r="DJ159" i="12"/>
  <c r="DJ157" i="12"/>
  <c r="DJ164" i="12"/>
  <c r="DJ167" i="12"/>
  <c r="DJ163" i="12"/>
  <c r="DJ161" i="12"/>
  <c r="DJ162" i="12"/>
  <c r="DJ165" i="12"/>
  <c r="DJ160" i="12"/>
  <c r="DJ169" i="12"/>
  <c r="DJ168" i="12"/>
  <c r="DJ166" i="12"/>
  <c r="DJ158" i="12"/>
  <c r="DK168" i="12"/>
  <c r="DK162" i="12"/>
  <c r="DK169" i="12"/>
  <c r="DK167" i="12"/>
  <c r="DK160" i="12"/>
  <c r="DK166" i="12"/>
  <c r="DK159" i="12"/>
  <c r="DK165" i="12"/>
  <c r="DK161" i="12"/>
  <c r="DK158" i="12"/>
  <c r="DK164" i="12"/>
  <c r="DK163" i="12"/>
  <c r="DL160" i="12"/>
  <c r="DL168" i="12"/>
  <c r="DL169" i="12"/>
  <c r="DL163" i="12"/>
  <c r="DL164" i="12"/>
  <c r="DL167" i="12"/>
  <c r="DL162" i="12"/>
  <c r="DL166" i="12"/>
  <c r="DL161" i="12"/>
  <c r="DL159" i="12"/>
  <c r="DL165" i="12"/>
  <c r="DM162" i="12"/>
  <c r="DM168" i="12"/>
  <c r="DM161" i="12"/>
  <c r="DM163" i="12"/>
  <c r="DM166" i="12"/>
  <c r="DM160" i="12"/>
  <c r="DM169" i="12"/>
  <c r="DM165" i="12"/>
  <c r="DM164" i="12"/>
  <c r="DM167" i="12"/>
  <c r="DN166" i="12"/>
  <c r="DN169" i="12"/>
  <c r="DN165" i="12"/>
  <c r="DN164" i="12"/>
  <c r="DN168" i="12"/>
  <c r="DN167" i="12"/>
  <c r="DN163" i="12"/>
  <c r="DN162" i="12"/>
  <c r="DN161" i="12"/>
  <c r="DO169" i="12"/>
  <c r="DO168" i="12"/>
  <c r="DO165" i="12"/>
  <c r="DO164" i="12"/>
  <c r="DO167" i="12"/>
  <c r="DO163" i="12"/>
  <c r="DO162" i="12"/>
  <c r="DO166" i="12"/>
  <c r="DP163" i="12"/>
  <c r="DP167" i="12"/>
  <c r="DP166" i="12"/>
  <c r="DP165" i="12"/>
  <c r="DP164" i="12"/>
  <c r="DP169" i="12"/>
  <c r="DP168" i="12"/>
  <c r="DQ165" i="12"/>
  <c r="DQ169" i="12"/>
  <c r="DQ168" i="12"/>
  <c r="DQ167" i="12"/>
  <c r="DQ166" i="12"/>
  <c r="DQ164" i="12"/>
  <c r="DR167" i="12"/>
  <c r="DR166" i="12"/>
  <c r="DR169" i="12"/>
  <c r="DR165" i="12"/>
  <c r="DR168" i="12"/>
  <c r="DS168" i="12"/>
  <c r="DS169" i="12"/>
  <c r="DS167" i="12"/>
  <c r="DS166" i="12"/>
  <c r="DT167" i="12"/>
  <c r="DT168" i="12"/>
  <c r="DT169" i="12"/>
  <c r="DU168" i="12"/>
  <c r="DU169" i="12"/>
  <c r="DV169" i="12"/>
  <c r="E13" i="12"/>
  <c r="F13" i="12" s="1"/>
  <c r="M223" i="12"/>
  <c r="M222" i="12"/>
  <c r="M221" i="12"/>
  <c r="M220" i="12"/>
  <c r="M224" i="12"/>
  <c r="M219" i="12"/>
  <c r="M218" i="12"/>
  <c r="M217" i="12"/>
  <c r="M215" i="12"/>
  <c r="M214" i="12"/>
  <c r="M216" i="12"/>
  <c r="M212" i="12"/>
  <c r="M211" i="12"/>
  <c r="M209" i="12"/>
  <c r="M210" i="12"/>
  <c r="M206" i="12"/>
  <c r="M205" i="12"/>
  <c r="M204" i="12"/>
  <c r="M200" i="12"/>
  <c r="M207" i="12"/>
  <c r="M199" i="12"/>
  <c r="M198" i="12"/>
  <c r="M213" i="12"/>
  <c r="M202" i="12"/>
  <c r="M196" i="12"/>
  <c r="M201" i="12"/>
  <c r="M197" i="12"/>
  <c r="M193" i="12"/>
  <c r="M203" i="12"/>
  <c r="M191" i="12"/>
  <c r="M208" i="12"/>
  <c r="M189" i="12"/>
  <c r="M186" i="12"/>
  <c r="M185" i="12"/>
  <c r="M195" i="12"/>
  <c r="M194" i="12"/>
  <c r="M188" i="12"/>
  <c r="M182" i="12"/>
  <c r="M183" i="12"/>
  <c r="M190" i="12"/>
  <c r="M192" i="12"/>
  <c r="M187" i="12"/>
  <c r="M181" i="12"/>
  <c r="M180" i="12"/>
  <c r="M179" i="12"/>
  <c r="M178" i="12"/>
  <c r="M176" i="12"/>
  <c r="H179" i="12"/>
  <c r="C73" i="9" s="1"/>
  <c r="M175" i="12"/>
  <c r="M177" i="12"/>
  <c r="M184" i="12"/>
  <c r="N224" i="12"/>
  <c r="N219" i="12"/>
  <c r="N212" i="12"/>
  <c r="N202" i="12"/>
  <c r="N199" i="12"/>
  <c r="N185" i="12"/>
  <c r="N178" i="12"/>
  <c r="O219" i="12"/>
  <c r="O211" i="12"/>
  <c r="O205" i="12"/>
  <c r="O189" i="12"/>
  <c r="O185" i="12"/>
  <c r="N218" i="12"/>
  <c r="N211" i="12"/>
  <c r="N206" i="12"/>
  <c r="N196" i="12"/>
  <c r="N181" i="12"/>
  <c r="N186" i="12"/>
  <c r="O217" i="12"/>
  <c r="O210" i="12"/>
  <c r="O198" i="12"/>
  <c r="O194" i="12"/>
  <c r="O184" i="12"/>
  <c r="O191" i="12"/>
  <c r="N223" i="12"/>
  <c r="N210" i="12"/>
  <c r="N198" i="12"/>
  <c r="N191" i="12"/>
  <c r="N193" i="12"/>
  <c r="O216" i="12"/>
  <c r="O209" i="12"/>
  <c r="O197" i="12"/>
  <c r="O207" i="12"/>
  <c r="O190" i="12"/>
  <c r="O187" i="12"/>
  <c r="N217" i="12"/>
  <c r="N208" i="12"/>
  <c r="N197" i="12"/>
  <c r="N189" i="12"/>
  <c r="N183" i="12"/>
  <c r="O215" i="12"/>
  <c r="O206" i="12"/>
  <c r="O202" i="12"/>
  <c r="O195" i="12"/>
  <c r="O180" i="12"/>
  <c r="N216" i="12"/>
  <c r="N209" i="12"/>
  <c r="N203" i="12"/>
  <c r="N194" i="12"/>
  <c r="N200" i="12"/>
  <c r="N179" i="12"/>
  <c r="O221" i="12"/>
  <c r="O214" i="12"/>
  <c r="O204" i="12"/>
  <c r="O196" i="12"/>
  <c r="O182" i="12"/>
  <c r="O179" i="12"/>
  <c r="O188" i="12"/>
  <c r="N222" i="12"/>
  <c r="N215" i="12"/>
  <c r="N207" i="12"/>
  <c r="N201" i="12"/>
  <c r="N192" i="12"/>
  <c r="N184" i="12"/>
  <c r="N177" i="12"/>
  <c r="N176" i="12"/>
  <c r="O220" i="12"/>
  <c r="O213" i="12"/>
  <c r="O222" i="12"/>
  <c r="O200" i="12"/>
  <c r="O183" i="12"/>
  <c r="O181" i="12"/>
  <c r="O177" i="12"/>
  <c r="N221" i="12"/>
  <c r="N214" i="12"/>
  <c r="N205" i="12"/>
  <c r="N195" i="12"/>
  <c r="N190" i="12"/>
  <c r="N182" i="12"/>
  <c r="O224" i="12"/>
  <c r="O212" i="12"/>
  <c r="O208" i="12"/>
  <c r="O193" i="12"/>
  <c r="O192" i="12"/>
  <c r="O201" i="12"/>
  <c r="N220" i="12"/>
  <c r="N213" i="12"/>
  <c r="N204" i="12"/>
  <c r="N188" i="12"/>
  <c r="N187" i="12"/>
  <c r="N180" i="12"/>
  <c r="O223" i="12"/>
  <c r="O218" i="12"/>
  <c r="O199" i="12"/>
  <c r="O203" i="12"/>
  <c r="O186" i="12"/>
  <c r="O178" i="12"/>
  <c r="P218" i="12"/>
  <c r="P210" i="12"/>
  <c r="P197" i="12"/>
  <c r="P194" i="12"/>
  <c r="P184" i="12"/>
  <c r="P216" i="12"/>
  <c r="P219" i="12"/>
  <c r="P202" i="12"/>
  <c r="P204" i="12"/>
  <c r="P198" i="12"/>
  <c r="P215" i="12"/>
  <c r="P209" i="12"/>
  <c r="P196" i="12"/>
  <c r="P192" i="12"/>
  <c r="P189" i="12"/>
  <c r="P179" i="12"/>
  <c r="P183" i="12"/>
  <c r="P221" i="12"/>
  <c r="P208" i="12"/>
  <c r="P201" i="12"/>
  <c r="P190" i="12"/>
  <c r="P187" i="12"/>
  <c r="P220" i="12"/>
  <c r="P213" i="12"/>
  <c r="P205" i="12"/>
  <c r="P195" i="12"/>
  <c r="P188" i="12"/>
  <c r="P182" i="12"/>
  <c r="P180" i="12"/>
  <c r="P224" i="12"/>
  <c r="P212" i="12"/>
  <c r="P217" i="12"/>
  <c r="P200" i="12"/>
  <c r="P181" i="12"/>
  <c r="P186" i="12"/>
  <c r="P223" i="12"/>
  <c r="P214" i="12"/>
  <c r="P203" i="12"/>
  <c r="P199" i="12"/>
  <c r="P193" i="12"/>
  <c r="P185" i="12"/>
  <c r="P178" i="12"/>
  <c r="P222" i="12"/>
  <c r="P211" i="12"/>
  <c r="P207" i="12"/>
  <c r="P191" i="12"/>
  <c r="P206" i="12"/>
  <c r="Q221" i="12"/>
  <c r="Q216" i="12"/>
  <c r="Q202" i="12"/>
  <c r="Q215" i="12"/>
  <c r="Q191" i="12"/>
  <c r="Q188" i="12"/>
  <c r="Q217" i="12"/>
  <c r="Q209" i="12"/>
  <c r="Q196" i="12"/>
  <c r="Q192" i="12"/>
  <c r="Q186" i="12"/>
  <c r="Q194" i="12"/>
  <c r="Q220" i="12"/>
  <c r="Q204" i="12"/>
  <c r="Q210" i="12"/>
  <c r="Q190" i="12"/>
  <c r="Q185" i="12"/>
  <c r="Q219" i="12"/>
  <c r="Q211" i="12"/>
  <c r="Q201" i="12"/>
  <c r="Q205" i="12"/>
  <c r="Q182" i="12"/>
  <c r="Q195" i="12"/>
  <c r="Q214" i="12"/>
  <c r="Q208" i="12"/>
  <c r="Q203" i="12"/>
  <c r="Q193" i="12"/>
  <c r="Q187" i="12"/>
  <c r="Q224" i="12"/>
  <c r="Q212" i="12"/>
  <c r="Q206" i="12"/>
  <c r="Q200" i="12"/>
  <c r="Q183" i="12"/>
  <c r="Q180" i="12"/>
  <c r="Q223" i="12"/>
  <c r="Q218" i="12"/>
  <c r="Q207" i="12"/>
  <c r="Q199" i="12"/>
  <c r="Q197" i="12"/>
  <c r="Q179" i="12"/>
  <c r="Q222" i="12"/>
  <c r="Q213" i="12"/>
  <c r="Q198" i="12"/>
  <c r="Q189" i="12"/>
  <c r="Q184" i="12"/>
  <c r="Q181" i="12"/>
  <c r="R220" i="12"/>
  <c r="R211" i="12"/>
  <c r="R197" i="12"/>
  <c r="R192" i="12"/>
  <c r="R186" i="12"/>
  <c r="R182" i="12"/>
  <c r="R216" i="12"/>
  <c r="R210" i="12"/>
  <c r="R201" i="12"/>
  <c r="R190" i="12"/>
  <c r="R185" i="12"/>
  <c r="R218" i="12"/>
  <c r="R208" i="12"/>
  <c r="R195" i="12"/>
  <c r="R188" i="12"/>
  <c r="R187" i="12"/>
  <c r="R215" i="12"/>
  <c r="R214" i="12"/>
  <c r="R203" i="12"/>
  <c r="R191" i="12"/>
  <c r="R181" i="12"/>
  <c r="R224" i="12"/>
  <c r="R213" i="12"/>
  <c r="R207" i="12"/>
  <c r="R200" i="12"/>
  <c r="R199" i="12"/>
  <c r="R183" i="12"/>
  <c r="R223" i="12"/>
  <c r="R219" i="12"/>
  <c r="R205" i="12"/>
  <c r="R198" i="12"/>
  <c r="R196" i="12"/>
  <c r="R193" i="12"/>
  <c r="R222" i="12"/>
  <c r="R217" i="12"/>
  <c r="R206" i="12"/>
  <c r="R194" i="12"/>
  <c r="R202" i="12"/>
  <c r="R189" i="12"/>
  <c r="R221" i="12"/>
  <c r="R212" i="12"/>
  <c r="R204" i="12"/>
  <c r="R209" i="12"/>
  <c r="R184" i="12"/>
  <c r="R180" i="12"/>
  <c r="S221" i="12"/>
  <c r="S214" i="12"/>
  <c r="S205" i="12"/>
  <c r="S197" i="12"/>
  <c r="S185" i="12"/>
  <c r="S220" i="12"/>
  <c r="S209" i="12"/>
  <c r="S202" i="12"/>
  <c r="S188" i="12"/>
  <c r="S192" i="12"/>
  <c r="S184" i="12"/>
  <c r="S215" i="12"/>
  <c r="S208" i="12"/>
  <c r="S196" i="12"/>
  <c r="S195" i="12"/>
  <c r="S191" i="12"/>
  <c r="S219" i="12"/>
  <c r="S207" i="12"/>
  <c r="S203" i="12"/>
  <c r="S193" i="12"/>
  <c r="S187" i="12"/>
  <c r="S181" i="12"/>
  <c r="S217" i="12"/>
  <c r="S206" i="12"/>
  <c r="S200" i="12"/>
  <c r="S211" i="12"/>
  <c r="S190" i="12"/>
  <c r="S224" i="12"/>
  <c r="S212" i="12"/>
  <c r="S213" i="12"/>
  <c r="S199" i="12"/>
  <c r="S189" i="12"/>
  <c r="S182" i="12"/>
  <c r="S223" i="12"/>
  <c r="S218" i="12"/>
  <c r="S210" i="12"/>
  <c r="S198" i="12"/>
  <c r="S194" i="12"/>
  <c r="S183" i="12"/>
  <c r="S222" i="12"/>
  <c r="S216" i="12"/>
  <c r="S204" i="12"/>
  <c r="S201" i="12"/>
  <c r="S186" i="12"/>
  <c r="T216" i="12"/>
  <c r="T207" i="12"/>
  <c r="T199" i="12"/>
  <c r="T193" i="12"/>
  <c r="T224" i="12"/>
  <c r="T217" i="12"/>
  <c r="T212" i="12"/>
  <c r="T197" i="12"/>
  <c r="T191" i="12"/>
  <c r="T198" i="12"/>
  <c r="T223" i="12"/>
  <c r="T213" i="12"/>
  <c r="T206" i="12"/>
  <c r="T202" i="12"/>
  <c r="T194" i="12"/>
  <c r="T186" i="12"/>
  <c r="T222" i="12"/>
  <c r="T215" i="12"/>
  <c r="T205" i="12"/>
  <c r="T196" i="12"/>
  <c r="T184" i="12"/>
  <c r="T183" i="12"/>
  <c r="T221" i="12"/>
  <c r="T208" i="12"/>
  <c r="T209" i="12"/>
  <c r="T192" i="12"/>
  <c r="T187" i="12"/>
  <c r="T220" i="12"/>
  <c r="T214" i="12"/>
  <c r="T203" i="12"/>
  <c r="T190" i="12"/>
  <c r="T200" i="12"/>
  <c r="T185" i="12"/>
  <c r="T219" i="12"/>
  <c r="T211" i="12"/>
  <c r="T201" i="12"/>
  <c r="T204" i="12"/>
  <c r="T182" i="12"/>
  <c r="T218" i="12"/>
  <c r="T210" i="12"/>
  <c r="T195" i="12"/>
  <c r="T188" i="12"/>
  <c r="T189" i="12"/>
  <c r="U219" i="12"/>
  <c r="U213" i="12"/>
  <c r="U199" i="12"/>
  <c r="U191" i="12"/>
  <c r="U183" i="12"/>
  <c r="U218" i="12"/>
  <c r="U209" i="12"/>
  <c r="U208" i="12"/>
  <c r="U189" i="12"/>
  <c r="U203" i="12"/>
  <c r="U187" i="12"/>
  <c r="U217" i="12"/>
  <c r="U211" i="12"/>
  <c r="U198" i="12"/>
  <c r="U186" i="12"/>
  <c r="U201" i="12"/>
  <c r="U194" i="12"/>
  <c r="U215" i="12"/>
  <c r="U206" i="12"/>
  <c r="U202" i="12"/>
  <c r="U185" i="12"/>
  <c r="U188" i="12"/>
  <c r="U223" i="12"/>
  <c r="U216" i="12"/>
  <c r="U205" i="12"/>
  <c r="U196" i="12"/>
  <c r="U197" i="12"/>
  <c r="U222" i="12"/>
  <c r="U214" i="12"/>
  <c r="U204" i="12"/>
  <c r="U193" i="12"/>
  <c r="U192" i="12"/>
  <c r="U221" i="12"/>
  <c r="U224" i="12"/>
  <c r="U200" i="12"/>
  <c r="U207" i="12"/>
  <c r="U220" i="12"/>
  <c r="U212" i="12"/>
  <c r="U210" i="12"/>
  <c r="U195" i="12"/>
  <c r="U190" i="12"/>
  <c r="U184" i="12"/>
  <c r="V216" i="12"/>
  <c r="V208" i="12"/>
  <c r="V201" i="12"/>
  <c r="V199" i="12"/>
  <c r="V184" i="12"/>
  <c r="V222" i="12"/>
  <c r="V219" i="12"/>
  <c r="V207" i="12"/>
  <c r="V195" i="12"/>
  <c r="V192" i="12"/>
  <c r="V196" i="12"/>
  <c r="V221" i="12"/>
  <c r="V214" i="12"/>
  <c r="V205" i="12"/>
  <c r="V206" i="12"/>
  <c r="V190" i="12"/>
  <c r="V220" i="12"/>
  <c r="V213" i="12"/>
  <c r="V204" i="12"/>
  <c r="V188" i="12"/>
  <c r="V193" i="12"/>
  <c r="V186" i="12"/>
  <c r="V224" i="12"/>
  <c r="V215" i="12"/>
  <c r="V203" i="12"/>
  <c r="V191" i="12"/>
  <c r="V187" i="12"/>
  <c r="V223" i="12"/>
  <c r="V211" i="12"/>
  <c r="V198" i="12"/>
  <c r="V189" i="12"/>
  <c r="V202" i="12"/>
  <c r="V185" i="12"/>
  <c r="V218" i="12"/>
  <c r="V210" i="12"/>
  <c r="V197" i="12"/>
  <c r="V194" i="12"/>
  <c r="V217" i="12"/>
  <c r="V212" i="12"/>
  <c r="V209" i="12"/>
  <c r="V200" i="12"/>
  <c r="W221" i="12"/>
  <c r="W215" i="12"/>
  <c r="W208" i="12"/>
  <c r="W196" i="12"/>
  <c r="W220" i="12"/>
  <c r="W214" i="12"/>
  <c r="W206" i="12"/>
  <c r="W207" i="12"/>
  <c r="W191" i="12"/>
  <c r="W188" i="12"/>
  <c r="W224" i="12"/>
  <c r="W218" i="12"/>
  <c r="W204" i="12"/>
  <c r="W200" i="12"/>
  <c r="W190" i="12"/>
  <c r="W187" i="12"/>
  <c r="W223" i="12"/>
  <c r="W213" i="12"/>
  <c r="W203" i="12"/>
  <c r="W193" i="12"/>
  <c r="W192" i="12"/>
  <c r="W219" i="12"/>
  <c r="W212" i="12"/>
  <c r="W199" i="12"/>
  <c r="W195" i="12"/>
  <c r="W205" i="12"/>
  <c r="W217" i="12"/>
  <c r="W210" i="12"/>
  <c r="W198" i="12"/>
  <c r="W189" i="12"/>
  <c r="W186" i="12"/>
  <c r="W216" i="12"/>
  <c r="W211" i="12"/>
  <c r="W197" i="12"/>
  <c r="W194" i="12"/>
  <c r="W185" i="12"/>
  <c r="W222" i="12"/>
  <c r="W209" i="12"/>
  <c r="W202" i="12"/>
  <c r="W201" i="12"/>
  <c r="X220" i="12"/>
  <c r="X219" i="12"/>
  <c r="X205" i="12"/>
  <c r="X195" i="12"/>
  <c r="X224" i="12"/>
  <c r="X217" i="12"/>
  <c r="X203" i="12"/>
  <c r="X206" i="12"/>
  <c r="X200" i="12"/>
  <c r="X186" i="12"/>
  <c r="X223" i="12"/>
  <c r="X213" i="12"/>
  <c r="X207" i="12"/>
  <c r="X204" i="12"/>
  <c r="X189" i="12"/>
  <c r="X222" i="12"/>
  <c r="X212" i="12"/>
  <c r="X197" i="12"/>
  <c r="X191" i="12"/>
  <c r="X188" i="12"/>
  <c r="X218" i="12"/>
  <c r="X210" i="12"/>
  <c r="X214" i="12"/>
  <c r="X194" i="12"/>
  <c r="X216" i="12"/>
  <c r="X211" i="12"/>
  <c r="X202" i="12"/>
  <c r="X192" i="12"/>
  <c r="X187" i="12"/>
  <c r="X215" i="12"/>
  <c r="X209" i="12"/>
  <c r="X196" i="12"/>
  <c r="X190" i="12"/>
  <c r="X193" i="12"/>
  <c r="X221" i="12"/>
  <c r="X208" i="12"/>
  <c r="X201" i="12"/>
  <c r="X198" i="12"/>
  <c r="X199" i="12"/>
  <c r="Y217" i="12"/>
  <c r="Y209" i="12"/>
  <c r="Y208" i="12"/>
  <c r="Y192" i="12"/>
  <c r="Y219" i="12"/>
  <c r="Y215" i="12"/>
  <c r="Y201" i="12"/>
  <c r="Y190" i="12"/>
  <c r="Y214" i="12"/>
  <c r="Y204" i="12"/>
  <c r="Y200" i="12"/>
  <c r="Y197" i="12"/>
  <c r="Y194" i="12"/>
  <c r="Y218" i="12"/>
  <c r="Y210" i="12"/>
  <c r="Y205" i="12"/>
  <c r="Y193" i="12"/>
  <c r="Y224" i="12"/>
  <c r="Y216" i="12"/>
  <c r="Y206" i="12"/>
  <c r="Y199" i="12"/>
  <c r="Y195" i="12"/>
  <c r="Y223" i="12"/>
  <c r="Y212" i="12"/>
  <c r="Y198" i="12"/>
  <c r="Y203" i="12"/>
  <c r="Y222" i="12"/>
  <c r="Y220" i="12"/>
  <c r="Y202" i="12"/>
  <c r="Y189" i="12"/>
  <c r="Y188" i="12"/>
  <c r="Y191" i="12"/>
  <c r="Y221" i="12"/>
  <c r="Y211" i="12"/>
  <c r="Y196" i="12"/>
  <c r="Y207" i="12"/>
  <c r="Y213" i="12"/>
  <c r="Y187" i="12"/>
  <c r="Z222" i="12"/>
  <c r="Z210" i="12"/>
  <c r="Z205" i="12"/>
  <c r="Z190" i="12"/>
  <c r="Z189" i="12"/>
  <c r="Z221" i="12"/>
  <c r="Z219" i="12"/>
  <c r="Z197" i="12"/>
  <c r="Z199" i="12"/>
  <c r="Z220" i="12"/>
  <c r="Z208" i="12"/>
  <c r="Z201" i="12"/>
  <c r="Z188" i="12"/>
  <c r="Z216" i="12"/>
  <c r="Z217" i="12"/>
  <c r="Z195" i="12"/>
  <c r="Z202" i="12"/>
  <c r="Z218" i="12"/>
  <c r="Z214" i="12"/>
  <c r="Z200" i="12"/>
  <c r="Z196" i="12"/>
  <c r="Z198" i="12"/>
  <c r="Z213" i="12"/>
  <c r="Z212" i="12"/>
  <c r="Z203" i="12"/>
  <c r="Z191" i="12"/>
  <c r="Z224" i="12"/>
  <c r="Z211" i="12"/>
  <c r="Z209" i="12"/>
  <c r="Z194" i="12"/>
  <c r="Z204" i="12"/>
  <c r="Z193" i="12"/>
  <c r="Z223" i="12"/>
  <c r="Z215" i="12"/>
  <c r="Z207" i="12"/>
  <c r="Z192" i="12"/>
  <c r="Z206" i="12"/>
  <c r="AA224" i="12"/>
  <c r="AA212" i="12"/>
  <c r="AA208" i="12"/>
  <c r="AA198" i="12"/>
  <c r="AA197" i="12"/>
  <c r="AA223" i="12"/>
  <c r="AA214" i="12"/>
  <c r="AA204" i="12"/>
  <c r="AA195" i="12"/>
  <c r="AA222" i="12"/>
  <c r="AA209" i="12"/>
  <c r="AA202" i="12"/>
  <c r="AA221" i="12"/>
  <c r="AA213" i="12"/>
  <c r="AA196" i="12"/>
  <c r="AA205" i="12"/>
  <c r="AA220" i="12"/>
  <c r="AA218" i="12"/>
  <c r="AA216" i="12"/>
  <c r="AA193" i="12"/>
  <c r="AA203" i="12"/>
  <c r="AA215" i="12"/>
  <c r="AA210" i="12"/>
  <c r="AA200" i="12"/>
  <c r="AA189" i="12"/>
  <c r="AA201" i="12"/>
  <c r="AA190" i="12"/>
  <c r="AA219" i="12"/>
  <c r="AA207" i="12"/>
  <c r="AA199" i="12"/>
  <c r="AA192" i="12"/>
  <c r="AA194" i="12"/>
  <c r="AA217" i="12"/>
  <c r="AA206" i="12"/>
  <c r="AA211" i="12"/>
  <c r="AA191" i="12"/>
  <c r="AB221" i="12"/>
  <c r="AB211" i="12"/>
  <c r="AB205" i="12"/>
  <c r="AB190" i="12"/>
  <c r="AB220" i="12"/>
  <c r="AB208" i="12"/>
  <c r="AB203" i="12"/>
  <c r="AB219" i="12"/>
  <c r="AB214" i="12"/>
  <c r="AB201" i="12"/>
  <c r="AB193" i="12"/>
  <c r="AB218" i="12"/>
  <c r="AB212" i="12"/>
  <c r="AB195" i="12"/>
  <c r="AB200" i="12"/>
  <c r="AB216" i="12"/>
  <c r="AB210" i="12"/>
  <c r="AB199" i="12"/>
  <c r="AB198" i="12"/>
  <c r="AB196" i="12"/>
  <c r="AB224" i="12"/>
  <c r="AB217" i="12"/>
  <c r="AB207" i="12"/>
  <c r="AB204" i="12"/>
  <c r="AB191" i="12"/>
  <c r="AB223" i="12"/>
  <c r="AB215" i="12"/>
  <c r="AB209" i="12"/>
  <c r="AB197" i="12"/>
  <c r="AB194" i="12"/>
  <c r="AB222" i="12"/>
  <c r="AB213" i="12"/>
  <c r="AB206" i="12"/>
  <c r="AB192" i="12"/>
  <c r="AB202" i="12"/>
  <c r="AC223" i="12"/>
  <c r="AC215" i="12"/>
  <c r="AC205" i="12"/>
  <c r="AC198" i="12"/>
  <c r="AC222" i="12"/>
  <c r="AC216" i="12"/>
  <c r="AC204" i="12"/>
  <c r="AC202" i="12"/>
  <c r="AC221" i="12"/>
  <c r="AC214" i="12"/>
  <c r="AC211" i="12"/>
  <c r="AC196" i="12"/>
  <c r="AC220" i="12"/>
  <c r="AC212" i="12"/>
  <c r="AC200" i="12"/>
  <c r="AC193" i="12"/>
  <c r="AC219" i="12"/>
  <c r="AC213" i="12"/>
  <c r="AC208" i="12"/>
  <c r="AC191" i="12"/>
  <c r="AC218" i="12"/>
  <c r="AC209" i="12"/>
  <c r="AC199" i="12"/>
  <c r="AC201" i="12"/>
  <c r="AC194" i="12"/>
  <c r="AC192" i="12"/>
  <c r="AC217" i="12"/>
  <c r="AC210" i="12"/>
  <c r="AC207" i="12"/>
  <c r="AC197" i="12"/>
  <c r="AC224" i="12"/>
  <c r="AC206" i="12"/>
  <c r="AC203" i="12"/>
  <c r="AC195" i="12"/>
  <c r="AD220" i="12"/>
  <c r="AD214" i="12"/>
  <c r="AD205" i="12"/>
  <c r="AD192" i="12"/>
  <c r="AD224" i="12"/>
  <c r="AD213" i="12"/>
  <c r="AD204" i="12"/>
  <c r="AD193" i="12"/>
  <c r="AD218" i="12"/>
  <c r="AD211" i="12"/>
  <c r="AD203" i="12"/>
  <c r="AD200" i="12"/>
  <c r="AD217" i="12"/>
  <c r="AD212" i="12"/>
  <c r="AD198" i="12"/>
  <c r="AD199" i="12"/>
  <c r="AD216" i="12"/>
  <c r="AD210" i="12"/>
  <c r="AD206" i="12"/>
  <c r="AD223" i="12"/>
  <c r="AD208" i="12"/>
  <c r="AD197" i="12"/>
  <c r="AD202" i="12"/>
  <c r="AD222" i="12"/>
  <c r="AD219" i="12"/>
  <c r="AD207" i="12"/>
  <c r="AD201" i="12"/>
  <c r="AD196" i="12"/>
  <c r="AD221" i="12"/>
  <c r="AD215" i="12"/>
  <c r="AD209" i="12"/>
  <c r="AD195" i="12"/>
  <c r="AD194" i="12"/>
  <c r="AE219" i="12"/>
  <c r="AE212" i="12"/>
  <c r="AE198" i="12"/>
  <c r="AE193" i="12"/>
  <c r="AE217" i="12"/>
  <c r="AE210" i="12"/>
  <c r="AE207" i="12"/>
  <c r="AE222" i="12"/>
  <c r="AE209" i="12"/>
  <c r="AE203" i="12"/>
  <c r="AE201" i="12"/>
  <c r="AE216" i="12"/>
  <c r="AE211" i="12"/>
  <c r="AE197" i="12"/>
  <c r="AE194" i="12"/>
  <c r="AE221" i="12"/>
  <c r="AE215" i="12"/>
  <c r="AE206" i="12"/>
  <c r="AE205" i="12"/>
  <c r="AE195" i="12"/>
  <c r="AE220" i="12"/>
  <c r="AE218" i="12"/>
  <c r="AE204" i="12"/>
  <c r="AE202" i="12"/>
  <c r="AE224" i="12"/>
  <c r="AE214" i="12"/>
  <c r="AE208" i="12"/>
  <c r="AE196" i="12"/>
  <c r="AE223" i="12"/>
  <c r="AE213" i="12"/>
  <c r="AE199" i="12"/>
  <c r="AE200" i="12"/>
  <c r="AF223" i="12"/>
  <c r="AF210" i="12"/>
  <c r="AF207" i="12"/>
  <c r="AF222" i="12"/>
  <c r="AF217" i="12"/>
  <c r="AF197" i="12"/>
  <c r="AF200" i="12"/>
  <c r="AF218" i="12"/>
  <c r="AF209" i="12"/>
  <c r="AF206" i="12"/>
  <c r="AF199" i="12"/>
  <c r="AF216" i="12"/>
  <c r="AF208" i="12"/>
  <c r="AF204" i="12"/>
  <c r="AF194" i="12"/>
  <c r="AF215" i="12"/>
  <c r="AF221" i="12"/>
  <c r="AF202" i="12"/>
  <c r="AF198" i="12"/>
  <c r="AF213" i="12"/>
  <c r="AF205" i="12"/>
  <c r="AF196" i="12"/>
  <c r="AF211" i="12"/>
  <c r="AF220" i="12"/>
  <c r="AF212" i="12"/>
  <c r="AF203" i="12"/>
  <c r="AF201" i="12"/>
  <c r="AF224" i="12"/>
  <c r="AF214" i="12"/>
  <c r="AF219" i="12"/>
  <c r="AF195" i="12"/>
  <c r="AG219" i="12"/>
  <c r="AG215" i="12"/>
  <c r="AG196" i="12"/>
  <c r="AG214" i="12"/>
  <c r="AG204" i="12"/>
  <c r="AG205" i="12"/>
  <c r="AG195" i="12"/>
  <c r="AG224" i="12"/>
  <c r="AG212" i="12"/>
  <c r="AG208" i="12"/>
  <c r="AG201" i="12"/>
  <c r="AG223" i="12"/>
  <c r="AG216" i="12"/>
  <c r="AG206" i="12"/>
  <c r="AG200" i="12"/>
  <c r="AG222" i="12"/>
  <c r="AG213" i="12"/>
  <c r="AG198" i="12"/>
  <c r="AG199" i="12"/>
  <c r="AG221" i="12"/>
  <c r="AG209" i="12"/>
  <c r="AG207" i="12"/>
  <c r="AG220" i="12"/>
  <c r="AG211" i="12"/>
  <c r="AG203" i="12"/>
  <c r="AG197" i="12"/>
  <c r="AG210" i="12"/>
  <c r="AG217" i="12"/>
  <c r="AG218" i="12"/>
  <c r="AG202" i="12"/>
  <c r="AH224" i="12"/>
  <c r="AH213" i="12"/>
  <c r="AH207" i="12"/>
  <c r="AH209" i="12"/>
  <c r="AH203" i="12"/>
  <c r="AH223" i="12"/>
  <c r="AH211" i="12"/>
  <c r="AH205" i="12"/>
  <c r="AH222" i="12"/>
  <c r="AH219" i="12"/>
  <c r="AH197" i="12"/>
  <c r="AH198" i="12"/>
  <c r="AH221" i="12"/>
  <c r="AH217" i="12"/>
  <c r="AH206" i="12"/>
  <c r="AH220" i="12"/>
  <c r="AH210" i="12"/>
  <c r="AH204" i="12"/>
  <c r="AH216" i="12"/>
  <c r="AH212" i="12"/>
  <c r="AH201" i="12"/>
  <c r="AH202" i="12"/>
  <c r="AH218" i="12"/>
  <c r="AH208" i="12"/>
  <c r="AH196" i="12"/>
  <c r="AH215" i="12"/>
  <c r="AH214" i="12"/>
  <c r="AH200" i="12"/>
  <c r="AH199" i="12"/>
  <c r="AI223" i="12"/>
  <c r="AI218" i="12"/>
  <c r="AI213" i="12"/>
  <c r="AI199" i="12"/>
  <c r="AI222" i="12"/>
  <c r="AI216" i="12"/>
  <c r="AI206" i="12"/>
  <c r="AI198" i="12"/>
  <c r="AI221" i="12"/>
  <c r="AI214" i="12"/>
  <c r="AI204" i="12"/>
  <c r="AI201" i="12"/>
  <c r="AI220" i="12"/>
  <c r="AI209" i="12"/>
  <c r="AI203" i="12"/>
  <c r="AI197" i="12"/>
  <c r="AI215" i="12"/>
  <c r="AI211" i="12"/>
  <c r="AI202" i="12"/>
  <c r="AI219" i="12"/>
  <c r="AI210" i="12"/>
  <c r="AI217" i="12"/>
  <c r="AI208" i="12"/>
  <c r="AI205" i="12"/>
  <c r="AI224" i="12"/>
  <c r="AI212" i="12"/>
  <c r="AI207" i="12"/>
  <c r="AI200" i="12"/>
  <c r="AJ224" i="12"/>
  <c r="AJ213" i="12"/>
  <c r="AJ206" i="12"/>
  <c r="AJ223" i="12"/>
  <c r="AJ214" i="12"/>
  <c r="AJ205" i="12"/>
  <c r="AJ204" i="12"/>
  <c r="AJ222" i="12"/>
  <c r="AJ208" i="12"/>
  <c r="AJ203" i="12"/>
  <c r="AJ221" i="12"/>
  <c r="AJ217" i="12"/>
  <c r="AJ215" i="12"/>
  <c r="AJ200" i="12"/>
  <c r="AJ220" i="12"/>
  <c r="AJ211" i="12"/>
  <c r="AJ212" i="12"/>
  <c r="AJ202" i="12"/>
  <c r="AJ219" i="12"/>
  <c r="AJ210" i="12"/>
  <c r="AJ201" i="12"/>
  <c r="AJ198" i="12"/>
  <c r="AJ218" i="12"/>
  <c r="AJ209" i="12"/>
  <c r="AJ216" i="12"/>
  <c r="AJ207" i="12"/>
  <c r="AJ199" i="12"/>
  <c r="AK219" i="12"/>
  <c r="AK209" i="12"/>
  <c r="AK199" i="12"/>
  <c r="AK218" i="12"/>
  <c r="AK206" i="12"/>
  <c r="AK217" i="12"/>
  <c r="AK205" i="12"/>
  <c r="AK202" i="12"/>
  <c r="AK215" i="12"/>
  <c r="AK216" i="12"/>
  <c r="AK223" i="12"/>
  <c r="AK214" i="12"/>
  <c r="AK211" i="12"/>
  <c r="AK207" i="12"/>
  <c r="AK222" i="12"/>
  <c r="AK212" i="12"/>
  <c r="AK204" i="12"/>
  <c r="AK221" i="12"/>
  <c r="AK213" i="12"/>
  <c r="AK210" i="12"/>
  <c r="AK208" i="12"/>
  <c r="AK203" i="12"/>
  <c r="AK220" i="12"/>
  <c r="AK224" i="12"/>
  <c r="AK200" i="12"/>
  <c r="AK201" i="12"/>
  <c r="AL222" i="12"/>
  <c r="AL214" i="12"/>
  <c r="AL207" i="12"/>
  <c r="AL202" i="12"/>
  <c r="AL221" i="12"/>
  <c r="AL213" i="12"/>
  <c r="AL205" i="12"/>
  <c r="AL200" i="12"/>
  <c r="AL220" i="12"/>
  <c r="AL215" i="12"/>
  <c r="AL204" i="12"/>
  <c r="AL224" i="12"/>
  <c r="AL211" i="12"/>
  <c r="AL203" i="12"/>
  <c r="AL223" i="12"/>
  <c r="AL219" i="12"/>
  <c r="AL218" i="12"/>
  <c r="AL212" i="12"/>
  <c r="AL209" i="12"/>
  <c r="AL217" i="12"/>
  <c r="AL210" i="12"/>
  <c r="AL216" i="12"/>
  <c r="AL208" i="12"/>
  <c r="AL201" i="12"/>
  <c r="AL206" i="12"/>
  <c r="AM221" i="12"/>
  <c r="AM215" i="12"/>
  <c r="AM206" i="12"/>
  <c r="AM203" i="12"/>
  <c r="AM220" i="12"/>
  <c r="AM214" i="12"/>
  <c r="AM204" i="12"/>
  <c r="AM224" i="12"/>
  <c r="AM213" i="12"/>
  <c r="AM207" i="12"/>
  <c r="AM201" i="12"/>
  <c r="AM223" i="12"/>
  <c r="AM212" i="12"/>
  <c r="AM219" i="12"/>
  <c r="AM211" i="12"/>
  <c r="AM222" i="12"/>
  <c r="AM210" i="12"/>
  <c r="AM217" i="12"/>
  <c r="AM209" i="12"/>
  <c r="AM202" i="12"/>
  <c r="AM218" i="12"/>
  <c r="AM216" i="12"/>
  <c r="AM208" i="12"/>
  <c r="AM205" i="12"/>
  <c r="AN221" i="12"/>
  <c r="AN208" i="12"/>
  <c r="AN202" i="12"/>
  <c r="AN220" i="12"/>
  <c r="AN214" i="12"/>
  <c r="AN205" i="12"/>
  <c r="AN224" i="12"/>
  <c r="AN213" i="12"/>
  <c r="AN203" i="12"/>
  <c r="AN223" i="12"/>
  <c r="AN212" i="12"/>
  <c r="AN211" i="12"/>
  <c r="AN222" i="12"/>
  <c r="AN219" i="12"/>
  <c r="AN207" i="12"/>
  <c r="AN218" i="12"/>
  <c r="AN217" i="12"/>
  <c r="AN206" i="12"/>
  <c r="AN216" i="12"/>
  <c r="AN210" i="12"/>
  <c r="AN204" i="12"/>
  <c r="AN215" i="12"/>
  <c r="AN209" i="12"/>
  <c r="AO222" i="12"/>
  <c r="AO209" i="12"/>
  <c r="AO205" i="12"/>
  <c r="AO207" i="12"/>
  <c r="AO221" i="12"/>
  <c r="AO215" i="12"/>
  <c r="AO217" i="12"/>
  <c r="AO211" i="12"/>
  <c r="AO214" i="12"/>
  <c r="AO219" i="12"/>
  <c r="AO204" i="12"/>
  <c r="AO212" i="12"/>
  <c r="AO213" i="12"/>
  <c r="AO220" i="12"/>
  <c r="AO210" i="12"/>
  <c r="AO203" i="12"/>
  <c r="AO224" i="12"/>
  <c r="AO218" i="12"/>
  <c r="AO206" i="12"/>
  <c r="AO223" i="12"/>
  <c r="AO216" i="12"/>
  <c r="AO208" i="12"/>
  <c r="AP224" i="12"/>
  <c r="AP213" i="12"/>
  <c r="AP207" i="12"/>
  <c r="AP204" i="12"/>
  <c r="AP223" i="12"/>
  <c r="AP211" i="12"/>
  <c r="AP209" i="12"/>
  <c r="AP222" i="12"/>
  <c r="AP219" i="12"/>
  <c r="AP205" i="12"/>
  <c r="AP221" i="12"/>
  <c r="AP217" i="12"/>
  <c r="AP220" i="12"/>
  <c r="AP215" i="12"/>
  <c r="AP216" i="12"/>
  <c r="AP210" i="12"/>
  <c r="AP218" i="12"/>
  <c r="AP208" i="12"/>
  <c r="AP206" i="12"/>
  <c r="AP214" i="12"/>
  <c r="AP212" i="12"/>
  <c r="AQ217" i="12"/>
  <c r="AQ211" i="12"/>
  <c r="AQ224" i="12"/>
  <c r="AQ212" i="12"/>
  <c r="AQ206" i="12"/>
  <c r="AQ223" i="12"/>
  <c r="AQ218" i="12"/>
  <c r="AQ208" i="12"/>
  <c r="AQ222" i="12"/>
  <c r="AQ216" i="12"/>
  <c r="AQ205" i="12"/>
  <c r="AQ221" i="12"/>
  <c r="AQ209" i="12"/>
  <c r="AQ220" i="12"/>
  <c r="AQ207" i="12"/>
  <c r="AQ219" i="12"/>
  <c r="AQ214" i="12"/>
  <c r="AQ210" i="12"/>
  <c r="AQ215" i="12"/>
  <c r="AQ213" i="12"/>
  <c r="AR218" i="12"/>
  <c r="AR212" i="12"/>
  <c r="AR209" i="12"/>
  <c r="AR216" i="12"/>
  <c r="AR210" i="12"/>
  <c r="AR224" i="12"/>
  <c r="AR217" i="12"/>
  <c r="AR207" i="12"/>
  <c r="AR223" i="12"/>
  <c r="AR215" i="12"/>
  <c r="AR206" i="12"/>
  <c r="AR222" i="12"/>
  <c r="AR214" i="12"/>
  <c r="AR221" i="12"/>
  <c r="AR213" i="12"/>
  <c r="AR220" i="12"/>
  <c r="AR208" i="12"/>
  <c r="AR219" i="12"/>
  <c r="AR211" i="12"/>
  <c r="AS221" i="12"/>
  <c r="AS212" i="12"/>
  <c r="AS208" i="12"/>
  <c r="AS220" i="12"/>
  <c r="AS211" i="12"/>
  <c r="AS214" i="12"/>
  <c r="AS219" i="12"/>
  <c r="AS209" i="12"/>
  <c r="AS218" i="12"/>
  <c r="AS213" i="12"/>
  <c r="AS224" i="12"/>
  <c r="AS207" i="12"/>
  <c r="AS217" i="12"/>
  <c r="AS223" i="12"/>
  <c r="AS215" i="12"/>
  <c r="AS222" i="12"/>
  <c r="AS216" i="12"/>
  <c r="AS210" i="12"/>
  <c r="AT220" i="12"/>
  <c r="AT213" i="12"/>
  <c r="AT223" i="12"/>
  <c r="AT224" i="12"/>
  <c r="AT211" i="12"/>
  <c r="AT219" i="12"/>
  <c r="AT210" i="12"/>
  <c r="AT218" i="12"/>
  <c r="AT208" i="12"/>
  <c r="AT212" i="12"/>
  <c r="AT217" i="12"/>
  <c r="AT216" i="12"/>
  <c r="AT222" i="12"/>
  <c r="AT215" i="12"/>
  <c r="AT209" i="12"/>
  <c r="AT221" i="12"/>
  <c r="AT214" i="12"/>
  <c r="AU223" i="12"/>
  <c r="AU213" i="12"/>
  <c r="AU217" i="12"/>
  <c r="AU212" i="12"/>
  <c r="AU216" i="12"/>
  <c r="AU211" i="12"/>
  <c r="AU215" i="12"/>
  <c r="AU210" i="12"/>
  <c r="AU222" i="12"/>
  <c r="AU209" i="12"/>
  <c r="AU221" i="12"/>
  <c r="AU219" i="12"/>
  <c r="AU220" i="12"/>
  <c r="AU218" i="12"/>
  <c r="AU224" i="12"/>
  <c r="AU214" i="12"/>
  <c r="AV219" i="12"/>
  <c r="AV210" i="12"/>
  <c r="AV218" i="12"/>
  <c r="AV211" i="12"/>
  <c r="AV216" i="12"/>
  <c r="AV221" i="12"/>
  <c r="AV220" i="12"/>
  <c r="AV215" i="12"/>
  <c r="AV224" i="12"/>
  <c r="AV214" i="12"/>
  <c r="AV223" i="12"/>
  <c r="AV213" i="12"/>
  <c r="AV217" i="12"/>
  <c r="AV222" i="12"/>
  <c r="AV212" i="12"/>
  <c r="AW223" i="12"/>
  <c r="AW211" i="12"/>
  <c r="AW222" i="12"/>
  <c r="AW221" i="12"/>
  <c r="AW218" i="12"/>
  <c r="AW217" i="12"/>
  <c r="AW213" i="12"/>
  <c r="AW215" i="12"/>
  <c r="AW216" i="12"/>
  <c r="AW219" i="12"/>
  <c r="AW220" i="12"/>
  <c r="AW214" i="12"/>
  <c r="AW224" i="12"/>
  <c r="AW212" i="12"/>
  <c r="AX219" i="12"/>
  <c r="AX214" i="12"/>
  <c r="AX218" i="12"/>
  <c r="AX212" i="12"/>
  <c r="AX224" i="12"/>
  <c r="AX217" i="12"/>
  <c r="AX223" i="12"/>
  <c r="AX213" i="12"/>
  <c r="AX222" i="12"/>
  <c r="AX221" i="12"/>
  <c r="AX220" i="12"/>
  <c r="AX216" i="12"/>
  <c r="AX215" i="12"/>
  <c r="AY217" i="12"/>
  <c r="AY224" i="12"/>
  <c r="AY218" i="12"/>
  <c r="AY223" i="12"/>
  <c r="AY216" i="12"/>
  <c r="AY222" i="12"/>
  <c r="AY214" i="12"/>
  <c r="AY221" i="12"/>
  <c r="AY220" i="12"/>
  <c r="AY219" i="12"/>
  <c r="AY215" i="12"/>
  <c r="AY213" i="12"/>
  <c r="AZ221" i="12"/>
  <c r="AZ220" i="12"/>
  <c r="AZ214" i="12"/>
  <c r="AZ218" i="12"/>
  <c r="AZ216" i="12"/>
  <c r="AZ219" i="12"/>
  <c r="AZ224" i="12"/>
  <c r="AZ215" i="12"/>
  <c r="AZ223" i="12"/>
  <c r="AZ222" i="12"/>
  <c r="AZ217" i="12"/>
  <c r="BA224" i="12"/>
  <c r="BA218" i="12"/>
  <c r="BA219" i="12"/>
  <c r="BA216" i="12"/>
  <c r="BA217" i="12"/>
  <c r="BA223" i="12"/>
  <c r="BA215" i="12"/>
  <c r="BA222" i="12"/>
  <c r="BA221" i="12"/>
  <c r="BA220" i="12"/>
  <c r="BB216" i="12"/>
  <c r="BB222" i="12"/>
  <c r="BB223" i="12"/>
  <c r="BB221" i="12"/>
  <c r="BB220" i="12"/>
  <c r="BB224" i="12"/>
  <c r="BB218" i="12"/>
  <c r="BB219" i="12"/>
  <c r="BB217" i="12"/>
  <c r="BC219" i="12"/>
  <c r="BC217" i="12"/>
  <c r="BC221" i="12"/>
  <c r="BC220" i="12"/>
  <c r="BC224" i="12"/>
  <c r="BC223" i="12"/>
  <c r="BC222" i="12"/>
  <c r="BC218" i="12"/>
  <c r="BD224" i="12"/>
  <c r="BD223" i="12"/>
  <c r="BD222" i="12"/>
  <c r="BD218" i="12"/>
  <c r="BD221" i="12"/>
  <c r="BD220" i="12"/>
  <c r="BD219" i="12"/>
  <c r="BE224" i="12"/>
  <c r="BE223" i="12"/>
  <c r="BE222" i="12"/>
  <c r="BE221" i="12"/>
  <c r="BE220" i="12"/>
  <c r="BE219" i="12"/>
  <c r="BF221" i="12"/>
  <c r="BF220" i="12"/>
  <c r="BF224" i="12"/>
  <c r="BF223" i="12"/>
  <c r="BF222" i="12"/>
  <c r="BG222" i="12"/>
  <c r="BG221" i="12"/>
  <c r="BG224" i="12"/>
  <c r="BG223" i="12"/>
  <c r="BH224" i="12"/>
  <c r="BH223" i="12"/>
  <c r="BH222" i="12"/>
  <c r="BI224" i="12"/>
  <c r="BI223" i="12"/>
  <c r="BJ224" i="12"/>
  <c r="BY57" i="12"/>
  <c r="BY56" i="12"/>
  <c r="BY58" i="12"/>
  <c r="BY50" i="12"/>
  <c r="BY42" i="12"/>
  <c r="BY49" i="12"/>
  <c r="BY41" i="12"/>
  <c r="BY33" i="12"/>
  <c r="BY48" i="12"/>
  <c r="BY40" i="12"/>
  <c r="BY55" i="12"/>
  <c r="BY47" i="12"/>
  <c r="BY39" i="12"/>
  <c r="BY54" i="12"/>
  <c r="BY46" i="12"/>
  <c r="BY38" i="12"/>
  <c r="BY53" i="12"/>
  <c r="BY45" i="12"/>
  <c r="BY37" i="12"/>
  <c r="BY52" i="12"/>
  <c r="BY44" i="12"/>
  <c r="BY36" i="12"/>
  <c r="BY51" i="12"/>
  <c r="BY43" i="12"/>
  <c r="BY35" i="12"/>
  <c r="BY31" i="12"/>
  <c r="BY22" i="12"/>
  <c r="BY34" i="12"/>
  <c r="BY30" i="12"/>
  <c r="BY27" i="12"/>
  <c r="BY17" i="12"/>
  <c r="BY29" i="12"/>
  <c r="BY25" i="12"/>
  <c r="BY23" i="12"/>
  <c r="BT13" i="12"/>
  <c r="BY28" i="12"/>
  <c r="BY20" i="12"/>
  <c r="BY18" i="12"/>
  <c r="BY19" i="12"/>
  <c r="BY16" i="12"/>
  <c r="BY15" i="12"/>
  <c r="BY26" i="12"/>
  <c r="BY24" i="12"/>
  <c r="BY21" i="12"/>
  <c r="BY32" i="12"/>
  <c r="BY14" i="12"/>
  <c r="BY13" i="12"/>
  <c r="BY12" i="12"/>
  <c r="BY10" i="12"/>
  <c r="BY11" i="12"/>
  <c r="BY9" i="12"/>
  <c r="BZ11" i="12"/>
  <c r="CA46" i="12"/>
  <c r="CA51" i="12"/>
  <c r="CA29" i="12"/>
  <c r="CA15" i="12"/>
  <c r="CA31" i="12"/>
  <c r="BZ41" i="12"/>
  <c r="BZ46" i="12"/>
  <c r="BZ51" i="12"/>
  <c r="BZ17" i="12"/>
  <c r="BZ19" i="12"/>
  <c r="BZ13" i="12"/>
  <c r="CA56" i="12"/>
  <c r="CA38" i="12"/>
  <c r="CA43" i="12"/>
  <c r="CA25" i="12"/>
  <c r="CA26" i="12"/>
  <c r="CA22" i="12"/>
  <c r="BZ56" i="12"/>
  <c r="BZ38" i="12"/>
  <c r="BZ43" i="12"/>
  <c r="BZ33" i="12"/>
  <c r="BZ16" i="12"/>
  <c r="BZ12" i="12"/>
  <c r="CA48" i="12"/>
  <c r="CA53" i="12"/>
  <c r="CA35" i="12"/>
  <c r="CA23" i="12"/>
  <c r="CA24" i="12"/>
  <c r="CA34" i="12"/>
  <c r="BZ48" i="12"/>
  <c r="BZ53" i="12"/>
  <c r="BZ35" i="12"/>
  <c r="BZ29" i="12"/>
  <c r="BZ15" i="12"/>
  <c r="BZ31" i="12"/>
  <c r="CA58" i="12"/>
  <c r="CA40" i="12"/>
  <c r="CA45" i="12"/>
  <c r="CA50" i="12"/>
  <c r="CA28" i="12"/>
  <c r="CA21" i="12"/>
  <c r="CA30" i="12"/>
  <c r="BZ58" i="12"/>
  <c r="BZ40" i="12"/>
  <c r="BZ45" i="12"/>
  <c r="BZ50" i="12"/>
  <c r="BZ25" i="12"/>
  <c r="BZ26" i="12"/>
  <c r="BZ22" i="12"/>
  <c r="CA55" i="12"/>
  <c r="CA37" i="12"/>
  <c r="CA42" i="12"/>
  <c r="CA20" i="12"/>
  <c r="CA32" i="12"/>
  <c r="CA27" i="12"/>
  <c r="CA11" i="12"/>
  <c r="BZ55" i="12"/>
  <c r="BZ37" i="12"/>
  <c r="BZ42" i="12"/>
  <c r="BZ23" i="12"/>
  <c r="BZ24" i="12"/>
  <c r="BZ10" i="12"/>
  <c r="CA47" i="12"/>
  <c r="CA52" i="12"/>
  <c r="CA49" i="12"/>
  <c r="CA18" i="12"/>
  <c r="CA14" i="12"/>
  <c r="CA17" i="12"/>
  <c r="BZ47" i="12"/>
  <c r="BZ52" i="12"/>
  <c r="BZ34" i="12"/>
  <c r="BZ28" i="12"/>
  <c r="BZ21" i="12"/>
  <c r="CA57" i="12"/>
  <c r="CA39" i="12"/>
  <c r="CA44" i="12"/>
  <c r="CA41" i="12"/>
  <c r="CA19" i="12"/>
  <c r="CA13" i="12"/>
  <c r="BZ57" i="12"/>
  <c r="BZ39" i="12"/>
  <c r="BZ44" i="12"/>
  <c r="BZ30" i="12"/>
  <c r="BZ20" i="12"/>
  <c r="BZ32" i="12"/>
  <c r="CA54" i="12"/>
  <c r="CA36" i="12"/>
  <c r="CA33" i="12"/>
  <c r="CA16" i="12"/>
  <c r="CA12" i="12"/>
  <c r="BZ49" i="12"/>
  <c r="BZ54" i="12"/>
  <c r="BZ36" i="12"/>
  <c r="BZ27" i="12"/>
  <c r="BZ18" i="12"/>
  <c r="BZ14" i="12"/>
  <c r="CB57" i="12"/>
  <c r="CB54" i="12"/>
  <c r="CB36" i="12"/>
  <c r="CB41" i="12"/>
  <c r="CB15" i="12"/>
  <c r="CB31" i="12"/>
  <c r="CB23" i="12"/>
  <c r="CB46" i="12"/>
  <c r="CB51" i="12"/>
  <c r="CB48" i="12"/>
  <c r="CB26" i="12"/>
  <c r="CB22" i="12"/>
  <c r="CB38" i="12"/>
  <c r="CB43" i="12"/>
  <c r="CB40" i="12"/>
  <c r="CB24" i="12"/>
  <c r="CB30" i="12"/>
  <c r="CB56" i="12"/>
  <c r="CB53" i="12"/>
  <c r="CB35" i="12"/>
  <c r="CB28" i="12"/>
  <c r="CB21" i="12"/>
  <c r="CB27" i="12"/>
  <c r="CB45" i="12"/>
  <c r="CB50" i="12"/>
  <c r="CB20" i="12"/>
  <c r="CB32" i="12"/>
  <c r="CB17" i="12"/>
  <c r="CB58" i="12"/>
  <c r="CB55" i="12"/>
  <c r="CB37" i="12"/>
  <c r="CB42" i="12"/>
  <c r="CB18" i="12"/>
  <c r="CB14" i="12"/>
  <c r="CB33" i="12"/>
  <c r="CB47" i="12"/>
  <c r="CB52" i="12"/>
  <c r="CB34" i="12"/>
  <c r="CB19" i="12"/>
  <c r="CB13" i="12"/>
  <c r="CB29" i="12"/>
  <c r="CB39" i="12"/>
  <c r="CB44" i="12"/>
  <c r="CB49" i="12"/>
  <c r="CB16" i="12"/>
  <c r="CB12" i="12"/>
  <c r="CB25" i="12"/>
  <c r="CC58" i="12"/>
  <c r="CC45" i="12"/>
  <c r="CC50" i="12"/>
  <c r="CC55" i="12"/>
  <c r="CC24" i="12"/>
  <c r="CC30" i="12"/>
  <c r="CC37" i="12"/>
  <c r="CC42" i="12"/>
  <c r="CC47" i="12"/>
  <c r="CC21" i="12"/>
  <c r="CC27" i="12"/>
  <c r="CC52" i="12"/>
  <c r="CC34" i="12"/>
  <c r="CC39" i="12"/>
  <c r="CC32" i="12"/>
  <c r="CC17" i="12"/>
  <c r="CC57" i="12"/>
  <c r="CC44" i="12"/>
  <c r="CC49" i="12"/>
  <c r="CC18" i="12"/>
  <c r="CC14" i="12"/>
  <c r="CC29" i="12"/>
  <c r="CC54" i="12"/>
  <c r="CC36" i="12"/>
  <c r="CC41" i="12"/>
  <c r="CC19" i="12"/>
  <c r="CC13" i="12"/>
  <c r="CC25" i="12"/>
  <c r="CC46" i="12"/>
  <c r="CC51" i="12"/>
  <c r="CC33" i="12"/>
  <c r="CC16" i="12"/>
  <c r="CC23" i="12"/>
  <c r="CC56" i="12"/>
  <c r="CC38" i="12"/>
  <c r="CC43" i="12"/>
  <c r="CC48" i="12"/>
  <c r="CC15" i="12"/>
  <c r="CC31" i="12"/>
  <c r="CC28" i="12"/>
  <c r="CC53" i="12"/>
  <c r="CC35" i="12"/>
  <c r="CC40" i="12"/>
  <c r="CC26" i="12"/>
  <c r="CC22" i="12"/>
  <c r="CC20" i="12"/>
  <c r="CD58" i="12"/>
  <c r="CD45" i="12"/>
  <c r="CD50" i="12"/>
  <c r="CD39" i="12"/>
  <c r="CD24" i="12"/>
  <c r="CD27" i="12"/>
  <c r="CD20" i="12"/>
  <c r="CD37" i="12"/>
  <c r="CD42" i="12"/>
  <c r="CD54" i="12"/>
  <c r="CD21" i="12"/>
  <c r="CD17" i="12"/>
  <c r="CD18" i="12"/>
  <c r="CD52" i="12"/>
  <c r="CD49" i="12"/>
  <c r="CD46" i="12"/>
  <c r="CD32" i="12"/>
  <c r="CD29" i="12"/>
  <c r="CD57" i="12"/>
  <c r="CD44" i="12"/>
  <c r="CD41" i="12"/>
  <c r="CD38" i="12"/>
  <c r="CD14" i="12"/>
  <c r="CD25" i="12"/>
  <c r="CD36" i="12"/>
  <c r="CD48" i="12"/>
  <c r="CD19" i="12"/>
  <c r="CD23" i="12"/>
  <c r="CD51" i="12"/>
  <c r="CD40" i="12"/>
  <c r="CD16" i="12"/>
  <c r="CD31" i="12"/>
  <c r="CD34" i="12"/>
  <c r="CD56" i="12"/>
  <c r="CD43" i="12"/>
  <c r="CD55" i="12"/>
  <c r="CD15" i="12"/>
  <c r="CD22" i="12"/>
  <c r="CD33" i="12"/>
  <c r="CD53" i="12"/>
  <c r="CD35" i="12"/>
  <c r="CD47" i="12"/>
  <c r="CD26" i="12"/>
  <c r="CD30" i="12"/>
  <c r="CD28" i="12"/>
  <c r="CE56" i="12"/>
  <c r="CE51" i="12"/>
  <c r="CE40" i="12"/>
  <c r="CE45" i="12"/>
  <c r="CE23" i="12"/>
  <c r="CE15" i="12"/>
  <c r="CE43" i="12"/>
  <c r="CE55" i="12"/>
  <c r="CE37" i="12"/>
  <c r="CE31" i="12"/>
  <c r="CE34" i="12"/>
  <c r="CE58" i="12"/>
  <c r="CE35" i="12"/>
  <c r="CE47" i="12"/>
  <c r="CE26" i="12"/>
  <c r="CE22" i="12"/>
  <c r="CE33" i="12"/>
  <c r="CE50" i="12"/>
  <c r="CE39" i="12"/>
  <c r="CE24" i="12"/>
  <c r="CE30" i="12"/>
  <c r="CE28" i="12"/>
  <c r="CE42" i="12"/>
  <c r="CE54" i="12"/>
  <c r="CE21" i="12"/>
  <c r="CE27" i="12"/>
  <c r="CE20" i="12"/>
  <c r="CE57" i="12"/>
  <c r="CE52" i="12"/>
  <c r="CE49" i="12"/>
  <c r="CE46" i="12"/>
  <c r="CE32" i="12"/>
  <c r="CE17" i="12"/>
  <c r="CE18" i="12"/>
  <c r="CE44" i="12"/>
  <c r="CE41" i="12"/>
  <c r="CE38" i="12"/>
  <c r="CE29" i="12"/>
  <c r="CE19" i="12"/>
  <c r="CE36" i="12"/>
  <c r="CE48" i="12"/>
  <c r="CE53" i="12"/>
  <c r="CE25" i="12"/>
  <c r="CE16" i="12"/>
  <c r="CF58" i="12"/>
  <c r="CF42" i="12"/>
  <c r="CF39" i="12"/>
  <c r="CF44" i="12"/>
  <c r="CF30" i="12"/>
  <c r="CF20" i="12"/>
  <c r="CF21" i="12"/>
  <c r="CF34" i="12"/>
  <c r="CF54" i="12"/>
  <c r="CF36" i="12"/>
  <c r="CF27" i="12"/>
  <c r="CF49" i="12"/>
  <c r="CF46" i="12"/>
  <c r="CF32" i="12"/>
  <c r="CF17" i="12"/>
  <c r="CF18" i="12"/>
  <c r="CF57" i="12"/>
  <c r="CF41" i="12"/>
  <c r="CF38" i="12"/>
  <c r="CF29" i="12"/>
  <c r="CF19" i="12"/>
  <c r="CF51" i="12"/>
  <c r="CF48" i="12"/>
  <c r="CF53" i="12"/>
  <c r="CF25" i="12"/>
  <c r="CF16" i="12"/>
  <c r="CF43" i="12"/>
  <c r="CF40" i="12"/>
  <c r="CF45" i="12"/>
  <c r="CF23" i="12"/>
  <c r="CF56" i="12"/>
  <c r="CF35" i="12"/>
  <c r="CF55" i="12"/>
  <c r="CF37" i="12"/>
  <c r="CF31" i="12"/>
  <c r="CF33" i="12"/>
  <c r="CF26" i="12"/>
  <c r="CF50" i="12"/>
  <c r="CF47" i="12"/>
  <c r="CF52" i="12"/>
  <c r="CF22" i="12"/>
  <c r="CF28" i="12"/>
  <c r="CF24" i="12"/>
  <c r="CG56" i="12"/>
  <c r="CG50" i="12"/>
  <c r="CG47" i="12"/>
  <c r="CG52" i="12"/>
  <c r="CG30" i="12"/>
  <c r="CG21" i="12"/>
  <c r="CG42" i="12"/>
  <c r="CG39" i="12"/>
  <c r="CG44" i="12"/>
  <c r="CG27" i="12"/>
  <c r="CG34" i="12"/>
  <c r="CG32" i="12"/>
  <c r="CG49" i="12"/>
  <c r="CG54" i="12"/>
  <c r="CG36" i="12"/>
  <c r="CG17" i="12"/>
  <c r="CG18" i="12"/>
  <c r="CG41" i="12"/>
  <c r="CG46" i="12"/>
  <c r="CG51" i="12"/>
  <c r="CG29" i="12"/>
  <c r="CG19" i="12"/>
  <c r="CG33" i="12"/>
  <c r="CG38" i="12"/>
  <c r="CG43" i="12"/>
  <c r="CG25" i="12"/>
  <c r="CG57" i="12"/>
  <c r="CG48" i="12"/>
  <c r="CG53" i="12"/>
  <c r="CG35" i="12"/>
  <c r="CG23" i="12"/>
  <c r="CG40" i="12"/>
  <c r="CG45" i="12"/>
  <c r="CG31" i="12"/>
  <c r="CG28" i="12"/>
  <c r="CG26" i="12"/>
  <c r="CG58" i="12"/>
  <c r="CG55" i="12"/>
  <c r="CG37" i="12"/>
  <c r="CG22" i="12"/>
  <c r="CG20" i="12"/>
  <c r="CG24" i="12"/>
  <c r="CH57" i="12"/>
  <c r="CH54" i="12"/>
  <c r="CH36" i="12"/>
  <c r="CH18" i="12"/>
  <c r="CH49" i="12"/>
  <c r="CH46" i="12"/>
  <c r="CH51" i="12"/>
  <c r="CH29" i="12"/>
  <c r="CH19" i="12"/>
  <c r="CH41" i="12"/>
  <c r="CH38" i="12"/>
  <c r="CH43" i="12"/>
  <c r="CH25" i="12"/>
  <c r="CH48" i="12"/>
  <c r="CH53" i="12"/>
  <c r="CH35" i="12"/>
  <c r="CH23" i="12"/>
  <c r="CH31" i="12"/>
  <c r="CH40" i="12"/>
  <c r="CH45" i="12"/>
  <c r="CH50" i="12"/>
  <c r="CH28" i="12"/>
  <c r="CH26" i="12"/>
  <c r="CH22" i="12"/>
  <c r="CH58" i="12"/>
  <c r="CH55" i="12"/>
  <c r="CH37" i="12"/>
  <c r="CH42" i="12"/>
  <c r="CH20" i="12"/>
  <c r="CH24" i="12"/>
  <c r="CH56" i="12"/>
  <c r="CH47" i="12"/>
  <c r="CH52" i="12"/>
  <c r="CH30" i="12"/>
  <c r="CH34" i="12"/>
  <c r="CH21" i="12"/>
  <c r="CH39" i="12"/>
  <c r="CH44" i="12"/>
  <c r="CH27" i="12"/>
  <c r="CH33" i="12"/>
  <c r="CH32" i="12"/>
  <c r="CI55" i="12"/>
  <c r="CI37" i="12"/>
  <c r="CI42" i="12"/>
  <c r="CI34" i="12"/>
  <c r="CI21" i="12"/>
  <c r="CI27" i="12"/>
  <c r="CI47" i="12"/>
  <c r="CI52" i="12"/>
  <c r="CI49" i="12"/>
  <c r="CI33" i="12"/>
  <c r="CI32" i="12"/>
  <c r="CI57" i="12"/>
  <c r="CI39" i="12"/>
  <c r="CI44" i="12"/>
  <c r="CI41" i="12"/>
  <c r="CI54" i="12"/>
  <c r="CI36" i="12"/>
  <c r="CI29" i="12"/>
  <c r="CI19" i="12"/>
  <c r="CI46" i="12"/>
  <c r="CI51" i="12"/>
  <c r="CI25" i="12"/>
  <c r="CI56" i="12"/>
  <c r="CI38" i="12"/>
  <c r="CI43" i="12"/>
  <c r="CI23" i="12"/>
  <c r="CI31" i="12"/>
  <c r="CI48" i="12"/>
  <c r="CI53" i="12"/>
  <c r="CI35" i="12"/>
  <c r="CI28" i="12"/>
  <c r="CI26" i="12"/>
  <c r="CI22" i="12"/>
  <c r="CI58" i="12"/>
  <c r="CI40" i="12"/>
  <c r="CI45" i="12"/>
  <c r="CI50" i="12"/>
  <c r="CI20" i="12"/>
  <c r="CI24" i="12"/>
  <c r="CI30" i="12"/>
  <c r="CJ38" i="12"/>
  <c r="CJ43" i="12"/>
  <c r="CJ40" i="12"/>
  <c r="CJ26" i="12"/>
  <c r="CJ22" i="12"/>
  <c r="CJ56" i="12"/>
  <c r="CJ53" i="12"/>
  <c r="CJ35" i="12"/>
  <c r="CJ28" i="12"/>
  <c r="CJ24" i="12"/>
  <c r="CJ30" i="12"/>
  <c r="CJ45" i="12"/>
  <c r="CJ50" i="12"/>
  <c r="CJ20" i="12"/>
  <c r="CJ21" i="12"/>
  <c r="CJ27" i="12"/>
  <c r="CJ58" i="12"/>
  <c r="CJ55" i="12"/>
  <c r="CJ37" i="12"/>
  <c r="CJ42" i="12"/>
  <c r="CJ33" i="12"/>
  <c r="CJ32" i="12"/>
  <c r="CJ47" i="12"/>
  <c r="CJ52" i="12"/>
  <c r="CJ34" i="12"/>
  <c r="CJ29" i="12"/>
  <c r="CJ39" i="12"/>
  <c r="CJ44" i="12"/>
  <c r="CJ49" i="12"/>
  <c r="CJ25" i="12"/>
  <c r="CJ57" i="12"/>
  <c r="CJ54" i="12"/>
  <c r="CJ36" i="12"/>
  <c r="CJ41" i="12"/>
  <c r="CJ23" i="12"/>
  <c r="CJ46" i="12"/>
  <c r="CJ51" i="12"/>
  <c r="CJ48" i="12"/>
  <c r="CJ31" i="12"/>
  <c r="CK46" i="12"/>
  <c r="CK51" i="12"/>
  <c r="CK33" i="12"/>
  <c r="CK23" i="12"/>
  <c r="CK56" i="12"/>
  <c r="CK38" i="12"/>
  <c r="CK43" i="12"/>
  <c r="CK48" i="12"/>
  <c r="CK31" i="12"/>
  <c r="CK28" i="12"/>
  <c r="CK53" i="12"/>
  <c r="CK35" i="12"/>
  <c r="CK40" i="12"/>
  <c r="CK26" i="12"/>
  <c r="CK22" i="12"/>
  <c r="CK58" i="12"/>
  <c r="CK45" i="12"/>
  <c r="CK50" i="12"/>
  <c r="CK55" i="12"/>
  <c r="CK24" i="12"/>
  <c r="CK30" i="12"/>
  <c r="CK37" i="12"/>
  <c r="CK42" i="12"/>
  <c r="CK47" i="12"/>
  <c r="CK21" i="12"/>
  <c r="CK27" i="12"/>
  <c r="CK52" i="12"/>
  <c r="CK34" i="12"/>
  <c r="CK39" i="12"/>
  <c r="CK32" i="12"/>
  <c r="CK57" i="12"/>
  <c r="CK44" i="12"/>
  <c r="CK49" i="12"/>
  <c r="CK29" i="12"/>
  <c r="CK54" i="12"/>
  <c r="CK36" i="12"/>
  <c r="CK41" i="12"/>
  <c r="CK25" i="12"/>
  <c r="CL36" i="12"/>
  <c r="CL48" i="12"/>
  <c r="CL33" i="12"/>
  <c r="CL32" i="12"/>
  <c r="CL51" i="12"/>
  <c r="CL40" i="12"/>
  <c r="CL29" i="12"/>
  <c r="CL56" i="12"/>
  <c r="CL43" i="12"/>
  <c r="CL55" i="12"/>
  <c r="CL25" i="12"/>
  <c r="CL53" i="12"/>
  <c r="CL35" i="12"/>
  <c r="CL47" i="12"/>
  <c r="CL23" i="12"/>
  <c r="CL58" i="12"/>
  <c r="CL45" i="12"/>
  <c r="CL50" i="12"/>
  <c r="CL39" i="12"/>
  <c r="CL34" i="12"/>
  <c r="CL31" i="12"/>
  <c r="CL28" i="12"/>
  <c r="CL37" i="12"/>
  <c r="CL42" i="12"/>
  <c r="CL54" i="12"/>
  <c r="CL26" i="12"/>
  <c r="CL22" i="12"/>
  <c r="CL52" i="12"/>
  <c r="CL49" i="12"/>
  <c r="CL46" i="12"/>
  <c r="CL24" i="12"/>
  <c r="CL30" i="12"/>
  <c r="CL57" i="12"/>
  <c r="CL44" i="12"/>
  <c r="CL41" i="12"/>
  <c r="CL38" i="12"/>
  <c r="CL27" i="12"/>
  <c r="CM50" i="12"/>
  <c r="CM39" i="12"/>
  <c r="CM26" i="12"/>
  <c r="CM42" i="12"/>
  <c r="CM54" i="12"/>
  <c r="CM24" i="12"/>
  <c r="CM30" i="12"/>
  <c r="CM57" i="12"/>
  <c r="CM52" i="12"/>
  <c r="CM49" i="12"/>
  <c r="CM46" i="12"/>
  <c r="CM27" i="12"/>
  <c r="CM33" i="12"/>
  <c r="CM44" i="12"/>
  <c r="CM41" i="12"/>
  <c r="CM38" i="12"/>
  <c r="CM32" i="12"/>
  <c r="CM36" i="12"/>
  <c r="CM48" i="12"/>
  <c r="CM53" i="12"/>
  <c r="CM29" i="12"/>
  <c r="CM56" i="12"/>
  <c r="CM51" i="12"/>
  <c r="CM40" i="12"/>
  <c r="CM45" i="12"/>
  <c r="CM25" i="12"/>
  <c r="CM43" i="12"/>
  <c r="CM55" i="12"/>
  <c r="CM37" i="12"/>
  <c r="CM23" i="12"/>
  <c r="CM58" i="12"/>
  <c r="CM35" i="12"/>
  <c r="CM47" i="12"/>
  <c r="CM34" i="12"/>
  <c r="CM31" i="12"/>
  <c r="CM28" i="12"/>
  <c r="CN49" i="12"/>
  <c r="CN46" i="12"/>
  <c r="CN32" i="12"/>
  <c r="CN33" i="12"/>
  <c r="CN41" i="12"/>
  <c r="CN38" i="12"/>
  <c r="CN29" i="12"/>
  <c r="CN57" i="12"/>
  <c r="CN51" i="12"/>
  <c r="CN48" i="12"/>
  <c r="CN53" i="12"/>
  <c r="CN25" i="12"/>
  <c r="CN43" i="12"/>
  <c r="CN40" i="12"/>
  <c r="CN45" i="12"/>
  <c r="CN35" i="12"/>
  <c r="CN55" i="12"/>
  <c r="CN37" i="12"/>
  <c r="CN31" i="12"/>
  <c r="CN28" i="12"/>
  <c r="CN26" i="12"/>
  <c r="CN56" i="12"/>
  <c r="CN50" i="12"/>
  <c r="CN47" i="12"/>
  <c r="CN52" i="12"/>
  <c r="CN24" i="12"/>
  <c r="CN42" i="12"/>
  <c r="CN39" i="12"/>
  <c r="CN44" i="12"/>
  <c r="CN30" i="12"/>
  <c r="CN58" i="12"/>
  <c r="CN34" i="12"/>
  <c r="CN54" i="12"/>
  <c r="CN36" i="12"/>
  <c r="CN27" i="12"/>
  <c r="CO58" i="12"/>
  <c r="CO55" i="12"/>
  <c r="CO37" i="12"/>
  <c r="CO56" i="12"/>
  <c r="CO50" i="12"/>
  <c r="CO47" i="12"/>
  <c r="CO52" i="12"/>
  <c r="CO30" i="12"/>
  <c r="CO34" i="12"/>
  <c r="CO42" i="12"/>
  <c r="CO39" i="12"/>
  <c r="CO44" i="12"/>
  <c r="CO27" i="12"/>
  <c r="CO32" i="12"/>
  <c r="CO49" i="12"/>
  <c r="CO54" i="12"/>
  <c r="CO36" i="12"/>
  <c r="CO41" i="12"/>
  <c r="CO46" i="12"/>
  <c r="CO51" i="12"/>
  <c r="CO29" i="12"/>
  <c r="CO33" i="12"/>
  <c r="CO38" i="12"/>
  <c r="CO43" i="12"/>
  <c r="CO25" i="12"/>
  <c r="CO57" i="12"/>
  <c r="CO48" i="12"/>
  <c r="CO53" i="12"/>
  <c r="CO35" i="12"/>
  <c r="CO26" i="12"/>
  <c r="CO40" i="12"/>
  <c r="CO45" i="12"/>
  <c r="CO31" i="12"/>
  <c r="CO28" i="12"/>
  <c r="CP40" i="12"/>
  <c r="CP45" i="12"/>
  <c r="CP50" i="12"/>
  <c r="CP28" i="12"/>
  <c r="CP58" i="12"/>
  <c r="CP55" i="12"/>
  <c r="CP37" i="12"/>
  <c r="CP42" i="12"/>
  <c r="CP56" i="12"/>
  <c r="CP47" i="12"/>
  <c r="CP52" i="12"/>
  <c r="CP30" i="12"/>
  <c r="CP34" i="12"/>
  <c r="CP39" i="12"/>
  <c r="CP44" i="12"/>
  <c r="CP27" i="12"/>
  <c r="CP32" i="12"/>
  <c r="CP57" i="12"/>
  <c r="CP54" i="12"/>
  <c r="CP36" i="12"/>
  <c r="CP49" i="12"/>
  <c r="CP46" i="12"/>
  <c r="CP51" i="12"/>
  <c r="CP29" i="12"/>
  <c r="CP41" i="12"/>
  <c r="CP38" i="12"/>
  <c r="CP43" i="12"/>
  <c r="CP33" i="12"/>
  <c r="CP48" i="12"/>
  <c r="CP53" i="12"/>
  <c r="CP35" i="12"/>
  <c r="CP26" i="12"/>
  <c r="CP31" i="12"/>
  <c r="CQ54" i="12"/>
  <c r="CQ36" i="12"/>
  <c r="CQ29" i="12"/>
  <c r="CQ46" i="12"/>
  <c r="CQ51" i="12"/>
  <c r="CQ33" i="12"/>
  <c r="CQ56" i="12"/>
  <c r="CQ38" i="12"/>
  <c r="CQ43" i="12"/>
  <c r="CQ31" i="12"/>
  <c r="CQ48" i="12"/>
  <c r="CQ53" i="12"/>
  <c r="CQ35" i="12"/>
  <c r="CQ28" i="12"/>
  <c r="CQ58" i="12"/>
  <c r="CQ40" i="12"/>
  <c r="CQ45" i="12"/>
  <c r="CQ50" i="12"/>
  <c r="CQ30" i="12"/>
  <c r="CQ55" i="12"/>
  <c r="CQ37" i="12"/>
  <c r="CQ42" i="12"/>
  <c r="CQ34" i="12"/>
  <c r="CQ27" i="12"/>
  <c r="CQ47" i="12"/>
  <c r="CQ52" i="12"/>
  <c r="CQ49" i="12"/>
  <c r="CQ32" i="12"/>
  <c r="CQ57" i="12"/>
  <c r="CQ39" i="12"/>
  <c r="CQ44" i="12"/>
  <c r="CQ41" i="12"/>
  <c r="CR45" i="12"/>
  <c r="CR50" i="12"/>
  <c r="CR58" i="12"/>
  <c r="CR55" i="12"/>
  <c r="CR37" i="12"/>
  <c r="CR42" i="12"/>
  <c r="CR32" i="12"/>
  <c r="CR47" i="12"/>
  <c r="CR52" i="12"/>
  <c r="CR34" i="12"/>
  <c r="CR29" i="12"/>
  <c r="CR39" i="12"/>
  <c r="CR44" i="12"/>
  <c r="CR49" i="12"/>
  <c r="CR57" i="12"/>
  <c r="CR54" i="12"/>
  <c r="CR36" i="12"/>
  <c r="CR41" i="12"/>
  <c r="CR46" i="12"/>
  <c r="CR51" i="12"/>
  <c r="CR48" i="12"/>
  <c r="CR33" i="12"/>
  <c r="CR31" i="12"/>
  <c r="CR38" i="12"/>
  <c r="CR43" i="12"/>
  <c r="CR40" i="12"/>
  <c r="CR56" i="12"/>
  <c r="CR53" i="12"/>
  <c r="CR35" i="12"/>
  <c r="CR28" i="12"/>
  <c r="CR30" i="12"/>
  <c r="CS57" i="12"/>
  <c r="CS44" i="12"/>
  <c r="CS49" i="12"/>
  <c r="CS29" i="12"/>
  <c r="CS54" i="12"/>
  <c r="CS36" i="12"/>
  <c r="CS41" i="12"/>
  <c r="CS46" i="12"/>
  <c r="CS51" i="12"/>
  <c r="CS33" i="12"/>
  <c r="CS56" i="12"/>
  <c r="CS38" i="12"/>
  <c r="CS43" i="12"/>
  <c r="CS48" i="12"/>
  <c r="CS31" i="12"/>
  <c r="CS53" i="12"/>
  <c r="CS35" i="12"/>
  <c r="CS40" i="12"/>
  <c r="CS58" i="12"/>
  <c r="CS45" i="12"/>
  <c r="CS50" i="12"/>
  <c r="CS55" i="12"/>
  <c r="CS30" i="12"/>
  <c r="CS37" i="12"/>
  <c r="CS42" i="12"/>
  <c r="CS47" i="12"/>
  <c r="CS52" i="12"/>
  <c r="CS34" i="12"/>
  <c r="CS39" i="12"/>
  <c r="CS32" i="12"/>
  <c r="CT57" i="12"/>
  <c r="CT36" i="12"/>
  <c r="CT48" i="12"/>
  <c r="CT51" i="12"/>
  <c r="CT40" i="12"/>
  <c r="CT43" i="12"/>
  <c r="CT55" i="12"/>
  <c r="CT56" i="12"/>
  <c r="CT53" i="12"/>
  <c r="CT35" i="12"/>
  <c r="CT47" i="12"/>
  <c r="CT31" i="12"/>
  <c r="CT45" i="12"/>
  <c r="CT50" i="12"/>
  <c r="CT39" i="12"/>
  <c r="CT58" i="12"/>
  <c r="CT37" i="12"/>
  <c r="CT42" i="12"/>
  <c r="CT54" i="12"/>
  <c r="CT34" i="12"/>
  <c r="CT52" i="12"/>
  <c r="CT49" i="12"/>
  <c r="CT46" i="12"/>
  <c r="CT33" i="12"/>
  <c r="CT30" i="12"/>
  <c r="CT44" i="12"/>
  <c r="CT41" i="12"/>
  <c r="CT38" i="12"/>
  <c r="CT32" i="12"/>
  <c r="CU36" i="12"/>
  <c r="CU48" i="12"/>
  <c r="CU53" i="12"/>
  <c r="CU51" i="12"/>
  <c r="CU40" i="12"/>
  <c r="CU45" i="12"/>
  <c r="CU56" i="12"/>
  <c r="CU43" i="12"/>
  <c r="CU55" i="12"/>
  <c r="CU37" i="12"/>
  <c r="CU35" i="12"/>
  <c r="CU47" i="12"/>
  <c r="CU31" i="12"/>
  <c r="CU58" i="12"/>
  <c r="CU50" i="12"/>
  <c r="CU39" i="12"/>
  <c r="CU42" i="12"/>
  <c r="CU54" i="12"/>
  <c r="CU34" i="12"/>
  <c r="CU52" i="12"/>
  <c r="CU49" i="12"/>
  <c r="CU46" i="12"/>
  <c r="CU33" i="12"/>
  <c r="CU57" i="12"/>
  <c r="CU44" i="12"/>
  <c r="CU41" i="12"/>
  <c r="CU38" i="12"/>
  <c r="CU32" i="12"/>
  <c r="CV41" i="12"/>
  <c r="CV38" i="12"/>
  <c r="CV32" i="12"/>
  <c r="CV57" i="12"/>
  <c r="CV51" i="12"/>
  <c r="CV48" i="12"/>
  <c r="CV53" i="12"/>
  <c r="CV43" i="12"/>
  <c r="CV40" i="12"/>
  <c r="CV45" i="12"/>
  <c r="CV35" i="12"/>
  <c r="CV55" i="12"/>
  <c r="CV37" i="12"/>
  <c r="CV56" i="12"/>
  <c r="CV50" i="12"/>
  <c r="CV47" i="12"/>
  <c r="CV52" i="12"/>
  <c r="CV42" i="12"/>
  <c r="CV39" i="12"/>
  <c r="CV44" i="12"/>
  <c r="CV58" i="12"/>
  <c r="CV34" i="12"/>
  <c r="CV54" i="12"/>
  <c r="CV36" i="12"/>
  <c r="CV49" i="12"/>
  <c r="CV46" i="12"/>
  <c r="CV33" i="12"/>
  <c r="CW56" i="12"/>
  <c r="CW42" i="12"/>
  <c r="CW39" i="12"/>
  <c r="CW44" i="12"/>
  <c r="CW49" i="12"/>
  <c r="CW54" i="12"/>
  <c r="CW36" i="12"/>
  <c r="CW41" i="12"/>
  <c r="CW46" i="12"/>
  <c r="CW51" i="12"/>
  <c r="CW34" i="12"/>
  <c r="CW33" i="12"/>
  <c r="CW38" i="12"/>
  <c r="CW43" i="12"/>
  <c r="CW48" i="12"/>
  <c r="CW53" i="12"/>
  <c r="CW35" i="12"/>
  <c r="CW57" i="12"/>
  <c r="CW40" i="12"/>
  <c r="CW45" i="12"/>
  <c r="CW58" i="12"/>
  <c r="CW55" i="12"/>
  <c r="CW37" i="12"/>
  <c r="CW50" i="12"/>
  <c r="CW47" i="12"/>
  <c r="CW52" i="12"/>
  <c r="CX40" i="12"/>
  <c r="CX45" i="12"/>
  <c r="CX50" i="12"/>
  <c r="CX58" i="12"/>
  <c r="CX55" i="12"/>
  <c r="CX37" i="12"/>
  <c r="CX42" i="12"/>
  <c r="CX47" i="12"/>
  <c r="CX52" i="12"/>
  <c r="CX56" i="12"/>
  <c r="CX39" i="12"/>
  <c r="CX44" i="12"/>
  <c r="CX57" i="12"/>
  <c r="CX54" i="12"/>
  <c r="CX36" i="12"/>
  <c r="CX49" i="12"/>
  <c r="CX46" i="12"/>
  <c r="CX51" i="12"/>
  <c r="CX34" i="12"/>
  <c r="CX41" i="12"/>
  <c r="CX38" i="12"/>
  <c r="CX43" i="12"/>
  <c r="CX48" i="12"/>
  <c r="CX53" i="12"/>
  <c r="CX35" i="12"/>
  <c r="CY54" i="12"/>
  <c r="CY36" i="12"/>
  <c r="CY46" i="12"/>
  <c r="CY51" i="12"/>
  <c r="CY56" i="12"/>
  <c r="CY38" i="12"/>
  <c r="CY43" i="12"/>
  <c r="CY48" i="12"/>
  <c r="CY53" i="12"/>
  <c r="CY35" i="12"/>
  <c r="CY58" i="12"/>
  <c r="CY40" i="12"/>
  <c r="CY45" i="12"/>
  <c r="CY50" i="12"/>
  <c r="CY55" i="12"/>
  <c r="CY37" i="12"/>
  <c r="CY42" i="12"/>
  <c r="CY47" i="12"/>
  <c r="CY52" i="12"/>
  <c r="CY49" i="12"/>
  <c r="CY57" i="12"/>
  <c r="CY39" i="12"/>
  <c r="CY44" i="12"/>
  <c r="CY41" i="12"/>
  <c r="CZ58" i="12"/>
  <c r="CZ55" i="12"/>
  <c r="CZ37" i="12"/>
  <c r="CZ42" i="12"/>
  <c r="CZ47" i="12"/>
  <c r="CZ52" i="12"/>
  <c r="CZ39" i="12"/>
  <c r="CZ44" i="12"/>
  <c r="CZ49" i="12"/>
  <c r="CZ57" i="12"/>
  <c r="CZ54" i="12"/>
  <c r="CZ36" i="12"/>
  <c r="CZ41" i="12"/>
  <c r="CZ46" i="12"/>
  <c r="CZ51" i="12"/>
  <c r="CZ48" i="12"/>
  <c r="CZ38" i="12"/>
  <c r="CZ43" i="12"/>
  <c r="CZ40" i="12"/>
  <c r="CZ56" i="12"/>
  <c r="CZ53" i="12"/>
  <c r="CZ45" i="12"/>
  <c r="CZ50" i="12"/>
  <c r="DA44" i="12"/>
  <c r="DA49" i="12"/>
  <c r="DA54" i="12"/>
  <c r="DA41" i="12"/>
  <c r="DA56" i="12"/>
  <c r="DA46" i="12"/>
  <c r="DA51" i="12"/>
  <c r="DA38" i="12"/>
  <c r="DA43" i="12"/>
  <c r="DA48" i="12"/>
  <c r="DA58" i="12"/>
  <c r="DA53" i="12"/>
  <c r="DA40" i="12"/>
  <c r="DA45" i="12"/>
  <c r="DA50" i="12"/>
  <c r="DA55" i="12"/>
  <c r="DA37" i="12"/>
  <c r="DA42" i="12"/>
  <c r="DA47" i="12"/>
  <c r="DA57" i="12"/>
  <c r="DA52" i="12"/>
  <c r="DA39" i="12"/>
  <c r="DB45" i="12"/>
  <c r="DB50" i="12"/>
  <c r="DB47" i="12"/>
  <c r="DB58" i="12"/>
  <c r="DB42" i="12"/>
  <c r="DB39" i="12"/>
  <c r="DB52" i="12"/>
  <c r="DB49" i="12"/>
  <c r="DB54" i="12"/>
  <c r="DB44" i="12"/>
  <c r="DB41" i="12"/>
  <c r="DB46" i="12"/>
  <c r="DB57" i="12"/>
  <c r="DB38" i="12"/>
  <c r="DB51" i="12"/>
  <c r="DB48" i="12"/>
  <c r="DB43" i="12"/>
  <c r="DB40" i="12"/>
  <c r="DB56" i="12"/>
  <c r="DB53" i="12"/>
  <c r="DB55" i="12"/>
  <c r="DC42" i="12"/>
  <c r="DC54" i="12"/>
  <c r="DC57" i="12"/>
  <c r="DC52" i="12"/>
  <c r="DC49" i="12"/>
  <c r="DC46" i="12"/>
  <c r="DC44" i="12"/>
  <c r="DC41" i="12"/>
  <c r="DC48" i="12"/>
  <c r="DC53" i="12"/>
  <c r="DC56" i="12"/>
  <c r="DC51" i="12"/>
  <c r="DC40" i="12"/>
  <c r="DC45" i="12"/>
  <c r="DC43" i="12"/>
  <c r="DC55" i="12"/>
  <c r="DC58" i="12"/>
  <c r="DC47" i="12"/>
  <c r="DC50" i="12"/>
  <c r="DC39" i="12"/>
  <c r="DD41" i="12"/>
  <c r="DD57" i="12"/>
  <c r="DD51" i="12"/>
  <c r="DD48" i="12"/>
  <c r="DD53" i="12"/>
  <c r="DD43" i="12"/>
  <c r="DD40" i="12"/>
  <c r="DD45" i="12"/>
  <c r="DD55" i="12"/>
  <c r="DD56" i="12"/>
  <c r="DD50" i="12"/>
  <c r="DD47" i="12"/>
  <c r="DD52" i="12"/>
  <c r="DD42" i="12"/>
  <c r="DD44" i="12"/>
  <c r="DD58" i="12"/>
  <c r="DD54" i="12"/>
  <c r="DD49" i="12"/>
  <c r="DD46" i="12"/>
  <c r="DE49" i="12"/>
  <c r="DE54" i="12"/>
  <c r="DE41" i="12"/>
  <c r="DE46" i="12"/>
  <c r="DE51" i="12"/>
  <c r="DE43" i="12"/>
  <c r="DE48" i="12"/>
  <c r="DE53" i="12"/>
  <c r="DE57" i="12"/>
  <c r="DE45" i="12"/>
  <c r="DE58" i="12"/>
  <c r="DE55" i="12"/>
  <c r="DE50" i="12"/>
  <c r="DE47" i="12"/>
  <c r="DE52" i="12"/>
  <c r="DE56" i="12"/>
  <c r="DE42" i="12"/>
  <c r="DE44" i="12"/>
  <c r="DF57" i="12"/>
  <c r="DF54" i="12"/>
  <c r="DF49" i="12"/>
  <c r="DF46" i="12"/>
  <c r="DF51" i="12"/>
  <c r="DF43" i="12"/>
  <c r="DF48" i="12"/>
  <c r="DF53" i="12"/>
  <c r="DF45" i="12"/>
  <c r="DF50" i="12"/>
  <c r="DF58" i="12"/>
  <c r="DF55" i="12"/>
  <c r="DF42" i="12"/>
  <c r="DF47" i="12"/>
  <c r="DF52" i="12"/>
  <c r="DF56" i="12"/>
  <c r="DF44" i="12"/>
  <c r="DG48" i="12"/>
  <c r="DG53" i="12"/>
  <c r="DG58" i="12"/>
  <c r="DG45" i="12"/>
  <c r="DG50" i="12"/>
  <c r="DG55" i="12"/>
  <c r="DG47" i="12"/>
  <c r="DG52" i="12"/>
  <c r="DG57" i="12"/>
  <c r="DG44" i="12"/>
  <c r="DG49" i="12"/>
  <c r="DG54" i="12"/>
  <c r="DG46" i="12"/>
  <c r="DG51" i="12"/>
  <c r="DG56" i="12"/>
  <c r="DG43" i="12"/>
  <c r="DH47" i="12"/>
  <c r="DH52" i="12"/>
  <c r="DH44" i="12"/>
  <c r="DH49" i="12"/>
  <c r="DH57" i="12"/>
  <c r="DH54" i="12"/>
  <c r="DH46" i="12"/>
  <c r="DH51" i="12"/>
  <c r="DH48" i="12"/>
  <c r="DH56" i="12"/>
  <c r="DH53" i="12"/>
  <c r="DH45" i="12"/>
  <c r="DH50" i="12"/>
  <c r="DH58" i="12"/>
  <c r="DH55" i="12"/>
  <c r="DI45" i="12"/>
  <c r="DI50" i="12"/>
  <c r="DI55" i="12"/>
  <c r="DI47" i="12"/>
  <c r="DI57" i="12"/>
  <c r="DI52" i="12"/>
  <c r="DI49" i="12"/>
  <c r="DI54" i="12"/>
  <c r="DI46" i="12"/>
  <c r="DI51" i="12"/>
  <c r="DI56" i="12"/>
  <c r="DI48" i="12"/>
  <c r="DI58" i="12"/>
  <c r="DI53" i="12"/>
  <c r="DJ51" i="12"/>
  <c r="DJ48" i="12"/>
  <c r="DJ56" i="12"/>
  <c r="DJ53" i="12"/>
  <c r="DJ55" i="12"/>
  <c r="DJ50" i="12"/>
  <c r="DJ47" i="12"/>
  <c r="DJ58" i="12"/>
  <c r="DJ52" i="12"/>
  <c r="DJ49" i="12"/>
  <c r="DJ54" i="12"/>
  <c r="DJ46" i="12"/>
  <c r="DJ57" i="12"/>
  <c r="DK50" i="12"/>
  <c r="DK54" i="12"/>
  <c r="DK57" i="12"/>
  <c r="DK52" i="12"/>
  <c r="DK49" i="12"/>
  <c r="DK48" i="12"/>
  <c r="DK53" i="12"/>
  <c r="DK56" i="12"/>
  <c r="DK51" i="12"/>
  <c r="DK55" i="12"/>
  <c r="DK58" i="12"/>
  <c r="DK47" i="12"/>
  <c r="DL56" i="12"/>
  <c r="DL50" i="12"/>
  <c r="DL52" i="12"/>
  <c r="DL58" i="12"/>
  <c r="DL54" i="12"/>
  <c r="DL49" i="12"/>
  <c r="DL57" i="12"/>
  <c r="DL51" i="12"/>
  <c r="DL48" i="12"/>
  <c r="DL53" i="12"/>
  <c r="DL55" i="12"/>
  <c r="DM53" i="12"/>
  <c r="DM57" i="12"/>
  <c r="DM58" i="12"/>
  <c r="DM55" i="12"/>
  <c r="DM50" i="12"/>
  <c r="DM52" i="12"/>
  <c r="DM56" i="12"/>
  <c r="DM49" i="12"/>
  <c r="DM54" i="12"/>
  <c r="DM51" i="12"/>
  <c r="DN56" i="12"/>
  <c r="DN57" i="12"/>
  <c r="DN54" i="12"/>
  <c r="DN51" i="12"/>
  <c r="DN53" i="12"/>
  <c r="DN50" i="12"/>
  <c r="DN58" i="12"/>
  <c r="DN55" i="12"/>
  <c r="DN52" i="12"/>
  <c r="DO51" i="12"/>
  <c r="DO56" i="12"/>
  <c r="DO53" i="12"/>
  <c r="DO58" i="12"/>
  <c r="DO55" i="12"/>
  <c r="DO52" i="12"/>
  <c r="DO57" i="12"/>
  <c r="DO54" i="12"/>
  <c r="DP52" i="12"/>
  <c r="DP57" i="12"/>
  <c r="DP54" i="12"/>
  <c r="DP56" i="12"/>
  <c r="DP53" i="12"/>
  <c r="DP58" i="12"/>
  <c r="DP55" i="12"/>
  <c r="DQ56" i="12"/>
  <c r="DQ53" i="12"/>
  <c r="DQ58" i="12"/>
  <c r="DQ55" i="12"/>
  <c r="DQ57" i="12"/>
  <c r="DQ54" i="12"/>
  <c r="DR56" i="12"/>
  <c r="DR55" i="12"/>
  <c r="DR58" i="12"/>
  <c r="DR54" i="12"/>
  <c r="DR57" i="12"/>
  <c r="DS56" i="12"/>
  <c r="DS55" i="12"/>
  <c r="DS58" i="12"/>
  <c r="DS57" i="12"/>
  <c r="DT57" i="12"/>
  <c r="DT56" i="12"/>
  <c r="DT58" i="12"/>
  <c r="DU57" i="12"/>
  <c r="DU58" i="12"/>
  <c r="DV58" i="12"/>
  <c r="C126" i="12"/>
  <c r="D126" i="12" s="1"/>
  <c r="E125" i="12" s="1"/>
  <c r="F125" i="12" s="1"/>
  <c r="H125" i="12" s="1"/>
  <c r="EJ133" i="12"/>
  <c r="E54" i="11" l="1"/>
  <c r="F54" i="11" s="1"/>
  <c r="H54" i="11" s="1"/>
  <c r="E52" i="11"/>
  <c r="F52" i="11" s="1"/>
  <c r="H52" i="11" s="1"/>
  <c r="E8" i="11"/>
  <c r="F8" i="11" s="1"/>
  <c r="H8" i="11" s="1"/>
  <c r="E19" i="9"/>
  <c r="Q56" i="8"/>
  <c r="F61" i="11"/>
  <c r="F60" i="11"/>
  <c r="E55" i="9"/>
  <c r="Q170" i="8"/>
  <c r="Q227" i="8"/>
  <c r="F62" i="11"/>
  <c r="F17" i="11"/>
  <c r="F16" i="11"/>
  <c r="E124" i="12"/>
  <c r="F124" i="12" s="1"/>
  <c r="H124" i="12" s="1"/>
  <c r="D20" i="12"/>
  <c r="C20" i="9"/>
  <c r="O57" i="8"/>
  <c r="F18" i="11"/>
  <c r="E10" i="11"/>
  <c r="F10" i="11" s="1"/>
  <c r="H10" i="11" s="1"/>
  <c r="M58" i="12"/>
  <c r="M57" i="12"/>
  <c r="M54" i="12"/>
  <c r="M46" i="12"/>
  <c r="M38" i="12"/>
  <c r="M53" i="12"/>
  <c r="M45" i="12"/>
  <c r="M37" i="12"/>
  <c r="M52" i="12"/>
  <c r="M44" i="12"/>
  <c r="M36" i="12"/>
  <c r="M51" i="12"/>
  <c r="M43" i="12"/>
  <c r="M35" i="12"/>
  <c r="M50" i="12"/>
  <c r="M42" i="12"/>
  <c r="M34" i="12"/>
  <c r="M49" i="12"/>
  <c r="M41" i="12"/>
  <c r="M48" i="12"/>
  <c r="M40" i="12"/>
  <c r="M56" i="12"/>
  <c r="M55" i="12"/>
  <c r="M47" i="12"/>
  <c r="M39" i="12"/>
  <c r="M28" i="12"/>
  <c r="M18" i="12"/>
  <c r="M20" i="12"/>
  <c r="M19" i="12"/>
  <c r="M14" i="12"/>
  <c r="M13" i="12"/>
  <c r="M33" i="12"/>
  <c r="M26" i="12"/>
  <c r="M24" i="12"/>
  <c r="M21" i="12"/>
  <c r="M32" i="12"/>
  <c r="M16" i="12"/>
  <c r="M12" i="12"/>
  <c r="M31" i="12"/>
  <c r="M22" i="12"/>
  <c r="M15" i="12"/>
  <c r="H13" i="12"/>
  <c r="M30" i="12"/>
  <c r="M27" i="12"/>
  <c r="M17" i="12"/>
  <c r="M29" i="12"/>
  <c r="M25" i="12"/>
  <c r="M23" i="12"/>
  <c r="M11" i="12"/>
  <c r="M9" i="12"/>
  <c r="M10" i="12"/>
  <c r="N37" i="12"/>
  <c r="N49" i="12"/>
  <c r="N54" i="12"/>
  <c r="N26" i="12"/>
  <c r="N15" i="12"/>
  <c r="N18" i="12"/>
  <c r="O43" i="12"/>
  <c r="O55" i="12"/>
  <c r="O45" i="12"/>
  <c r="O16" i="12"/>
  <c r="O29" i="12"/>
  <c r="O13" i="12"/>
  <c r="N10" i="12"/>
  <c r="N57" i="12"/>
  <c r="N52" i="12"/>
  <c r="N41" i="12"/>
  <c r="N46" i="12"/>
  <c r="N24" i="12"/>
  <c r="N30" i="12"/>
  <c r="O35" i="12"/>
  <c r="O47" i="12"/>
  <c r="O37" i="12"/>
  <c r="O12" i="12"/>
  <c r="O25" i="12"/>
  <c r="N44" i="12"/>
  <c r="N48" i="12"/>
  <c r="N38" i="12"/>
  <c r="N21" i="12"/>
  <c r="N27" i="12"/>
  <c r="O50" i="12"/>
  <c r="O39" i="12"/>
  <c r="O26" i="12"/>
  <c r="O31" i="12"/>
  <c r="O23" i="12"/>
  <c r="N36" i="12"/>
  <c r="N40" i="12"/>
  <c r="N35" i="12"/>
  <c r="N34" i="12"/>
  <c r="N17" i="12"/>
  <c r="O42" i="12"/>
  <c r="O56" i="12"/>
  <c r="O24" i="12"/>
  <c r="O22" i="12"/>
  <c r="O28" i="12"/>
  <c r="N56" i="12"/>
  <c r="N51" i="12"/>
  <c r="N33" i="12"/>
  <c r="N20" i="12"/>
  <c r="N32" i="12"/>
  <c r="N29" i="12"/>
  <c r="O58" i="12"/>
  <c r="O52" i="12"/>
  <c r="O49" i="12"/>
  <c r="O54" i="12"/>
  <c r="O21" i="12"/>
  <c r="O15" i="12"/>
  <c r="O18" i="12"/>
  <c r="N43" i="12"/>
  <c r="N55" i="12"/>
  <c r="N19" i="12"/>
  <c r="N16" i="12"/>
  <c r="N25" i="12"/>
  <c r="O44" i="12"/>
  <c r="O41" i="12"/>
  <c r="O46" i="12"/>
  <c r="O34" i="12"/>
  <c r="O30" i="12"/>
  <c r="O20" i="12"/>
  <c r="N12" i="12"/>
  <c r="N11" i="12"/>
  <c r="N53" i="12"/>
  <c r="N50" i="12"/>
  <c r="N47" i="12"/>
  <c r="N14" i="12"/>
  <c r="N31" i="12"/>
  <c r="N23" i="12"/>
  <c r="O57" i="12"/>
  <c r="O36" i="12"/>
  <c r="O48" i="12"/>
  <c r="O38" i="12"/>
  <c r="O33" i="12"/>
  <c r="O27" i="12"/>
  <c r="O19" i="12"/>
  <c r="O11" i="12"/>
  <c r="N58" i="12"/>
  <c r="N45" i="12"/>
  <c r="N42" i="12"/>
  <c r="N39" i="12"/>
  <c r="N13" i="12"/>
  <c r="N22" i="12"/>
  <c r="N28" i="12"/>
  <c r="O51" i="12"/>
  <c r="O40" i="12"/>
  <c r="O53" i="12"/>
  <c r="O32" i="12"/>
  <c r="O17" i="12"/>
  <c r="O14" i="12"/>
  <c r="P42" i="12"/>
  <c r="P39" i="12"/>
  <c r="P52" i="12"/>
  <c r="P22" i="12"/>
  <c r="P28" i="12"/>
  <c r="P21" i="12"/>
  <c r="P58" i="12"/>
  <c r="P34" i="12"/>
  <c r="P56" i="12"/>
  <c r="P44" i="12"/>
  <c r="P15" i="12"/>
  <c r="P18" i="12"/>
  <c r="P49" i="12"/>
  <c r="P54" i="12"/>
  <c r="P36" i="12"/>
  <c r="P30" i="12"/>
  <c r="P20" i="12"/>
  <c r="P57" i="12"/>
  <c r="P41" i="12"/>
  <c r="P46" i="12"/>
  <c r="P33" i="12"/>
  <c r="P27" i="12"/>
  <c r="P19" i="12"/>
  <c r="P51" i="12"/>
  <c r="P48" i="12"/>
  <c r="P38" i="12"/>
  <c r="P32" i="12"/>
  <c r="P17" i="12"/>
  <c r="P14" i="12"/>
  <c r="P43" i="12"/>
  <c r="P40" i="12"/>
  <c r="P53" i="12"/>
  <c r="P16" i="12"/>
  <c r="P29" i="12"/>
  <c r="P13" i="12"/>
  <c r="P35" i="12"/>
  <c r="P55" i="12"/>
  <c r="P45" i="12"/>
  <c r="P12" i="12"/>
  <c r="P25" i="12"/>
  <c r="P26" i="12"/>
  <c r="P50" i="12"/>
  <c r="P47" i="12"/>
  <c r="P37" i="12"/>
  <c r="P31" i="12"/>
  <c r="P23" i="12"/>
  <c r="P24" i="12"/>
  <c r="Q41" i="12"/>
  <c r="Q46" i="12"/>
  <c r="Q51" i="12"/>
  <c r="Q27" i="12"/>
  <c r="Q19" i="12"/>
  <c r="Q16" i="12"/>
  <c r="Q48" i="12"/>
  <c r="Q38" i="12"/>
  <c r="Q43" i="12"/>
  <c r="Q17" i="12"/>
  <c r="Q14" i="12"/>
  <c r="Q57" i="12"/>
  <c r="Q40" i="12"/>
  <c r="Q53" i="12"/>
  <c r="Q35" i="12"/>
  <c r="Q29" i="12"/>
  <c r="Q13" i="12"/>
  <c r="Q55" i="12"/>
  <c r="Q45" i="12"/>
  <c r="Q34" i="12"/>
  <c r="Q25" i="12"/>
  <c r="Q26" i="12"/>
  <c r="Q58" i="12"/>
  <c r="Q47" i="12"/>
  <c r="Q37" i="12"/>
  <c r="Q31" i="12"/>
  <c r="Q23" i="12"/>
  <c r="Q24" i="12"/>
  <c r="Q50" i="12"/>
  <c r="Q39" i="12"/>
  <c r="Q52" i="12"/>
  <c r="Q22" i="12"/>
  <c r="Q28" i="12"/>
  <c r="Q21" i="12"/>
  <c r="Q42" i="12"/>
  <c r="Q56" i="12"/>
  <c r="Q44" i="12"/>
  <c r="Q15" i="12"/>
  <c r="Q18" i="12"/>
  <c r="Q33" i="12"/>
  <c r="Q49" i="12"/>
  <c r="Q54" i="12"/>
  <c r="Q36" i="12"/>
  <c r="Q30" i="12"/>
  <c r="Q20" i="12"/>
  <c r="Q32" i="12"/>
  <c r="R55" i="12"/>
  <c r="R45" i="12"/>
  <c r="R50" i="12"/>
  <c r="R28" i="12"/>
  <c r="R21" i="12"/>
  <c r="R15" i="12"/>
  <c r="R58" i="12"/>
  <c r="R47" i="12"/>
  <c r="R37" i="12"/>
  <c r="R42" i="12"/>
  <c r="R18" i="12"/>
  <c r="R33" i="12"/>
  <c r="R39" i="12"/>
  <c r="R52" i="12"/>
  <c r="R30" i="12"/>
  <c r="R20" i="12"/>
  <c r="R32" i="12"/>
  <c r="R57" i="12"/>
  <c r="R56" i="12"/>
  <c r="R44" i="12"/>
  <c r="R27" i="12"/>
  <c r="R19" i="12"/>
  <c r="R16" i="12"/>
  <c r="R49" i="12"/>
  <c r="R54" i="12"/>
  <c r="R36" i="12"/>
  <c r="R17" i="12"/>
  <c r="R14" i="12"/>
  <c r="R41" i="12"/>
  <c r="R46" i="12"/>
  <c r="R51" i="12"/>
  <c r="R29" i="12"/>
  <c r="R34" i="12"/>
  <c r="R48" i="12"/>
  <c r="R38" i="12"/>
  <c r="R43" i="12"/>
  <c r="R25" i="12"/>
  <c r="R26" i="12"/>
  <c r="R31" i="12"/>
  <c r="R40" i="12"/>
  <c r="R53" i="12"/>
  <c r="R35" i="12"/>
  <c r="R23" i="12"/>
  <c r="R24" i="12"/>
  <c r="R22" i="12"/>
  <c r="S58" i="12"/>
  <c r="S47" i="12"/>
  <c r="S37" i="12"/>
  <c r="S42" i="12"/>
  <c r="S20" i="12"/>
  <c r="S32" i="12"/>
  <c r="S27" i="12"/>
  <c r="S39" i="12"/>
  <c r="S52" i="12"/>
  <c r="S49" i="12"/>
  <c r="S19" i="12"/>
  <c r="S16" i="12"/>
  <c r="S17" i="12"/>
  <c r="S57" i="12"/>
  <c r="S56" i="12"/>
  <c r="S44" i="12"/>
  <c r="S41" i="12"/>
  <c r="S54" i="12"/>
  <c r="S36" i="12"/>
  <c r="S29" i="12"/>
  <c r="S34" i="12"/>
  <c r="S46" i="12"/>
  <c r="S51" i="12"/>
  <c r="S25" i="12"/>
  <c r="S26" i="12"/>
  <c r="S31" i="12"/>
  <c r="S48" i="12"/>
  <c r="S38" i="12"/>
  <c r="S43" i="12"/>
  <c r="S23" i="12"/>
  <c r="S24" i="12"/>
  <c r="S22" i="12"/>
  <c r="S40" i="12"/>
  <c r="S53" i="12"/>
  <c r="S35" i="12"/>
  <c r="S28" i="12"/>
  <c r="S21" i="12"/>
  <c r="S15" i="12"/>
  <c r="S55" i="12"/>
  <c r="S45" i="12"/>
  <c r="S50" i="12"/>
  <c r="S18" i="12"/>
  <c r="S33" i="12"/>
  <c r="S30" i="12"/>
  <c r="T53" i="12"/>
  <c r="T35" i="12"/>
  <c r="T23" i="12"/>
  <c r="T24" i="12"/>
  <c r="T55" i="12"/>
  <c r="T45" i="12"/>
  <c r="T50" i="12"/>
  <c r="T28" i="12"/>
  <c r="T21" i="12"/>
  <c r="T30" i="12"/>
  <c r="T47" i="12"/>
  <c r="T37" i="12"/>
  <c r="T42" i="12"/>
  <c r="T18" i="12"/>
  <c r="T33" i="12"/>
  <c r="T27" i="12"/>
  <c r="T58" i="12"/>
  <c r="T39" i="12"/>
  <c r="T52" i="12"/>
  <c r="T34" i="12"/>
  <c r="T20" i="12"/>
  <c r="T32" i="12"/>
  <c r="T17" i="12"/>
  <c r="T56" i="12"/>
  <c r="T44" i="12"/>
  <c r="T49" i="12"/>
  <c r="T19" i="12"/>
  <c r="T16" i="12"/>
  <c r="T29" i="12"/>
  <c r="T57" i="12"/>
  <c r="T54" i="12"/>
  <c r="T36" i="12"/>
  <c r="T41" i="12"/>
  <c r="T25" i="12"/>
  <c r="T46" i="12"/>
  <c r="T51" i="12"/>
  <c r="T48" i="12"/>
  <c r="T31" i="12"/>
  <c r="T38" i="12"/>
  <c r="T43" i="12"/>
  <c r="T40" i="12"/>
  <c r="T26" i="12"/>
  <c r="T22" i="12"/>
  <c r="U53" i="12"/>
  <c r="U35" i="12"/>
  <c r="U55" i="12"/>
  <c r="U31" i="12"/>
  <c r="U23" i="12"/>
  <c r="U58" i="12"/>
  <c r="U45" i="12"/>
  <c r="U50" i="12"/>
  <c r="U47" i="12"/>
  <c r="U26" i="12"/>
  <c r="U22" i="12"/>
  <c r="U37" i="12"/>
  <c r="U42" i="12"/>
  <c r="U39" i="12"/>
  <c r="U24" i="12"/>
  <c r="U57" i="12"/>
  <c r="U52" i="12"/>
  <c r="U34" i="12"/>
  <c r="U28" i="12"/>
  <c r="U21" i="12"/>
  <c r="U30" i="12"/>
  <c r="U56" i="12"/>
  <c r="U44" i="12"/>
  <c r="U49" i="12"/>
  <c r="U18" i="12"/>
  <c r="U33" i="12"/>
  <c r="U27" i="12"/>
  <c r="U54" i="12"/>
  <c r="U36" i="12"/>
  <c r="U41" i="12"/>
  <c r="U20" i="12"/>
  <c r="U32" i="12"/>
  <c r="U17" i="12"/>
  <c r="U46" i="12"/>
  <c r="U51" i="12"/>
  <c r="U48" i="12"/>
  <c r="U19" i="12"/>
  <c r="U29" i="12"/>
  <c r="U38" i="12"/>
  <c r="U43" i="12"/>
  <c r="U40" i="12"/>
  <c r="U25" i="12"/>
  <c r="V56" i="12"/>
  <c r="V51" i="12"/>
  <c r="V33" i="12"/>
  <c r="V19" i="12"/>
  <c r="V31" i="12"/>
  <c r="V25" i="12"/>
  <c r="V43" i="12"/>
  <c r="V55" i="12"/>
  <c r="V22" i="12"/>
  <c r="V23" i="12"/>
  <c r="V53" i="12"/>
  <c r="V50" i="12"/>
  <c r="V47" i="12"/>
  <c r="V35" i="12"/>
  <c r="V58" i="12"/>
  <c r="V45" i="12"/>
  <c r="V42" i="12"/>
  <c r="V39" i="12"/>
  <c r="V26" i="12"/>
  <c r="V30" i="12"/>
  <c r="V28" i="12"/>
  <c r="V37" i="12"/>
  <c r="V49" i="12"/>
  <c r="V54" i="12"/>
  <c r="V24" i="12"/>
  <c r="V27" i="12"/>
  <c r="V18" i="12"/>
  <c r="V57" i="12"/>
  <c r="V52" i="12"/>
  <c r="V41" i="12"/>
  <c r="V46" i="12"/>
  <c r="V21" i="12"/>
  <c r="V44" i="12"/>
  <c r="V48" i="12"/>
  <c r="V38" i="12"/>
  <c r="V32" i="12"/>
  <c r="V34" i="12"/>
  <c r="V36" i="12"/>
  <c r="V40" i="12"/>
  <c r="V20" i="12"/>
  <c r="V29" i="12"/>
  <c r="W58" i="12"/>
  <c r="W52" i="12"/>
  <c r="W49" i="12"/>
  <c r="W46" i="12"/>
  <c r="W21" i="12"/>
  <c r="W30" i="12"/>
  <c r="W44" i="12"/>
  <c r="W41" i="12"/>
  <c r="W38" i="12"/>
  <c r="W32" i="12"/>
  <c r="W27" i="12"/>
  <c r="W20" i="12"/>
  <c r="W57" i="12"/>
  <c r="W36" i="12"/>
  <c r="W48" i="12"/>
  <c r="W56" i="12"/>
  <c r="W19" i="12"/>
  <c r="W51" i="12"/>
  <c r="W40" i="12"/>
  <c r="W53" i="12"/>
  <c r="W34" i="12"/>
  <c r="W43" i="12"/>
  <c r="W55" i="12"/>
  <c r="W45" i="12"/>
  <c r="W33" i="12"/>
  <c r="W29" i="12"/>
  <c r="W35" i="12"/>
  <c r="W47" i="12"/>
  <c r="W37" i="12"/>
  <c r="W31" i="12"/>
  <c r="W25" i="12"/>
  <c r="W50" i="12"/>
  <c r="W39" i="12"/>
  <c r="W26" i="12"/>
  <c r="W22" i="12"/>
  <c r="W23" i="12"/>
  <c r="W42" i="12"/>
  <c r="W54" i="12"/>
  <c r="W24" i="12"/>
  <c r="W28" i="12"/>
  <c r="X51" i="12"/>
  <c r="X48" i="12"/>
  <c r="X56" i="12"/>
  <c r="X43" i="12"/>
  <c r="X40" i="12"/>
  <c r="X53" i="12"/>
  <c r="X29" i="12"/>
  <c r="X35" i="12"/>
  <c r="X55" i="12"/>
  <c r="X45" i="12"/>
  <c r="X33" i="12"/>
  <c r="X25" i="12"/>
  <c r="X26" i="12"/>
  <c r="X50" i="12"/>
  <c r="X47" i="12"/>
  <c r="X37" i="12"/>
  <c r="X31" i="12"/>
  <c r="X23" i="12"/>
  <c r="X24" i="12"/>
  <c r="X42" i="12"/>
  <c r="X39" i="12"/>
  <c r="X52" i="12"/>
  <c r="X22" i="12"/>
  <c r="X28" i="12"/>
  <c r="X21" i="12"/>
  <c r="X58" i="12"/>
  <c r="X34" i="12"/>
  <c r="X54" i="12"/>
  <c r="X44" i="12"/>
  <c r="X49" i="12"/>
  <c r="X46" i="12"/>
  <c r="X36" i="12"/>
  <c r="X30" i="12"/>
  <c r="X20" i="12"/>
  <c r="X57" i="12"/>
  <c r="X41" i="12"/>
  <c r="X38" i="12"/>
  <c r="X32" i="12"/>
  <c r="X27" i="12"/>
  <c r="Y48" i="12"/>
  <c r="Y56" i="12"/>
  <c r="Y43" i="12"/>
  <c r="Y57" i="12"/>
  <c r="Y40" i="12"/>
  <c r="Y53" i="12"/>
  <c r="Y35" i="12"/>
  <c r="Y29" i="12"/>
  <c r="Y55" i="12"/>
  <c r="Y45" i="12"/>
  <c r="Y33" i="12"/>
  <c r="Y25" i="12"/>
  <c r="Y58" i="12"/>
  <c r="Y47" i="12"/>
  <c r="Y37" i="12"/>
  <c r="Y31" i="12"/>
  <c r="Y34" i="12"/>
  <c r="Y26" i="12"/>
  <c r="Y50" i="12"/>
  <c r="Y39" i="12"/>
  <c r="Y52" i="12"/>
  <c r="Y22" i="12"/>
  <c r="Y23" i="12"/>
  <c r="Y24" i="12"/>
  <c r="Y42" i="12"/>
  <c r="Y54" i="12"/>
  <c r="Y44" i="12"/>
  <c r="Y28" i="12"/>
  <c r="Y21" i="12"/>
  <c r="Y49" i="12"/>
  <c r="Y46" i="12"/>
  <c r="Y36" i="12"/>
  <c r="Y30" i="12"/>
  <c r="Y32" i="12"/>
  <c r="Y41" i="12"/>
  <c r="Y38" i="12"/>
  <c r="Y51" i="12"/>
  <c r="Y27" i="12"/>
  <c r="Z48" i="12"/>
  <c r="Z38" i="12"/>
  <c r="Z51" i="12"/>
  <c r="Z29" i="12"/>
  <c r="Z31" i="12"/>
  <c r="Z40" i="12"/>
  <c r="Z56" i="12"/>
  <c r="Z43" i="12"/>
  <c r="Z25" i="12"/>
  <c r="Z22" i="12"/>
  <c r="Z33" i="12"/>
  <c r="Z53" i="12"/>
  <c r="Z35" i="12"/>
  <c r="Z34" i="12"/>
  <c r="Z26" i="12"/>
  <c r="Z58" i="12"/>
  <c r="Z55" i="12"/>
  <c r="Z45" i="12"/>
  <c r="Z50" i="12"/>
  <c r="Z23" i="12"/>
  <c r="Z24" i="12"/>
  <c r="Z47" i="12"/>
  <c r="Z37" i="12"/>
  <c r="Z42" i="12"/>
  <c r="Z28" i="12"/>
  <c r="Z57" i="12"/>
  <c r="Z39" i="12"/>
  <c r="Z52" i="12"/>
  <c r="Z30" i="12"/>
  <c r="Z32" i="12"/>
  <c r="Z49" i="12"/>
  <c r="Z54" i="12"/>
  <c r="Z44" i="12"/>
  <c r="Z27" i="12"/>
  <c r="Z41" i="12"/>
  <c r="Z46" i="12"/>
  <c r="Z36" i="12"/>
  <c r="AA48" i="12"/>
  <c r="AA56" i="12"/>
  <c r="AA43" i="12"/>
  <c r="AA34" i="12"/>
  <c r="AA26" i="12"/>
  <c r="AA40" i="12"/>
  <c r="AA53" i="12"/>
  <c r="AA35" i="12"/>
  <c r="AA23" i="12"/>
  <c r="AA24" i="12"/>
  <c r="AA33" i="12"/>
  <c r="AA55" i="12"/>
  <c r="AA45" i="12"/>
  <c r="AA50" i="12"/>
  <c r="AA28" i="12"/>
  <c r="AA30" i="12"/>
  <c r="AA58" i="12"/>
  <c r="AA47" i="12"/>
  <c r="AA37" i="12"/>
  <c r="AA42" i="12"/>
  <c r="AA32" i="12"/>
  <c r="AA27" i="12"/>
  <c r="AA39" i="12"/>
  <c r="AA52" i="12"/>
  <c r="AA49" i="12"/>
  <c r="AA57" i="12"/>
  <c r="AA54" i="12"/>
  <c r="AA44" i="12"/>
  <c r="AA41" i="12"/>
  <c r="AA46" i="12"/>
  <c r="AA36" i="12"/>
  <c r="AA29" i="12"/>
  <c r="AA31" i="12"/>
  <c r="AA38" i="12"/>
  <c r="AA51" i="12"/>
  <c r="AA25" i="12"/>
  <c r="AB54" i="12"/>
  <c r="AB44" i="12"/>
  <c r="AB49" i="12"/>
  <c r="AB29" i="12"/>
  <c r="AB57" i="12"/>
  <c r="AB46" i="12"/>
  <c r="AB36" i="12"/>
  <c r="AB41" i="12"/>
  <c r="AB31" i="12"/>
  <c r="AB25" i="12"/>
  <c r="AB38" i="12"/>
  <c r="AB51" i="12"/>
  <c r="AB48" i="12"/>
  <c r="AB56" i="12"/>
  <c r="AB43" i="12"/>
  <c r="AB40" i="12"/>
  <c r="AB26" i="12"/>
  <c r="AB53" i="12"/>
  <c r="AB35" i="12"/>
  <c r="AB24" i="12"/>
  <c r="AB33" i="12"/>
  <c r="AB55" i="12"/>
  <c r="AB45" i="12"/>
  <c r="AB50" i="12"/>
  <c r="AB28" i="12"/>
  <c r="AB30" i="12"/>
  <c r="AB47" i="12"/>
  <c r="AB37" i="12"/>
  <c r="AB42" i="12"/>
  <c r="AB32" i="12"/>
  <c r="AB27" i="12"/>
  <c r="AB58" i="12"/>
  <c r="AB39" i="12"/>
  <c r="AB52" i="12"/>
  <c r="AB34" i="12"/>
  <c r="AC44" i="12"/>
  <c r="AC49" i="12"/>
  <c r="AC32" i="12"/>
  <c r="AC27" i="12"/>
  <c r="AC54" i="12"/>
  <c r="AC36" i="12"/>
  <c r="AC41" i="12"/>
  <c r="AC56" i="12"/>
  <c r="AC46" i="12"/>
  <c r="AC51" i="12"/>
  <c r="AC48" i="12"/>
  <c r="AC29" i="12"/>
  <c r="AC38" i="12"/>
  <c r="AC43" i="12"/>
  <c r="AC40" i="12"/>
  <c r="AC31" i="12"/>
  <c r="AC25" i="12"/>
  <c r="AC53" i="12"/>
  <c r="AC35" i="12"/>
  <c r="AC55" i="12"/>
  <c r="AC58" i="12"/>
  <c r="AC45" i="12"/>
  <c r="AC50" i="12"/>
  <c r="AC47" i="12"/>
  <c r="AC26" i="12"/>
  <c r="AC37" i="12"/>
  <c r="AC42" i="12"/>
  <c r="AC39" i="12"/>
  <c r="AC33" i="12"/>
  <c r="AC57" i="12"/>
  <c r="AC52" i="12"/>
  <c r="AC34" i="12"/>
  <c r="AC28" i="12"/>
  <c r="AC30" i="12"/>
  <c r="AD58" i="12"/>
  <c r="AD45" i="12"/>
  <c r="AD42" i="12"/>
  <c r="AD39" i="12"/>
  <c r="AD28" i="12"/>
  <c r="AD37" i="12"/>
  <c r="AD49" i="12"/>
  <c r="AD54" i="12"/>
  <c r="AD26" i="12"/>
  <c r="AD30" i="12"/>
  <c r="AD57" i="12"/>
  <c r="AD52" i="12"/>
  <c r="AD41" i="12"/>
  <c r="AD46" i="12"/>
  <c r="AD27" i="12"/>
  <c r="AD44" i="12"/>
  <c r="AD48" i="12"/>
  <c r="AD38" i="12"/>
  <c r="AD36" i="12"/>
  <c r="AD40" i="12"/>
  <c r="AD34" i="12"/>
  <c r="AD32" i="12"/>
  <c r="AD29" i="12"/>
  <c r="AD56" i="12"/>
  <c r="AD51" i="12"/>
  <c r="AD33" i="12"/>
  <c r="AD43" i="12"/>
  <c r="AD55" i="12"/>
  <c r="AD31" i="12"/>
  <c r="AD35" i="12"/>
  <c r="AD53" i="12"/>
  <c r="AD50" i="12"/>
  <c r="AD47" i="12"/>
  <c r="AE51" i="12"/>
  <c r="AE40" i="12"/>
  <c r="AE45" i="12"/>
  <c r="AE31" i="12"/>
  <c r="AE56" i="12"/>
  <c r="AE43" i="12"/>
  <c r="AE55" i="12"/>
  <c r="AE37" i="12"/>
  <c r="AE35" i="12"/>
  <c r="AE47" i="12"/>
  <c r="AE28" i="12"/>
  <c r="AE50" i="12"/>
  <c r="AE39" i="12"/>
  <c r="AE30" i="12"/>
  <c r="AE58" i="12"/>
  <c r="AE42" i="12"/>
  <c r="AE54" i="12"/>
  <c r="AE27" i="12"/>
  <c r="AE34" i="12"/>
  <c r="AE52" i="12"/>
  <c r="AE49" i="12"/>
  <c r="AE46" i="12"/>
  <c r="AE32" i="12"/>
  <c r="AE57" i="12"/>
  <c r="AE44" i="12"/>
  <c r="AE41" i="12"/>
  <c r="AE38" i="12"/>
  <c r="AE33" i="12"/>
  <c r="AE36" i="12"/>
  <c r="AE48" i="12"/>
  <c r="AE53" i="12"/>
  <c r="AE29" i="12"/>
  <c r="AF35" i="12"/>
  <c r="AF40" i="12"/>
  <c r="AF45" i="12"/>
  <c r="AF31" i="12"/>
  <c r="AF56" i="12"/>
  <c r="AF55" i="12"/>
  <c r="AF37" i="12"/>
  <c r="AF50" i="12"/>
  <c r="AF47" i="12"/>
  <c r="AF52" i="12"/>
  <c r="AF28" i="12"/>
  <c r="AF58" i="12"/>
  <c r="AF42" i="12"/>
  <c r="AF39" i="12"/>
  <c r="AF44" i="12"/>
  <c r="AF30" i="12"/>
  <c r="AF34" i="12"/>
  <c r="AF54" i="12"/>
  <c r="AF36" i="12"/>
  <c r="AF57" i="12"/>
  <c r="AF49" i="12"/>
  <c r="AF46" i="12"/>
  <c r="AF32" i="12"/>
  <c r="AF51" i="12"/>
  <c r="AF41" i="12"/>
  <c r="AF38" i="12"/>
  <c r="AF33" i="12"/>
  <c r="AF43" i="12"/>
  <c r="AF48" i="12"/>
  <c r="AF53" i="12"/>
  <c r="AF29" i="12"/>
  <c r="AG40" i="12"/>
  <c r="AG45" i="12"/>
  <c r="AG31" i="12"/>
  <c r="AG34" i="12"/>
  <c r="AG58" i="12"/>
  <c r="AG55" i="12"/>
  <c r="AG37" i="12"/>
  <c r="AG56" i="12"/>
  <c r="AG47" i="12"/>
  <c r="AG52" i="12"/>
  <c r="AG50" i="12"/>
  <c r="AG39" i="12"/>
  <c r="AG44" i="12"/>
  <c r="AG30" i="12"/>
  <c r="AG42" i="12"/>
  <c r="AG54" i="12"/>
  <c r="AG36" i="12"/>
  <c r="AG32" i="12"/>
  <c r="AG49" i="12"/>
  <c r="AG46" i="12"/>
  <c r="AG51" i="12"/>
  <c r="AG41" i="12"/>
  <c r="AG38" i="12"/>
  <c r="AG43" i="12"/>
  <c r="AG33" i="12"/>
  <c r="AG57" i="12"/>
  <c r="AG48" i="12"/>
  <c r="AG53" i="12"/>
  <c r="AG35" i="12"/>
  <c r="AG29" i="12"/>
  <c r="AH49" i="12"/>
  <c r="AH54" i="12"/>
  <c r="AH36" i="12"/>
  <c r="AH41" i="12"/>
  <c r="AH46" i="12"/>
  <c r="AH51" i="12"/>
  <c r="AH48" i="12"/>
  <c r="AH38" i="12"/>
  <c r="AH43" i="12"/>
  <c r="AH31" i="12"/>
  <c r="AH40" i="12"/>
  <c r="AH53" i="12"/>
  <c r="AH35" i="12"/>
  <c r="AH34" i="12"/>
  <c r="AH33" i="12"/>
  <c r="AH45" i="12"/>
  <c r="AH56" i="12"/>
  <c r="AH58" i="12"/>
  <c r="AH55" i="12"/>
  <c r="AH37" i="12"/>
  <c r="AH50" i="12"/>
  <c r="AH47" i="12"/>
  <c r="AH52" i="12"/>
  <c r="AH42" i="12"/>
  <c r="AH57" i="12"/>
  <c r="AH39" i="12"/>
  <c r="AH44" i="12"/>
  <c r="AH30" i="12"/>
  <c r="AH32" i="12"/>
  <c r="AI40" i="12"/>
  <c r="AI45" i="12"/>
  <c r="AI56" i="12"/>
  <c r="AI55" i="12"/>
  <c r="AI37" i="12"/>
  <c r="AI50" i="12"/>
  <c r="AI58" i="12"/>
  <c r="AI47" i="12"/>
  <c r="AI52" i="12"/>
  <c r="AI42" i="12"/>
  <c r="AI39" i="12"/>
  <c r="AI44" i="12"/>
  <c r="AI49" i="12"/>
  <c r="AI32" i="12"/>
  <c r="AI57" i="12"/>
  <c r="AI54" i="12"/>
  <c r="AI36" i="12"/>
  <c r="AI41" i="12"/>
  <c r="AI46" i="12"/>
  <c r="AI51" i="12"/>
  <c r="AI38" i="12"/>
  <c r="AI43" i="12"/>
  <c r="AI31" i="12"/>
  <c r="AI48" i="12"/>
  <c r="AI53" i="12"/>
  <c r="AI35" i="12"/>
  <c r="AI33" i="12"/>
  <c r="AI34" i="12"/>
  <c r="AJ45" i="12"/>
  <c r="AJ50" i="12"/>
  <c r="AJ55" i="12"/>
  <c r="AJ37" i="12"/>
  <c r="AJ42" i="12"/>
  <c r="AJ58" i="12"/>
  <c r="AJ47" i="12"/>
  <c r="AJ52" i="12"/>
  <c r="AJ34" i="12"/>
  <c r="AJ32" i="12"/>
  <c r="AJ39" i="12"/>
  <c r="AJ44" i="12"/>
  <c r="AJ49" i="12"/>
  <c r="AJ57" i="12"/>
  <c r="AJ54" i="12"/>
  <c r="AJ36" i="12"/>
  <c r="AJ41" i="12"/>
  <c r="AJ46" i="12"/>
  <c r="AJ51" i="12"/>
  <c r="AJ48" i="12"/>
  <c r="AJ38" i="12"/>
  <c r="AJ43" i="12"/>
  <c r="AJ40" i="12"/>
  <c r="AJ56" i="12"/>
  <c r="AJ53" i="12"/>
  <c r="AJ35" i="12"/>
  <c r="AJ33" i="12"/>
  <c r="AK53" i="12"/>
  <c r="AK35" i="12"/>
  <c r="AK55" i="12"/>
  <c r="AK58" i="12"/>
  <c r="AK45" i="12"/>
  <c r="AK50" i="12"/>
  <c r="AK47" i="12"/>
  <c r="AK37" i="12"/>
  <c r="AK42" i="12"/>
  <c r="AK39" i="12"/>
  <c r="AK57" i="12"/>
  <c r="AK52" i="12"/>
  <c r="AK34" i="12"/>
  <c r="AK44" i="12"/>
  <c r="AK49" i="12"/>
  <c r="AK54" i="12"/>
  <c r="AK36" i="12"/>
  <c r="AK41" i="12"/>
  <c r="AK56" i="12"/>
  <c r="AK46" i="12"/>
  <c r="AK51" i="12"/>
  <c r="AK48" i="12"/>
  <c r="AK38" i="12"/>
  <c r="AK43" i="12"/>
  <c r="AK40" i="12"/>
  <c r="AK33" i="12"/>
  <c r="AL43" i="12"/>
  <c r="AL34" i="12"/>
  <c r="AL53" i="12"/>
  <c r="AL35" i="12"/>
  <c r="AL55" i="12"/>
  <c r="AL58" i="12"/>
  <c r="AL45" i="12"/>
  <c r="AL50" i="12"/>
  <c r="AL47" i="12"/>
  <c r="AL37" i="12"/>
  <c r="AL42" i="12"/>
  <c r="AL39" i="12"/>
  <c r="AL57" i="12"/>
  <c r="AL52" i="12"/>
  <c r="AL49" i="12"/>
  <c r="AL54" i="12"/>
  <c r="AL44" i="12"/>
  <c r="AL41" i="12"/>
  <c r="AL46" i="12"/>
  <c r="AL36" i="12"/>
  <c r="AL48" i="12"/>
  <c r="AL38" i="12"/>
  <c r="AL56" i="12"/>
  <c r="AL51" i="12"/>
  <c r="AL40" i="12"/>
  <c r="AM58" i="12"/>
  <c r="AM42" i="12"/>
  <c r="AM54" i="12"/>
  <c r="AM52" i="12"/>
  <c r="AM49" i="12"/>
  <c r="AM46" i="12"/>
  <c r="AM57" i="12"/>
  <c r="AM44" i="12"/>
  <c r="AM41" i="12"/>
  <c r="AM38" i="12"/>
  <c r="AM36" i="12"/>
  <c r="AM48" i="12"/>
  <c r="AM53" i="12"/>
  <c r="AM51" i="12"/>
  <c r="AM40" i="12"/>
  <c r="AM45" i="12"/>
  <c r="AM56" i="12"/>
  <c r="AM43" i="12"/>
  <c r="AM55" i="12"/>
  <c r="AM37" i="12"/>
  <c r="AM35" i="12"/>
  <c r="AM47" i="12"/>
  <c r="AM50" i="12"/>
  <c r="AM39" i="12"/>
  <c r="AN57" i="12"/>
  <c r="AN41" i="12"/>
  <c r="AN46" i="12"/>
  <c r="AN51" i="12"/>
  <c r="AN48" i="12"/>
  <c r="AN38" i="12"/>
  <c r="AN43" i="12"/>
  <c r="AN40" i="12"/>
  <c r="AN53" i="12"/>
  <c r="AN55" i="12"/>
  <c r="AN45" i="12"/>
  <c r="AN50" i="12"/>
  <c r="AN47" i="12"/>
  <c r="AN37" i="12"/>
  <c r="AN42" i="12"/>
  <c r="AN39" i="12"/>
  <c r="AN52" i="12"/>
  <c r="AN58" i="12"/>
  <c r="AN56" i="12"/>
  <c r="AN44" i="12"/>
  <c r="AN49" i="12"/>
  <c r="AN54" i="12"/>
  <c r="AN36" i="12"/>
  <c r="AO49" i="12"/>
  <c r="AO54" i="12"/>
  <c r="AO41" i="12"/>
  <c r="AO46" i="12"/>
  <c r="AO51" i="12"/>
  <c r="AO48" i="12"/>
  <c r="AO38" i="12"/>
  <c r="AO43" i="12"/>
  <c r="AO57" i="12"/>
  <c r="AO40" i="12"/>
  <c r="AO53" i="12"/>
  <c r="AO55" i="12"/>
  <c r="AO45" i="12"/>
  <c r="AO58" i="12"/>
  <c r="AO47" i="12"/>
  <c r="AO37" i="12"/>
  <c r="AO50" i="12"/>
  <c r="AO39" i="12"/>
  <c r="AO52" i="12"/>
  <c r="AO42" i="12"/>
  <c r="AO56" i="12"/>
  <c r="AO44" i="12"/>
  <c r="AP49" i="12"/>
  <c r="AP56" i="12"/>
  <c r="AP44" i="12"/>
  <c r="AP41" i="12"/>
  <c r="AP54" i="12"/>
  <c r="AP48" i="12"/>
  <c r="AP46" i="12"/>
  <c r="AP51" i="12"/>
  <c r="AP40" i="12"/>
  <c r="AP38" i="12"/>
  <c r="AP43" i="12"/>
  <c r="AP53" i="12"/>
  <c r="AP58" i="12"/>
  <c r="AP55" i="12"/>
  <c r="AP45" i="12"/>
  <c r="AP50" i="12"/>
  <c r="AP47" i="12"/>
  <c r="AP42" i="12"/>
  <c r="AP57" i="12"/>
  <c r="AP39" i="12"/>
  <c r="AP52" i="12"/>
  <c r="AQ46" i="12"/>
  <c r="AQ51" i="12"/>
  <c r="AQ48" i="12"/>
  <c r="AQ43" i="12"/>
  <c r="AQ40" i="12"/>
  <c r="AQ53" i="12"/>
  <c r="AQ55" i="12"/>
  <c r="AQ45" i="12"/>
  <c r="AQ50" i="12"/>
  <c r="AQ58" i="12"/>
  <c r="AQ47" i="12"/>
  <c r="AQ42" i="12"/>
  <c r="AQ39" i="12"/>
  <c r="AQ52" i="12"/>
  <c r="AQ49" i="12"/>
  <c r="AQ57" i="12"/>
  <c r="AQ56" i="12"/>
  <c r="AQ44" i="12"/>
  <c r="AQ41" i="12"/>
  <c r="AQ54" i="12"/>
  <c r="AR43" i="12"/>
  <c r="AR40" i="12"/>
  <c r="AR56" i="12"/>
  <c r="AR53" i="12"/>
  <c r="AR45" i="12"/>
  <c r="AR50" i="12"/>
  <c r="AR55" i="12"/>
  <c r="AR42" i="12"/>
  <c r="AR58" i="12"/>
  <c r="AR47" i="12"/>
  <c r="AR52" i="12"/>
  <c r="AR44" i="12"/>
  <c r="AR49" i="12"/>
  <c r="AR57" i="12"/>
  <c r="AR54" i="12"/>
  <c r="AR41" i="12"/>
  <c r="AR46" i="12"/>
  <c r="AR51" i="12"/>
  <c r="AR48" i="12"/>
  <c r="AS56" i="12"/>
  <c r="AS46" i="12"/>
  <c r="AS51" i="12"/>
  <c r="AS48" i="12"/>
  <c r="AS43" i="12"/>
  <c r="AS53" i="12"/>
  <c r="AS55" i="12"/>
  <c r="AS58" i="12"/>
  <c r="AS45" i="12"/>
  <c r="AS50" i="12"/>
  <c r="AS47" i="12"/>
  <c r="AS42" i="12"/>
  <c r="AS57" i="12"/>
  <c r="AS52" i="12"/>
  <c r="AS44" i="12"/>
  <c r="AS49" i="12"/>
  <c r="AS54" i="12"/>
  <c r="AS41" i="12"/>
  <c r="AT58" i="12"/>
  <c r="AT45" i="12"/>
  <c r="AT50" i="12"/>
  <c r="AT47" i="12"/>
  <c r="AT42" i="12"/>
  <c r="AT57" i="12"/>
  <c r="AT52" i="12"/>
  <c r="AT49" i="12"/>
  <c r="AT54" i="12"/>
  <c r="AT44" i="12"/>
  <c r="AT46" i="12"/>
  <c r="AT48" i="12"/>
  <c r="AT56" i="12"/>
  <c r="AT51" i="12"/>
  <c r="AT43" i="12"/>
  <c r="AT53" i="12"/>
  <c r="AT55" i="12"/>
  <c r="AU48" i="12"/>
  <c r="AU53" i="12"/>
  <c r="AU51" i="12"/>
  <c r="AU45" i="12"/>
  <c r="AU56" i="12"/>
  <c r="AU43" i="12"/>
  <c r="AU55" i="12"/>
  <c r="AU47" i="12"/>
  <c r="AU50" i="12"/>
  <c r="AU58" i="12"/>
  <c r="AU54" i="12"/>
  <c r="AU52" i="12"/>
  <c r="AU49" i="12"/>
  <c r="AU46" i="12"/>
  <c r="AU57" i="12"/>
  <c r="AU44" i="12"/>
  <c r="AV50" i="12"/>
  <c r="AV47" i="12"/>
  <c r="AV52" i="12"/>
  <c r="AV58" i="12"/>
  <c r="AV44" i="12"/>
  <c r="AV54" i="12"/>
  <c r="AV57" i="12"/>
  <c r="AV49" i="12"/>
  <c r="AV46" i="12"/>
  <c r="AV51" i="12"/>
  <c r="AV48" i="12"/>
  <c r="AV53" i="12"/>
  <c r="AV45" i="12"/>
  <c r="AV56" i="12"/>
  <c r="AV55" i="12"/>
  <c r="AW50" i="12"/>
  <c r="AW54" i="12"/>
  <c r="AW49" i="12"/>
  <c r="AW46" i="12"/>
  <c r="AW51" i="12"/>
  <c r="AW57" i="12"/>
  <c r="AW48" i="12"/>
  <c r="AW53" i="12"/>
  <c r="AW45" i="12"/>
  <c r="AW55" i="12"/>
  <c r="AW56" i="12"/>
  <c r="AW58" i="12"/>
  <c r="AW47" i="12"/>
  <c r="AW52" i="12"/>
  <c r="AX55" i="12"/>
  <c r="AX57" i="12"/>
  <c r="AX47" i="12"/>
  <c r="AX52" i="12"/>
  <c r="AX56" i="12"/>
  <c r="AX49" i="12"/>
  <c r="AX54" i="12"/>
  <c r="AX46" i="12"/>
  <c r="AX51" i="12"/>
  <c r="AX48" i="12"/>
  <c r="AX53" i="12"/>
  <c r="AX58" i="12"/>
  <c r="AX50" i="12"/>
  <c r="AY48" i="12"/>
  <c r="AY53" i="12"/>
  <c r="AY50" i="12"/>
  <c r="AY55" i="12"/>
  <c r="AY58" i="12"/>
  <c r="AY47" i="12"/>
  <c r="AY52" i="12"/>
  <c r="AY56" i="12"/>
  <c r="AY49" i="12"/>
  <c r="AY57" i="12"/>
  <c r="AY54" i="12"/>
  <c r="AY51" i="12"/>
  <c r="AZ49" i="12"/>
  <c r="AZ57" i="12"/>
  <c r="AZ54" i="12"/>
  <c r="AZ51" i="12"/>
  <c r="AZ48" i="12"/>
  <c r="AZ56" i="12"/>
  <c r="AZ53" i="12"/>
  <c r="AZ50" i="12"/>
  <c r="AZ55" i="12"/>
  <c r="AZ58" i="12"/>
  <c r="AZ52" i="12"/>
  <c r="BA53" i="12"/>
  <c r="BA55" i="12"/>
  <c r="BA58" i="12"/>
  <c r="BA50" i="12"/>
  <c r="BA57" i="12"/>
  <c r="BA52" i="12"/>
  <c r="BA49" i="12"/>
  <c r="BA54" i="12"/>
  <c r="BA56" i="12"/>
  <c r="BA51" i="12"/>
  <c r="BB56" i="12"/>
  <c r="BB51" i="12"/>
  <c r="BB53" i="12"/>
  <c r="BB55" i="12"/>
  <c r="BB58" i="12"/>
  <c r="BB50" i="12"/>
  <c r="BB57" i="12"/>
  <c r="BB52" i="12"/>
  <c r="BB54" i="12"/>
  <c r="BC56" i="12"/>
  <c r="BC55" i="12"/>
  <c r="BC58" i="12"/>
  <c r="BC54" i="12"/>
  <c r="BC52" i="12"/>
  <c r="BC57" i="12"/>
  <c r="BC53" i="12"/>
  <c r="BC51" i="12"/>
  <c r="BD55" i="12"/>
  <c r="BD52" i="12"/>
  <c r="BD58" i="12"/>
  <c r="BD54" i="12"/>
  <c r="BD57" i="12"/>
  <c r="BD56" i="12"/>
  <c r="BD53" i="12"/>
  <c r="BE56" i="12"/>
  <c r="BE58" i="12"/>
  <c r="BE54" i="12"/>
  <c r="BE57" i="12"/>
  <c r="BE53" i="12"/>
  <c r="BE55" i="12"/>
  <c r="BF58" i="12"/>
  <c r="BF55" i="12"/>
  <c r="BF56" i="12"/>
  <c r="BF57" i="12"/>
  <c r="BF54" i="12"/>
  <c r="BG55" i="12"/>
  <c r="BG58" i="12"/>
  <c r="BG56" i="12"/>
  <c r="BG57" i="12"/>
  <c r="BH57" i="12"/>
  <c r="BH56" i="12"/>
  <c r="BH58" i="12"/>
  <c r="BI58" i="12"/>
  <c r="BI57" i="12"/>
  <c r="BJ58" i="12"/>
  <c r="EJ135" i="12"/>
  <c r="EJ136" i="12" s="1"/>
  <c r="EJ137" i="12" s="1"/>
  <c r="B139" i="12" s="1"/>
  <c r="EJ134" i="12"/>
  <c r="B131" i="12" s="1"/>
  <c r="M169" i="12" l="1"/>
  <c r="D131" i="12"/>
  <c r="C56" i="9"/>
  <c r="O171" i="8"/>
  <c r="O228" i="8"/>
  <c r="O227" i="8"/>
  <c r="C55" i="9"/>
  <c r="O170" i="8"/>
  <c r="C19" i="9"/>
  <c r="O56" i="8"/>
  <c r="BH168" i="12"/>
  <c r="BF165" i="12"/>
  <c r="BE166" i="12"/>
  <c r="BC169" i="12"/>
  <c r="BB168" i="12"/>
  <c r="BB163" i="12"/>
  <c r="BA164" i="12"/>
  <c r="AZ161" i="12"/>
  <c r="AY165" i="12"/>
  <c r="AY168" i="12"/>
  <c r="AX162" i="12"/>
  <c r="AW166" i="12"/>
  <c r="AW164" i="12"/>
  <c r="AV169" i="12"/>
  <c r="AV163" i="12"/>
  <c r="AU162" i="12"/>
  <c r="AU155" i="12"/>
  <c r="AT158" i="12"/>
  <c r="AT166" i="12"/>
  <c r="AS167" i="12"/>
  <c r="AS157" i="12"/>
  <c r="AR156" i="12"/>
  <c r="AR154" i="12"/>
  <c r="AR158" i="12"/>
  <c r="AQ165" i="12"/>
  <c r="AQ158" i="12"/>
  <c r="AP155" i="12"/>
  <c r="AP157" i="12"/>
  <c r="AP154" i="12"/>
  <c r="AO166" i="12"/>
  <c r="AO152" i="12"/>
  <c r="AO164" i="12"/>
  <c r="AN155" i="12"/>
  <c r="AN165" i="12"/>
  <c r="AM152" i="12"/>
  <c r="AM159" i="12"/>
  <c r="AM160" i="12"/>
  <c r="AL146" i="12"/>
  <c r="AL166" i="12"/>
  <c r="AL150" i="12"/>
  <c r="AL163" i="12"/>
  <c r="AK150" i="12"/>
  <c r="AK164" i="12"/>
  <c r="AK156" i="12"/>
  <c r="AJ164" i="12"/>
  <c r="AJ159" i="12"/>
  <c r="AJ147" i="12"/>
  <c r="AI148" i="12"/>
  <c r="AI159" i="12"/>
  <c r="AI165" i="12"/>
  <c r="AI153" i="12"/>
  <c r="AH158" i="12"/>
  <c r="AH165" i="12"/>
  <c r="AH156" i="12"/>
  <c r="AG152" i="12"/>
  <c r="AG154" i="12"/>
  <c r="AG148" i="12"/>
  <c r="AG168" i="12"/>
  <c r="AF161" i="12"/>
  <c r="AF162" i="12"/>
  <c r="AF157" i="12"/>
  <c r="AF165" i="12"/>
  <c r="AE147" i="12"/>
  <c r="AE142" i="12"/>
  <c r="AE164" i="12"/>
  <c r="AE138" i="12"/>
  <c r="AD167" i="12"/>
  <c r="AD164" i="12"/>
  <c r="AD155" i="12"/>
  <c r="AD156" i="12"/>
  <c r="AC158" i="12"/>
  <c r="AC147" i="12"/>
  <c r="AC148" i="12"/>
  <c r="AC162" i="12"/>
  <c r="AB137" i="12"/>
  <c r="AB163" i="12"/>
  <c r="AB169" i="12"/>
  <c r="AB158" i="12"/>
  <c r="AB150" i="12"/>
  <c r="AA142" i="12"/>
  <c r="AA140" i="12"/>
  <c r="AA144" i="12"/>
  <c r="AA145" i="12"/>
  <c r="Z157" i="12"/>
  <c r="Z145" i="12"/>
  <c r="Z167" i="12"/>
  <c r="Z150" i="12"/>
  <c r="Z154" i="12"/>
  <c r="Y142" i="12"/>
  <c r="Y144" i="12"/>
  <c r="Y167" i="12"/>
  <c r="Y137" i="12"/>
  <c r="Y164" i="12"/>
  <c r="X147" i="12"/>
  <c r="X136" i="12"/>
  <c r="X158" i="12"/>
  <c r="X137" i="12"/>
  <c r="W133" i="12"/>
  <c r="W136" i="12"/>
  <c r="W135" i="12"/>
  <c r="W158" i="12"/>
  <c r="W144" i="12"/>
  <c r="V132" i="12"/>
  <c r="V157" i="12"/>
  <c r="V135" i="12"/>
  <c r="V167" i="12"/>
  <c r="V146" i="12"/>
  <c r="V169" i="12"/>
  <c r="U161" i="12"/>
  <c r="U132" i="12"/>
  <c r="U152" i="12"/>
  <c r="U157" i="12"/>
  <c r="U156" i="12"/>
  <c r="T168" i="12"/>
  <c r="T143" i="12"/>
  <c r="T128" i="12"/>
  <c r="T144" i="12"/>
  <c r="T165" i="12"/>
  <c r="S141" i="12"/>
  <c r="S126" i="12"/>
  <c r="S155" i="12"/>
  <c r="S129" i="12"/>
  <c r="S154" i="12"/>
  <c r="S163" i="12"/>
  <c r="R161" i="12"/>
  <c r="R139" i="12"/>
  <c r="R157" i="12"/>
  <c r="R129" i="12"/>
  <c r="R150" i="12"/>
  <c r="Q128" i="12"/>
  <c r="Q148" i="12"/>
  <c r="Q158" i="12"/>
  <c r="Q140" i="12"/>
  <c r="Q163" i="12"/>
  <c r="Q133" i="12"/>
  <c r="P132" i="12"/>
  <c r="P156" i="12"/>
  <c r="P131" i="12"/>
  <c r="P144" i="12"/>
  <c r="P128" i="12"/>
  <c r="P143" i="12"/>
  <c r="O157" i="12"/>
  <c r="N161" i="12"/>
  <c r="N140" i="12"/>
  <c r="O147" i="12"/>
  <c r="O125" i="12"/>
  <c r="N148" i="12"/>
  <c r="O151" i="12"/>
  <c r="N164" i="12"/>
  <c r="N126" i="12"/>
  <c r="O135" i="12"/>
  <c r="N157" i="12"/>
  <c r="N127" i="12"/>
  <c r="M141" i="12"/>
  <c r="M152" i="12"/>
  <c r="M136" i="12"/>
  <c r="M151" i="12"/>
  <c r="M167" i="12"/>
  <c r="BH169" i="12"/>
  <c r="BF167" i="12"/>
  <c r="BD166" i="12"/>
  <c r="BC165" i="12"/>
  <c r="BB164" i="12"/>
  <c r="BA163" i="12"/>
  <c r="BA167" i="12"/>
  <c r="AZ165" i="12"/>
  <c r="AY160" i="12"/>
  <c r="AY159" i="12"/>
  <c r="AX160" i="12"/>
  <c r="AW161" i="12"/>
  <c r="AW167" i="12"/>
  <c r="AV156" i="12"/>
  <c r="AV164" i="12"/>
  <c r="AU165" i="12"/>
  <c r="AU158" i="12"/>
  <c r="AT153" i="12"/>
  <c r="AT169" i="12"/>
  <c r="AS168" i="12"/>
  <c r="AS154" i="12"/>
  <c r="AR159" i="12"/>
  <c r="AR165" i="12"/>
  <c r="AR169" i="12"/>
  <c r="AQ163" i="12"/>
  <c r="AQ168" i="12"/>
  <c r="AP151" i="12"/>
  <c r="AP163" i="12"/>
  <c r="AP156" i="12"/>
  <c r="AO157" i="12"/>
  <c r="AO153" i="12"/>
  <c r="AN151" i="12"/>
  <c r="AN158" i="12"/>
  <c r="AN153" i="12"/>
  <c r="AM163" i="12"/>
  <c r="AM158" i="12"/>
  <c r="AM167" i="12"/>
  <c r="AL153" i="12"/>
  <c r="AL156" i="12"/>
  <c r="AL160" i="12"/>
  <c r="AK148" i="12"/>
  <c r="AK161" i="12"/>
  <c r="AK165" i="12"/>
  <c r="AK154" i="12"/>
  <c r="AJ160" i="12"/>
  <c r="AJ151" i="12"/>
  <c r="AJ154" i="12"/>
  <c r="AI155" i="12"/>
  <c r="AI146" i="12"/>
  <c r="AI166" i="12"/>
  <c r="AI164" i="12"/>
  <c r="AH161" i="12"/>
  <c r="AH147" i="12"/>
  <c r="AH166" i="12"/>
  <c r="AG150" i="12"/>
  <c r="AG153" i="12"/>
  <c r="AG155" i="12"/>
  <c r="AG144" i="12"/>
  <c r="AF166" i="12"/>
  <c r="AF167" i="12"/>
  <c r="AF168" i="12"/>
  <c r="AF146" i="12"/>
  <c r="AE144" i="12"/>
  <c r="AE154" i="12"/>
  <c r="AE150" i="12"/>
  <c r="AE156" i="12"/>
  <c r="AD148" i="12"/>
  <c r="AD140" i="12"/>
  <c r="AD154" i="12"/>
  <c r="AD166" i="12"/>
  <c r="AC165" i="12"/>
  <c r="AC155" i="12"/>
  <c r="AC161" i="12"/>
  <c r="AC168" i="12"/>
  <c r="AB138" i="12"/>
  <c r="AB167" i="12"/>
  <c r="AB145" i="12"/>
  <c r="AB140" i="12"/>
  <c r="AB161" i="12"/>
  <c r="AA161" i="12"/>
  <c r="AA154" i="12"/>
  <c r="AA137" i="12"/>
  <c r="AA139" i="12"/>
  <c r="Z165" i="12"/>
  <c r="Z143" i="12"/>
  <c r="Z137" i="12"/>
  <c r="Z163" i="12"/>
  <c r="Z164" i="12"/>
  <c r="Y157" i="12"/>
  <c r="Y156" i="12"/>
  <c r="Y132" i="12"/>
  <c r="Y151" i="12"/>
  <c r="X133" i="12"/>
  <c r="X134" i="12"/>
  <c r="X143" i="12"/>
  <c r="X146" i="12"/>
  <c r="X150" i="12"/>
  <c r="W142" i="12"/>
  <c r="W153" i="12"/>
  <c r="W146" i="12"/>
  <c r="W141" i="12"/>
  <c r="W149" i="12"/>
  <c r="V143" i="12"/>
  <c r="V165" i="12"/>
  <c r="V134" i="12"/>
  <c r="V136" i="12"/>
  <c r="V162" i="12"/>
  <c r="U144" i="12"/>
  <c r="U166" i="12"/>
  <c r="U137" i="12"/>
  <c r="U142" i="12"/>
  <c r="U141" i="12"/>
  <c r="U163" i="12"/>
  <c r="T142" i="12"/>
  <c r="T150" i="12"/>
  <c r="T139" i="12"/>
  <c r="T141" i="12"/>
  <c r="T169" i="12"/>
  <c r="S152" i="12"/>
  <c r="S133" i="12"/>
  <c r="S159" i="12"/>
  <c r="S143" i="12"/>
  <c r="S135" i="12"/>
  <c r="S167" i="12"/>
  <c r="R136" i="12"/>
  <c r="R148" i="12"/>
  <c r="R169" i="12"/>
  <c r="R130" i="12"/>
  <c r="R166" i="12"/>
  <c r="Q134" i="12"/>
  <c r="Q166" i="12"/>
  <c r="Q129" i="12"/>
  <c r="Q137" i="12"/>
  <c r="Q162" i="12"/>
  <c r="Q147" i="12"/>
  <c r="P160" i="12"/>
  <c r="P158" i="12"/>
  <c r="P141" i="12"/>
  <c r="P151" i="12"/>
  <c r="P139" i="12"/>
  <c r="P155" i="12"/>
  <c r="O155" i="12"/>
  <c r="O127" i="12"/>
  <c r="N133" i="12"/>
  <c r="O139" i="12"/>
  <c r="O143" i="12"/>
  <c r="N158" i="12"/>
  <c r="O169" i="12"/>
  <c r="N168" i="12"/>
  <c r="N131" i="12"/>
  <c r="O146" i="12"/>
  <c r="N159" i="12"/>
  <c r="N136" i="12"/>
  <c r="M126" i="12"/>
  <c r="M130" i="12"/>
  <c r="M135" i="12"/>
  <c r="M140" i="12"/>
  <c r="M153" i="12"/>
  <c r="M164" i="12"/>
  <c r="BG168" i="12"/>
  <c r="BF166" i="12"/>
  <c r="BD163" i="12"/>
  <c r="BC162" i="12"/>
  <c r="BB169" i="12"/>
  <c r="BA161" i="12"/>
  <c r="BA160" i="12"/>
  <c r="AZ164" i="12"/>
  <c r="AY162" i="12"/>
  <c r="AX163" i="12"/>
  <c r="AX157" i="12"/>
  <c r="AW157" i="12"/>
  <c r="AW159" i="12"/>
  <c r="AV159" i="12"/>
  <c r="AV167" i="12"/>
  <c r="AU167" i="12"/>
  <c r="AU156" i="12"/>
  <c r="AT163" i="12"/>
  <c r="AT156" i="12"/>
  <c r="AS156" i="12"/>
  <c r="AS155" i="12"/>
  <c r="AR151" i="12"/>
  <c r="AR167" i="12"/>
  <c r="AQ169" i="12"/>
  <c r="AQ167" i="12"/>
  <c r="AQ154" i="12"/>
  <c r="AP149" i="12"/>
  <c r="AP158" i="12"/>
  <c r="AP159" i="12"/>
  <c r="AO151" i="12"/>
  <c r="AO165" i="12"/>
  <c r="AN163" i="12"/>
  <c r="AN169" i="12"/>
  <c r="AN157" i="12"/>
  <c r="AM168" i="12"/>
  <c r="AM150" i="12"/>
  <c r="AM154" i="12"/>
  <c r="AL165" i="12"/>
  <c r="AL159" i="12"/>
  <c r="AL167" i="12"/>
  <c r="AK159" i="12"/>
  <c r="AK168" i="12"/>
  <c r="AK147" i="12"/>
  <c r="AK167" i="12"/>
  <c r="AJ143" i="12"/>
  <c r="AJ168" i="12"/>
  <c r="AJ165" i="12"/>
  <c r="AI158" i="12"/>
  <c r="AI151" i="12"/>
  <c r="AI144" i="12"/>
  <c r="AH146" i="12"/>
  <c r="AH144" i="12"/>
  <c r="AH153" i="12"/>
  <c r="AH169" i="12"/>
  <c r="AG161" i="12"/>
  <c r="AG164" i="12"/>
  <c r="AG166" i="12"/>
  <c r="AG146" i="12"/>
  <c r="AF141" i="12"/>
  <c r="AF139" i="12"/>
  <c r="AF169" i="12"/>
  <c r="AF164" i="12"/>
  <c r="AE160" i="12"/>
  <c r="AE152" i="12"/>
  <c r="AE140" i="12"/>
  <c r="AE155" i="12"/>
  <c r="AD138" i="12"/>
  <c r="AD151" i="12"/>
  <c r="AD137" i="12"/>
  <c r="AD145" i="12"/>
  <c r="AC144" i="12"/>
  <c r="AC167" i="12"/>
  <c r="AC143" i="12"/>
  <c r="AC137" i="12"/>
  <c r="AB165" i="12"/>
  <c r="AB149" i="12"/>
  <c r="AB148" i="12"/>
  <c r="AB151" i="12"/>
  <c r="AA134" i="12"/>
  <c r="AA159" i="12"/>
  <c r="AA169" i="12"/>
  <c r="AA163" i="12"/>
  <c r="AA141" i="12"/>
  <c r="Z136" i="12"/>
  <c r="Z156" i="12"/>
  <c r="Z138" i="12"/>
  <c r="Z147" i="12"/>
  <c r="Z169" i="12"/>
  <c r="Y158" i="12"/>
  <c r="Y152" i="12"/>
  <c r="Y140" i="12"/>
  <c r="Y166" i="12"/>
  <c r="X141" i="12"/>
  <c r="X154" i="12"/>
  <c r="X160" i="12"/>
  <c r="X135" i="12"/>
  <c r="X131" i="12"/>
  <c r="W139" i="12"/>
  <c r="W130" i="12"/>
  <c r="W165" i="12"/>
  <c r="W131" i="12"/>
  <c r="W167" i="12"/>
  <c r="V141" i="12"/>
  <c r="V129" i="12"/>
  <c r="V150" i="12"/>
  <c r="V142" i="12"/>
  <c r="V168" i="12"/>
  <c r="U136" i="12"/>
  <c r="U131" i="12"/>
  <c r="U147" i="12"/>
  <c r="U153" i="12"/>
  <c r="U134" i="12"/>
  <c r="U160" i="12"/>
  <c r="T136" i="12"/>
  <c r="T161" i="12"/>
  <c r="T137" i="12"/>
  <c r="T160" i="12"/>
  <c r="T130" i="12"/>
  <c r="S164" i="12"/>
  <c r="S139" i="12"/>
  <c r="S127" i="12"/>
  <c r="S146" i="12"/>
  <c r="S151" i="12"/>
  <c r="R128" i="12"/>
  <c r="R142" i="12"/>
  <c r="R156" i="12"/>
  <c r="R127" i="12"/>
  <c r="R138" i="12"/>
  <c r="R167" i="12"/>
  <c r="Q142" i="12"/>
  <c r="Q165" i="12"/>
  <c r="Q138" i="12"/>
  <c r="Q150" i="12"/>
  <c r="Q168" i="12"/>
  <c r="Q157" i="12"/>
  <c r="P154" i="12"/>
  <c r="P142" i="12"/>
  <c r="P149" i="12"/>
  <c r="P168" i="12"/>
  <c r="P153" i="12"/>
  <c r="P164" i="12"/>
  <c r="O166" i="12"/>
  <c r="O141" i="12"/>
  <c r="N145" i="12"/>
  <c r="O160" i="12"/>
  <c r="O142" i="12"/>
  <c r="N153" i="12"/>
  <c r="O168" i="12"/>
  <c r="O128" i="12"/>
  <c r="N144" i="12"/>
  <c r="O153" i="12"/>
  <c r="O126" i="12"/>
  <c r="N139" i="12"/>
  <c r="M123" i="12"/>
  <c r="M131" i="12"/>
  <c r="M137" i="12"/>
  <c r="M146" i="12"/>
  <c r="M163" i="12"/>
  <c r="M157" i="12"/>
  <c r="BG169" i="12"/>
  <c r="BE167" i="12"/>
  <c r="BD167" i="12"/>
  <c r="BC166" i="12"/>
  <c r="BB165" i="12"/>
  <c r="BA166" i="12"/>
  <c r="AZ167" i="12"/>
  <c r="AZ162" i="12"/>
  <c r="AY163" i="12"/>
  <c r="AX166" i="12"/>
  <c r="AX161" i="12"/>
  <c r="AW165" i="12"/>
  <c r="AW169" i="12"/>
  <c r="AV157" i="12"/>
  <c r="AV155" i="12"/>
  <c r="AU169" i="12"/>
  <c r="AU159" i="12"/>
  <c r="AT165" i="12"/>
  <c r="AT159" i="12"/>
  <c r="AS153" i="12"/>
  <c r="AS160" i="12"/>
  <c r="AR160" i="12"/>
  <c r="AR153" i="12"/>
  <c r="AQ160" i="12"/>
  <c r="AQ152" i="12"/>
  <c r="AQ157" i="12"/>
  <c r="AP166" i="12"/>
  <c r="AP152" i="12"/>
  <c r="AO149" i="12"/>
  <c r="AO161" i="12"/>
  <c r="AO154" i="12"/>
  <c r="AN167" i="12"/>
  <c r="AN156" i="12"/>
  <c r="AN161" i="12"/>
  <c r="AM148" i="12"/>
  <c r="AM146" i="12"/>
  <c r="AM161" i="12"/>
  <c r="AL168" i="12"/>
  <c r="AL147" i="12"/>
  <c r="AL157" i="12"/>
  <c r="AK145" i="12"/>
  <c r="AK144" i="12"/>
  <c r="AK163" i="12"/>
  <c r="AJ145" i="12"/>
  <c r="AJ150" i="12"/>
  <c r="AJ161" i="12"/>
  <c r="AJ148" i="12"/>
  <c r="AI149" i="12"/>
  <c r="AI160" i="12"/>
  <c r="AI147" i="12"/>
  <c r="AH148" i="12"/>
  <c r="AH163" i="12"/>
  <c r="AH157" i="12"/>
  <c r="AH155" i="12"/>
  <c r="AG156" i="12"/>
  <c r="AG142" i="12"/>
  <c r="AG143" i="12"/>
  <c r="AG159" i="12"/>
  <c r="AF144" i="12"/>
  <c r="AF148" i="12"/>
  <c r="AF155" i="12"/>
  <c r="AF159" i="12"/>
  <c r="AE167" i="12"/>
  <c r="AE163" i="12"/>
  <c r="AE161" i="12"/>
  <c r="AE169" i="12"/>
  <c r="AD157" i="12"/>
  <c r="AD147" i="12"/>
  <c r="AD139" i="12"/>
  <c r="AD150" i="12"/>
  <c r="AC139" i="12"/>
  <c r="AC142" i="12"/>
  <c r="AC152" i="12"/>
  <c r="AC136" i="12"/>
  <c r="AB162" i="12"/>
  <c r="AB147" i="12"/>
  <c r="AB160" i="12"/>
  <c r="AB156" i="12"/>
  <c r="AA149" i="12"/>
  <c r="AA136" i="12"/>
  <c r="AA166" i="12"/>
  <c r="AA167" i="12"/>
  <c r="AA153" i="12"/>
  <c r="Z134" i="12"/>
  <c r="Z160" i="12"/>
  <c r="Z144" i="12"/>
  <c r="Z153" i="12"/>
  <c r="Y138" i="12"/>
  <c r="Y145" i="12"/>
  <c r="Y159" i="12"/>
  <c r="Y135" i="12"/>
  <c r="Y168" i="12"/>
  <c r="X144" i="12"/>
  <c r="X163" i="12"/>
  <c r="X164" i="12"/>
  <c r="X156" i="12"/>
  <c r="X138" i="12"/>
  <c r="W152" i="12"/>
  <c r="W161" i="12"/>
  <c r="W169" i="12"/>
  <c r="W156" i="12"/>
  <c r="W134" i="12"/>
  <c r="V154" i="12"/>
  <c r="V130" i="12"/>
  <c r="V160" i="12"/>
  <c r="V155" i="12"/>
  <c r="V131" i="12"/>
  <c r="U150" i="12"/>
  <c r="U135" i="12"/>
  <c r="U151" i="12"/>
  <c r="U167" i="12"/>
  <c r="U149" i="12"/>
  <c r="T127" i="12"/>
  <c r="T149" i="12"/>
  <c r="T135" i="12"/>
  <c r="T138" i="12"/>
  <c r="T157" i="12"/>
  <c r="T145" i="12"/>
  <c r="S165" i="12"/>
  <c r="S142" i="12"/>
  <c r="S134" i="12"/>
  <c r="S150" i="12"/>
  <c r="S162" i="12"/>
  <c r="R125" i="12"/>
  <c r="R154" i="12"/>
  <c r="R164" i="12"/>
  <c r="R146" i="12"/>
  <c r="R162" i="12"/>
  <c r="R137" i="12"/>
  <c r="Q154" i="12"/>
  <c r="Q127" i="12"/>
  <c r="Q136" i="12"/>
  <c r="Q161" i="12"/>
  <c r="Q125" i="12"/>
  <c r="Q153" i="12"/>
  <c r="P169" i="12"/>
  <c r="P138" i="12"/>
  <c r="P150" i="12"/>
  <c r="P166" i="12"/>
  <c r="P145" i="12"/>
  <c r="P165" i="12"/>
  <c r="N124" i="12"/>
  <c r="O144" i="12"/>
  <c r="N162" i="12"/>
  <c r="N122" i="12"/>
  <c r="O150" i="12"/>
  <c r="N163" i="12"/>
  <c r="N121" i="12"/>
  <c r="O130" i="12"/>
  <c r="N141" i="12"/>
  <c r="O164" i="12"/>
  <c r="O145" i="12"/>
  <c r="N149" i="12"/>
  <c r="M127" i="12"/>
  <c r="M132" i="12"/>
  <c r="M139" i="12"/>
  <c r="M156" i="12"/>
  <c r="M154" i="12"/>
  <c r="M165" i="12"/>
  <c r="BJ169" i="12"/>
  <c r="BG166" i="12"/>
  <c r="BE168" i="12"/>
  <c r="BD168" i="12"/>
  <c r="BC167" i="12"/>
  <c r="BB162" i="12"/>
  <c r="BA165" i="12"/>
  <c r="AZ160" i="12"/>
  <c r="AZ166" i="12"/>
  <c r="AY167" i="12"/>
  <c r="AX164" i="12"/>
  <c r="AX158" i="12"/>
  <c r="AW168" i="12"/>
  <c r="AW158" i="12"/>
  <c r="AV161" i="12"/>
  <c r="AU157" i="12"/>
  <c r="AU163" i="12"/>
  <c r="AT162" i="12"/>
  <c r="AT164" i="12"/>
  <c r="AT157" i="12"/>
  <c r="AS164" i="12"/>
  <c r="AS161" i="12"/>
  <c r="AR161" i="12"/>
  <c r="AR163" i="12"/>
  <c r="AQ166" i="12"/>
  <c r="AQ164" i="12"/>
  <c r="AQ156" i="12"/>
  <c r="AP167" i="12"/>
  <c r="AP168" i="12"/>
  <c r="AO160" i="12"/>
  <c r="AO168" i="12"/>
  <c r="AO167" i="12"/>
  <c r="AN152" i="12"/>
  <c r="AN159" i="12"/>
  <c r="AN160" i="12"/>
  <c r="AM153" i="12"/>
  <c r="AM166" i="12"/>
  <c r="AM149" i="12"/>
  <c r="AL155" i="12"/>
  <c r="AL158" i="12"/>
  <c r="AL161" i="12"/>
  <c r="AK149" i="12"/>
  <c r="AK162" i="12"/>
  <c r="AK157" i="12"/>
  <c r="AJ149" i="12"/>
  <c r="AJ169" i="12"/>
  <c r="AJ152" i="12"/>
  <c r="AJ155" i="12"/>
  <c r="AI156" i="12"/>
  <c r="AI154" i="12"/>
  <c r="AI157" i="12"/>
  <c r="AH150" i="12"/>
  <c r="AH167" i="12"/>
  <c r="AH168" i="12"/>
  <c r="AH142" i="12"/>
  <c r="AG151" i="12"/>
  <c r="AG163" i="12"/>
  <c r="AG165" i="12"/>
  <c r="AG160" i="12"/>
  <c r="AF151" i="12"/>
  <c r="AF152" i="12"/>
  <c r="AF154" i="12"/>
  <c r="AE141" i="12"/>
  <c r="AE143" i="12"/>
  <c r="AE168" i="12"/>
  <c r="AE165" i="12"/>
  <c r="AD142" i="12"/>
  <c r="AD163" i="12"/>
  <c r="AD158" i="12"/>
  <c r="AD149" i="12"/>
  <c r="AD160" i="12"/>
  <c r="AC146" i="12"/>
  <c r="AC163" i="12"/>
  <c r="AC150" i="12"/>
  <c r="AC153" i="12"/>
  <c r="AB166" i="12"/>
  <c r="AB168" i="12"/>
  <c r="AB142" i="12"/>
  <c r="AB159" i="12"/>
  <c r="AA147" i="12"/>
  <c r="AA148" i="12"/>
  <c r="AA146" i="12"/>
  <c r="AA150" i="12"/>
  <c r="AA165" i="12"/>
  <c r="Z148" i="12"/>
  <c r="Z140" i="12"/>
  <c r="Z162" i="12"/>
  <c r="Z152" i="12"/>
  <c r="Y147" i="12"/>
  <c r="Y148" i="12"/>
  <c r="Y161" i="12"/>
  <c r="Y150" i="12"/>
  <c r="Y141" i="12"/>
  <c r="X152" i="12"/>
  <c r="X148" i="12"/>
  <c r="X169" i="12"/>
  <c r="X159" i="12"/>
  <c r="X153" i="12"/>
  <c r="W163" i="12"/>
  <c r="W140" i="12"/>
  <c r="W138" i="12"/>
  <c r="W160" i="12"/>
  <c r="W157" i="12"/>
  <c r="V166" i="12"/>
  <c r="V139" i="12"/>
  <c r="V133" i="12"/>
  <c r="V152" i="12"/>
  <c r="V151" i="12"/>
  <c r="U128" i="12"/>
  <c r="U146" i="12"/>
  <c r="U164" i="12"/>
  <c r="U130" i="12"/>
  <c r="U155" i="12"/>
  <c r="T129" i="12"/>
  <c r="T156" i="12"/>
  <c r="T146" i="12"/>
  <c r="T152" i="12"/>
  <c r="T133" i="12"/>
  <c r="T164" i="12"/>
  <c r="S147" i="12"/>
  <c r="S161" i="12"/>
  <c r="S140" i="12"/>
  <c r="S157" i="12"/>
  <c r="S130" i="12"/>
  <c r="R135" i="12"/>
  <c r="R158" i="12"/>
  <c r="R168" i="12"/>
  <c r="R145" i="12"/>
  <c r="R159" i="12"/>
  <c r="R147" i="12"/>
  <c r="Q159" i="12"/>
  <c r="Q141" i="12"/>
  <c r="Q135" i="12"/>
  <c r="Q124" i="12"/>
  <c r="Q132" i="12"/>
  <c r="Q164" i="12"/>
  <c r="P127" i="12"/>
  <c r="P137" i="12"/>
  <c r="P161" i="12"/>
  <c r="P130" i="12"/>
  <c r="P152" i="12"/>
  <c r="O129" i="12"/>
  <c r="N129" i="12"/>
  <c r="O161" i="12"/>
  <c r="N166" i="12"/>
  <c r="N137" i="12"/>
  <c r="O149" i="12"/>
  <c r="O122" i="12"/>
  <c r="N130" i="12"/>
  <c r="O154" i="12"/>
  <c r="N156" i="12"/>
  <c r="N123" i="12"/>
  <c r="O137" i="12"/>
  <c r="N160" i="12"/>
  <c r="M129" i="12"/>
  <c r="M133" i="12"/>
  <c r="M149" i="12"/>
  <c r="M147" i="12"/>
  <c r="M155" i="12"/>
  <c r="M160" i="12"/>
  <c r="BI168" i="12"/>
  <c r="BG167" i="12"/>
  <c r="BE164" i="12"/>
  <c r="BD164" i="12"/>
  <c r="BC163" i="12"/>
  <c r="BB166" i="12"/>
  <c r="BA168" i="12"/>
  <c r="AZ168" i="12"/>
  <c r="AZ163" i="12"/>
  <c r="AY164" i="12"/>
  <c r="AX168" i="12"/>
  <c r="AX165" i="12"/>
  <c r="AW156" i="12"/>
  <c r="AV160" i="12"/>
  <c r="AV168" i="12"/>
  <c r="AU160" i="12"/>
  <c r="AU168" i="12"/>
  <c r="AT160" i="12"/>
  <c r="AT168" i="12"/>
  <c r="AS152" i="12"/>
  <c r="AS169" i="12"/>
  <c r="AS162" i="12"/>
  <c r="AR152" i="12"/>
  <c r="AR155" i="12"/>
  <c r="AQ151" i="12"/>
  <c r="AQ153" i="12"/>
  <c r="AQ159" i="12"/>
  <c r="AP150" i="12"/>
  <c r="AP162" i="12"/>
  <c r="AO169" i="12"/>
  <c r="AO159" i="12"/>
  <c r="AO148" i="12"/>
  <c r="AN147" i="12"/>
  <c r="AN149" i="12"/>
  <c r="AN164" i="12"/>
  <c r="AM165" i="12"/>
  <c r="AM147" i="12"/>
  <c r="AM169" i="12"/>
  <c r="AL154" i="12"/>
  <c r="AL149" i="12"/>
  <c r="AL148" i="12"/>
  <c r="AK155" i="12"/>
  <c r="AK169" i="12"/>
  <c r="AK152" i="12"/>
  <c r="AJ156" i="12"/>
  <c r="AJ146" i="12"/>
  <c r="AJ163" i="12"/>
  <c r="AJ157" i="12"/>
  <c r="AI168" i="12"/>
  <c r="AI163" i="12"/>
  <c r="AI169" i="12"/>
  <c r="AH160" i="12"/>
  <c r="AH141" i="12"/>
  <c r="AH151" i="12"/>
  <c r="AH149" i="12"/>
  <c r="AG162" i="12"/>
  <c r="AG167" i="12"/>
  <c r="AG158" i="12"/>
  <c r="AF142" i="12"/>
  <c r="AF147" i="12"/>
  <c r="AF163" i="12"/>
  <c r="AF140" i="12"/>
  <c r="AE149" i="12"/>
  <c r="AE139" i="12"/>
  <c r="AE145" i="12"/>
  <c r="AE146" i="12"/>
  <c r="AD146" i="12"/>
  <c r="AD143" i="12"/>
  <c r="AD165" i="12"/>
  <c r="AD162" i="12"/>
  <c r="AC138" i="12"/>
  <c r="AC154" i="12"/>
  <c r="AC160" i="12"/>
  <c r="AC166" i="12"/>
  <c r="AC164" i="12"/>
  <c r="AB144" i="12"/>
  <c r="AB153" i="12"/>
  <c r="AB136" i="12"/>
  <c r="AB135" i="12"/>
  <c r="AA155" i="12"/>
  <c r="AA156" i="12"/>
  <c r="AA135" i="12"/>
  <c r="AA138" i="12"/>
  <c r="AA168" i="12"/>
  <c r="Z166" i="12"/>
  <c r="Z151" i="12"/>
  <c r="Z161" i="12"/>
  <c r="Z168" i="12"/>
  <c r="Y154" i="12"/>
  <c r="Y155" i="12"/>
  <c r="Y136" i="12"/>
  <c r="Y162" i="12"/>
  <c r="Y163" i="12"/>
  <c r="X162" i="12"/>
  <c r="X145" i="12"/>
  <c r="X140" i="12"/>
  <c r="X165" i="12"/>
  <c r="X151" i="12"/>
  <c r="W168" i="12"/>
  <c r="W155" i="12"/>
  <c r="W137" i="12"/>
  <c r="W166" i="12"/>
  <c r="W154" i="12"/>
  <c r="V137" i="12"/>
  <c r="V149" i="12"/>
  <c r="V145" i="12"/>
  <c r="V163" i="12"/>
  <c r="V138" i="12"/>
  <c r="U143" i="12"/>
  <c r="U159" i="12"/>
  <c r="U169" i="12"/>
  <c r="U139" i="12"/>
  <c r="U165" i="12"/>
  <c r="T153" i="12"/>
  <c r="T159" i="12"/>
  <c r="T151" i="12"/>
  <c r="T163" i="12"/>
  <c r="T134" i="12"/>
  <c r="T158" i="12"/>
  <c r="S153" i="12"/>
  <c r="S132" i="12"/>
  <c r="S149" i="12"/>
  <c r="S160" i="12"/>
  <c r="S131" i="12"/>
  <c r="R133" i="12"/>
  <c r="R163" i="12"/>
  <c r="R132" i="12"/>
  <c r="R143" i="12"/>
  <c r="R140" i="12"/>
  <c r="R151" i="12"/>
  <c r="Q169" i="12"/>
  <c r="Q167" i="12"/>
  <c r="Q149" i="12"/>
  <c r="Q131" i="12"/>
  <c r="Q152" i="12"/>
  <c r="P123" i="12"/>
  <c r="P129" i="12"/>
  <c r="P157" i="12"/>
  <c r="P125" i="12"/>
  <c r="P148" i="12"/>
  <c r="P163" i="12"/>
  <c r="O123" i="12"/>
  <c r="N146" i="12"/>
  <c r="O159" i="12"/>
  <c r="N167" i="12"/>
  <c r="N142" i="12"/>
  <c r="O162" i="12"/>
  <c r="O133" i="12"/>
  <c r="N143" i="12"/>
  <c r="O140" i="12"/>
  <c r="N165" i="12"/>
  <c r="N132" i="12"/>
  <c r="O156" i="12"/>
  <c r="M122" i="12"/>
  <c r="M120" i="12"/>
  <c r="M138" i="12"/>
  <c r="M159" i="12"/>
  <c r="M142" i="12"/>
  <c r="M158" i="12"/>
  <c r="M166" i="12"/>
  <c r="BI169" i="12"/>
  <c r="BF168" i="12"/>
  <c r="BE165" i="12"/>
  <c r="BD169" i="12"/>
  <c r="BC168" i="12"/>
  <c r="BB161" i="12"/>
  <c r="BA162" i="12"/>
  <c r="AZ169" i="12"/>
  <c r="AY169" i="12"/>
  <c r="AY161" i="12"/>
  <c r="AX159" i="12"/>
  <c r="AX167" i="12"/>
  <c r="AW163" i="12"/>
  <c r="AV158" i="12"/>
  <c r="AV166" i="12"/>
  <c r="AU166" i="12"/>
  <c r="AU154" i="12"/>
  <c r="AT161" i="12"/>
  <c r="AT155" i="12"/>
  <c r="AS165" i="12"/>
  <c r="AS159" i="12"/>
  <c r="AS166" i="12"/>
  <c r="AR162" i="12"/>
  <c r="AR157" i="12"/>
  <c r="AQ162" i="12"/>
  <c r="AQ150" i="12"/>
  <c r="AP165" i="12"/>
  <c r="AP161" i="12"/>
  <c r="AP164" i="12"/>
  <c r="AO156" i="12"/>
  <c r="AO162" i="12"/>
  <c r="AO155" i="12"/>
  <c r="AN154" i="12"/>
  <c r="AN150" i="12"/>
  <c r="AN162" i="12"/>
  <c r="AM155" i="12"/>
  <c r="AM157" i="12"/>
  <c r="AM151" i="12"/>
  <c r="AL164" i="12"/>
  <c r="AL162" i="12"/>
  <c r="AL145" i="12"/>
  <c r="AK166" i="12"/>
  <c r="AK146" i="12"/>
  <c r="AK153" i="12"/>
  <c r="AJ158" i="12"/>
  <c r="AJ153" i="12"/>
  <c r="AJ166" i="12"/>
  <c r="AI143" i="12"/>
  <c r="AI145" i="12"/>
  <c r="AI162" i="12"/>
  <c r="AI167" i="12"/>
  <c r="AH145" i="12"/>
  <c r="AH162" i="12"/>
  <c r="AH154" i="12"/>
  <c r="AH159" i="12"/>
  <c r="AG141" i="12"/>
  <c r="AG169" i="12"/>
  <c r="AG140" i="12"/>
  <c r="AF149" i="12"/>
  <c r="AF153" i="12"/>
  <c r="AF143" i="12"/>
  <c r="AF156" i="12"/>
  <c r="AE159" i="12"/>
  <c r="AE151" i="12"/>
  <c r="AE148" i="12"/>
  <c r="AE153" i="12"/>
  <c r="AD152" i="12"/>
  <c r="AD141" i="12"/>
  <c r="AD168" i="12"/>
  <c r="AD159" i="12"/>
  <c r="AC156" i="12"/>
  <c r="AC157" i="12"/>
  <c r="AC141" i="12"/>
  <c r="AC159" i="12"/>
  <c r="AC169" i="12"/>
  <c r="AB141" i="12"/>
  <c r="AB154" i="12"/>
  <c r="AB143" i="12"/>
  <c r="AB146" i="12"/>
  <c r="AA158" i="12"/>
  <c r="AA160" i="12"/>
  <c r="AA151" i="12"/>
  <c r="AA152" i="12"/>
  <c r="Z139" i="12"/>
  <c r="Z159" i="12"/>
  <c r="Z155" i="12"/>
  <c r="Z141" i="12"/>
  <c r="Z135" i="12"/>
  <c r="Y165" i="12"/>
  <c r="Y160" i="12"/>
  <c r="Y143" i="12"/>
  <c r="Y133" i="12"/>
  <c r="Y139" i="12"/>
  <c r="X167" i="12"/>
  <c r="X157" i="12"/>
  <c r="X132" i="12"/>
  <c r="X139" i="12"/>
  <c r="X161" i="12"/>
  <c r="W132" i="12"/>
  <c r="W164" i="12"/>
  <c r="W150" i="12"/>
  <c r="W145" i="12"/>
  <c r="W151" i="12"/>
  <c r="V144" i="12"/>
  <c r="V156" i="12"/>
  <c r="V158" i="12"/>
  <c r="V140" i="12"/>
  <c r="V153" i="12"/>
  <c r="U140" i="12"/>
  <c r="U162" i="12"/>
  <c r="U129" i="12"/>
  <c r="U148" i="12"/>
  <c r="U138" i="12"/>
  <c r="T148" i="12"/>
  <c r="T132" i="12"/>
  <c r="T162" i="12"/>
  <c r="T167" i="12"/>
  <c r="T147" i="12"/>
  <c r="S128" i="12"/>
  <c r="S158" i="12"/>
  <c r="S136" i="12"/>
  <c r="S156" i="12"/>
  <c r="S166" i="12"/>
  <c r="S138" i="12"/>
  <c r="R153" i="12"/>
  <c r="R126" i="12"/>
  <c r="R134" i="12"/>
  <c r="R149" i="12"/>
  <c r="R141" i="12"/>
  <c r="R160" i="12"/>
  <c r="Q130" i="12"/>
  <c r="Q143" i="12"/>
  <c r="Q160" i="12"/>
  <c r="Q146" i="12"/>
  <c r="Q139" i="12"/>
  <c r="P126" i="12"/>
  <c r="P146" i="12"/>
  <c r="P159" i="12"/>
  <c r="P133" i="12"/>
  <c r="P134" i="12"/>
  <c r="P167" i="12"/>
  <c r="O138" i="12"/>
  <c r="N134" i="12"/>
  <c r="O167" i="12"/>
  <c r="O124" i="12"/>
  <c r="N151" i="12"/>
  <c r="N128" i="12"/>
  <c r="O148" i="12"/>
  <c r="N138" i="12"/>
  <c r="O152" i="12"/>
  <c r="N169" i="12"/>
  <c r="N155" i="12"/>
  <c r="O165" i="12"/>
  <c r="M128" i="12"/>
  <c r="M124" i="12"/>
  <c r="M144" i="12"/>
  <c r="M134" i="12"/>
  <c r="M148" i="12"/>
  <c r="M161" i="12"/>
  <c r="M168" i="12"/>
  <c r="BH167" i="12"/>
  <c r="BF169" i="12"/>
  <c r="BE169" i="12"/>
  <c r="BD165" i="12"/>
  <c r="BC164" i="12"/>
  <c r="BB167" i="12"/>
  <c r="BA169" i="12"/>
  <c r="AZ159" i="12"/>
  <c r="AY166" i="12"/>
  <c r="AY158" i="12"/>
  <c r="AX169" i="12"/>
  <c r="AW160" i="12"/>
  <c r="AW162" i="12"/>
  <c r="AV165" i="12"/>
  <c r="AV162" i="12"/>
  <c r="AU161" i="12"/>
  <c r="AU164" i="12"/>
  <c r="AT167" i="12"/>
  <c r="AT154" i="12"/>
  <c r="AS158" i="12"/>
  <c r="AS163" i="12"/>
  <c r="AR168" i="12"/>
  <c r="AR166" i="12"/>
  <c r="AR164" i="12"/>
  <c r="AQ161" i="12"/>
  <c r="AQ155" i="12"/>
  <c r="AP160" i="12"/>
  <c r="AP153" i="12"/>
  <c r="AP169" i="12"/>
  <c r="AO150" i="12"/>
  <c r="AO163" i="12"/>
  <c r="AO158" i="12"/>
  <c r="AN148" i="12"/>
  <c r="AN168" i="12"/>
  <c r="AN166" i="12"/>
  <c r="AM164" i="12"/>
  <c r="AM156" i="12"/>
  <c r="AM162" i="12"/>
  <c r="AL169" i="12"/>
  <c r="AL151" i="12"/>
  <c r="AL152" i="12"/>
  <c r="AK158" i="12"/>
  <c r="AK151" i="12"/>
  <c r="AK160" i="12"/>
  <c r="AJ167" i="12"/>
  <c r="AJ162" i="12"/>
  <c r="AJ144" i="12"/>
  <c r="AI150" i="12"/>
  <c r="AI161" i="12"/>
  <c r="AI152" i="12"/>
  <c r="AI142" i="12"/>
  <c r="AH143" i="12"/>
  <c r="AH152" i="12"/>
  <c r="AH164" i="12"/>
  <c r="AG147" i="12"/>
  <c r="AG157" i="12"/>
  <c r="AG145" i="12"/>
  <c r="AG149" i="12"/>
  <c r="AF150" i="12"/>
  <c r="AF160" i="12"/>
  <c r="AF145" i="12"/>
  <c r="AF158" i="12"/>
  <c r="AE166" i="12"/>
  <c r="AE162" i="12"/>
  <c r="AE157" i="12"/>
  <c r="AE158" i="12"/>
  <c r="AD161" i="12"/>
  <c r="AD153" i="12"/>
  <c r="AD144" i="12"/>
  <c r="AD169" i="12"/>
  <c r="AC140" i="12"/>
  <c r="AC149" i="12"/>
  <c r="AC145" i="12"/>
  <c r="AC151" i="12"/>
  <c r="AB139" i="12"/>
  <c r="AB152" i="12"/>
  <c r="AB157" i="12"/>
  <c r="AB155" i="12"/>
  <c r="AB164" i="12"/>
  <c r="AA157" i="12"/>
  <c r="AA143" i="12"/>
  <c r="AA162" i="12"/>
  <c r="AA164" i="12"/>
  <c r="Z142" i="12"/>
  <c r="Z146" i="12"/>
  <c r="Z149" i="12"/>
  <c r="Z158" i="12"/>
  <c r="Z133" i="12"/>
  <c r="Y134" i="12"/>
  <c r="Y169" i="12"/>
  <c r="Y149" i="12"/>
  <c r="Y146" i="12"/>
  <c r="Y153" i="12"/>
  <c r="X142" i="12"/>
  <c r="X168" i="12"/>
  <c r="X155" i="12"/>
  <c r="X149" i="12"/>
  <c r="X166" i="12"/>
  <c r="W148" i="12"/>
  <c r="W143" i="12"/>
  <c r="W159" i="12"/>
  <c r="W147" i="12"/>
  <c r="W162" i="12"/>
  <c r="V147" i="12"/>
  <c r="V159" i="12"/>
  <c r="V161" i="12"/>
  <c r="V148" i="12"/>
  <c r="V164" i="12"/>
  <c r="U158" i="12"/>
  <c r="U168" i="12"/>
  <c r="U133" i="12"/>
  <c r="U154" i="12"/>
  <c r="U145" i="12"/>
  <c r="T155" i="12"/>
  <c r="T140" i="12"/>
  <c r="T166" i="12"/>
  <c r="T131" i="12"/>
  <c r="T154" i="12"/>
  <c r="S144" i="12"/>
  <c r="S168" i="12"/>
  <c r="S148" i="12"/>
  <c r="S169" i="12"/>
  <c r="S145" i="12"/>
  <c r="S137" i="12"/>
  <c r="R152" i="12"/>
  <c r="R131" i="12"/>
  <c r="R155" i="12"/>
  <c r="R165" i="12"/>
  <c r="R144" i="12"/>
  <c r="Q126" i="12"/>
  <c r="Q145" i="12"/>
  <c r="Q155" i="12"/>
  <c r="Q144" i="12"/>
  <c r="Q156" i="12"/>
  <c r="Q151" i="12"/>
  <c r="P140" i="12"/>
  <c r="P135" i="12"/>
  <c r="P124" i="12"/>
  <c r="P147" i="12"/>
  <c r="P162" i="12"/>
  <c r="P136" i="12"/>
  <c r="O131" i="12"/>
  <c r="N150" i="12"/>
  <c r="N125" i="12"/>
  <c r="O134" i="12"/>
  <c r="N152" i="12"/>
  <c r="N135" i="12"/>
  <c r="O136" i="12"/>
  <c r="N154" i="12"/>
  <c r="O163" i="12"/>
  <c r="O132" i="12"/>
  <c r="N147" i="12"/>
  <c r="O158" i="12"/>
  <c r="M121" i="12"/>
  <c r="M125" i="12"/>
  <c r="M143" i="12"/>
  <c r="M145" i="12"/>
  <c r="M150" i="12"/>
  <c r="M162" i="12"/>
</calcChain>
</file>

<file path=xl/comments1.xml><?xml version="1.0" encoding="utf-8"?>
<comments xmlns="http://schemas.openxmlformats.org/spreadsheetml/2006/main">
  <authors>
    <author/>
  </authors>
  <commentList>
    <comment ref="C5" authorId="0" shapeId="0">
      <text>
        <r>
          <rPr>
            <sz val="11"/>
            <color rgb="FF000000"/>
            <rFont val="Calibri"/>
          </rPr>
          <t>Pablo Abbate:
Compleatar en esta columna los nombres de los cultivares</t>
        </r>
      </text>
    </comment>
    <comment ref="K5" authorId="0" shapeId="0">
      <text>
        <r>
          <rPr>
            <sz val="11"/>
            <color rgb="FF000000"/>
            <rFont val="Calibri"/>
          </rPr>
          <t>Pablo Abbate:
Compleatar en esta columna los nombres de los cultivares</t>
        </r>
      </text>
    </comment>
    <comment ref="C60" authorId="0" shapeId="0">
      <text>
        <r>
          <rPr>
            <sz val="11"/>
            <color rgb="FF000000"/>
            <rFont val="Calibri"/>
          </rPr>
          <t>Pablo Abbate:
Compleatar en esta columna los nombres de los cultivares</t>
        </r>
      </text>
    </comment>
    <comment ref="K60" authorId="0" shapeId="0">
      <text>
        <r>
          <rPr>
            <sz val="11"/>
            <color rgb="FF000000"/>
            <rFont val="Calibri"/>
          </rPr>
          <t>Pablo Abbate:
Compleatar en esta columna los nombres de los cultivares</t>
        </r>
      </text>
    </comment>
    <comment ref="C115" authorId="0" shapeId="0">
      <text>
        <r>
          <rPr>
            <sz val="11"/>
            <color rgb="FF000000"/>
            <rFont val="Calibri"/>
          </rPr>
          <t>Pablo Abbate:
Compleatar en esta columna los nombres de los cultivares</t>
        </r>
      </text>
    </comment>
    <comment ref="K115" authorId="0" shapeId="0">
      <text>
        <r>
          <rPr>
            <sz val="11"/>
            <color rgb="FF000000"/>
            <rFont val="Calibri"/>
          </rPr>
          <t>Pablo Abbate:
Compleatar en esta columna los nombres de los cultivares</t>
        </r>
      </text>
    </comment>
    <comment ref="C170" authorId="0" shapeId="0">
      <text>
        <r>
          <rPr>
            <sz val="11"/>
            <color rgb="FF000000"/>
            <rFont val="Calibri"/>
          </rPr>
          <t>Pablo Abbate:
Compleatar en esta columna los nombres de los cultivares</t>
        </r>
      </text>
    </comment>
    <comment ref="K170" authorId="0" shapeId="0">
      <text>
        <r>
          <rPr>
            <sz val="11"/>
            <color rgb="FF000000"/>
            <rFont val="Calibri"/>
          </rPr>
          <t>Pablo Abbate:
Compleatar en esta columna los nombres de los cultivares</t>
        </r>
      </text>
    </comment>
  </commentList>
</comments>
</file>

<file path=xl/comments2.xml><?xml version="1.0" encoding="utf-8"?>
<comments xmlns="http://schemas.openxmlformats.org/spreadsheetml/2006/main">
  <authors>
    <author>Pablo Abbate</author>
  </authors>
  <commentList>
    <comment ref="EZ27" authorId="0" shapeId="0">
      <text>
        <r>
          <rPr>
            <b/>
            <sz val="9"/>
            <color indexed="81"/>
            <rFont val="Tahoma"/>
            <family val="2"/>
          </rPr>
          <t>Pablo Abbate:</t>
        </r>
        <r>
          <rPr>
            <sz val="9"/>
            <color indexed="81"/>
            <rFont val="Tahoma"/>
            <family val="2"/>
          </rPr>
          <t xml:space="preserve">
Si hay error en los datos de entrada devuelve 0, sino 1.</t>
        </r>
      </text>
    </comment>
    <comment ref="EF58" authorId="0" shapeId="0">
      <text>
        <r>
          <rPr>
            <b/>
            <sz val="9"/>
            <color indexed="81"/>
            <rFont val="Tahoma"/>
            <family val="2"/>
          </rPr>
          <t>Pablo Abbate:</t>
        </r>
        <r>
          <rPr>
            <sz val="9"/>
            <color indexed="81"/>
            <rFont val="Tahoma"/>
            <family val="2"/>
          </rPr>
          <t xml:space="preserve">
Si hay error en los datos de entrada devuelve 0, sino 1.</t>
        </r>
      </text>
    </comment>
    <comment ref="ER58" authorId="0" shapeId="0">
      <text>
        <r>
          <rPr>
            <b/>
            <sz val="9"/>
            <color indexed="81"/>
            <rFont val="Tahoma"/>
            <family val="2"/>
          </rPr>
          <t>Pablo Abbate:</t>
        </r>
        <r>
          <rPr>
            <sz val="9"/>
            <color indexed="81"/>
            <rFont val="Tahoma"/>
            <family val="2"/>
          </rPr>
          <t xml:space="preserve">
Si hay error en los datos de entrada devuelve 0, sino 1.</t>
        </r>
      </text>
    </comment>
    <comment ref="EZ83" authorId="0" shapeId="0">
      <text>
        <r>
          <rPr>
            <b/>
            <sz val="9"/>
            <color indexed="81"/>
            <rFont val="Tahoma"/>
            <family val="2"/>
          </rPr>
          <t>Pablo Abbate:</t>
        </r>
        <r>
          <rPr>
            <sz val="9"/>
            <color indexed="81"/>
            <rFont val="Tahoma"/>
            <family val="2"/>
          </rPr>
          <t xml:space="preserve">
Si hay error en los datos de entrada devuelve 0, sino 1.</t>
        </r>
      </text>
    </comment>
    <comment ref="EF114" authorId="0" shapeId="0">
      <text>
        <r>
          <rPr>
            <b/>
            <sz val="9"/>
            <color indexed="81"/>
            <rFont val="Tahoma"/>
            <family val="2"/>
          </rPr>
          <t>Pablo Abbate:</t>
        </r>
        <r>
          <rPr>
            <sz val="9"/>
            <color indexed="81"/>
            <rFont val="Tahoma"/>
            <family val="2"/>
          </rPr>
          <t xml:space="preserve">
Si hay error en los datos de entrada devuelve 0, sino 1.</t>
        </r>
      </text>
    </comment>
    <comment ref="ER114" authorId="0" shapeId="0">
      <text>
        <r>
          <rPr>
            <b/>
            <sz val="9"/>
            <color indexed="81"/>
            <rFont val="Tahoma"/>
            <family val="2"/>
          </rPr>
          <t>Pablo Abbate:</t>
        </r>
        <r>
          <rPr>
            <sz val="9"/>
            <color indexed="81"/>
            <rFont val="Tahoma"/>
            <family val="2"/>
          </rPr>
          <t xml:space="preserve">
Si hay error en los datos de entrada devuelve 0, sino 1.</t>
        </r>
      </text>
    </comment>
    <comment ref="EZ138" authorId="0" shapeId="0">
      <text>
        <r>
          <rPr>
            <b/>
            <sz val="9"/>
            <color indexed="81"/>
            <rFont val="Tahoma"/>
            <family val="2"/>
          </rPr>
          <t>Pablo Abbate:</t>
        </r>
        <r>
          <rPr>
            <sz val="9"/>
            <color indexed="81"/>
            <rFont val="Tahoma"/>
            <family val="2"/>
          </rPr>
          <t xml:space="preserve">
Si hay error en los datos de entrada devuelve 0, sino 1.</t>
        </r>
      </text>
    </comment>
    <comment ref="EF169" authorId="0" shapeId="0">
      <text>
        <r>
          <rPr>
            <b/>
            <sz val="9"/>
            <color indexed="81"/>
            <rFont val="Tahoma"/>
            <family val="2"/>
          </rPr>
          <t>Pablo Abbate:</t>
        </r>
        <r>
          <rPr>
            <sz val="9"/>
            <color indexed="81"/>
            <rFont val="Tahoma"/>
            <family val="2"/>
          </rPr>
          <t xml:space="preserve">
Si hay error en los datos de entrada devuelve 0, sino 1.</t>
        </r>
      </text>
    </comment>
    <comment ref="ER169" authorId="0" shapeId="0">
      <text>
        <r>
          <rPr>
            <b/>
            <sz val="9"/>
            <color indexed="81"/>
            <rFont val="Tahoma"/>
            <family val="2"/>
          </rPr>
          <t>Pablo Abbate:</t>
        </r>
        <r>
          <rPr>
            <sz val="9"/>
            <color indexed="81"/>
            <rFont val="Tahoma"/>
            <family val="2"/>
          </rPr>
          <t xml:space="preserve">
Si hay error en los datos de entrada devuelve 0, sino 1.</t>
        </r>
      </text>
    </comment>
    <comment ref="EZ193" authorId="0" shapeId="0">
      <text>
        <r>
          <rPr>
            <b/>
            <sz val="9"/>
            <color indexed="81"/>
            <rFont val="Tahoma"/>
            <family val="2"/>
          </rPr>
          <t>Pablo Abbate:</t>
        </r>
        <r>
          <rPr>
            <sz val="9"/>
            <color indexed="81"/>
            <rFont val="Tahoma"/>
            <family val="2"/>
          </rPr>
          <t xml:space="preserve">
Si hay error en los datos de entrada devuelve 0, sino 1.</t>
        </r>
      </text>
    </comment>
    <comment ref="EF224" authorId="0" shapeId="0">
      <text>
        <r>
          <rPr>
            <b/>
            <sz val="9"/>
            <color indexed="81"/>
            <rFont val="Tahoma"/>
            <family val="2"/>
          </rPr>
          <t>Pablo Abbate:</t>
        </r>
        <r>
          <rPr>
            <sz val="9"/>
            <color indexed="81"/>
            <rFont val="Tahoma"/>
            <family val="2"/>
          </rPr>
          <t xml:space="preserve">
Si hay error en los datos de entrada devuelve 0, sino 1.</t>
        </r>
      </text>
    </comment>
    <comment ref="ER224" authorId="0" shapeId="0">
      <text>
        <r>
          <rPr>
            <b/>
            <sz val="9"/>
            <color indexed="81"/>
            <rFont val="Tahoma"/>
            <family val="2"/>
          </rPr>
          <t>Pablo Abbate:</t>
        </r>
        <r>
          <rPr>
            <sz val="9"/>
            <color indexed="81"/>
            <rFont val="Tahoma"/>
            <family val="2"/>
          </rPr>
          <t xml:space="preserve">
Si hay error en los datos de entrada devuelve 0, sino 1.</t>
        </r>
      </text>
    </comment>
  </commentList>
</comments>
</file>

<file path=xl/sharedStrings.xml><?xml version="1.0" encoding="utf-8"?>
<sst xmlns="http://schemas.openxmlformats.org/spreadsheetml/2006/main" count="1650" uniqueCount="530">
  <si>
    <t>AnaDataRET v3.7</t>
  </si>
  <si>
    <t>PLANILLA VERSIÓN MAR-2021</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</si>
  <si>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</si>
  <si>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</si>
  <si>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incertan o borran filas o columnas, es muy probable que los análisis estadísticos resulten incorrectos.</t>
  </si>
  <si>
    <t>La planilla utiliza algunos rangos de celdas con nombre que no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</si>
  <si>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</si>
  <si>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</si>
  <si>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</si>
  <si>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</si>
  <si>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</si>
  <si>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</si>
  <si>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</si>
  <si>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</si>
  <si>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</si>
  <si>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</si>
  <si>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</si>
  <si>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</si>
  <si>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</si>
  <si>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</si>
  <si>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</si>
  <si>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</si>
  <si>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</si>
  <si>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</si>
  <si>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</si>
  <si>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ENLACES A LAS HOJAS DE LA PLANILLA</t>
  </si>
  <si>
    <t>Instrucciones</t>
  </si>
  <si>
    <t>Para visualizar, cualquier hoja y dentro de éstas planilla, haga doble clic en el Enlace y será dirigido automáticamente a la hoja correspondiente.</t>
  </si>
  <si>
    <t>INASE-DRV-RET</t>
  </si>
  <si>
    <t>Subregión:</t>
  </si>
  <si>
    <t>Localidad</t>
  </si>
  <si>
    <t>Coordinador</t>
  </si>
  <si>
    <t>Colaborador/es</t>
  </si>
  <si>
    <t xml:space="preserve">   </t>
  </si>
  <si>
    <t>CARACTERISTICAS DEL ENSAYO</t>
  </si>
  <si>
    <t>Planteo estadístico del ensayo:</t>
  </si>
  <si>
    <t>Número total cultivares intervinientes</t>
  </si>
  <si>
    <t>Parcelas</t>
  </si>
  <si>
    <t>a) Número total de parcelas</t>
  </si>
  <si>
    <t>d)Largo mts</t>
  </si>
  <si>
    <t>e) Ancho mts.</t>
  </si>
  <si>
    <t>f) Distancia entre hileras</t>
  </si>
  <si>
    <t>g) Número de hileras</t>
  </si>
  <si>
    <t>Siembra</t>
  </si>
  <si>
    <t xml:space="preserve">Densidad granos por m    </t>
  </si>
  <si>
    <t>Según protocolo</t>
  </si>
  <si>
    <t>Convertido a kg /ha</t>
  </si>
  <si>
    <t xml:space="preserve">Sistema:A mano </t>
  </si>
  <si>
    <t xml:space="preserve">A máquina </t>
  </si>
  <si>
    <t>Lluvias registradas en el año</t>
  </si>
  <si>
    <t>Enero</t>
  </si>
  <si>
    <t>Junio</t>
  </si>
  <si>
    <t>Noviembre</t>
  </si>
  <si>
    <t>Febrero</t>
  </si>
  <si>
    <t>Julio</t>
  </si>
  <si>
    <t>Diciembre</t>
  </si>
  <si>
    <t>Marzo</t>
  </si>
  <si>
    <t>Agosto</t>
  </si>
  <si>
    <t>Abril</t>
  </si>
  <si>
    <t>Setiembre</t>
  </si>
  <si>
    <t>Mayo</t>
  </si>
  <si>
    <t>Octubre</t>
  </si>
  <si>
    <t>Suma del año</t>
  </si>
  <si>
    <t>Características del ensayo</t>
  </si>
  <si>
    <t>Suelo</t>
  </si>
  <si>
    <t>Tipo:</t>
  </si>
  <si>
    <t>Textura:</t>
  </si>
  <si>
    <t>arcillo limoso</t>
  </si>
  <si>
    <t>Materia orgánica en %</t>
  </si>
  <si>
    <t>Nitrógeno ppm:</t>
  </si>
  <si>
    <t>Fósforo ppm</t>
  </si>
  <si>
    <t>Potasio ppm</t>
  </si>
  <si>
    <t>  K (cmol+ Kg-1)= Potasio (fotometría de llama)</t>
  </si>
  <si>
    <t>Ph:</t>
  </si>
  <si>
    <t xml:space="preserve">       pH actual (Relación suelo / agua 1:2,5) </t>
  </si>
  <si>
    <t>Uso de Fertilizante (Dosis y productos)</t>
  </si>
  <si>
    <t>Uso de riego (en mm)</t>
  </si>
  <si>
    <t>Uso de herbicida (Dosis y productos)</t>
  </si>
  <si>
    <t>Uso de fungicida (Dosis y producto)</t>
  </si>
  <si>
    <t xml:space="preserve">Quedan excluidos los ensayos de </t>
  </si>
  <si>
    <t>alta tecnología</t>
  </si>
  <si>
    <t>Temperaturas</t>
  </si>
  <si>
    <t>Cultivo antecesor:</t>
  </si>
  <si>
    <t>Factores abióticos</t>
  </si>
  <si>
    <t>Ciclo: Largo</t>
  </si>
  <si>
    <t xml:space="preserve">Estadío </t>
  </si>
  <si>
    <t xml:space="preserve"> </t>
  </si>
  <si>
    <t>Macollaje</t>
  </si>
  <si>
    <t>Elongación</t>
  </si>
  <si>
    <t>Espigazón</t>
  </si>
  <si>
    <t>Llenado de grano</t>
  </si>
  <si>
    <t>Sequía</t>
  </si>
  <si>
    <t>L</t>
  </si>
  <si>
    <t>Altas temperaturas</t>
  </si>
  <si>
    <t>Heladas</t>
  </si>
  <si>
    <t>Severidad: S (severo); M (moderado); L (Leve)</t>
  </si>
  <si>
    <t>Ciclo: Largo - intermedio</t>
  </si>
  <si>
    <t>Ciclo: Corto - intermedio</t>
  </si>
  <si>
    <t>Ciclo: Corto</t>
  </si>
  <si>
    <t>COMENTARIOS PARTICULARES DE LOS ENSAYOS</t>
  </si>
  <si>
    <t>FECHA DE SIEMBRA Y DE PRINCIPALES ESTADOS FENOLÓGICOS</t>
  </si>
  <si>
    <t>#gid=1243613709&amp;range=a2</t>
  </si>
  <si>
    <t>#gid=1243613709&amp;range=R51</t>
  </si>
  <si>
    <t>Celdas en este color tiene formulas que no deberían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</si>
  <si>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</si>
  <si>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</si>
  <si>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</si>
  <si>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</si>
  <si>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</si>
  <si>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</si>
  <si>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</si>
  <si>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</si>
  <si>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</si>
  <si>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</si>
  <si>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</si>
  <si>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SAUCE</t>
  </si>
  <si>
    <t>ALGARROBO</t>
  </si>
  <si>
    <t>PEHUEN</t>
  </si>
  <si>
    <t>BAGUETTE 620</t>
  </si>
  <si>
    <t>CEDRO</t>
  </si>
  <si>
    <t>ACA 362</t>
  </si>
  <si>
    <t>BASILIO</t>
  </si>
  <si>
    <t>GUAYABO</t>
  </si>
  <si>
    <t>SY 120</t>
  </si>
  <si>
    <t>SY 200</t>
  </si>
  <si>
    <t>SY 211</t>
  </si>
  <si>
    <t>ALHAMBRA</t>
  </si>
  <si>
    <t>2º ÉPOCA: CICLOS LARGOS E INTERMEDIOS SIN FUNG.</t>
  </si>
  <si>
    <t>2º ÉPOCA: CICLOS LARGOS E INTERMEDIOS CON FUNG.</t>
  </si>
  <si>
    <t>KLEIN CIEN AÑOS</t>
  </si>
  <si>
    <t>KLEIN GEMINIS</t>
  </si>
  <si>
    <t>KLEIN MINERVA</t>
  </si>
  <si>
    <t>KLEIN TITANIO CL</t>
  </si>
  <si>
    <t>KLEIN LIEBRE</t>
  </si>
  <si>
    <t xml:space="preserve"> SAUCE</t>
  </si>
  <si>
    <t xml:space="preserve"> ALGARROBO</t>
  </si>
  <si>
    <t>ÑANDUBAY</t>
  </si>
  <si>
    <t>BAGUETTE 450</t>
  </si>
  <si>
    <t>BAGUETTE 550</t>
  </si>
  <si>
    <t>ACA 602</t>
  </si>
  <si>
    <t>ACA 604</t>
  </si>
  <si>
    <t>MS INTA 415</t>
  </si>
  <si>
    <t>GINGKO</t>
  </si>
  <si>
    <t>BUCK CAMBÁ</t>
  </si>
  <si>
    <t>BUCK COLIHUE</t>
  </si>
  <si>
    <t>BUCK CUMELEN</t>
  </si>
  <si>
    <t>BUCK PEREGRINO</t>
  </si>
  <si>
    <t>BUCK RESPLANDOR</t>
  </si>
  <si>
    <t>JACARANDA</t>
  </si>
  <si>
    <t>3º ÉPOCA: CICLOS CORTOS E INTERMEDIOS SIN FUNG.</t>
  </si>
  <si>
    <t>3º ÉPOCA: CICLOS CORTOS E INTERMEDIOS CON FUNG.</t>
  </si>
  <si>
    <t>KLEIN POTRO</t>
  </si>
  <si>
    <t>KLEIN VALOR</t>
  </si>
  <si>
    <t xml:space="preserve"> ÑANDUBAY</t>
  </si>
  <si>
    <t xml:space="preserve"> CEIBO</t>
  </si>
  <si>
    <t xml:space="preserve"> TBIO AUDAZ</t>
  </si>
  <si>
    <t>HO ATUEL</t>
  </si>
  <si>
    <t>ACA 908</t>
  </si>
  <si>
    <t>ACA 909</t>
  </si>
  <si>
    <t>915'</t>
  </si>
  <si>
    <t>916'</t>
  </si>
  <si>
    <t>920'</t>
  </si>
  <si>
    <t>ACA 917</t>
  </si>
  <si>
    <t>MS INTA 815</t>
  </si>
  <si>
    <t>MS INTA BONAERENSE 817</t>
  </si>
  <si>
    <t>BIOINTA 1006</t>
  </si>
  <si>
    <t>BUCK SAETA</t>
  </si>
  <si>
    <t>SY 330</t>
  </si>
  <si>
    <t>914'</t>
  </si>
  <si>
    <t>DL 201 TP</t>
  </si>
  <si>
    <t>4º ÉPOCA: CICLOS CORTOS SIN FUNGICIDA</t>
  </si>
  <si>
    <t>4º ÉPOCA: CICLOS CORTOS CON FUNGICIDA</t>
  </si>
  <si>
    <t>COMPORTAMIENTO AGRONÓMICO DE LOS CULTIVARES</t>
  </si>
  <si>
    <t>#gid=null&amp;range=B225</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</si>
  <si>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</si>
  <si>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</si>
  <si>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</si>
  <si>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</si>
  <si>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</si>
  <si>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</si>
  <si>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</si>
  <si>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</si>
  <si>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</si>
  <si>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</si>
  <si>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</si>
  <si>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</si>
  <si>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</si>
  <si>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</si>
  <si>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</si>
  <si>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</si>
  <si>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#gid=1228605396&amp;range=B222</t>
  </si>
  <si>
    <t>Roya de la hoja</t>
  </si>
  <si>
    <t>Roya del tallo</t>
  </si>
  <si>
    <t>Roya estriada</t>
  </si>
  <si>
    <t>Septoriosis de la hoja</t>
  </si>
  <si>
    <t>Mancha amarilla</t>
  </si>
  <si>
    <t>Fusariosis de la espiga</t>
  </si>
  <si>
    <t>Tizón bacteriano</t>
  </si>
  <si>
    <t>Estría bacteriana</t>
  </si>
  <si>
    <t>Oidio</t>
  </si>
  <si>
    <t>Plagas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</si>
  <si>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</si>
  <si>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</si>
  <si>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</si>
  <si>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</si>
  <si>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</si>
  <si>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</si>
  <si>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</si>
  <si>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</si>
  <si>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</si>
  <si>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</si>
  <si>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</si>
  <si>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</si>
  <si>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</si>
  <si>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</si>
  <si>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</si>
  <si>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</si>
  <si>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</si>
  <si>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</si>
  <si>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</si>
  <si>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</si>
  <si>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</si>
  <si>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</si>
  <si>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</si>
  <si>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</si>
  <si>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</si>
  <si>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</si>
  <si>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</si>
  <si>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</si>
  <si>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</si>
  <si>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</si>
  <si>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</si>
  <si>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</si>
  <si>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</si>
  <si>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</si>
  <si>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</si>
  <si>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</si>
  <si>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</si>
  <si>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</si>
  <si>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</si>
  <si>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</si>
  <si>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</si>
  <si>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</si>
  <si>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</si>
  <si>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DATOS ORDENADOS AUTOMÁTICAMENTE POR RENDIMIENTO</t>
  </si>
  <si>
    <t>Rendimiento (kg/ha)</t>
  </si>
  <si>
    <t>Rep I</t>
  </si>
  <si>
    <t>Rep II</t>
  </si>
  <si>
    <t>Rep III</t>
  </si>
  <si>
    <t>Rep. IV</t>
  </si>
  <si>
    <t>Promedio</t>
  </si>
  <si>
    <t>N (participantes)</t>
  </si>
  <si>
    <t>Promedio del ensayo</t>
  </si>
  <si>
    <t>Desvío estándar entre cultivares</t>
  </si>
  <si>
    <t>Coef. de variación entre cultivares</t>
  </si>
  <si>
    <t>Valor máximo</t>
  </si>
  <si>
    <t>Valor mínimo</t>
  </si>
  <si>
    <t xml:space="preserve">Mediana </t>
  </si>
  <si>
    <t>Promedio del ensayo:</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</si>
  <si>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</si>
  <si>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</si>
  <si>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</si>
  <si>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</si>
  <si>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</si>
  <si>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</si>
  <si>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</si>
  <si>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</si>
  <si>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</si>
  <si>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</si>
  <si>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</si>
  <si>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</si>
  <si>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</si>
  <si>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</si>
  <si>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</si>
  <si>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</si>
  <si>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</si>
  <si>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</si>
  <si>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</si>
  <si>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</si>
  <si>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</si>
  <si>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</si>
  <si>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</si>
  <si>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</si>
  <si>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</si>
  <si>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</si>
  <si>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</si>
  <si>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</si>
  <si>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</si>
  <si>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</si>
  <si>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</si>
  <si>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</si>
  <si>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</si>
  <si>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</si>
  <si>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</si>
  <si>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</si>
  <si>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</si>
  <si>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</si>
  <si>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</si>
  <si>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</si>
  <si>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</si>
  <si>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</si>
  <si>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</si>
  <si>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</si>
  <si>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</si>
  <si>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</si>
  <si>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</si>
  <si>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</si>
  <si>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</si>
  <si>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</si>
  <si>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</si>
  <si>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</si>
  <si>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</si>
  <si>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</si>
  <si>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</si>
  <si>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</si>
  <si>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</si>
  <si>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</si>
  <si>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</si>
  <si>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</si>
  <si>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</si>
  <si>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</si>
  <si>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</si>
  <si>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</si>
  <si>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</si>
  <si>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</si>
  <si>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</si>
  <si>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</si>
  <si>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</si>
  <si>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</si>
  <si>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</si>
  <si>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</si>
  <si>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</si>
  <si>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</si>
  <si>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</si>
  <si>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</si>
  <si>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</si>
  <si>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</si>
  <si>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</si>
  <si>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</si>
  <si>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</si>
  <si>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</si>
  <si>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</si>
  <si>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</si>
  <si>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</si>
  <si>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</si>
  <si>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</si>
  <si>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</si>
  <si>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</si>
  <si>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</si>
  <si>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A criterio del Comité de Cereales de Invierno, valores del coeficiente de variación del error experimental (CV) mayores a 15%, invalidan la comparación de medias que no resulten estadísticamente significativas.</t>
  </si>
  <si>
    <t>Diferencia entre cultivares (ns=no sign.):</t>
  </si>
  <si>
    <t>Coef. de variación del error experimental:</t>
  </si>
  <si>
    <t>ESTADÍSTICA DESCRIPTIVA</t>
  </si>
  <si>
    <t>Promedio del ensayo (kg/ha):</t>
  </si>
  <si>
    <t>Desvío estándar entre cultivares (kg/ha):</t>
  </si>
  <si>
    <t>Coef. de variación entre cultivares (%):</t>
  </si>
  <si>
    <t>Rendimiento máximo (kg/ha):</t>
  </si>
  <si>
    <t>Rendimiento mínimo (kg/ha):</t>
  </si>
  <si>
    <t>1° Cuartíl (kg/ha):</t>
  </si>
  <si>
    <t>Mediana (kg/ha):</t>
  </si>
  <si>
    <t>3° Cuartíl (kg/ha):</t>
  </si>
  <si>
    <t>1° Cuartíl</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</si>
  <si>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</si>
  <si>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</si>
  <si>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</si>
  <si>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</si>
  <si>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 Valores de P(F) superiores a la P-crítica en cultivares, invalidan la prueba de la Mínima diferencia significativa (MDS).</t>
  </si>
  <si>
    <t>Mínima diferencia significativa (MDS) para comparar 2 medias:</t>
  </si>
  <si>
    <t>* Para interpretar los resultados, ver nota al pié de página, haciendo click aquí</t>
  </si>
  <si>
    <t>NOA</t>
  </si>
  <si>
    <t>La Abrita - Santiago del Estero</t>
  </si>
  <si>
    <t>Ing. Carlos Bainotti</t>
  </si>
  <si>
    <t xml:space="preserve">Ing. Matías Romani </t>
  </si>
  <si>
    <t>Diseño en bloques completamente aleatorizados</t>
  </si>
  <si>
    <t>a mano</t>
  </si>
  <si>
    <t>Aplustol torriortentico</t>
  </si>
  <si>
    <r>
      <t>       P (mg.kg</t>
    </r>
    <r>
      <rPr>
        <vertAlign val="superscript"/>
        <sz val="10"/>
        <rFont val="Arial"/>
        <family val="2"/>
      </rPr>
      <t>-1</t>
    </r>
    <r>
      <rPr>
        <sz val="10"/>
        <rFont val="Arial"/>
        <family val="2"/>
      </rPr>
      <t>)= Fósforo extractable por Bray Kurtz Nº 1  modificado</t>
    </r>
  </si>
  <si>
    <t>400 kg/ha de urea</t>
  </si>
  <si>
    <t>tres</t>
  </si>
  <si>
    <t>500 cc/ha</t>
  </si>
  <si>
    <t>2,4-D</t>
  </si>
  <si>
    <t>1,2 lts/ha</t>
  </si>
  <si>
    <t>Flaxapyroxad 5% + pyraclostrobin 8,1% + epoxiconazole 5% ( Nombre comercial: Orquesta Ultra)</t>
  </si>
  <si>
    <t>maíz</t>
  </si>
  <si>
    <t>BIO BASILIO</t>
  </si>
  <si>
    <t>Klein Titanio</t>
  </si>
  <si>
    <t>Klein Cien años</t>
  </si>
  <si>
    <t>Klein Geminis</t>
  </si>
  <si>
    <t>Klein Minerva</t>
  </si>
  <si>
    <t>Buck Bravio</t>
  </si>
  <si>
    <t>ACA 603</t>
  </si>
  <si>
    <t>Buck Camba</t>
  </si>
  <si>
    <t>Buck Colihue</t>
  </si>
  <si>
    <t>Klein Favorito II</t>
  </si>
  <si>
    <t>Klein Liebre</t>
  </si>
  <si>
    <t>ACA 460</t>
  </si>
  <si>
    <t>ACA 915</t>
  </si>
  <si>
    <t>ACA 916</t>
  </si>
  <si>
    <t>ACA 920</t>
  </si>
  <si>
    <t>BIOCERES 1008</t>
  </si>
  <si>
    <t>Biointa 1006</t>
  </si>
  <si>
    <t>Buck Fulgor</t>
  </si>
  <si>
    <t>Buck Mutisia</t>
  </si>
  <si>
    <t>Buck Saeta</t>
  </si>
  <si>
    <t>Klein Nutria</t>
  </si>
  <si>
    <t>Klein Potro</t>
  </si>
  <si>
    <t>Klein Prometeo</t>
  </si>
  <si>
    <t>Klein Selenio</t>
  </si>
  <si>
    <t>Klein Valor</t>
  </si>
  <si>
    <t>MS INTA 817</t>
  </si>
  <si>
    <t>PAMPERO</t>
  </si>
  <si>
    <t>Tuc Elitte 43</t>
  </si>
  <si>
    <t>Tuc Granivo</t>
  </si>
  <si>
    <t xml:space="preserve"> PEHUEN</t>
  </si>
  <si>
    <t xml:space="preserve"> ALERCE</t>
  </si>
  <si>
    <t xml:space="preserve"> HORNERO</t>
  </si>
  <si>
    <t xml:space="preserve"> MAITEN</t>
  </si>
  <si>
    <t xml:space="preserve"> TORDO</t>
  </si>
  <si>
    <t>Tuc Elitte 17</t>
  </si>
  <si>
    <t>MAPA DE SUBRERIONES TRIGUERAS ARGENTINAS Y DE OTROS CEREALES DE INVIERNO 2021</t>
  </si>
  <si>
    <t>Mapa oficial de la Red de Ensayos de Variedades de Trigo (RET), suegún Resolución INASE 487-2021.</t>
  </si>
  <si>
    <t>La descrioción del mapa puede consultarse en t.ly/EvML.</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</si>
  <si>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</si>
  <si>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</si>
  <si>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</si>
  <si>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</si>
  <si>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</si>
  <si>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</si>
  <si>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</si>
  <si>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</si>
  <si>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</si>
  <si>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</si>
  <si>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</si>
  <si>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</si>
  <si>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</si>
  <si>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</si>
  <si>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</si>
  <si>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</si>
  <si>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</si>
  <si>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I</t>
  </si>
  <si>
    <t>SAS FLORIMOND DESPREZ V. ET F.</t>
  </si>
  <si>
    <t>C</t>
  </si>
  <si>
    <t>ACA604</t>
  </si>
  <si>
    <t>ACA308</t>
  </si>
  <si>
    <t>AGRISEEDS</t>
  </si>
  <si>
    <t>FLORIPAN 300</t>
  </si>
  <si>
    <t>ASOCIADOS DON MARIO</t>
  </si>
  <si>
    <t>ADM</t>
  </si>
  <si>
    <t>HORNERO IS</t>
  </si>
  <si>
    <t>ASOCIADOS DON MARIO S.A.</t>
  </si>
  <si>
    <t>MAITEN</t>
  </si>
  <si>
    <t xml:space="preserve">CAMBIUM </t>
  </si>
  <si>
    <t>SAS FLORIMOND DESPREZ V.ET F.</t>
  </si>
  <si>
    <t>BIIOSEMINIS</t>
  </si>
  <si>
    <t>BIOTRIGO</t>
  </si>
  <si>
    <t>TBIO AUDAZ</t>
  </si>
  <si>
    <t>BIOCERES</t>
  </si>
  <si>
    <t>BUCK SEMILLAS S.A.</t>
  </si>
  <si>
    <t xml:space="preserve">BUCK METEORO </t>
  </si>
  <si>
    <t>FRESNO</t>
  </si>
  <si>
    <t>INTA</t>
  </si>
  <si>
    <t>BUCK CLARAZ</t>
  </si>
  <si>
    <t>HOCARCARAÑA</t>
  </si>
  <si>
    <t>TIMBO</t>
  </si>
  <si>
    <t>BUCK DESTELLO</t>
  </si>
  <si>
    <t>SY109</t>
  </si>
  <si>
    <t>SN 90</t>
  </si>
  <si>
    <t>BUCK PACIFICO</t>
  </si>
  <si>
    <t>BUCK FULGOR</t>
  </si>
  <si>
    <t>CRIADERO KLEIN S.A.</t>
  </si>
  <si>
    <t>CAPELLONI</t>
  </si>
  <si>
    <t xml:space="preserve">BUCK GLUTINO </t>
  </si>
  <si>
    <t>KLEIN FAVORITO 2</t>
  </si>
  <si>
    <t>BUCK GUATIMOZIN</t>
  </si>
  <si>
    <t>CEIBO</t>
  </si>
  <si>
    <t>BUCK NORTEÑO</t>
  </si>
  <si>
    <t>INSTITUTUL NATIONAL DE CERCETA</t>
  </si>
  <si>
    <t>LENOX</t>
  </si>
  <si>
    <t>GYT</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</si>
  <si>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</si>
  <si>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</si>
  <si>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</si>
  <si>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</si>
  <si>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</si>
  <si>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</si>
  <si>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</si>
  <si>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</si>
  <si>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</si>
  <si>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</si>
  <si>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</si>
  <si>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ALERCE</t>
  </si>
  <si>
    <t>LIMAGRAIN</t>
  </si>
  <si>
    <t>BIOSEMINIS</t>
  </si>
  <si>
    <t>ALAMO</t>
  </si>
  <si>
    <t>RAGT2n</t>
  </si>
  <si>
    <t>MERCOSEED</t>
  </si>
  <si>
    <t>RGT GARDELL</t>
  </si>
  <si>
    <t>LCD SEMILLAS S.A.</t>
  </si>
  <si>
    <t>MS INTA 819</t>
  </si>
  <si>
    <t>BUCK BRAVIO CL2</t>
  </si>
  <si>
    <t>NIDERA</t>
  </si>
  <si>
    <t>BAGUETTE 501</t>
  </si>
  <si>
    <t>MS INTA BON. 514</t>
  </si>
  <si>
    <t xml:space="preserve">BUCK BELLACO </t>
  </si>
  <si>
    <t>RAGT</t>
  </si>
  <si>
    <t>RGT QUIRIKO</t>
  </si>
  <si>
    <t>LG ARLASK</t>
  </si>
  <si>
    <t xml:space="preserve">BUCK PLENO </t>
  </si>
  <si>
    <t>SYNGENTA</t>
  </si>
  <si>
    <t>BAGUETTE820</t>
  </si>
  <si>
    <t xml:space="preserve">SY 200 </t>
  </si>
  <si>
    <t xml:space="preserve">SY 300 </t>
  </si>
  <si>
    <t xml:space="preserve">KLEIN NUTRIA </t>
  </si>
  <si>
    <t>KLEIN TAURO</t>
  </si>
  <si>
    <t>KLEIN SELENIO</t>
  </si>
  <si>
    <t>MS INTA BON. 215</t>
  </si>
  <si>
    <t>LIMAGRAIN S.A.</t>
  </si>
  <si>
    <t>LG ARYAL</t>
  </si>
  <si>
    <t xml:space="preserve">LG ZAINO </t>
  </si>
  <si>
    <t>EST.CLAUDE CAMILE BENOIST</t>
  </si>
  <si>
    <t>BAGUETTE PREMIUM 11</t>
  </si>
  <si>
    <t>BAGUETTE 680</t>
  </si>
  <si>
    <t>BAGUETTE 750</t>
  </si>
  <si>
    <t>SERASEM IN VIVO-GROUP</t>
  </si>
  <si>
    <t xml:space="preserve">BAGUETTE 802 </t>
  </si>
  <si>
    <t>PURAMEL</t>
  </si>
  <si>
    <t>DL201TP</t>
  </si>
  <si>
    <t>SURSEM</t>
  </si>
  <si>
    <t xml:space="preserve">LAPACHO </t>
  </si>
  <si>
    <t>SRM NOGAL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</si>
</sst>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dd/mm/yy"/>
    <numFmt numFmtId="166" formatCode="0.000%"/>
    <numFmt numFmtId="167" formatCode="0.0%"/>
  </numFmts>
  <fonts count="48" x14ac:knownFonts="1">
    <font>
      <sz val="11"/>
      <color rgb="FF000000"/>
      <name val="Calibri"/>
    </font>
    <font>
      <b/>
      <sz val="11"/>
      <color rgb="FF000000"/>
      <name val="Calibri"/>
      <family val="2"/>
    </font>
    <font>
      <sz val="10"/>
      <color rgb="FF000000"/>
      <name val="Courier New"/>
      <family val="3"/>
    </font>
    <font>
      <sz val="10"/>
      <color rgb="FF000000"/>
      <name val="Arial"/>
      <family val="2"/>
    </font>
    <font>
      <sz val="8"/>
      <color rgb="FF000000"/>
      <name val="Courier New"/>
      <family val="3"/>
    </font>
    <font>
      <u/>
      <sz val="11"/>
      <color rgb="FF000000"/>
      <name val="Calibri"/>
      <family val="2"/>
    </font>
    <font>
      <u/>
      <sz val="11"/>
      <color rgb="FFC00000"/>
      <name val="Calibri"/>
      <family val="2"/>
    </font>
    <font>
      <sz val="11"/>
      <color rgb="FF000000"/>
      <name val="Courier New"/>
      <family val="3"/>
    </font>
    <font>
      <sz val="11"/>
      <color rgb="FFC00000"/>
      <name val="Calibri"/>
      <family val="2"/>
    </font>
    <font>
      <u/>
      <sz val="11"/>
      <color rgb="FF0000FF"/>
      <name val="Calibri"/>
      <family val="2"/>
    </font>
    <font>
      <u/>
      <sz val="10"/>
      <color rgb="FF0000FF"/>
      <name val="Arial"/>
      <family val="2"/>
    </font>
    <font>
      <sz val="11"/>
      <color theme="1"/>
      <name val="Calibri"/>
      <family val="2"/>
    </font>
    <font>
      <sz val="10"/>
      <color rgb="FF000000"/>
      <name val="Calibri"/>
      <family val="2"/>
    </font>
    <font>
      <u/>
      <sz val="11"/>
      <color theme="10"/>
      <name val="Calibri"/>
      <family val="2"/>
    </font>
    <font>
      <sz val="11"/>
      <color rgb="FF000000"/>
      <name val="Calibri"/>
      <family val="2"/>
    </font>
    <font>
      <b/>
      <sz val="11"/>
      <name val="Calibri"/>
      <family val="2"/>
      <scheme val="minor"/>
    </font>
    <font>
      <b/>
      <sz val="12"/>
      <color rgb="FFFF0000"/>
      <name val="Calibri"/>
      <family val="2"/>
      <scheme val="minor"/>
    </font>
    <font>
      <sz val="11"/>
      <color rgb="FFC00000"/>
      <name val="Calibri"/>
      <family val="2"/>
      <scheme val="minor"/>
    </font>
    <font>
      <sz val="11"/>
      <color theme="5"/>
      <name val="Calibri"/>
      <family val="2"/>
      <scheme val="minor"/>
    </font>
    <font>
      <b/>
      <sz val="11"/>
      <color theme="5"/>
      <name val="Calibri"/>
      <family val="2"/>
      <scheme val="minor"/>
    </font>
    <font>
      <sz val="10"/>
      <name val="Arial"/>
      <family val="2"/>
    </font>
    <font>
      <u/>
      <sz val="11"/>
      <color rgb="FFC00000"/>
      <name val="Calibri"/>
      <family val="2"/>
      <scheme val="minor"/>
    </font>
    <font>
      <u/>
      <sz val="11"/>
      <color theme="5"/>
      <name val="Calibri"/>
      <family val="2"/>
      <scheme val="minor"/>
    </font>
    <font>
      <sz val="11"/>
      <name val="Calibri"/>
      <family val="2"/>
      <scheme val="minor"/>
    </font>
    <font>
      <b/>
      <u/>
      <sz val="18"/>
      <color rgb="FFFF0000"/>
      <name val="Calibri"/>
      <family val="2"/>
      <scheme val="minor"/>
    </font>
    <font>
      <b/>
      <sz val="18"/>
      <color rgb="FFFF0000"/>
      <name val="Calibri"/>
      <family val="2"/>
      <scheme val="minor"/>
    </font>
    <font>
      <b/>
      <sz val="11"/>
      <color rgb="FFFF0000"/>
      <name val="Calibri"/>
      <family val="2"/>
      <scheme val="minor"/>
    </font>
    <font>
      <b/>
      <sz val="9"/>
      <color indexed="81"/>
      <name val="Tahoma"/>
      <family val="2"/>
    </font>
    <font>
      <sz val="9"/>
      <color indexed="81"/>
      <name val="Tahoma"/>
      <family val="2"/>
    </font>
    <font>
      <sz val="10"/>
      <name val="Arial"/>
      <family val="2"/>
      <charset val="1"/>
    </font>
    <font>
      <sz val="8"/>
      <name val="Courier New"/>
      <family val="3"/>
      <charset val="1"/>
    </font>
    <font>
      <sz val="12"/>
      <name val="Courier New"/>
      <family val="3"/>
    </font>
    <font>
      <sz val="10"/>
      <name val="Courier New"/>
      <family val="3"/>
    </font>
    <font>
      <vertAlign val="superscript"/>
      <sz val="10"/>
      <name val="Arial"/>
      <family val="2"/>
    </font>
    <font>
      <sz val="8"/>
      <name val="Courier New"/>
      <family val="3"/>
    </font>
    <font>
      <sz val="10"/>
      <color indexed="8"/>
      <name val="Arial"/>
      <family val="2"/>
    </font>
    <font>
      <b/>
      <sz val="11"/>
      <color rgb="FFFF0000"/>
      <name val="Calibri"/>
      <family val="2"/>
    </font>
    <font>
      <b/>
      <sz val="14"/>
      <color rgb="FF000000"/>
      <name val="Arial"/>
      <family val="2"/>
    </font>
    <font>
      <b/>
      <sz val="12"/>
      <color rgb="FF000000"/>
      <name val="Arial"/>
      <family val="2"/>
    </font>
    <font>
      <sz val="14"/>
      <color rgb="FF000000"/>
      <name val="Arial"/>
      <family val="2"/>
    </font>
    <font>
      <sz val="14"/>
      <color rgb="FF000000"/>
      <name val="Calibri"/>
      <family val="2"/>
    </font>
    <font>
      <b/>
      <sz val="10"/>
      <color rgb="FF000000"/>
      <name val="Calibri Light"/>
      <family val="2"/>
    </font>
    <font>
      <b/>
      <sz val="11"/>
      <color rgb="FF000000"/>
      <name val="Calibri Light"/>
      <family val="2"/>
    </font>
    <font>
      <sz val="10"/>
      <color rgb="FFFF0000"/>
      <name val="Arial"/>
      <family val="2"/>
    </font>
    <font>
      <sz val="11"/>
      <color rgb="FFFF0000"/>
      <name val="Calibri"/>
      <family val="2"/>
    </font>
    <font>
      <b/>
      <sz val="12"/>
      <color rgb="FF000000"/>
      <name val="Helv"/>
    </font>
    <font>
      <sz val="9"/>
      <color rgb="FF000000"/>
      <name val="Helv"/>
    </font>
    <font>
      <b/>
      <sz val="10"/>
      <color rgb="FFFF0000"/>
      <name val="Arial"/>
      <family val="2"/>
    </font>
  </fonts>
  <fills count="20">
    <fill>
      <patternFill patternType="none"/>
    </fill>
    <fill>
      <patternFill patternType="gray125"/>
    </fill>
    <fill>
      <patternFill patternType="solid">
        <fgColor rgb="FFFFCC99"/>
        <bgColor rgb="FFFFCC99"/>
      </patternFill>
    </fill>
    <fill>
      <patternFill patternType="solid">
        <fgColor rgb="FFFFFF99"/>
        <bgColor rgb="FFFFFF99"/>
      </patternFill>
    </fill>
    <fill>
      <patternFill patternType="solid">
        <fgColor rgb="FFCCFFCC"/>
        <bgColor rgb="FFCCFFCC"/>
      </patternFill>
    </fill>
    <fill>
      <patternFill patternType="solid">
        <fgColor rgb="FFCCFFFF"/>
        <bgColor rgb="FFCCFFFF"/>
      </patternFill>
    </fill>
    <fill>
      <patternFill patternType="solid">
        <fgColor rgb="FFFFCC00"/>
        <bgColor rgb="FFFFCC00"/>
      </patternFill>
    </fill>
    <fill>
      <patternFill patternType="solid">
        <fgColor rgb="FF99CC00"/>
        <bgColor rgb="FF99CC00"/>
      </patternFill>
    </fill>
    <fill>
      <patternFill patternType="solid">
        <fgColor rgb="FF339966"/>
        <bgColor rgb="FF339966"/>
      </patternFill>
    </fill>
    <fill>
      <patternFill patternType="solid">
        <fgColor rgb="FF33CCCC"/>
        <bgColor rgb="FF33CCCC"/>
      </patternFill>
    </fill>
    <fill>
      <patternFill patternType="solid">
        <fgColor indexed="47"/>
        <bgColor indexed="64"/>
      </patternFill>
    </fill>
    <fill>
      <patternFill patternType="solid">
        <fgColor indexed="51"/>
        <bgColor indexed="64"/>
      </patternFill>
    </fill>
    <fill>
      <patternFill patternType="solid">
        <fgColor indexed="43"/>
        <bgColor indexed="64"/>
      </patternFill>
    </fill>
    <fill>
      <patternFill patternType="solid">
        <fgColor indexed="50"/>
        <bgColor indexed="64"/>
      </patternFill>
    </fill>
    <fill>
      <patternFill patternType="solid">
        <fgColor indexed="42"/>
        <bgColor indexed="64"/>
      </patternFill>
    </fill>
    <fill>
      <patternFill patternType="solid">
        <fgColor indexed="57"/>
        <bgColor indexed="64"/>
      </patternFill>
    </fill>
    <fill>
      <patternFill patternType="solid">
        <fgColor indexed="41"/>
        <bgColor indexed="64"/>
      </patternFill>
    </fill>
    <fill>
      <patternFill patternType="solid">
        <fgColor indexed="49"/>
        <bgColor indexed="64"/>
      </patternFill>
    </fill>
    <fill>
      <patternFill patternType="solid">
        <fgColor rgb="FFFFFF00"/>
        <bgColor indexed="64"/>
      </patternFill>
    </fill>
    <fill>
      <patternFill patternType="solid">
        <fgColor indexed="9"/>
        <bgColor indexed="64"/>
      </patternFill>
    </fill>
  </fills>
  <borders count="3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diagonal/>
    </border>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right/>
      <top style="medium">
        <color rgb="FF000000"/>
      </top>
      <bottom/>
      <diagonal/>
    </border>
  </borders>
  <cellStyleXfs count="11">
    <xf numFmtId="0" fontId="0" fillId="0" borderId="0"/>
    <xf numFmtId="0" fontId="13" fillId="0" borderId="0" applyNumberFormat="0" applyFill="0" applyBorder="0" applyAlignment="0" applyProtection="0"/>
    <xf numFmtId="9" fontId="14" fillId="0" borderId="0" applyFont="0" applyFill="0" applyBorder="0" applyAlignment="0" applyProtection="0"/>
    <xf numFmtId="0" fontId="23" fillId="0" borderId="15"/>
    <xf numFmtId="9" fontId="20" fillId="0" borderId="15" applyFont="0" applyFill="0" applyBorder="0" applyAlignment="0" applyProtection="0"/>
    <xf numFmtId="0" fontId="29" fillId="0" borderId="15"/>
    <xf numFmtId="0" fontId="14" fillId="0" borderId="15"/>
    <xf numFmtId="0" fontId="10" fillId="0" borderId="15" applyNumberFormat="0" applyFill="0" applyBorder="0" applyAlignment="0" applyProtection="0">
      <alignment vertical="top"/>
      <protection locked="0"/>
    </xf>
    <xf numFmtId="0" fontId="3" fillId="0" borderId="15"/>
    <xf numFmtId="9" fontId="3" fillId="0" borderId="15" applyFont="0" applyFill="0" applyBorder="0" applyAlignment="0" applyProtection="0"/>
    <xf numFmtId="0" fontId="14" fillId="0" borderId="15"/>
  </cellStyleXfs>
  <cellXfs count="419">
    <xf numFmtId="0" fontId="0" fillId="0" borderId="0" xfId="0" applyFont="1" applyAlignment="1"/>
    <xf numFmtId="0" fontId="1" fillId="0" borderId="0" xfId="0" applyFont="1"/>
    <xf numFmtId="0" fontId="0" fillId="0" borderId="0" xfId="0" applyFont="1"/>
    <xf numFmtId="0" fontId="0" fillId="0" borderId="0" xfId="0" quotePrefix="1" applyFont="1" applyAlignment="1">
      <alignment horizontal="left"/>
    </xf>
    <xf numFmtId="0" fontId="0" fillId="2" borderId="1" xfId="0" applyFont="1" applyFill="1" applyBorder="1"/>
    <xf numFmtId="0" fontId="0" fillId="3" borderId="1" xfId="0" applyFont="1" applyFill="1" applyBorder="1"/>
    <xf numFmtId="0" fontId="0" fillId="4" borderId="1" xfId="0" applyFont="1" applyFill="1" applyBorder="1"/>
    <xf numFmtId="0" fontId="0" fillId="5" borderId="1" xfId="0" applyFont="1" applyFill="1" applyBorder="1"/>
    <xf numFmtId="0" fontId="0" fillId="6" borderId="1" xfId="0" applyFont="1" applyFill="1" applyBorder="1"/>
    <xf numFmtId="0" fontId="0" fillId="7" borderId="1" xfId="0" applyFont="1" applyFill="1" applyBorder="1"/>
    <xf numFmtId="0" fontId="0" fillId="8" borderId="1" xfId="0" applyFont="1" applyFill="1" applyBorder="1"/>
    <xf numFmtId="0" fontId="0" fillId="9" borderId="1" xfId="0" applyFont="1" applyFill="1" applyBorder="1"/>
    <xf numFmtId="0" fontId="1" fillId="0" borderId="0" xfId="0" quotePrefix="1" applyFont="1" applyAlignment="1">
      <alignment horizontal="left"/>
    </xf>
    <xf numFmtId="0" fontId="2" fillId="0" borderId="1" xfId="0" applyFont="1" applyBorder="1"/>
    <xf numFmtId="0" fontId="5" fillId="0" borderId="0" xfId="0" applyFont="1"/>
    <xf numFmtId="0" fontId="0" fillId="0" borderId="0" xfId="0" applyFont="1" applyAlignment="1">
      <alignment horizontal="left"/>
    </xf>
    <xf numFmtId="0" fontId="6" fillId="0" borderId="0" xfId="0" quotePrefix="1" applyFont="1" applyAlignment="1">
      <alignment horizontal="left"/>
    </xf>
    <xf numFmtId="2" fontId="0" fillId="2" borderId="5" xfId="0" quotePrefix="1" applyNumberFormat="1" applyFont="1" applyFill="1" applyBorder="1" applyAlignment="1">
      <alignment horizontal="left"/>
    </xf>
    <xf numFmtId="2" fontId="0" fillId="2" borderId="6" xfId="0" applyNumberFormat="1" applyFont="1" applyFill="1" applyBorder="1"/>
    <xf numFmtId="2" fontId="0" fillId="2" borderId="7" xfId="0" applyNumberFormat="1" applyFont="1" applyFill="1" applyBorder="1"/>
    <xf numFmtId="2" fontId="0" fillId="6" borderId="5" xfId="0" quotePrefix="1" applyNumberFormat="1" applyFont="1" applyFill="1" applyBorder="1" applyAlignment="1">
      <alignment horizontal="left"/>
    </xf>
    <xf numFmtId="2" fontId="0" fillId="6" borderId="6" xfId="0" applyNumberFormat="1" applyFont="1" applyFill="1" applyBorder="1"/>
    <xf numFmtId="2" fontId="0" fillId="6" borderId="7" xfId="0" applyNumberFormat="1" applyFont="1" applyFill="1" applyBorder="1"/>
    <xf numFmtId="0" fontId="0" fillId="0" borderId="1"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xf numFmtId="0" fontId="0" fillId="0" borderId="1" xfId="0" applyFont="1" applyBorder="1" applyAlignment="1">
      <alignment horizontal="center"/>
    </xf>
    <xf numFmtId="0" fontId="7" fillId="0" borderId="1" xfId="0" applyFont="1" applyBorder="1" applyAlignment="1">
      <alignment horizontal="left"/>
    </xf>
    <xf numFmtId="16" fontId="4" fillId="0" borderId="1" xfId="0" applyNumberFormat="1" applyFont="1" applyBorder="1" applyAlignment="1">
      <alignment horizontal="center" vertical="center" wrapText="1"/>
    </xf>
    <xf numFmtId="14" fontId="0" fillId="0" borderId="1" xfId="0" applyNumberFormat="1" applyFont="1" applyBorder="1" applyAlignment="1">
      <alignment horizontal="center" vertical="center" wrapText="1"/>
    </xf>
    <xf numFmtId="0" fontId="8" fillId="0" borderId="1" xfId="0" applyFont="1" applyBorder="1" applyAlignment="1">
      <alignment horizontal="center"/>
    </xf>
    <xf numFmtId="0" fontId="8" fillId="0" borderId="1" xfId="0" applyFont="1" applyBorder="1" applyAlignment="1">
      <alignment horizontal="left"/>
    </xf>
    <xf numFmtId="0" fontId="0" fillId="0" borderId="1" xfId="0" applyFont="1" applyBorder="1" applyAlignment="1">
      <alignment horizontal="center" vertical="top" wrapText="1"/>
    </xf>
    <xf numFmtId="14" fontId="0" fillId="0" borderId="1" xfId="0" applyNumberFormat="1" applyFont="1" applyBorder="1" applyAlignment="1">
      <alignment horizontal="center"/>
    </xf>
    <xf numFmtId="0" fontId="0" fillId="0" borderId="0" xfId="0" applyFont="1" applyAlignment="1">
      <alignment horizontal="center"/>
    </xf>
    <xf numFmtId="2" fontId="0" fillId="3" borderId="5" xfId="0" quotePrefix="1" applyNumberFormat="1" applyFont="1" applyFill="1" applyBorder="1" applyAlignment="1">
      <alignment horizontal="left"/>
    </xf>
    <xf numFmtId="2" fontId="0" fillId="3" borderId="6" xfId="0" applyNumberFormat="1" applyFont="1" applyFill="1" applyBorder="1" applyAlignment="1">
      <alignment horizontal="left"/>
    </xf>
    <xf numFmtId="2" fontId="0" fillId="3" borderId="7" xfId="0" applyNumberFormat="1" applyFont="1" applyFill="1" applyBorder="1" applyAlignment="1">
      <alignment horizontal="left"/>
    </xf>
    <xf numFmtId="2" fontId="0" fillId="7" borderId="5" xfId="0" quotePrefix="1" applyNumberFormat="1" applyFont="1" applyFill="1" applyBorder="1" applyAlignment="1">
      <alignment horizontal="left"/>
    </xf>
    <xf numFmtId="2" fontId="0" fillId="7" borderId="6" xfId="0" applyNumberFormat="1" applyFont="1" applyFill="1" applyBorder="1"/>
    <xf numFmtId="2" fontId="0" fillId="7" borderId="7" xfId="0" applyNumberFormat="1" applyFont="1" applyFill="1" applyBorder="1"/>
    <xf numFmtId="0" fontId="0" fillId="0" borderId="1" xfId="0" applyFont="1" applyBorder="1" applyAlignment="1">
      <alignment horizontal="left"/>
    </xf>
    <xf numFmtId="16" fontId="0" fillId="0" borderId="0" xfId="0" applyNumberFormat="1" applyFont="1" applyAlignment="1">
      <alignment horizontal="center" vertical="center" wrapText="1"/>
    </xf>
    <xf numFmtId="0" fontId="0" fillId="4" borderId="5" xfId="0" quotePrefix="1" applyFont="1" applyFill="1" applyBorder="1" applyAlignment="1">
      <alignment horizontal="left"/>
    </xf>
    <xf numFmtId="0" fontId="0" fillId="4" borderId="6" xfId="0" applyFont="1" applyFill="1" applyBorder="1" applyAlignment="1">
      <alignment horizontal="left"/>
    </xf>
    <xf numFmtId="2" fontId="0" fillId="4" borderId="6" xfId="0" applyNumberFormat="1" applyFont="1" applyFill="1" applyBorder="1" applyAlignment="1">
      <alignment horizontal="left"/>
    </xf>
    <xf numFmtId="2" fontId="0" fillId="4" borderId="7" xfId="0" applyNumberFormat="1" applyFont="1" applyFill="1" applyBorder="1" applyAlignment="1">
      <alignment horizontal="left"/>
    </xf>
    <xf numFmtId="0" fontId="0" fillId="8" borderId="5" xfId="0" quotePrefix="1" applyFont="1" applyFill="1" applyBorder="1" applyAlignment="1">
      <alignment horizontal="left"/>
    </xf>
    <xf numFmtId="0" fontId="0" fillId="8" borderId="6" xfId="0" applyFont="1" applyFill="1" applyBorder="1" applyAlignment="1">
      <alignment horizontal="left"/>
    </xf>
    <xf numFmtId="2" fontId="0" fillId="8" borderId="6" xfId="0" applyNumberFormat="1" applyFont="1" applyFill="1" applyBorder="1" applyAlignment="1">
      <alignment horizontal="left"/>
    </xf>
    <xf numFmtId="2" fontId="0" fillId="8" borderId="7" xfId="0" applyNumberFormat="1" applyFont="1" applyFill="1" applyBorder="1" applyAlignment="1">
      <alignment horizontal="left"/>
    </xf>
    <xf numFmtId="16" fontId="0" fillId="0" borderId="0" xfId="0" applyNumberFormat="1" applyFont="1" applyAlignment="1">
      <alignment horizontal="center"/>
    </xf>
    <xf numFmtId="1" fontId="0" fillId="0" borderId="0" xfId="0" applyNumberFormat="1" applyFont="1" applyAlignment="1">
      <alignment horizontal="center"/>
    </xf>
    <xf numFmtId="0" fontId="0" fillId="5" borderId="5" xfId="0" quotePrefix="1" applyFont="1" applyFill="1" applyBorder="1" applyAlignment="1">
      <alignment horizontal="left"/>
    </xf>
    <xf numFmtId="0" fontId="0" fillId="5" borderId="6" xfId="0" applyFont="1" applyFill="1" applyBorder="1" applyAlignment="1">
      <alignment horizontal="center"/>
    </xf>
    <xf numFmtId="2" fontId="0" fillId="5" borderId="6" xfId="0" applyNumberFormat="1" applyFont="1" applyFill="1" applyBorder="1" applyAlignment="1">
      <alignment horizontal="center"/>
    </xf>
    <xf numFmtId="2" fontId="0" fillId="5" borderId="7" xfId="0" applyNumberFormat="1" applyFont="1" applyFill="1" applyBorder="1" applyAlignment="1">
      <alignment horizontal="center"/>
    </xf>
    <xf numFmtId="0" fontId="0" fillId="9" borderId="5" xfId="0" quotePrefix="1" applyFont="1" applyFill="1" applyBorder="1" applyAlignment="1">
      <alignment horizontal="left"/>
    </xf>
    <xf numFmtId="0" fontId="0" fillId="9" borderId="6" xfId="0" applyFont="1" applyFill="1" applyBorder="1" applyAlignment="1">
      <alignment horizontal="center"/>
    </xf>
    <xf numFmtId="2" fontId="0" fillId="9" borderId="6" xfId="0" applyNumberFormat="1" applyFont="1" applyFill="1" applyBorder="1" applyAlignment="1">
      <alignment horizontal="center"/>
    </xf>
    <xf numFmtId="2" fontId="0" fillId="9" borderId="7" xfId="0" applyNumberFormat="1" applyFont="1" applyFill="1" applyBorder="1" applyAlignment="1">
      <alignment horizontal="center"/>
    </xf>
    <xf numFmtId="0" fontId="9" fillId="0" borderId="0" xfId="0" applyFont="1" applyAlignment="1"/>
    <xf numFmtId="2" fontId="0" fillId="2" borderId="5" xfId="0" applyNumberFormat="1" applyFont="1" applyFill="1" applyBorder="1" applyAlignment="1">
      <alignment horizontal="left"/>
    </xf>
    <xf numFmtId="2" fontId="0" fillId="6" borderId="5" xfId="0" applyNumberFormat="1" applyFont="1" applyFill="1" applyBorder="1" applyAlignment="1">
      <alignment horizontal="left"/>
    </xf>
    <xf numFmtId="0" fontId="0" fillId="0" borderId="8" xfId="0" applyFont="1" applyBorder="1" applyAlignment="1">
      <alignment horizontal="center" vertical="center" wrapText="1"/>
    </xf>
    <xf numFmtId="0" fontId="0" fillId="0" borderId="9" xfId="0" applyFont="1" applyBorder="1" applyAlignment="1">
      <alignment horizontal="center" vertical="center"/>
    </xf>
    <xf numFmtId="0" fontId="0" fillId="0" borderId="9" xfId="0" applyFont="1" applyBorder="1" applyAlignment="1">
      <alignment horizontal="center" vertical="center" wrapText="1"/>
    </xf>
    <xf numFmtId="1" fontId="8" fillId="0" borderId="1" xfId="0" applyNumberFormat="1" applyFont="1" applyBorder="1" applyAlignment="1">
      <alignment horizontal="left"/>
    </xf>
    <xf numFmtId="164" fontId="0" fillId="0" borderId="1" xfId="0" applyNumberFormat="1" applyFont="1" applyBorder="1" applyAlignment="1">
      <alignment horizontal="center"/>
    </xf>
    <xf numFmtId="0" fontId="4" fillId="0" borderId="1" xfId="0" applyFont="1" applyBorder="1" applyAlignment="1">
      <alignment horizontal="center"/>
    </xf>
    <xf numFmtId="0" fontId="4" fillId="0" borderId="1" xfId="0" applyFont="1" applyBorder="1"/>
    <xf numFmtId="164" fontId="0" fillId="0" borderId="1" xfId="0" applyNumberFormat="1" applyFont="1" applyBorder="1"/>
    <xf numFmtId="164" fontId="0" fillId="0" borderId="10" xfId="0" applyNumberFormat="1" applyFont="1" applyBorder="1"/>
    <xf numFmtId="1" fontId="0" fillId="0" borderId="0" xfId="0" applyNumberFormat="1" applyFont="1" applyAlignment="1">
      <alignment horizontal="left"/>
    </xf>
    <xf numFmtId="2" fontId="0" fillId="3" borderId="5" xfId="0" applyNumberFormat="1" applyFont="1" applyFill="1" applyBorder="1" applyAlignment="1">
      <alignment horizontal="left"/>
    </xf>
    <xf numFmtId="2" fontId="0" fillId="7" borderId="5" xfId="0" applyNumberFormat="1" applyFont="1" applyFill="1" applyBorder="1"/>
    <xf numFmtId="0" fontId="4" fillId="0" borderId="1" xfId="0" applyFont="1" applyBorder="1" applyAlignment="1">
      <alignment horizontal="center" vertical="center"/>
    </xf>
    <xf numFmtId="0" fontId="0" fillId="0" borderId="10" xfId="0" applyFont="1" applyBorder="1"/>
    <xf numFmtId="0" fontId="0" fillId="4" borderId="5" xfId="0" applyFont="1" applyFill="1" applyBorder="1" applyAlignment="1">
      <alignment horizontal="left"/>
    </xf>
    <xf numFmtId="0" fontId="0" fillId="8" borderId="5" xfId="0" applyFont="1" applyFill="1" applyBorder="1" applyAlignment="1">
      <alignment horizontal="left"/>
    </xf>
    <xf numFmtId="0" fontId="0" fillId="8" borderId="7" xfId="0" applyFont="1" applyFill="1" applyBorder="1" applyAlignment="1">
      <alignment horizontal="left"/>
    </xf>
    <xf numFmtId="164" fontId="0" fillId="0" borderId="0" xfId="0" applyNumberFormat="1" applyFont="1" applyAlignment="1">
      <alignment horizontal="center"/>
    </xf>
    <xf numFmtId="164" fontId="0" fillId="0" borderId="0" xfId="0" applyNumberFormat="1" applyFont="1"/>
    <xf numFmtId="0" fontId="0" fillId="5" borderId="5" xfId="0" applyFont="1" applyFill="1" applyBorder="1" applyAlignment="1">
      <alignment horizontal="left"/>
    </xf>
    <xf numFmtId="0" fontId="0" fillId="5" borderId="7" xfId="0" applyFont="1" applyFill="1" applyBorder="1" applyAlignment="1">
      <alignment horizontal="center"/>
    </xf>
    <xf numFmtId="0" fontId="0" fillId="9" borderId="5" xfId="0" applyFont="1" applyFill="1" applyBorder="1" applyAlignment="1">
      <alignment horizontal="left"/>
    </xf>
    <xf numFmtId="0" fontId="0" fillId="9" borderId="7" xfId="0" applyFont="1" applyFill="1" applyBorder="1" applyAlignment="1">
      <alignment horizontal="center"/>
    </xf>
    <xf numFmtId="16" fontId="0" fillId="0" borderId="1" xfId="0" applyNumberFormat="1" applyFont="1" applyBorder="1"/>
    <xf numFmtId="0" fontId="0" fillId="0" borderId="9" xfId="0" applyFont="1" applyBorder="1"/>
    <xf numFmtId="0" fontId="10" fillId="0" borderId="0" xfId="0" applyFont="1" applyAlignment="1">
      <alignment horizontal="left"/>
    </xf>
    <xf numFmtId="0" fontId="4" fillId="0" borderId="1" xfId="0" applyFont="1" applyBorder="1" applyAlignment="1">
      <alignment horizontal="left"/>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0" fontId="0" fillId="4" borderId="7" xfId="0" applyFont="1" applyFill="1" applyBorder="1" applyAlignment="1">
      <alignment horizontal="left"/>
    </xf>
    <xf numFmtId="0" fontId="1" fillId="0" borderId="0" xfId="0" applyFont="1" applyAlignment="1">
      <alignment horizontal="left"/>
    </xf>
    <xf numFmtId="0" fontId="0" fillId="0" borderId="2" xfId="0" applyFont="1" applyBorder="1"/>
    <xf numFmtId="0" fontId="0" fillId="0" borderId="3" xfId="0" applyFont="1" applyBorder="1"/>
    <xf numFmtId="0" fontId="0" fillId="0" borderId="4" xfId="0" applyFont="1" applyBorder="1"/>
    <xf numFmtId="0" fontId="0" fillId="0" borderId="3" xfId="0" applyFont="1" applyBorder="1" applyAlignment="1">
      <alignment horizontal="left"/>
    </xf>
    <xf numFmtId="0" fontId="0" fillId="0" borderId="2" xfId="0" quotePrefix="1" applyFont="1" applyBorder="1" applyAlignment="1">
      <alignment horizontal="left"/>
    </xf>
    <xf numFmtId="0" fontId="0" fillId="0" borderId="3" xfId="0" quotePrefix="1" applyFont="1" applyBorder="1" applyAlignment="1">
      <alignment horizontal="left"/>
    </xf>
    <xf numFmtId="0" fontId="11" fillId="0" borderId="0" xfId="0" applyFont="1"/>
    <xf numFmtId="16" fontId="0" fillId="0" borderId="2" xfId="0" quotePrefix="1" applyNumberFormat="1" applyFont="1" applyBorder="1" applyAlignment="1">
      <alignment horizontal="left"/>
    </xf>
    <xf numFmtId="2" fontId="0" fillId="0" borderId="0" xfId="0" applyNumberFormat="1" applyFont="1" applyAlignment="1">
      <alignment horizontal="center"/>
    </xf>
    <xf numFmtId="2" fontId="0" fillId="0" borderId="0" xfId="0" applyNumberFormat="1" applyFont="1" applyAlignment="1">
      <alignment horizontal="left"/>
    </xf>
    <xf numFmtId="2" fontId="0" fillId="0" borderId="0" xfId="0" applyNumberFormat="1" applyFont="1"/>
    <xf numFmtId="0" fontId="0" fillId="0" borderId="11" xfId="0" applyFont="1" applyBorder="1" applyAlignment="1">
      <alignment vertical="center" wrapText="1"/>
    </xf>
    <xf numFmtId="0" fontId="0" fillId="0" borderId="12" xfId="0" quotePrefix="1" applyFont="1" applyBorder="1" applyAlignment="1">
      <alignment horizontal="left" vertical="center"/>
    </xf>
    <xf numFmtId="0" fontId="0" fillId="0" borderId="13" xfId="0" applyFont="1" applyBorder="1" applyAlignment="1">
      <alignment vertical="center"/>
    </xf>
    <xf numFmtId="0" fontId="0" fillId="0" borderId="3" xfId="0" applyFont="1" applyBorder="1" applyAlignment="1">
      <alignment vertical="center"/>
    </xf>
    <xf numFmtId="2" fontId="1" fillId="0" borderId="14" xfId="0" applyNumberFormat="1" applyFont="1" applyBorder="1" applyAlignment="1">
      <alignment horizontal="center"/>
    </xf>
    <xf numFmtId="0" fontId="0" fillId="0" borderId="2" xfId="0" quotePrefix="1" applyFont="1" applyBorder="1" applyAlignment="1">
      <alignment horizontal="left" vertical="center"/>
    </xf>
    <xf numFmtId="2" fontId="1" fillId="0" borderId="4" xfId="0" applyNumberFormat="1" applyFont="1" applyBorder="1" applyAlignment="1">
      <alignment horizontal="center"/>
    </xf>
    <xf numFmtId="0" fontId="0" fillId="0" borderId="1" xfId="0" applyFont="1" applyBorder="1" applyAlignment="1">
      <alignment horizontal="center" vertical="center"/>
    </xf>
    <xf numFmtId="2" fontId="0" fillId="0" borderId="10" xfId="0" applyNumberFormat="1" applyFont="1" applyBorder="1" applyAlignment="1">
      <alignment horizontal="center" vertical="center"/>
    </xf>
    <xf numFmtId="1" fontId="3" fillId="0" borderId="1" xfId="0" applyNumberFormat="1" applyFont="1" applyBorder="1"/>
    <xf numFmtId="1" fontId="0" fillId="0" borderId="1" xfId="0" applyNumberFormat="1" applyFont="1" applyBorder="1" applyAlignment="1">
      <alignment horizontal="center"/>
    </xf>
    <xf numFmtId="1" fontId="8" fillId="0" borderId="1" xfId="0" applyNumberFormat="1" applyFont="1" applyBorder="1" applyAlignment="1">
      <alignment horizontal="center"/>
    </xf>
    <xf numFmtId="1" fontId="0" fillId="0" borderId="0" xfId="0" applyNumberFormat="1" applyFont="1"/>
    <xf numFmtId="1" fontId="0" fillId="0" borderId="10" xfId="0" applyNumberFormat="1" applyFont="1" applyBorder="1" applyAlignment="1">
      <alignment horizontal="center"/>
    </xf>
    <xf numFmtId="0" fontId="1" fillId="0" borderId="0" xfId="0" applyFont="1" applyAlignment="1">
      <alignment horizontal="center"/>
    </xf>
    <xf numFmtId="2" fontId="1" fillId="0" borderId="0" xfId="0" applyNumberFormat="1" applyFont="1" applyAlignment="1">
      <alignment horizontal="center"/>
    </xf>
    <xf numFmtId="2" fontId="0" fillId="3" borderId="1" xfId="0" applyNumberFormat="1" applyFont="1" applyFill="1" applyBorder="1"/>
    <xf numFmtId="2" fontId="0" fillId="7" borderId="1" xfId="0" applyNumberFormat="1" applyFont="1" applyFill="1" applyBorder="1"/>
    <xf numFmtId="1" fontId="3" fillId="0" borderId="1" xfId="0" applyNumberFormat="1" applyFont="1" applyBorder="1" applyAlignment="1">
      <alignment horizontal="center" vertical="center"/>
    </xf>
    <xf numFmtId="1" fontId="3" fillId="0" borderId="1" xfId="0" applyNumberFormat="1" applyFont="1" applyBorder="1" applyAlignment="1">
      <alignment horizontal="center"/>
    </xf>
    <xf numFmtId="1" fontId="12" fillId="0" borderId="1" xfId="0" applyNumberFormat="1" applyFont="1" applyBorder="1" applyAlignment="1">
      <alignment horizontal="center"/>
    </xf>
    <xf numFmtId="0" fontId="15" fillId="0" borderId="0" xfId="0" quotePrefix="1" applyFont="1" applyAlignment="1" applyProtection="1">
      <alignment horizontal="left"/>
      <protection hidden="1"/>
    </xf>
    <xf numFmtId="0" fontId="0" fillId="0" borderId="0" xfId="0" applyProtection="1">
      <protection hidden="1"/>
    </xf>
    <xf numFmtId="0" fontId="0" fillId="0" borderId="0" xfId="0" quotePrefix="1" applyAlignment="1" applyProtection="1">
      <alignment horizontal="left"/>
      <protection hidden="1"/>
    </xf>
    <xf numFmtId="0" fontId="13" fillId="0" borderId="0" xfId="1" applyAlignment="1" applyProtection="1">
      <protection locked="0" hidden="1"/>
    </xf>
    <xf numFmtId="0" fontId="13" fillId="0" borderId="0" xfId="1" applyAlignment="1" applyProtection="1">
      <protection hidden="1"/>
    </xf>
    <xf numFmtId="0" fontId="16" fillId="0" borderId="15" xfId="0" applyFont="1" applyBorder="1" applyAlignment="1" applyProtection="1">
      <alignment horizontal="left" vertical="center"/>
      <protection hidden="1"/>
    </xf>
    <xf numFmtId="0" fontId="0" fillId="0" borderId="15" xfId="0" applyBorder="1" applyProtection="1">
      <protection hidden="1"/>
    </xf>
    <xf numFmtId="2" fontId="0" fillId="0" borderId="15" xfId="0" applyNumberFormat="1" applyBorder="1" applyProtection="1">
      <protection hidden="1"/>
    </xf>
    <xf numFmtId="0" fontId="0" fillId="0" borderId="15" xfId="0" quotePrefix="1" applyBorder="1" applyAlignment="1" applyProtection="1">
      <alignment horizontal="left"/>
      <protection hidden="1"/>
    </xf>
    <xf numFmtId="2" fontId="0" fillId="10" borderId="16" xfId="0" quotePrefix="1" applyNumberFormat="1" applyFill="1" applyBorder="1" applyAlignment="1" applyProtection="1">
      <alignment horizontal="left"/>
      <protection hidden="1"/>
    </xf>
    <xf numFmtId="2" fontId="0" fillId="10" borderId="17" xfId="0" applyNumberFormat="1" applyFill="1" applyBorder="1" applyProtection="1">
      <protection hidden="1"/>
    </xf>
    <xf numFmtId="2" fontId="0" fillId="11" borderId="16" xfId="0" quotePrefix="1" applyNumberFormat="1" applyFill="1" applyBorder="1" applyAlignment="1" applyProtection="1">
      <alignment horizontal="left"/>
      <protection hidden="1"/>
    </xf>
    <xf numFmtId="2" fontId="0" fillId="11" borderId="18" xfId="0" applyNumberFormat="1" applyFill="1" applyBorder="1" applyProtection="1">
      <protection hidden="1"/>
    </xf>
    <xf numFmtId="0" fontId="0" fillId="0" borderId="19" xfId="0" quotePrefix="1" applyBorder="1" applyAlignment="1" applyProtection="1">
      <alignment horizontal="left" vertical="center"/>
      <protection hidden="1"/>
    </xf>
    <xf numFmtId="0" fontId="0" fillId="0" borderId="16" xfId="0" quotePrefix="1" applyBorder="1" applyAlignment="1" applyProtection="1">
      <alignment horizontal="left" vertical="center"/>
      <protection hidden="1"/>
    </xf>
    <xf numFmtId="2" fontId="0" fillId="0" borderId="18" xfId="0" applyNumberFormat="1" applyBorder="1" applyProtection="1">
      <protection hidden="1"/>
    </xf>
    <xf numFmtId="0" fontId="0" fillId="0" borderId="20" xfId="0" applyBorder="1" applyAlignment="1" applyProtection="1">
      <alignment horizontal="center" vertical="center" wrapText="1"/>
      <protection hidden="1"/>
    </xf>
    <xf numFmtId="2" fontId="0" fillId="0" borderId="21" xfId="0" applyNumberFormat="1" applyBorder="1" applyAlignment="1" applyProtection="1">
      <alignment horizontal="center" vertical="center"/>
      <protection hidden="1"/>
    </xf>
    <xf numFmtId="1" fontId="17" fillId="0" borderId="16" xfId="0" applyNumberFormat="1" applyFont="1" applyBorder="1" applyAlignment="1" applyProtection="1">
      <alignment horizontal="left"/>
      <protection hidden="1"/>
    </xf>
    <xf numFmtId="1" fontId="17" fillId="0" borderId="22" xfId="0" applyNumberFormat="1" applyFont="1" applyBorder="1" applyAlignment="1" applyProtection="1">
      <alignment horizontal="center"/>
      <protection hidden="1"/>
    </xf>
    <xf numFmtId="1" fontId="17" fillId="0" borderId="22" xfId="0" applyNumberFormat="1" applyFont="1" applyBorder="1" applyAlignment="1" applyProtection="1">
      <alignment horizontal="left"/>
      <protection hidden="1"/>
    </xf>
    <xf numFmtId="0" fontId="17" fillId="0" borderId="0" xfId="0" applyFont="1" applyProtection="1">
      <protection hidden="1"/>
    </xf>
    <xf numFmtId="164" fontId="17" fillId="0" borderId="15" xfId="0" applyNumberFormat="1" applyFont="1" applyBorder="1" applyProtection="1">
      <protection hidden="1"/>
    </xf>
    <xf numFmtId="164" fontId="17" fillId="0" borderId="15" xfId="0" applyNumberFormat="1" applyFont="1" applyBorder="1" applyAlignment="1" applyProtection="1">
      <alignment horizontal="center"/>
      <protection hidden="1"/>
    </xf>
    <xf numFmtId="164" fontId="17" fillId="0" borderId="0" xfId="0" applyNumberFormat="1" applyFont="1" applyProtection="1">
      <protection hidden="1"/>
    </xf>
    <xf numFmtId="0" fontId="17" fillId="0" borderId="0" xfId="0" applyFont="1" applyAlignment="1" applyProtection="1">
      <alignment horizontal="right"/>
      <protection hidden="1"/>
    </xf>
    <xf numFmtId="0" fontId="17" fillId="0" borderId="0" xfId="0" applyFont="1" applyAlignment="1" applyProtection="1">
      <alignment horizontal="left"/>
      <protection hidden="1"/>
    </xf>
    <xf numFmtId="0" fontId="18" fillId="0" borderId="0" xfId="0" applyFont="1" applyProtection="1">
      <protection hidden="1"/>
    </xf>
    <xf numFmtId="2" fontId="17" fillId="0" borderId="15" xfId="0" applyNumberFormat="1" applyFont="1" applyBorder="1" applyAlignment="1" applyProtection="1">
      <alignment horizontal="right"/>
      <protection hidden="1"/>
    </xf>
    <xf numFmtId="164" fontId="17" fillId="0" borderId="15" xfId="0" applyNumberFormat="1" applyFont="1" applyBorder="1" applyAlignment="1" applyProtection="1">
      <alignment horizontal="right"/>
      <protection hidden="1"/>
    </xf>
    <xf numFmtId="164" fontId="17" fillId="0" borderId="0" xfId="0" applyNumberFormat="1" applyFont="1" applyAlignment="1" applyProtection="1">
      <alignment horizontal="right"/>
      <protection hidden="1"/>
    </xf>
    <xf numFmtId="0" fontId="18" fillId="0" borderId="15" xfId="0" applyFont="1" applyBorder="1" applyProtection="1">
      <protection hidden="1"/>
    </xf>
    <xf numFmtId="0" fontId="0" fillId="0" borderId="15" xfId="0" applyBorder="1" applyAlignment="1" applyProtection="1">
      <alignment horizontal="center"/>
      <protection hidden="1"/>
    </xf>
    <xf numFmtId="0" fontId="17" fillId="0" borderId="22" xfId="0" applyFont="1" applyBorder="1" applyAlignment="1" applyProtection="1">
      <alignment horizontal="left"/>
      <protection hidden="1"/>
    </xf>
    <xf numFmtId="0" fontId="17" fillId="0" borderId="22" xfId="0" applyFont="1" applyBorder="1" applyAlignment="1" applyProtection="1">
      <alignment horizontal="center"/>
      <protection hidden="1"/>
    </xf>
    <xf numFmtId="0" fontId="15" fillId="0" borderId="15" xfId="0" applyFont="1" applyBorder="1" applyAlignment="1" applyProtection="1">
      <alignment horizontal="center"/>
      <protection hidden="1"/>
    </xf>
    <xf numFmtId="0" fontId="19" fillId="0" borderId="15" xfId="0" applyFont="1" applyBorder="1" applyProtection="1">
      <protection hidden="1"/>
    </xf>
    <xf numFmtId="0" fontId="15" fillId="0" borderId="15" xfId="0" applyFont="1" applyBorder="1" applyProtection="1">
      <protection hidden="1"/>
    </xf>
    <xf numFmtId="167" fontId="17" fillId="0" borderId="22" xfId="2" applyNumberFormat="1" applyFont="1" applyBorder="1" applyAlignment="1" applyProtection="1">
      <alignment horizontal="center"/>
      <protection hidden="1"/>
    </xf>
    <xf numFmtId="2" fontId="0" fillId="12" borderId="22" xfId="0" quotePrefix="1" applyNumberFormat="1" applyFill="1" applyBorder="1" applyProtection="1">
      <protection hidden="1"/>
    </xf>
    <xf numFmtId="2" fontId="0" fillId="12" borderId="22" xfId="0" applyNumberFormat="1" applyFill="1" applyBorder="1" applyProtection="1">
      <protection hidden="1"/>
    </xf>
    <xf numFmtId="2" fontId="0" fillId="13" borderId="22" xfId="0" quotePrefix="1" applyNumberFormat="1" applyFill="1" applyBorder="1" applyProtection="1">
      <protection hidden="1"/>
    </xf>
    <xf numFmtId="2" fontId="0" fillId="13" borderId="22" xfId="0" applyNumberFormat="1" applyFill="1" applyBorder="1" applyProtection="1">
      <protection hidden="1"/>
    </xf>
    <xf numFmtId="0" fontId="17" fillId="0" borderId="15" xfId="0" applyFont="1" applyBorder="1" applyProtection="1">
      <protection hidden="1"/>
    </xf>
    <xf numFmtId="2" fontId="18" fillId="0" borderId="15" xfId="0" applyNumberFormat="1" applyFont="1" applyBorder="1" applyAlignment="1" applyProtection="1">
      <alignment horizontal="center"/>
      <protection hidden="1"/>
    </xf>
    <xf numFmtId="2" fontId="0" fillId="0" borderId="0" xfId="0" applyNumberFormat="1" applyProtection="1">
      <protection hidden="1"/>
    </xf>
    <xf numFmtId="0" fontId="0" fillId="14" borderId="16" xfId="0" applyFill="1" applyBorder="1" applyAlignment="1" applyProtection="1">
      <alignment horizontal="left"/>
      <protection hidden="1"/>
    </xf>
    <xf numFmtId="0" fontId="0" fillId="14" borderId="17" xfId="0" quotePrefix="1" applyFill="1" applyBorder="1" applyAlignment="1" applyProtection="1">
      <alignment horizontal="left"/>
      <protection hidden="1"/>
    </xf>
    <xf numFmtId="0" fontId="0" fillId="15" borderId="16" xfId="0" quotePrefix="1" applyFill="1" applyBorder="1" applyAlignment="1" applyProtection="1">
      <alignment horizontal="left"/>
      <protection hidden="1"/>
    </xf>
    <xf numFmtId="0" fontId="0" fillId="15" borderId="17" xfId="0" applyFill="1" applyBorder="1" applyAlignment="1" applyProtection="1">
      <alignment horizontal="left"/>
      <protection hidden="1"/>
    </xf>
    <xf numFmtId="0" fontId="0" fillId="16" borderId="16" xfId="0" quotePrefix="1" applyFill="1" applyBorder="1" applyAlignment="1" applyProtection="1">
      <alignment horizontal="left"/>
      <protection hidden="1"/>
    </xf>
    <xf numFmtId="0" fontId="0" fillId="16" borderId="17" xfId="0" applyFill="1" applyBorder="1" applyAlignment="1" applyProtection="1">
      <alignment horizontal="center"/>
      <protection hidden="1"/>
    </xf>
    <xf numFmtId="0" fontId="0" fillId="17" borderId="16" xfId="0" quotePrefix="1" applyFill="1" applyBorder="1" applyAlignment="1" applyProtection="1">
      <alignment horizontal="left"/>
      <protection hidden="1"/>
    </xf>
    <xf numFmtId="0" fontId="0" fillId="17" borderId="18" xfId="0" applyFill="1" applyBorder="1" applyAlignment="1" applyProtection="1">
      <alignment horizontal="center"/>
      <protection hidden="1"/>
    </xf>
    <xf numFmtId="2" fontId="0" fillId="0" borderId="15" xfId="0" applyNumberFormat="1" applyBorder="1" applyAlignment="1" applyProtection="1">
      <alignment horizontal="center"/>
      <protection hidden="1"/>
    </xf>
    <xf numFmtId="2" fontId="0" fillId="0" borderId="0" xfId="0" applyNumberFormat="1" applyAlignment="1" applyProtection="1">
      <alignment horizontal="center"/>
      <protection hidden="1"/>
    </xf>
    <xf numFmtId="0" fontId="21" fillId="0" borderId="0" xfId="0" quotePrefix="1" applyFont="1" applyAlignment="1">
      <alignment horizontal="left"/>
    </xf>
    <xf numFmtId="0" fontId="22" fillId="0" borderId="0" xfId="0" quotePrefix="1" applyFont="1" applyAlignment="1">
      <alignment horizontal="left"/>
    </xf>
    <xf numFmtId="0" fontId="0" fillId="0" borderId="18" xfId="0" applyBorder="1" applyProtection="1">
      <protection hidden="1"/>
    </xf>
    <xf numFmtId="0" fontId="17" fillId="0" borderId="22" xfId="0" quotePrefix="1" applyFont="1" applyBorder="1" applyAlignment="1" applyProtection="1">
      <alignment horizontal="left"/>
      <protection hidden="1"/>
    </xf>
    <xf numFmtId="164" fontId="17" fillId="0" borderId="22" xfId="0" applyNumberFormat="1" applyFont="1" applyBorder="1" applyAlignment="1" applyProtection="1">
      <alignment horizontal="center"/>
      <protection hidden="1"/>
    </xf>
    <xf numFmtId="2" fontId="17" fillId="0" borderId="22" xfId="0" applyNumberFormat="1" applyFont="1" applyBorder="1" applyAlignment="1" applyProtection="1">
      <alignment horizontal="center"/>
      <protection hidden="1"/>
    </xf>
    <xf numFmtId="0" fontId="0" fillId="0" borderId="0" xfId="0" applyAlignment="1" applyProtection="1">
      <alignment horizontal="left"/>
      <protection hidden="1"/>
    </xf>
    <xf numFmtId="0" fontId="0" fillId="0" borderId="15" xfId="0" applyBorder="1" applyAlignment="1" applyProtection="1">
      <alignment horizontal="left"/>
      <protection hidden="1"/>
    </xf>
    <xf numFmtId="2" fontId="0" fillId="12" borderId="22" xfId="0" quotePrefix="1" applyNumberFormat="1" applyFill="1" applyBorder="1" applyAlignment="1" applyProtection="1">
      <alignment horizontal="left"/>
      <protection hidden="1"/>
    </xf>
    <xf numFmtId="2" fontId="0" fillId="13" borderId="22" xfId="0" quotePrefix="1" applyNumberFormat="1" applyFill="1" applyBorder="1" applyAlignment="1" applyProtection="1">
      <alignment horizontal="left"/>
      <protection hidden="1"/>
    </xf>
    <xf numFmtId="164" fontId="18" fillId="0" borderId="15" xfId="0" applyNumberFormat="1" applyFont="1" applyBorder="1" applyAlignment="1" applyProtection="1">
      <alignment horizontal="center"/>
      <protection hidden="1"/>
    </xf>
    <xf numFmtId="164" fontId="18" fillId="0" borderId="22" xfId="0" applyNumberFormat="1" applyFont="1" applyBorder="1" applyAlignment="1" applyProtection="1">
      <alignment horizontal="center"/>
      <protection hidden="1"/>
    </xf>
    <xf numFmtId="0" fontId="15" fillId="0" borderId="15" xfId="3" quotePrefix="1" applyFont="1" applyAlignment="1" applyProtection="1">
      <alignment horizontal="left"/>
      <protection hidden="1"/>
    </xf>
    <xf numFmtId="0" fontId="23" fillId="0" borderId="15" xfId="3" applyProtection="1">
      <protection hidden="1"/>
    </xf>
    <xf numFmtId="0" fontId="23" fillId="0" borderId="15" xfId="3" applyAlignment="1" applyProtection="1">
      <alignment horizontal="center"/>
      <protection hidden="1"/>
    </xf>
    <xf numFmtId="164" fontId="23" fillId="0" borderId="15" xfId="3" applyNumberFormat="1" applyAlignment="1" applyProtection="1">
      <alignment horizontal="center"/>
      <protection hidden="1"/>
    </xf>
    <xf numFmtId="0" fontId="21" fillId="0" borderId="15" xfId="3" quotePrefix="1" applyFont="1" applyAlignment="1">
      <alignment horizontal="left"/>
    </xf>
    <xf numFmtId="0" fontId="24" fillId="0" borderId="15" xfId="3" quotePrefix="1" applyFont="1" applyAlignment="1">
      <alignment horizontal="left" vertical="center"/>
    </xf>
    <xf numFmtId="0" fontId="25" fillId="0" borderId="15" xfId="3" applyFont="1" applyProtection="1">
      <protection hidden="1"/>
    </xf>
    <xf numFmtId="0" fontId="25" fillId="0" borderId="15" xfId="3" applyFont="1" applyAlignment="1" applyProtection="1">
      <alignment horizontal="center"/>
      <protection hidden="1"/>
    </xf>
    <xf numFmtId="164" fontId="25" fillId="0" borderId="15" xfId="3" applyNumberFormat="1" applyFont="1" applyAlignment="1" applyProtection="1">
      <alignment horizontal="center"/>
      <protection hidden="1"/>
    </xf>
    <xf numFmtId="0" fontId="26" fillId="0" borderId="15" xfId="3" applyFont="1" applyAlignment="1" applyProtection="1">
      <alignment horizontal="center"/>
      <protection hidden="1"/>
    </xf>
    <xf numFmtId="0" fontId="26" fillId="0" borderId="15" xfId="3" applyFont="1" applyProtection="1">
      <protection hidden="1"/>
    </xf>
    <xf numFmtId="0" fontId="24" fillId="0" borderId="15" xfId="3" quotePrefix="1" applyFont="1" applyAlignment="1">
      <alignment horizontal="left"/>
    </xf>
    <xf numFmtId="0" fontId="22" fillId="0" borderId="15" xfId="3" quotePrefix="1" applyFont="1" applyAlignment="1">
      <alignment horizontal="left"/>
    </xf>
    <xf numFmtId="0" fontId="22" fillId="0" borderId="15" xfId="3" quotePrefix="1" applyFont="1" applyAlignment="1">
      <alignment horizontal="center"/>
    </xf>
    <xf numFmtId="0" fontId="17" fillId="0" borderId="22" xfId="3" applyFont="1" applyBorder="1" applyAlignment="1" applyProtection="1">
      <alignment horizontal="center" textRotation="90"/>
      <protection hidden="1"/>
    </xf>
    <xf numFmtId="0" fontId="23" fillId="0" borderId="15" xfId="3" applyAlignment="1" applyProtection="1">
      <alignment horizontal="center" textRotation="90"/>
      <protection hidden="1"/>
    </xf>
    <xf numFmtId="0" fontId="17" fillId="0" borderId="15" xfId="3" applyFont="1" applyAlignment="1">
      <alignment horizontal="right"/>
    </xf>
    <xf numFmtId="0" fontId="17" fillId="0" borderId="15" xfId="3" applyFont="1"/>
    <xf numFmtId="0" fontId="17" fillId="0" borderId="15" xfId="3" quotePrefix="1" applyFont="1" applyAlignment="1">
      <alignment horizontal="right"/>
    </xf>
    <xf numFmtId="0" fontId="17" fillId="0" borderId="15" xfId="3" applyFont="1" applyProtection="1">
      <protection hidden="1"/>
    </xf>
    <xf numFmtId="2" fontId="23" fillId="10" borderId="16" xfId="3" quotePrefix="1" applyNumberFormat="1" applyFill="1" applyBorder="1" applyAlignment="1" applyProtection="1">
      <alignment horizontal="left"/>
      <protection hidden="1"/>
    </xf>
    <xf numFmtId="2" fontId="23" fillId="10" borderId="17" xfId="3" applyNumberFormat="1" applyFill="1" applyBorder="1" applyProtection="1">
      <protection hidden="1"/>
    </xf>
    <xf numFmtId="2" fontId="23" fillId="10" borderId="18" xfId="3" applyNumberFormat="1" applyFill="1" applyBorder="1" applyProtection="1">
      <protection hidden="1"/>
    </xf>
    <xf numFmtId="0" fontId="23" fillId="0" borderId="22" xfId="3" quotePrefix="1" applyBorder="1" applyAlignment="1" applyProtection="1">
      <alignment horizontal="center"/>
      <protection hidden="1"/>
    </xf>
    <xf numFmtId="164" fontId="23" fillId="0" borderId="22" xfId="3" applyNumberFormat="1" applyBorder="1" applyAlignment="1" applyProtection="1">
      <alignment horizontal="center"/>
      <protection hidden="1"/>
    </xf>
    <xf numFmtId="0" fontId="17" fillId="0" borderId="22" xfId="3" applyFont="1" applyBorder="1" applyAlignment="1" applyProtection="1">
      <alignment horizontal="center"/>
      <protection hidden="1"/>
    </xf>
    <xf numFmtId="2" fontId="23" fillId="11" borderId="16" xfId="3" quotePrefix="1" applyNumberFormat="1" applyFill="1" applyBorder="1" applyAlignment="1" applyProtection="1">
      <alignment horizontal="left"/>
      <protection hidden="1"/>
    </xf>
    <xf numFmtId="2" fontId="23" fillId="11" borderId="17" xfId="3" applyNumberFormat="1" applyFill="1" applyBorder="1" applyProtection="1">
      <protection hidden="1"/>
    </xf>
    <xf numFmtId="2" fontId="23" fillId="11" borderId="18" xfId="3" applyNumberFormat="1" applyFill="1" applyBorder="1" applyProtection="1">
      <protection hidden="1"/>
    </xf>
    <xf numFmtId="0" fontId="17" fillId="0" borderId="15" xfId="3" applyFont="1" applyAlignment="1">
      <alignment horizontal="left"/>
    </xf>
    <xf numFmtId="164" fontId="17" fillId="0" borderId="15" xfId="3" applyNumberFormat="1" applyFont="1"/>
    <xf numFmtId="164" fontId="17" fillId="0" borderId="15" xfId="3" applyNumberFormat="1" applyFont="1" applyAlignment="1">
      <alignment horizontal="right"/>
    </xf>
    <xf numFmtId="164" fontId="17" fillId="0" borderId="15" xfId="3" applyNumberFormat="1" applyFont="1" applyAlignment="1" applyProtection="1">
      <alignment horizontal="right"/>
      <protection hidden="1"/>
    </xf>
    <xf numFmtId="0" fontId="23" fillId="0" borderId="22" xfId="3" applyBorder="1" applyAlignment="1" applyProtection="1">
      <alignment horizontal="center"/>
      <protection hidden="1"/>
    </xf>
    <xf numFmtId="1" fontId="17" fillId="0" borderId="22" xfId="3" applyNumberFormat="1" applyFont="1" applyBorder="1" applyAlignment="1" applyProtection="1">
      <alignment horizontal="left"/>
      <protection hidden="1"/>
    </xf>
    <xf numFmtId="164" fontId="17" fillId="0" borderId="22" xfId="3" applyNumberFormat="1" applyFont="1" applyBorder="1" applyAlignment="1" applyProtection="1">
      <alignment horizontal="center"/>
      <protection hidden="1"/>
    </xf>
    <xf numFmtId="164" fontId="17" fillId="0" borderId="22" xfId="3" applyNumberFormat="1" applyFont="1" applyBorder="1" applyProtection="1">
      <protection hidden="1"/>
    </xf>
    <xf numFmtId="164" fontId="23" fillId="0" borderId="15" xfId="3" applyNumberFormat="1" applyProtection="1">
      <protection hidden="1"/>
    </xf>
    <xf numFmtId="0" fontId="17" fillId="0" borderId="15" xfId="3" applyFont="1" applyAlignment="1" applyProtection="1">
      <alignment horizontal="right"/>
      <protection hidden="1"/>
    </xf>
    <xf numFmtId="0" fontId="23" fillId="0" borderId="16" xfId="3" applyBorder="1" applyProtection="1">
      <protection hidden="1"/>
    </xf>
    <xf numFmtId="0" fontId="23" fillId="0" borderId="18" xfId="3" applyBorder="1" applyAlignment="1" applyProtection="1">
      <alignment horizontal="center"/>
      <protection hidden="1"/>
    </xf>
    <xf numFmtId="0" fontId="23" fillId="0" borderId="22" xfId="3" applyBorder="1" applyProtection="1">
      <protection hidden="1"/>
    </xf>
    <xf numFmtId="2" fontId="17" fillId="0" borderId="18" xfId="3" applyNumberFormat="1" applyFont="1" applyBorder="1" applyAlignment="1" applyProtection="1">
      <alignment horizontal="center"/>
      <protection hidden="1"/>
    </xf>
    <xf numFmtId="2" fontId="17" fillId="0" borderId="22" xfId="3" applyNumberFormat="1" applyFont="1" applyBorder="1" applyAlignment="1" applyProtection="1">
      <alignment horizontal="center"/>
      <protection hidden="1"/>
    </xf>
    <xf numFmtId="166" fontId="17" fillId="0" borderId="22" xfId="4" applyNumberFormat="1" applyFont="1" applyBorder="1" applyAlignment="1" applyProtection="1">
      <alignment horizontal="center"/>
      <protection hidden="1"/>
    </xf>
    <xf numFmtId="0" fontId="17" fillId="0" borderId="21" xfId="3" applyFont="1" applyBorder="1" applyAlignment="1" applyProtection="1">
      <alignment horizontal="center"/>
      <protection hidden="1"/>
    </xf>
    <xf numFmtId="2" fontId="17" fillId="0" borderId="15" xfId="3" applyNumberFormat="1" applyFont="1" applyAlignment="1" applyProtection="1">
      <alignment horizontal="center"/>
      <protection hidden="1"/>
    </xf>
    <xf numFmtId="0" fontId="23" fillId="0" borderId="15" xfId="3" quotePrefix="1" applyAlignment="1" applyProtection="1">
      <alignment horizontal="left"/>
      <protection hidden="1"/>
    </xf>
    <xf numFmtId="0" fontId="23" fillId="0" borderId="15" xfId="3" applyAlignment="1" applyProtection="1">
      <alignment horizontal="left"/>
      <protection hidden="1"/>
    </xf>
    <xf numFmtId="0" fontId="17" fillId="0" borderId="15" xfId="3" quotePrefix="1" applyFont="1" applyAlignment="1">
      <alignment horizontal="left"/>
    </xf>
    <xf numFmtId="167" fontId="17" fillId="0" borderId="22" xfId="4" applyNumberFormat="1" applyFont="1" applyBorder="1" applyAlignment="1" applyProtection="1">
      <alignment horizontal="center"/>
      <protection hidden="1"/>
    </xf>
    <xf numFmtId="9" fontId="23" fillId="0" borderId="22" xfId="3" applyNumberFormat="1" applyBorder="1" applyAlignment="1" applyProtection="1">
      <alignment horizontal="center"/>
      <protection hidden="1"/>
    </xf>
    <xf numFmtId="0" fontId="17" fillId="0" borderId="15" xfId="3" quotePrefix="1" applyFont="1" applyAlignment="1" applyProtection="1">
      <alignment horizontal="left"/>
      <protection hidden="1"/>
    </xf>
    <xf numFmtId="167" fontId="17" fillId="0" borderId="15" xfId="4" applyNumberFormat="1" applyFont="1" applyAlignment="1">
      <alignment horizontal="right"/>
    </xf>
    <xf numFmtId="164" fontId="17" fillId="18" borderId="15" xfId="3" applyNumberFormat="1" applyFont="1" applyFill="1" applyAlignment="1">
      <alignment horizontal="right"/>
    </xf>
    <xf numFmtId="164" fontId="17" fillId="18" borderId="15" xfId="3" applyNumberFormat="1" applyFont="1" applyFill="1"/>
    <xf numFmtId="2" fontId="23" fillId="12" borderId="22" xfId="3" quotePrefix="1" applyNumberFormat="1" applyFill="1" applyBorder="1" applyAlignment="1" applyProtection="1">
      <alignment horizontal="left"/>
      <protection hidden="1"/>
    </xf>
    <xf numFmtId="2" fontId="23" fillId="12" borderId="17" xfId="3" applyNumberFormat="1" applyFill="1" applyBorder="1" applyProtection="1">
      <protection hidden="1"/>
    </xf>
    <xf numFmtId="2" fontId="23" fillId="12" borderId="18" xfId="3" applyNumberFormat="1" applyFill="1" applyBorder="1" applyProtection="1">
      <protection hidden="1"/>
    </xf>
    <xf numFmtId="2" fontId="23" fillId="13" borderId="22" xfId="3" quotePrefix="1" applyNumberFormat="1" applyFill="1" applyBorder="1" applyAlignment="1" applyProtection="1">
      <alignment horizontal="left"/>
      <protection hidden="1"/>
    </xf>
    <xf numFmtId="2" fontId="23" fillId="13" borderId="17" xfId="3" applyNumberFormat="1" applyFill="1" applyBorder="1" applyProtection="1">
      <protection hidden="1"/>
    </xf>
    <xf numFmtId="2" fontId="23" fillId="13" borderId="18" xfId="3" applyNumberFormat="1" applyFill="1" applyBorder="1" applyProtection="1">
      <protection hidden="1"/>
    </xf>
    <xf numFmtId="0" fontId="23" fillId="0" borderId="23" xfId="3" applyBorder="1" applyAlignment="1" applyProtection="1">
      <alignment horizontal="center"/>
      <protection hidden="1"/>
    </xf>
    <xf numFmtId="0" fontId="23" fillId="0" borderId="21" xfId="3" applyBorder="1" applyAlignment="1" applyProtection="1">
      <alignment horizontal="center"/>
      <protection hidden="1"/>
    </xf>
    <xf numFmtId="0" fontId="23" fillId="14" borderId="16" xfId="3" applyFill="1" applyBorder="1" applyAlignment="1" applyProtection="1">
      <alignment horizontal="left"/>
      <protection hidden="1"/>
    </xf>
    <xf numFmtId="0" fontId="23" fillId="14" borderId="17" xfId="3" quotePrefix="1" applyFill="1" applyBorder="1" applyAlignment="1" applyProtection="1">
      <alignment horizontal="left"/>
      <protection hidden="1"/>
    </xf>
    <xf numFmtId="0" fontId="23" fillId="14" borderId="18" xfId="3" quotePrefix="1" applyFill="1" applyBorder="1" applyAlignment="1" applyProtection="1">
      <alignment horizontal="left"/>
      <protection hidden="1"/>
    </xf>
    <xf numFmtId="0" fontId="23" fillId="15" borderId="16" xfId="3" quotePrefix="1" applyFill="1" applyBorder="1" applyAlignment="1" applyProtection="1">
      <alignment horizontal="left"/>
      <protection hidden="1"/>
    </xf>
    <xf numFmtId="0" fontId="23" fillId="15" borderId="17" xfId="3" applyFill="1" applyBorder="1" applyAlignment="1" applyProtection="1">
      <alignment horizontal="left"/>
      <protection hidden="1"/>
    </xf>
    <xf numFmtId="0" fontId="23" fillId="15" borderId="18" xfId="3" applyFill="1" applyBorder="1" applyAlignment="1" applyProtection="1">
      <alignment horizontal="left"/>
      <protection hidden="1"/>
    </xf>
    <xf numFmtId="0" fontId="23" fillId="16" borderId="16" xfId="3" quotePrefix="1" applyFill="1" applyBorder="1" applyAlignment="1" applyProtection="1">
      <alignment horizontal="left"/>
      <protection hidden="1"/>
    </xf>
    <xf numFmtId="0" fontId="23" fillId="16" borderId="17" xfId="3" applyFill="1" applyBorder="1" applyAlignment="1" applyProtection="1">
      <alignment horizontal="center"/>
      <protection hidden="1"/>
    </xf>
    <xf numFmtId="0" fontId="23" fillId="16" borderId="18" xfId="3" applyFill="1" applyBorder="1" applyAlignment="1" applyProtection="1">
      <alignment horizontal="center"/>
      <protection hidden="1"/>
    </xf>
    <xf numFmtId="0" fontId="23" fillId="17" borderId="16" xfId="3" quotePrefix="1" applyFill="1" applyBorder="1" applyAlignment="1" applyProtection="1">
      <alignment horizontal="left"/>
      <protection hidden="1"/>
    </xf>
    <xf numFmtId="0" fontId="23" fillId="17" borderId="17" xfId="3" applyFill="1" applyBorder="1" applyAlignment="1" applyProtection="1">
      <alignment horizontal="center"/>
      <protection hidden="1"/>
    </xf>
    <xf numFmtId="0" fontId="23" fillId="17" borderId="18" xfId="3" applyFill="1" applyBorder="1" applyAlignment="1" applyProtection="1">
      <alignment horizontal="center"/>
      <protection hidden="1"/>
    </xf>
    <xf numFmtId="0" fontId="17" fillId="0" borderId="15" xfId="3" applyFont="1" applyAlignment="1" applyProtection="1">
      <alignment horizontal="left"/>
      <protection hidden="1"/>
    </xf>
    <xf numFmtId="0" fontId="17" fillId="0" borderId="15" xfId="3" applyFont="1" applyAlignment="1" applyProtection="1">
      <alignment horizontal="center"/>
      <protection hidden="1"/>
    </xf>
    <xf numFmtId="2" fontId="23" fillId="0" borderId="15" xfId="3" applyNumberFormat="1" applyAlignment="1" applyProtection="1">
      <alignment horizontal="center"/>
      <protection hidden="1"/>
    </xf>
    <xf numFmtId="0" fontId="26" fillId="0" borderId="0" xfId="0" applyFont="1" applyProtection="1">
      <protection hidden="1"/>
    </xf>
    <xf numFmtId="2" fontId="0" fillId="10" borderId="18" xfId="0" applyNumberFormat="1" applyFill="1" applyBorder="1" applyProtection="1">
      <protection hidden="1"/>
    </xf>
    <xf numFmtId="0" fontId="0" fillId="0" borderId="22" xfId="0" applyBorder="1" applyAlignment="1" applyProtection="1">
      <alignment horizontal="center"/>
      <protection hidden="1"/>
    </xf>
    <xf numFmtId="0" fontId="0" fillId="0" borderId="21" xfId="0" applyBorder="1" applyAlignment="1" applyProtection="1">
      <alignment horizontal="center"/>
      <protection hidden="1"/>
    </xf>
    <xf numFmtId="0" fontId="0" fillId="0" borderId="22" xfId="0" quotePrefix="1" applyBorder="1" applyAlignment="1" applyProtection="1">
      <alignment horizontal="left"/>
      <protection hidden="1"/>
    </xf>
    <xf numFmtId="0" fontId="0" fillId="0" borderId="22" xfId="0" applyBorder="1" applyProtection="1">
      <protection hidden="1"/>
    </xf>
    <xf numFmtId="2" fontId="17" fillId="0" borderId="15" xfId="0" applyNumberFormat="1" applyFont="1" applyBorder="1" applyAlignment="1" applyProtection="1">
      <alignment horizontal="center"/>
      <protection hidden="1"/>
    </xf>
    <xf numFmtId="0" fontId="17" fillId="0" borderId="0" xfId="0" applyFont="1" applyAlignment="1" applyProtection="1">
      <alignment horizontal="center"/>
      <protection hidden="1"/>
    </xf>
    <xf numFmtId="2" fontId="17" fillId="0" borderId="0" xfId="0" applyNumberFormat="1" applyFont="1" applyAlignment="1" applyProtection="1">
      <alignment horizontal="center"/>
      <protection hidden="1"/>
    </xf>
    <xf numFmtId="0" fontId="0" fillId="0" borderId="0" xfId="0" applyAlignment="1" applyProtection="1">
      <alignment horizontal="center"/>
      <protection hidden="1"/>
    </xf>
    <xf numFmtId="0" fontId="0" fillId="0" borderId="22" xfId="0" quotePrefix="1" applyBorder="1" applyAlignment="1" applyProtection="1">
      <alignment horizontal="center"/>
      <protection hidden="1"/>
    </xf>
    <xf numFmtId="0" fontId="0" fillId="0" borderId="18" xfId="0" applyBorder="1" applyAlignment="1" applyProtection="1">
      <alignment horizontal="center"/>
      <protection hidden="1"/>
    </xf>
    <xf numFmtId="2" fontId="0" fillId="12" borderId="17" xfId="0" applyNumberFormat="1" applyFill="1" applyBorder="1" applyProtection="1">
      <protection hidden="1"/>
    </xf>
    <xf numFmtId="2" fontId="0" fillId="12" borderId="18" xfId="0" applyNumberFormat="1" applyFill="1" applyBorder="1" applyProtection="1">
      <protection hidden="1"/>
    </xf>
    <xf numFmtId="0" fontId="0" fillId="14" borderId="18" xfId="0" quotePrefix="1" applyFill="1" applyBorder="1" applyAlignment="1" applyProtection="1">
      <alignment horizontal="left"/>
      <protection hidden="1"/>
    </xf>
    <xf numFmtId="0" fontId="0" fillId="16" borderId="17" xfId="0" quotePrefix="1" applyFill="1" applyBorder="1" applyAlignment="1" applyProtection="1">
      <alignment horizontal="left"/>
      <protection hidden="1"/>
    </xf>
    <xf numFmtId="0" fontId="0" fillId="16" borderId="18" xfId="0" quotePrefix="1" applyFill="1" applyBorder="1" applyAlignment="1" applyProtection="1">
      <alignment horizontal="left"/>
      <protection hidden="1"/>
    </xf>
    <xf numFmtId="0" fontId="15" fillId="0" borderId="0" xfId="0" applyFont="1" applyProtection="1">
      <protection hidden="1"/>
    </xf>
    <xf numFmtId="0" fontId="30" fillId="0" borderId="24" xfId="5" applyFont="1" applyFill="1" applyBorder="1" applyAlignment="1" applyProtection="1">
      <alignment horizontal="left" vertical="center" wrapText="1"/>
      <protection hidden="1"/>
    </xf>
    <xf numFmtId="0" fontId="30" fillId="0" borderId="24" xfId="5" applyFont="1" applyBorder="1" applyAlignment="1" applyProtection="1">
      <alignment horizontal="center"/>
      <protection locked="0"/>
    </xf>
    <xf numFmtId="165" fontId="30" fillId="0" borderId="24" xfId="5" applyNumberFormat="1" applyFont="1" applyFill="1" applyBorder="1" applyAlignment="1" applyProtection="1">
      <alignment horizontal="left" vertical="center" wrapText="1"/>
      <protection hidden="1"/>
    </xf>
    <xf numFmtId="49" fontId="30" fillId="0" borderId="24" xfId="5" applyNumberFormat="1" applyFont="1" applyFill="1" applyBorder="1" applyAlignment="1" applyProtection="1">
      <alignment horizontal="left" vertical="center" wrapText="1"/>
      <protection hidden="1"/>
    </xf>
    <xf numFmtId="49" fontId="30" fillId="0" borderId="24" xfId="5" applyNumberFormat="1" applyFont="1" applyBorder="1" applyAlignment="1" applyProtection="1">
      <alignment horizontal="center"/>
      <protection locked="0"/>
    </xf>
    <xf numFmtId="0" fontId="30" fillId="0" borderId="24" xfId="5" applyFont="1" applyFill="1" applyBorder="1" applyAlignment="1" applyProtection="1">
      <alignment horizontal="center" vertical="center" wrapText="1"/>
      <protection locked="0"/>
    </xf>
    <xf numFmtId="0" fontId="30" fillId="0" borderId="24" xfId="5" applyFont="1" applyBorder="1" applyAlignment="1" applyProtection="1">
      <alignment horizontal="left"/>
      <protection hidden="1"/>
    </xf>
    <xf numFmtId="0" fontId="31" fillId="0" borderId="0" xfId="0" applyFont="1" applyProtection="1"/>
    <xf numFmtId="0" fontId="32" fillId="0" borderId="0" xfId="0" applyFont="1" applyProtection="1"/>
    <xf numFmtId="0" fontId="32" fillId="0" borderId="22" xfId="0" applyFont="1" applyBorder="1" applyProtection="1"/>
    <xf numFmtId="0" fontId="32" fillId="0" borderId="25" xfId="0" applyFont="1" applyBorder="1" applyProtection="1">
      <protection locked="0"/>
    </xf>
    <xf numFmtId="2" fontId="0" fillId="0" borderId="0" xfId="0" applyNumberFormat="1"/>
    <xf numFmtId="0" fontId="32" fillId="0" borderId="22" xfId="0" applyFont="1" applyBorder="1" applyProtection="1">
      <protection locked="0"/>
    </xf>
    <xf numFmtId="0" fontId="32" fillId="0" borderId="22" xfId="0" applyFont="1" applyBorder="1" applyProtection="1">
      <protection hidden="1"/>
    </xf>
    <xf numFmtId="166" fontId="32" fillId="0" borderId="22" xfId="0" applyNumberFormat="1" applyFont="1" applyBorder="1" applyProtection="1">
      <protection locked="0"/>
    </xf>
    <xf numFmtId="0" fontId="20" fillId="0" borderId="0" xfId="0" applyFont="1"/>
    <xf numFmtId="0" fontId="32" fillId="0" borderId="0" xfId="0" applyFont="1" applyProtection="1">
      <protection locked="0"/>
    </xf>
    <xf numFmtId="0" fontId="32" fillId="0" borderId="0" xfId="0" applyFont="1"/>
    <xf numFmtId="0" fontId="32" fillId="18" borderId="22" xfId="0" applyFont="1" applyFill="1" applyBorder="1" applyProtection="1">
      <protection locked="0"/>
    </xf>
    <xf numFmtId="0" fontId="32" fillId="18" borderId="0" xfId="0" applyFont="1" applyFill="1" applyProtection="1"/>
    <xf numFmtId="0" fontId="34" fillId="0" borderId="0" xfId="0" applyFont="1" applyProtection="1"/>
    <xf numFmtId="164" fontId="32" fillId="0" borderId="22" xfId="0" applyNumberFormat="1" applyFont="1" applyBorder="1" applyProtection="1">
      <protection locked="0"/>
    </xf>
    <xf numFmtId="0" fontId="32" fillId="0" borderId="22" xfId="0" applyFont="1" applyBorder="1" applyAlignment="1" applyProtection="1">
      <alignment horizontal="center"/>
    </xf>
    <xf numFmtId="0" fontId="32" fillId="0" borderId="16" xfId="0" applyFont="1" applyBorder="1" applyProtection="1"/>
    <xf numFmtId="0" fontId="32" fillId="0" borderId="17" xfId="0" applyFont="1" applyBorder="1" applyProtection="1"/>
    <xf numFmtId="0" fontId="32" fillId="0" borderId="18" xfId="0" applyFont="1" applyBorder="1" applyProtection="1"/>
    <xf numFmtId="1" fontId="34" fillId="0" borderId="20" xfId="0" applyNumberFormat="1" applyFont="1" applyBorder="1" applyAlignment="1" applyProtection="1">
      <alignment horizontal="left" vertical="center"/>
      <protection locked="0"/>
    </xf>
    <xf numFmtId="0" fontId="34" fillId="0" borderId="22" xfId="0" applyFont="1" applyBorder="1" applyAlignment="1" applyProtection="1">
      <alignment horizontal="left" vertical="center" wrapText="1"/>
      <protection locked="0"/>
    </xf>
    <xf numFmtId="0" fontId="34" fillId="0" borderId="22" xfId="0" applyFont="1" applyBorder="1" applyAlignment="1" applyProtection="1">
      <alignment horizontal="left"/>
      <protection locked="0"/>
    </xf>
    <xf numFmtId="16" fontId="34" fillId="0" borderId="20" xfId="0" applyNumberFormat="1" applyFont="1" applyBorder="1" applyAlignment="1" applyProtection="1">
      <alignment horizontal="center" vertical="center"/>
      <protection locked="0"/>
    </xf>
    <xf numFmtId="16" fontId="34" fillId="0" borderId="20" xfId="0" applyNumberFormat="1" applyFont="1" applyBorder="1" applyAlignment="1" applyProtection="1">
      <alignment horizontal="center"/>
      <protection locked="0"/>
    </xf>
    <xf numFmtId="16" fontId="34" fillId="0" borderId="22" xfId="0" applyNumberFormat="1" applyFont="1" applyBorder="1" applyAlignment="1" applyProtection="1">
      <alignment horizontal="center"/>
      <protection locked="0"/>
    </xf>
    <xf numFmtId="16" fontId="34" fillId="0" borderId="20" xfId="0" applyNumberFormat="1" applyFont="1" applyFill="1" applyBorder="1" applyAlignment="1" applyProtection="1">
      <alignment horizontal="center" vertical="center" wrapText="1"/>
      <protection locked="0"/>
    </xf>
    <xf numFmtId="16" fontId="34" fillId="0" borderId="22" xfId="0" applyNumberFormat="1" applyFont="1" applyFill="1" applyBorder="1" applyAlignment="1" applyProtection="1">
      <alignment horizontal="center" vertical="center" wrapText="1"/>
      <protection locked="0"/>
    </xf>
    <xf numFmtId="0" fontId="34" fillId="0" borderId="20" xfId="0" applyFont="1" applyBorder="1" applyAlignment="1" applyProtection="1">
      <alignment horizontal="left"/>
      <protection locked="0"/>
    </xf>
    <xf numFmtId="1" fontId="34" fillId="0" borderId="22" xfId="0" applyNumberFormat="1" applyFont="1" applyBorder="1" applyAlignment="1" applyProtection="1">
      <alignment horizontal="left" vertical="center"/>
      <protection locked="0"/>
    </xf>
    <xf numFmtId="16" fontId="34" fillId="0" borderId="22" xfId="0" applyNumberFormat="1" applyFont="1" applyBorder="1" applyProtection="1">
      <protection locked="0"/>
    </xf>
    <xf numFmtId="0" fontId="34" fillId="0" borderId="22" xfId="0" applyFont="1" applyBorder="1" applyAlignment="1" applyProtection="1">
      <alignment horizontal="center"/>
      <protection locked="0"/>
    </xf>
    <xf numFmtId="0" fontId="34" fillId="0" borderId="22" xfId="0" applyFont="1" applyBorder="1" applyAlignment="1" applyProtection="1">
      <alignment horizontal="left" vertical="center"/>
      <protection locked="0"/>
    </xf>
    <xf numFmtId="16" fontId="34" fillId="0" borderId="20" xfId="0" applyNumberFormat="1" applyFont="1" applyBorder="1" applyAlignment="1">
      <alignment horizontal="center"/>
    </xf>
    <xf numFmtId="16" fontId="34" fillId="0" borderId="22" xfId="0" applyNumberFormat="1" applyFont="1" applyBorder="1" applyAlignment="1">
      <alignment horizontal="center"/>
    </xf>
    <xf numFmtId="16" fontId="34" fillId="0" borderId="22" xfId="0" applyNumberFormat="1" applyFont="1" applyBorder="1" applyAlignment="1" applyProtection="1">
      <alignment horizontal="left" vertical="center" wrapText="1"/>
      <protection locked="0"/>
    </xf>
    <xf numFmtId="16" fontId="34" fillId="0" borderId="22" xfId="0" applyNumberFormat="1" applyFont="1" applyBorder="1" applyAlignment="1" applyProtection="1">
      <alignment horizontal="left"/>
      <protection locked="0"/>
    </xf>
    <xf numFmtId="16" fontId="34" fillId="0" borderId="22" xfId="0" applyNumberFormat="1" applyFont="1" applyBorder="1" applyAlignment="1" applyProtection="1">
      <alignment horizontal="left" vertical="center"/>
      <protection locked="0"/>
    </xf>
    <xf numFmtId="16" fontId="34" fillId="0" borderId="0" xfId="0" applyNumberFormat="1" applyFont="1" applyAlignment="1" applyProtection="1">
      <alignment horizontal="center"/>
      <protection locked="0"/>
    </xf>
    <xf numFmtId="1" fontId="34" fillId="0" borderId="22" xfId="0" applyNumberFormat="1" applyFont="1" applyBorder="1" applyProtection="1">
      <protection locked="0"/>
    </xf>
    <xf numFmtId="0" fontId="34" fillId="0" borderId="22" xfId="0" applyFont="1" applyBorder="1" applyProtection="1">
      <protection locked="0"/>
    </xf>
    <xf numFmtId="164" fontId="34" fillId="0" borderId="22" xfId="0" applyNumberFormat="1" applyFont="1" applyBorder="1" applyProtection="1">
      <protection locked="0"/>
    </xf>
    <xf numFmtId="1" fontId="34" fillId="0" borderId="22" xfId="0" applyNumberFormat="1" applyFont="1" applyFill="1" applyBorder="1" applyAlignment="1" applyProtection="1">
      <alignment horizontal="center" vertical="center"/>
      <protection locked="0"/>
    </xf>
    <xf numFmtId="0" fontId="34" fillId="0" borderId="22" xfId="0" applyFont="1" applyFill="1" applyBorder="1" applyAlignment="1" applyProtection="1">
      <alignment horizontal="center" vertical="center"/>
      <protection locked="0"/>
    </xf>
    <xf numFmtId="164" fontId="34" fillId="0" borderId="22" xfId="0" applyNumberFormat="1" applyFont="1" applyFill="1" applyBorder="1" applyAlignment="1" applyProtection="1">
      <alignment horizontal="center" vertical="center" wrapText="1"/>
      <protection locked="0"/>
    </xf>
    <xf numFmtId="1" fontId="34" fillId="0" borderId="22" xfId="0" applyNumberFormat="1" applyFont="1" applyBorder="1" applyAlignment="1" applyProtection="1">
      <alignment horizontal="center"/>
      <protection locked="0"/>
    </xf>
    <xf numFmtId="164" fontId="34" fillId="0" borderId="22" xfId="0" applyNumberFormat="1" applyFont="1" applyBorder="1" applyAlignment="1" applyProtection="1">
      <alignment horizontal="center"/>
      <protection locked="0"/>
    </xf>
    <xf numFmtId="1" fontId="0" fillId="0" borderId="22" xfId="0" applyNumberFormat="1" applyBorder="1" applyProtection="1">
      <protection locked="0"/>
    </xf>
    <xf numFmtId="1" fontId="0" fillId="0" borderId="22" xfId="0" applyNumberFormat="1" applyBorder="1" applyAlignment="1" applyProtection="1">
      <alignment horizontal="center"/>
      <protection locked="0"/>
    </xf>
    <xf numFmtId="1" fontId="20" fillId="0" borderId="26" xfId="0" applyNumberFormat="1" applyFont="1" applyBorder="1" applyAlignment="1" applyProtection="1">
      <alignment horizontal="center"/>
      <protection locked="0"/>
    </xf>
    <xf numFmtId="0" fontId="35" fillId="19" borderId="22" xfId="0" applyFont="1" applyFill="1" applyBorder="1" applyAlignment="1" applyProtection="1">
      <alignment horizontal="center"/>
      <protection locked="0"/>
    </xf>
    <xf numFmtId="1" fontId="35" fillId="0" borderId="22" xfId="0" applyNumberFormat="1" applyFont="1" applyBorder="1" applyAlignment="1" applyProtection="1">
      <alignment horizontal="center"/>
      <protection locked="0"/>
    </xf>
    <xf numFmtId="1" fontId="8" fillId="0" borderId="5" xfId="0" applyNumberFormat="1" applyFont="1" applyBorder="1" applyAlignment="1">
      <alignment horizontal="center"/>
    </xf>
    <xf numFmtId="1" fontId="0" fillId="0" borderId="7" xfId="0" applyNumberFormat="1" applyFont="1" applyBorder="1" applyAlignment="1">
      <alignment horizontal="center"/>
    </xf>
    <xf numFmtId="0" fontId="0" fillId="0" borderId="10" xfId="0" applyFont="1" applyBorder="1" applyAlignment="1">
      <alignment horizontal="center" vertical="center"/>
    </xf>
    <xf numFmtId="1" fontId="0" fillId="0" borderId="9" xfId="0" applyNumberFormat="1" applyFont="1" applyBorder="1" applyAlignment="1">
      <alignment horizontal="center"/>
    </xf>
    <xf numFmtId="1" fontId="20" fillId="0" borderId="22" xfId="0" applyNumberFormat="1" applyFont="1" applyBorder="1" applyAlignment="1" applyProtection="1">
      <alignment horizontal="center"/>
      <protection locked="0"/>
    </xf>
    <xf numFmtId="0" fontId="14" fillId="0" borderId="15" xfId="6"/>
    <xf numFmtId="0" fontId="1" fillId="0" borderId="15" xfId="6" applyFont="1"/>
    <xf numFmtId="0" fontId="14" fillId="0" borderId="15" xfId="10"/>
    <xf numFmtId="0" fontId="14" fillId="0" borderId="15" xfId="10"/>
    <xf numFmtId="0" fontId="37" fillId="0" borderId="15" xfId="10" applyFont="1"/>
    <xf numFmtId="0" fontId="38" fillId="0" borderId="15" xfId="10" applyFont="1"/>
    <xf numFmtId="0" fontId="3" fillId="0" borderId="15" xfId="10" applyFont="1" applyAlignment="1">
      <alignment horizontal="left"/>
    </xf>
    <xf numFmtId="0" fontId="38" fillId="0" borderId="15" xfId="10" applyFont="1" applyAlignment="1">
      <alignment horizontal="left"/>
    </xf>
    <xf numFmtId="0" fontId="39" fillId="0" borderId="15" xfId="10" applyFont="1" applyAlignment="1">
      <alignment horizontal="left"/>
    </xf>
    <xf numFmtId="0" fontId="40" fillId="0" borderId="15" xfId="10" applyFont="1"/>
    <xf numFmtId="0" fontId="41" fillId="0" borderId="34" xfId="10" applyFont="1" applyBorder="1"/>
    <xf numFmtId="0" fontId="41" fillId="0" borderId="35" xfId="10" applyFont="1" applyBorder="1"/>
    <xf numFmtId="0" fontId="41" fillId="0" borderId="36" xfId="10" applyFont="1" applyBorder="1"/>
    <xf numFmtId="0" fontId="42" fillId="0" borderId="15" xfId="10" applyFont="1"/>
    <xf numFmtId="0" fontId="3" fillId="0" borderId="37" xfId="10" applyFont="1" applyBorder="1"/>
    <xf numFmtId="0" fontId="3" fillId="0" borderId="27" xfId="10" applyFont="1" applyBorder="1"/>
    <xf numFmtId="0" fontId="3" fillId="0" borderId="27" xfId="10" applyFont="1" applyBorder="1" applyAlignment="1">
      <alignment horizontal="left"/>
    </xf>
    <xf numFmtId="0" fontId="3" fillId="0" borderId="27" xfId="10" applyFont="1" applyBorder="1" applyAlignment="1">
      <alignment horizontal="center"/>
    </xf>
    <xf numFmtId="0" fontId="14" fillId="0" borderId="28" xfId="10" applyBorder="1" applyAlignment="1">
      <alignment horizontal="center"/>
    </xf>
    <xf numFmtId="0" fontId="14" fillId="0" borderId="27" xfId="10" applyBorder="1" applyAlignment="1">
      <alignment horizontal="left"/>
    </xf>
    <xf numFmtId="0" fontId="3" fillId="0" borderId="29" xfId="10" applyFont="1" applyBorder="1"/>
    <xf numFmtId="0" fontId="3" fillId="0" borderId="1" xfId="10" applyFont="1" applyBorder="1"/>
    <xf numFmtId="0" fontId="14" fillId="0" borderId="1" xfId="10" applyBorder="1" applyAlignment="1">
      <alignment horizontal="left"/>
    </xf>
    <xf numFmtId="0" fontId="3" fillId="0" borderId="1" xfId="10" applyFont="1" applyBorder="1" applyAlignment="1">
      <alignment horizontal="center"/>
    </xf>
    <xf numFmtId="0" fontId="14" fillId="0" borderId="30" xfId="10" applyBorder="1" applyAlignment="1">
      <alignment horizontal="center"/>
    </xf>
    <xf numFmtId="0" fontId="3" fillId="0" borderId="29" xfId="10" applyFont="1" applyBorder="1"/>
    <xf numFmtId="0" fontId="3" fillId="0" borderId="1" xfId="10" applyFont="1" applyBorder="1"/>
    <xf numFmtId="0" fontId="3" fillId="0" borderId="1" xfId="10" applyFont="1" applyBorder="1" applyAlignment="1">
      <alignment horizontal="left"/>
    </xf>
    <xf numFmtId="0" fontId="3" fillId="0" borderId="1" xfId="10" applyFont="1" applyBorder="1" applyAlignment="1">
      <alignment horizontal="center"/>
    </xf>
    <xf numFmtId="0" fontId="3" fillId="0" borderId="30" xfId="10" applyFont="1" applyBorder="1" applyAlignment="1">
      <alignment horizontal="center"/>
    </xf>
    <xf numFmtId="0" fontId="3" fillId="0" borderId="29" xfId="10" applyFont="1" applyBorder="1" applyAlignment="1">
      <alignment horizontal="left"/>
    </xf>
    <xf numFmtId="0" fontId="3" fillId="0" borderId="1" xfId="10" applyFont="1" applyBorder="1" applyAlignment="1">
      <alignment horizontal="left"/>
    </xf>
    <xf numFmtId="0" fontId="14" fillId="0" borderId="29" xfId="10" applyBorder="1" applyAlignment="1">
      <alignment horizontal="left"/>
    </xf>
    <xf numFmtId="0" fontId="3" fillId="0" borderId="32" xfId="10" applyFont="1" applyBorder="1"/>
    <xf numFmtId="0" fontId="3" fillId="0" borderId="32" xfId="10" applyFont="1" applyBorder="1" applyAlignment="1">
      <alignment horizontal="left"/>
    </xf>
    <xf numFmtId="0" fontId="3" fillId="0" borderId="32" xfId="10" applyFont="1" applyBorder="1" applyAlignment="1">
      <alignment horizontal="center"/>
    </xf>
    <xf numFmtId="0" fontId="14" fillId="0" borderId="33" xfId="10" applyBorder="1" applyAlignment="1">
      <alignment horizontal="center"/>
    </xf>
    <xf numFmtId="0" fontId="3" fillId="0" borderId="31" xfId="10" applyFont="1" applyBorder="1"/>
    <xf numFmtId="0" fontId="3" fillId="0" borderId="33" xfId="10" applyFont="1" applyBorder="1" applyAlignment="1">
      <alignment horizontal="center"/>
    </xf>
    <xf numFmtId="0" fontId="43" fillId="0" borderId="38" xfId="10" applyFont="1" applyBorder="1"/>
    <xf numFmtId="0" fontId="43" fillId="0" borderId="38" xfId="10" applyFont="1" applyBorder="1" applyAlignment="1">
      <alignment horizontal="center"/>
    </xf>
    <xf numFmtId="0" fontId="44" fillId="0" borderId="38" xfId="10" applyFont="1" applyBorder="1" applyAlignment="1">
      <alignment horizontal="center"/>
    </xf>
    <xf numFmtId="0" fontId="3" fillId="0" borderId="15" xfId="10" applyFont="1"/>
    <xf numFmtId="0" fontId="3" fillId="0" borderId="15" xfId="10" applyFont="1" applyAlignment="1">
      <alignment horizontal="center"/>
    </xf>
    <xf numFmtId="0" fontId="14" fillId="0" borderId="15" xfId="10" applyAlignment="1">
      <alignment horizontal="center"/>
    </xf>
    <xf numFmtId="0" fontId="45" fillId="0" borderId="15" xfId="10" applyFont="1" applyAlignment="1">
      <alignment wrapText="1"/>
    </xf>
    <xf numFmtId="0" fontId="43" fillId="0" borderId="15" xfId="10" applyFont="1" applyAlignment="1">
      <alignment horizontal="center"/>
    </xf>
    <xf numFmtId="0" fontId="3" fillId="0" borderId="15" xfId="10" applyFont="1" applyAlignment="1">
      <alignment wrapText="1"/>
    </xf>
    <xf numFmtId="0" fontId="43" fillId="0" borderId="15" xfId="10" applyFont="1"/>
    <xf numFmtId="0" fontId="44" fillId="0" borderId="15" xfId="10" applyFont="1" applyAlignment="1">
      <alignment horizontal="center"/>
    </xf>
    <xf numFmtId="0" fontId="46" fillId="0" borderId="15" xfId="10" applyFont="1" applyAlignment="1">
      <alignment horizontal="left" vertical="center" wrapText="1"/>
    </xf>
    <xf numFmtId="0" fontId="46" fillId="0" borderId="15" xfId="10" applyFont="1" applyAlignment="1">
      <alignment vertical="center" wrapText="1"/>
    </xf>
    <xf numFmtId="0" fontId="46" fillId="0" borderId="15" xfId="10" applyFont="1" applyAlignment="1">
      <alignment horizontal="center" vertical="center" wrapText="1"/>
    </xf>
    <xf numFmtId="0" fontId="47" fillId="0" borderId="15" xfId="10" applyFont="1"/>
    <xf numFmtId="0" fontId="47" fillId="0" borderId="15" xfId="10" applyFont="1" applyAlignment="1">
      <alignment horizontal="left"/>
    </xf>
    <xf numFmtId="0" fontId="47" fillId="0" borderId="15" xfId="10" applyFont="1" applyAlignment="1">
      <alignment horizontal="center"/>
    </xf>
    <xf numFmtId="0" fontId="36" fillId="0" borderId="15" xfId="10" applyFont="1" applyAlignment="1">
      <alignment horizontal="center"/>
    </xf>
    <xf numFmtId="0" fontId="43" fillId="0" borderId="15" xfId="10" applyFont="1" applyAlignment="1">
      <alignment horizontal="left"/>
    </xf>
    <xf numFmtId="0" fontId="43" fillId="0" borderId="30" xfId="10" applyFont="1" applyBorder="1" applyAlignment="1">
      <alignment horizontal="center"/>
    </xf>
    <xf numFmtId="0" fontId="3" fillId="0" borderId="38" xfId="10" applyFont="1" applyBorder="1"/>
    <xf numFmtId="0" fontId="3" fillId="0" borderId="38" xfId="10" applyFont="1" applyBorder="1" applyAlignment="1">
      <alignment horizontal="left"/>
    </xf>
    <xf numFmtId="0" fontId="3" fillId="0" borderId="38" xfId="10" applyFont="1" applyBorder="1" applyAlignment="1">
      <alignment horizontal="center"/>
    </xf>
    <xf numFmtId="0" fontId="14" fillId="0" borderId="38" xfId="10" applyBorder="1" applyAlignment="1">
      <alignment horizontal="center"/>
    </xf>
    <xf numFmtId="0" fontId="14" fillId="0" borderId="15" xfId="10" applyAlignment="1">
      <alignment horizontal="left"/>
    </xf>
  </cellXfs>
  <cellStyles count="11">
    <cellStyle name="Excel Built-in Normal" xfId="5"/>
    <cellStyle name="Excel Built-in Normal 2" xfId="8"/>
    <cellStyle name="Hipervínculo" xfId="1" builtinId="8"/>
    <cellStyle name="Hipervínculo 2" xfId="7"/>
    <cellStyle name="Normal" xfId="0" builtinId="0"/>
    <cellStyle name="Normal 2" xfId="3"/>
    <cellStyle name="Normal 2 2" xfId="10"/>
    <cellStyle name="Normal 3" xfId="6"/>
    <cellStyle name="Porcentaje" xfId="2" builtinId="5"/>
    <cellStyle name="Porcentaje 2" xfId="4"/>
    <cellStyle name="Porcentaje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152400</xdr:colOff>
      <xdr:row>32</xdr:row>
      <xdr:rowOff>154940</xdr:rowOff>
    </xdr:to>
    <xdr:pic>
      <xdr:nvPicPr>
        <xdr:cNvPr id="4" name="Imagen 2"/>
        <xdr:cNvPicPr>
          <a:picLocks noChangeAspect="1"/>
          <a:extLst>
            <a:ext uri="smNativeData">
              <pm:smNativeData xmlns:pm="smNativeData" xmlns="" val="SMDATA_13_HRvLYR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AnwD8HDAAAABAAAAAAAAAAAAAAAAAAAAAAAAAAHgAAAGgAAAAAAAAAAAAAAAAAAAAAAAAAAAAAABAnAAAQJwAAAAAAAAAAAAAAAAAAAAAAAAAAAAAAAAAAAAAAAAAAAAAUAAAAAAAAAMDA/wAAAAAAZAAAADIAAAAAAAAAZAAAAAAAAAB/f38ACgAAACEAAAAwAAAALAAAAAMAAAAAAAAAAAARACAAAAAKAAAAKwPfABQAAACcAwAAni8AANgjAAABAAAA"/>
            </a:ext>
          </a:extLst>
        </xdr:cNvPicPr>
      </xdr:nvPicPr>
      <xdr:blipFill>
        <a:blip xmlns:r="http://schemas.openxmlformats.org/officeDocument/2006/relationships" r:embed="rId1"/>
        <a:stretch>
          <a:fillRect/>
        </a:stretch>
      </xdr:blipFill>
      <xdr:spPr>
        <a:xfrm>
          <a:off x="0" y="577921"/>
          <a:ext cx="7750996" cy="5741513"/>
        </a:xfrm>
        <a:prstGeom prst="rect">
          <a:avLst/>
        </a:prstGeom>
        <a:noFill/>
        <a:ln w="9525" cap="flat">
          <a:noFill/>
          <a:prstDash val="solid"/>
          <a:headEnd type="none" w="med" len="med"/>
          <a:tailEnd type="none" w="med" len="med"/>
        </a:ln>
        <a:effec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6" width="11.42578125" customWidth="1"/>
    <col min="7" max="26" width="10.7109375" customWidth="1"/>
  </cols>
  <sheetData>
    <row r="1" spans="1:26" ht="15" customHeight="1" x14ac:dyDescent="0.25">
      <c r="A1" s="1" t="s">
        <v>0</v>
      </c>
      <c r="B1" s="2"/>
      <c r="C1" s="2"/>
      <c r="D1" s="2"/>
      <c r="E1" s="2"/>
      <c r="F1" s="2"/>
      <c r="G1" s="2"/>
      <c r="H1" s="2"/>
      <c r="I1" s="2"/>
      <c r="J1" s="2"/>
      <c r="K1" s="2"/>
      <c r="L1" s="2"/>
      <c r="M1" s="2"/>
      <c r="N1" s="2"/>
      <c r="O1" s="2"/>
      <c r="P1" s="2"/>
      <c r="Q1" s="2"/>
      <c r="R1" s="2"/>
      <c r="S1" s="2"/>
      <c r="T1" s="2"/>
      <c r="U1" s="2"/>
      <c r="V1" s="2"/>
      <c r="W1" s="2"/>
      <c r="X1" s="2"/>
      <c r="Y1" s="2"/>
      <c r="Z1" s="2"/>
    </row>
    <row r="2" spans="1:26" ht="15" customHeight="1" x14ac:dyDescent="0.25">
      <c r="A2" s="1" t="s">
        <v>1</v>
      </c>
      <c r="B2" s="2"/>
      <c r="C2" s="2"/>
      <c r="D2" s="2"/>
      <c r="E2" s="2"/>
      <c r="F2" s="2"/>
      <c r="G2" s="2"/>
      <c r="H2" s="2"/>
      <c r="I2" s="2"/>
      <c r="J2" s="2"/>
      <c r="K2" s="2"/>
      <c r="L2" s="2"/>
      <c r="M2" s="2"/>
      <c r="N2" s="2"/>
      <c r="O2" s="2"/>
      <c r="P2" s="2"/>
      <c r="Q2" s="2"/>
      <c r="R2" s="2"/>
      <c r="S2" s="2"/>
      <c r="T2" s="2"/>
      <c r="U2" s="2"/>
      <c r="V2" s="2"/>
      <c r="W2" s="2"/>
      <c r="X2" s="2"/>
      <c r="Y2" s="2"/>
      <c r="Z2" s="2"/>
    </row>
    <row r="3" spans="1:26" ht="15" customHeight="1" x14ac:dyDescent="0.25">
      <c r="A3" s="2"/>
      <c r="B3" s="2"/>
      <c r="C3" s="2"/>
      <c r="D3" s="2"/>
      <c r="E3" s="2"/>
      <c r="F3" s="2"/>
      <c r="G3" s="2"/>
      <c r="H3" s="2"/>
      <c r="I3" s="2"/>
      <c r="J3" s="2"/>
      <c r="K3" s="2"/>
      <c r="L3" s="2"/>
      <c r="M3" s="2"/>
      <c r="N3" s="2"/>
      <c r="O3" s="2"/>
      <c r="P3" s="2"/>
      <c r="Q3" s="2"/>
      <c r="R3" s="2"/>
      <c r="S3" s="2"/>
      <c r="T3" s="2"/>
      <c r="U3" s="2"/>
      <c r="V3" s="2"/>
      <c r="W3" s="2"/>
      <c r="X3" s="2"/>
      <c r="Y3" s="2"/>
      <c r="Z3" s="2"/>
    </row>
    <row r="4" spans="1:26" ht="15" customHeight="1" x14ac:dyDescent="0.25">
      <c r="A4" s="3" t="s">
        <v>2</v>
      </c>
      <c r="B4" s="2"/>
      <c r="C4" s="2"/>
      <c r="D4" s="2"/>
      <c r="E4" s="2"/>
      <c r="F4" s="2"/>
      <c r="G4" s="2"/>
      <c r="H4" s="2"/>
      <c r="I4" s="2"/>
      <c r="J4" s="2"/>
      <c r="K4" s="2"/>
      <c r="L4" s="2"/>
      <c r="M4" s="2"/>
      <c r="N4" s="2"/>
      <c r="O4" s="2"/>
      <c r="P4" s="2"/>
      <c r="Q4" s="2"/>
      <c r="R4" s="2"/>
      <c r="S4" s="2"/>
      <c r="T4" s="2"/>
      <c r="U4" s="2"/>
      <c r="V4" s="2"/>
      <c r="W4" s="2"/>
      <c r="X4" s="2"/>
      <c r="Y4" s="2"/>
      <c r="Z4" s="2"/>
    </row>
    <row r="5" spans="1:26" ht="15" customHeight="1" x14ac:dyDescent="0.25">
      <c r="A5" s="2"/>
      <c r="B5" s="2"/>
      <c r="C5" s="2"/>
      <c r="D5" s="2"/>
      <c r="E5" s="2"/>
      <c r="F5" s="2"/>
      <c r="G5" s="2"/>
      <c r="H5" s="2"/>
      <c r="I5" s="2"/>
      <c r="J5" s="2"/>
      <c r="K5" s="2"/>
      <c r="L5" s="2"/>
      <c r="M5" s="2"/>
      <c r="N5" s="2"/>
      <c r="O5" s="2"/>
      <c r="P5" s="2"/>
      <c r="Q5" s="2"/>
      <c r="R5" s="2"/>
      <c r="S5" s="2"/>
      <c r="T5" s="2"/>
      <c r="U5" s="2"/>
      <c r="V5" s="2"/>
      <c r="W5" s="2"/>
      <c r="X5" s="2"/>
      <c r="Y5" s="2"/>
      <c r="Z5" s="2"/>
    </row>
    <row r="6" spans="1:26" ht="15" customHeight="1" x14ac:dyDescent="0.25">
      <c r="A6" s="2" t="s">
        <v>3</v>
      </c>
      <c r="B6" s="2"/>
      <c r="C6" s="2"/>
      <c r="D6" s="2"/>
      <c r="E6" s="2"/>
      <c r="F6" s="2"/>
      <c r="G6" s="2"/>
      <c r="H6" s="2"/>
      <c r="I6" s="2"/>
      <c r="J6" s="2"/>
      <c r="K6" s="2"/>
      <c r="L6" s="2"/>
      <c r="M6" s="2"/>
      <c r="N6" s="2"/>
      <c r="O6" s="2"/>
      <c r="P6" s="2"/>
      <c r="Q6" s="2"/>
      <c r="R6" s="2"/>
      <c r="S6" s="2"/>
      <c r="T6" s="2"/>
      <c r="U6" s="2"/>
      <c r="V6" s="2"/>
      <c r="W6" s="2"/>
      <c r="X6" s="2"/>
      <c r="Y6" s="2"/>
      <c r="Z6" s="2"/>
    </row>
    <row r="7" spans="1:26" ht="15" customHeight="1" x14ac:dyDescent="0.25">
      <c r="A7" s="2"/>
      <c r="B7" s="2"/>
      <c r="C7" s="2"/>
      <c r="D7" s="2"/>
      <c r="E7" s="2"/>
      <c r="F7" s="2"/>
      <c r="G7" s="2"/>
      <c r="H7" s="2"/>
      <c r="I7" s="2"/>
      <c r="J7" s="2"/>
      <c r="K7" s="2"/>
      <c r="L7" s="2"/>
      <c r="M7" s="2"/>
      <c r="N7" s="2"/>
      <c r="O7" s="2"/>
      <c r="P7" s="2"/>
      <c r="Q7" s="2"/>
      <c r="R7" s="2"/>
      <c r="S7" s="2"/>
      <c r="T7" s="2"/>
      <c r="U7" s="2"/>
      <c r="V7" s="2"/>
      <c r="W7" s="2"/>
      <c r="X7" s="2"/>
      <c r="Y7" s="2"/>
      <c r="Z7" s="2"/>
    </row>
    <row r="8" spans="1:26" ht="15" customHeight="1" x14ac:dyDescent="0.25">
      <c r="A8" s="2" t="s">
        <v>4</v>
      </c>
      <c r="B8" s="2"/>
      <c r="C8" s="2"/>
      <c r="D8" s="2"/>
      <c r="E8" s="2"/>
      <c r="F8" s="2"/>
      <c r="G8" s="2"/>
      <c r="H8" s="2"/>
      <c r="I8" s="2"/>
      <c r="J8" s="2"/>
      <c r="K8" s="2"/>
      <c r="L8" s="2"/>
      <c r="M8" s="2"/>
      <c r="N8" s="2"/>
      <c r="O8" s="2"/>
      <c r="P8" s="2"/>
      <c r="Q8" s="2"/>
      <c r="R8" s="2"/>
      <c r="S8" s="2"/>
      <c r="T8" s="2"/>
      <c r="U8" s="2"/>
      <c r="V8" s="2"/>
      <c r="W8" s="2"/>
      <c r="X8" s="2"/>
      <c r="Y8" s="2"/>
      <c r="Z8" s="2"/>
    </row>
    <row r="9" spans="1:26" ht="15" customHeight="1" x14ac:dyDescent="0.25">
      <c r="A9" s="3" t="s">
        <v>5</v>
      </c>
      <c r="B9" s="2"/>
      <c r="C9" s="2"/>
      <c r="D9" s="2"/>
      <c r="E9" s="2"/>
      <c r="F9" s="2"/>
      <c r="G9" s="2"/>
      <c r="H9" s="2"/>
      <c r="I9" s="2"/>
      <c r="J9" s="2"/>
      <c r="K9" s="2"/>
      <c r="L9" s="2"/>
      <c r="M9" s="2"/>
      <c r="N9" s="2"/>
      <c r="O9" s="2"/>
      <c r="P9" s="2"/>
      <c r="Q9" s="2"/>
      <c r="R9" s="2"/>
      <c r="S9" s="2"/>
      <c r="T9" s="2"/>
      <c r="U9" s="2"/>
      <c r="V9" s="2"/>
      <c r="W9" s="2"/>
      <c r="X9" s="2"/>
      <c r="Y9" s="2"/>
      <c r="Z9" s="2"/>
    </row>
    <row r="10" spans="1:26" ht="15" customHeight="1" x14ac:dyDescent="0.2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5" customHeight="1" x14ac:dyDescent="0.25">
      <c r="A11" s="3" t="s">
        <v>6</v>
      </c>
      <c r="B11" s="2"/>
      <c r="C11" s="2"/>
      <c r="D11" s="2"/>
      <c r="E11" s="2"/>
      <c r="F11" s="2"/>
      <c r="G11" s="2"/>
      <c r="H11" s="2"/>
      <c r="I11" s="2"/>
      <c r="J11" s="2"/>
      <c r="K11" s="2"/>
      <c r="L11" s="2"/>
      <c r="M11" s="2"/>
      <c r="N11" s="2"/>
      <c r="O11" s="2"/>
      <c r="P11" s="2"/>
      <c r="Q11" s="2"/>
      <c r="R11" s="2"/>
      <c r="S11" s="2"/>
      <c r="T11" s="2"/>
      <c r="U11" s="2"/>
      <c r="V11" s="2"/>
      <c r="W11" s="2"/>
      <c r="X11" s="2"/>
      <c r="Y11" s="2"/>
      <c r="Z11" s="2"/>
    </row>
    <row r="12" spans="1:26" ht="15" customHeight="1" x14ac:dyDescent="0.25">
      <c r="A12" s="3" t="s">
        <v>7</v>
      </c>
      <c r="B12" s="2"/>
      <c r="C12" s="2"/>
      <c r="D12" s="2"/>
      <c r="E12" s="2"/>
      <c r="F12" s="2"/>
      <c r="G12" s="2"/>
      <c r="H12" s="2"/>
      <c r="I12" s="2"/>
      <c r="J12" s="2"/>
      <c r="K12" s="2"/>
      <c r="L12" s="2"/>
      <c r="M12" s="2"/>
      <c r="N12" s="2"/>
      <c r="O12" s="2"/>
      <c r="P12" s="2"/>
      <c r="Q12" s="2"/>
      <c r="R12" s="2"/>
      <c r="S12" s="2"/>
      <c r="T12" s="2"/>
      <c r="U12" s="2"/>
      <c r="V12" s="2"/>
      <c r="W12" s="2"/>
      <c r="X12" s="2"/>
      <c r="Y12" s="2"/>
      <c r="Z12" s="2"/>
    </row>
    <row r="13" spans="1:26" ht="15" customHeight="1" x14ac:dyDescent="0.25">
      <c r="A13" s="3" t="s">
        <v>8</v>
      </c>
      <c r="B13" s="2"/>
      <c r="C13" s="2"/>
      <c r="D13" s="2"/>
      <c r="E13" s="2"/>
      <c r="F13" s="2"/>
      <c r="G13" s="2"/>
      <c r="H13" s="2"/>
      <c r="I13" s="2"/>
      <c r="J13" s="2"/>
      <c r="K13" s="2"/>
      <c r="L13" s="2"/>
      <c r="M13" s="2"/>
      <c r="N13" s="2"/>
      <c r="O13" s="2"/>
      <c r="P13" s="2"/>
      <c r="Q13" s="2"/>
      <c r="R13" s="2"/>
      <c r="S13" s="2"/>
      <c r="T13" s="2"/>
      <c r="U13" s="2"/>
      <c r="V13" s="2"/>
      <c r="W13" s="2"/>
      <c r="X13" s="2"/>
      <c r="Y13" s="2"/>
      <c r="Z13" s="2"/>
    </row>
    <row r="14" spans="1:26" ht="1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5" customHeight="1" x14ac:dyDescent="0.25">
      <c r="A15" s="2" t="s">
        <v>9</v>
      </c>
      <c r="B15" s="2"/>
      <c r="C15" s="2"/>
      <c r="D15" s="2"/>
      <c r="E15" s="2"/>
      <c r="F15" s="2"/>
      <c r="G15" s="2"/>
      <c r="H15" s="2"/>
      <c r="I15" s="2"/>
      <c r="J15" s="2"/>
      <c r="K15" s="2"/>
      <c r="L15" s="2"/>
      <c r="M15" s="2"/>
      <c r="N15" s="2"/>
      <c r="O15" s="2"/>
      <c r="P15" s="2"/>
      <c r="Q15" s="2"/>
      <c r="R15" s="2"/>
      <c r="S15" s="2"/>
      <c r="T15" s="2"/>
      <c r="U15" s="2"/>
      <c r="V15" s="2"/>
      <c r="W15" s="2"/>
      <c r="X15" s="2"/>
      <c r="Y15" s="2"/>
      <c r="Z15" s="2"/>
    </row>
    <row r="16" spans="1:26" ht="15" customHeight="1" x14ac:dyDescent="0.25">
      <c r="A16" s="3" t="s">
        <v>10</v>
      </c>
      <c r="B16" s="2"/>
      <c r="C16" s="2"/>
      <c r="D16" s="2"/>
      <c r="E16" s="2"/>
      <c r="F16" s="2"/>
      <c r="G16" s="2"/>
      <c r="H16" s="2"/>
      <c r="I16" s="2"/>
      <c r="J16" s="2"/>
      <c r="K16" s="2"/>
      <c r="L16" s="2"/>
      <c r="M16" s="2"/>
      <c r="N16" s="2"/>
      <c r="O16" s="2"/>
      <c r="P16" s="2"/>
      <c r="Q16" s="2"/>
      <c r="R16" s="2"/>
      <c r="S16" s="2"/>
      <c r="T16" s="2"/>
      <c r="U16" s="2"/>
      <c r="V16" s="2"/>
      <c r="W16" s="2"/>
      <c r="X16" s="2"/>
      <c r="Y16" s="2"/>
      <c r="Z16" s="2"/>
    </row>
    <row r="17" spans="1:26" ht="15" customHeight="1" x14ac:dyDescent="0.25">
      <c r="A17" s="2"/>
      <c r="B17" s="3" t="s">
        <v>11</v>
      </c>
      <c r="C17" s="2"/>
      <c r="D17" s="2"/>
      <c r="E17" s="2"/>
      <c r="F17" s="4"/>
      <c r="G17" s="2"/>
      <c r="H17" s="2"/>
      <c r="I17" s="2"/>
      <c r="J17" s="2"/>
      <c r="K17" s="2"/>
      <c r="L17" s="2"/>
      <c r="M17" s="2"/>
      <c r="N17" s="2"/>
      <c r="O17" s="2"/>
      <c r="P17" s="2"/>
      <c r="Q17" s="2"/>
      <c r="R17" s="2"/>
      <c r="S17" s="2"/>
      <c r="T17" s="2"/>
      <c r="U17" s="2"/>
      <c r="V17" s="2"/>
      <c r="W17" s="2"/>
      <c r="X17" s="2"/>
      <c r="Y17" s="2"/>
      <c r="Z17" s="2"/>
    </row>
    <row r="18" spans="1:26" ht="15" customHeight="1" x14ac:dyDescent="0.25">
      <c r="A18" s="2"/>
      <c r="B18" s="3" t="s">
        <v>12</v>
      </c>
      <c r="C18" s="2"/>
      <c r="D18" s="2"/>
      <c r="E18" s="2"/>
      <c r="F18" s="5"/>
      <c r="G18" s="2"/>
      <c r="H18" s="2"/>
      <c r="I18" s="2"/>
      <c r="J18" s="2"/>
      <c r="K18" s="2"/>
      <c r="L18" s="2"/>
      <c r="M18" s="2"/>
      <c r="N18" s="2"/>
      <c r="O18" s="2"/>
      <c r="P18" s="2"/>
      <c r="Q18" s="2"/>
      <c r="R18" s="2"/>
      <c r="S18" s="2"/>
      <c r="T18" s="2"/>
      <c r="U18" s="2"/>
      <c r="V18" s="2"/>
      <c r="W18" s="2"/>
      <c r="X18" s="2"/>
      <c r="Y18" s="2"/>
      <c r="Z18" s="2"/>
    </row>
    <row r="19" spans="1:26" ht="15" customHeight="1" x14ac:dyDescent="0.25">
      <c r="A19" s="2"/>
      <c r="B19" s="3" t="s">
        <v>13</v>
      </c>
      <c r="C19" s="2"/>
      <c r="D19" s="2"/>
      <c r="E19" s="2"/>
      <c r="F19" s="6"/>
      <c r="G19" s="2"/>
      <c r="H19" s="2"/>
      <c r="I19" s="2"/>
      <c r="J19" s="2"/>
      <c r="K19" s="2"/>
      <c r="L19" s="2"/>
      <c r="M19" s="2"/>
      <c r="N19" s="2"/>
      <c r="O19" s="2"/>
      <c r="P19" s="2"/>
      <c r="Q19" s="2"/>
      <c r="R19" s="2"/>
      <c r="S19" s="2"/>
      <c r="T19" s="2"/>
      <c r="U19" s="2"/>
      <c r="V19" s="2"/>
      <c r="W19" s="2"/>
      <c r="X19" s="2"/>
      <c r="Y19" s="2"/>
      <c r="Z19" s="2"/>
    </row>
    <row r="20" spans="1:26" ht="15" customHeight="1" x14ac:dyDescent="0.25">
      <c r="A20" s="2"/>
      <c r="B20" s="2" t="s">
        <v>14</v>
      </c>
      <c r="C20" s="2"/>
      <c r="D20" s="2"/>
      <c r="E20" s="2"/>
      <c r="F20" s="7"/>
      <c r="G20" s="2"/>
      <c r="H20" s="2"/>
      <c r="I20" s="2"/>
      <c r="J20" s="2"/>
      <c r="K20" s="2"/>
      <c r="L20" s="2"/>
      <c r="M20" s="2"/>
      <c r="N20" s="2"/>
      <c r="O20" s="2"/>
      <c r="P20" s="2"/>
      <c r="Q20" s="2"/>
      <c r="R20" s="2"/>
      <c r="S20" s="2"/>
      <c r="T20" s="2"/>
      <c r="U20" s="2"/>
      <c r="V20" s="2"/>
      <c r="W20" s="2"/>
      <c r="X20" s="2"/>
      <c r="Y20" s="2"/>
      <c r="Z20" s="2"/>
    </row>
    <row r="21" spans="1:26" ht="1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 customHeight="1" x14ac:dyDescent="0.25">
      <c r="A22" s="2"/>
      <c r="B22" s="3" t="s">
        <v>15</v>
      </c>
      <c r="C22" s="2"/>
      <c r="D22" s="2"/>
      <c r="E22" s="2"/>
      <c r="F22" s="4"/>
      <c r="G22" s="2"/>
      <c r="H22" s="2"/>
      <c r="I22" s="2"/>
      <c r="J22" s="2"/>
      <c r="K22" s="2"/>
      <c r="L22" s="2"/>
      <c r="M22" s="2"/>
      <c r="N22" s="2"/>
      <c r="O22" s="2"/>
      <c r="P22" s="2"/>
      <c r="Q22" s="2"/>
      <c r="R22" s="2"/>
      <c r="S22" s="2"/>
      <c r="T22" s="2"/>
      <c r="U22" s="2"/>
      <c r="V22" s="2"/>
      <c r="W22" s="2"/>
      <c r="X22" s="2"/>
      <c r="Y22" s="2"/>
      <c r="Z22" s="2"/>
    </row>
    <row r="23" spans="1:26" ht="15" customHeight="1" x14ac:dyDescent="0.25">
      <c r="A23" s="2"/>
      <c r="B23" s="3" t="s">
        <v>16</v>
      </c>
      <c r="C23" s="2"/>
      <c r="D23" s="2"/>
      <c r="E23" s="2"/>
      <c r="F23" s="8"/>
      <c r="G23" s="2"/>
      <c r="H23" s="2"/>
      <c r="I23" s="2"/>
      <c r="J23" s="2"/>
      <c r="K23" s="2"/>
      <c r="L23" s="2"/>
      <c r="M23" s="2"/>
      <c r="N23" s="2"/>
      <c r="O23" s="2"/>
      <c r="P23" s="2"/>
      <c r="Q23" s="2"/>
      <c r="R23" s="2"/>
      <c r="S23" s="2"/>
      <c r="T23" s="2"/>
      <c r="U23" s="2"/>
      <c r="V23" s="2"/>
      <c r="W23" s="2"/>
      <c r="X23" s="2"/>
      <c r="Y23" s="2"/>
      <c r="Z23" s="2"/>
    </row>
    <row r="24" spans="1:26" ht="15" customHeight="1" x14ac:dyDescent="0.25">
      <c r="A24" s="2"/>
      <c r="B24" s="3" t="s">
        <v>17</v>
      </c>
      <c r="C24" s="2"/>
      <c r="D24" s="2"/>
      <c r="E24" s="2"/>
      <c r="F24" s="5"/>
      <c r="G24" s="2"/>
      <c r="H24" s="2"/>
      <c r="I24" s="2"/>
      <c r="J24" s="2"/>
      <c r="K24" s="2"/>
      <c r="L24" s="2"/>
      <c r="M24" s="2"/>
      <c r="N24" s="2"/>
      <c r="O24" s="2"/>
      <c r="P24" s="2"/>
      <c r="Q24" s="2"/>
      <c r="R24" s="2"/>
      <c r="S24" s="2"/>
      <c r="T24" s="2"/>
      <c r="U24" s="2"/>
      <c r="V24" s="2"/>
      <c r="W24" s="2"/>
      <c r="X24" s="2"/>
      <c r="Y24" s="2"/>
      <c r="Z24" s="2"/>
    </row>
    <row r="25" spans="1:26" ht="15" customHeight="1" x14ac:dyDescent="0.25">
      <c r="A25" s="2"/>
      <c r="B25" s="3" t="s">
        <v>18</v>
      </c>
      <c r="C25" s="2"/>
      <c r="D25" s="2"/>
      <c r="E25" s="2"/>
      <c r="F25" s="9"/>
      <c r="G25" s="2"/>
      <c r="H25" s="2"/>
      <c r="I25" s="2"/>
      <c r="J25" s="2"/>
      <c r="K25" s="2"/>
      <c r="L25" s="2"/>
      <c r="M25" s="2"/>
      <c r="N25" s="2"/>
      <c r="O25" s="2"/>
      <c r="P25" s="2"/>
      <c r="Q25" s="2"/>
      <c r="R25" s="2"/>
      <c r="S25" s="2"/>
      <c r="T25" s="2"/>
      <c r="U25" s="2"/>
      <c r="V25" s="2"/>
      <c r="W25" s="2"/>
      <c r="X25" s="2"/>
      <c r="Y25" s="2"/>
      <c r="Z25" s="2"/>
    </row>
    <row r="26" spans="1:26" ht="15" customHeight="1" x14ac:dyDescent="0.25">
      <c r="A26" s="2"/>
      <c r="B26" s="3" t="s">
        <v>19</v>
      </c>
      <c r="C26" s="2"/>
      <c r="D26" s="2"/>
      <c r="E26" s="2"/>
      <c r="F26" s="6"/>
      <c r="G26" s="2"/>
      <c r="H26" s="2"/>
      <c r="I26" s="2"/>
      <c r="J26" s="2"/>
      <c r="K26" s="2"/>
      <c r="L26" s="2"/>
      <c r="M26" s="2"/>
      <c r="N26" s="2"/>
      <c r="O26" s="2"/>
      <c r="P26" s="2"/>
      <c r="Q26" s="2"/>
      <c r="R26" s="2"/>
      <c r="S26" s="2"/>
      <c r="T26" s="2"/>
      <c r="U26" s="2"/>
      <c r="V26" s="2"/>
      <c r="W26" s="2"/>
      <c r="X26" s="2"/>
      <c r="Y26" s="2"/>
      <c r="Z26" s="2"/>
    </row>
    <row r="27" spans="1:26" ht="15" customHeight="1" x14ac:dyDescent="0.25">
      <c r="A27" s="2"/>
      <c r="B27" s="3" t="s">
        <v>20</v>
      </c>
      <c r="C27" s="2"/>
      <c r="D27" s="2"/>
      <c r="E27" s="2"/>
      <c r="F27" s="10"/>
      <c r="G27" s="2"/>
      <c r="H27" s="2"/>
      <c r="I27" s="2"/>
      <c r="J27" s="2"/>
      <c r="K27" s="2"/>
      <c r="L27" s="2"/>
      <c r="M27" s="2"/>
      <c r="N27" s="2"/>
      <c r="O27" s="2"/>
      <c r="P27" s="2"/>
      <c r="Q27" s="2"/>
      <c r="R27" s="2"/>
      <c r="S27" s="2"/>
      <c r="T27" s="2"/>
      <c r="U27" s="2"/>
      <c r="V27" s="2"/>
      <c r="W27" s="2"/>
      <c r="X27" s="2"/>
      <c r="Y27" s="2"/>
      <c r="Z27" s="2"/>
    </row>
    <row r="28" spans="1:26" ht="15" customHeight="1" x14ac:dyDescent="0.25">
      <c r="A28" s="2"/>
      <c r="B28" s="3" t="s">
        <v>21</v>
      </c>
      <c r="C28" s="2"/>
      <c r="D28" s="2"/>
      <c r="E28" s="2"/>
      <c r="F28" s="11"/>
      <c r="G28" s="2"/>
      <c r="H28" s="2"/>
      <c r="I28" s="2"/>
      <c r="J28" s="2"/>
      <c r="K28" s="2"/>
      <c r="L28" s="2"/>
      <c r="M28" s="2"/>
      <c r="N28" s="2"/>
      <c r="O28" s="2"/>
      <c r="P28" s="2"/>
      <c r="Q28" s="2"/>
      <c r="R28" s="2"/>
      <c r="S28" s="2"/>
      <c r="T28" s="2"/>
      <c r="U28" s="2"/>
      <c r="V28" s="2"/>
      <c r="W28" s="2"/>
      <c r="X28" s="2"/>
      <c r="Y28" s="2"/>
      <c r="Z28" s="2"/>
    </row>
    <row r="29" spans="1:26" x14ac:dyDescent="0.25">
      <c r="A29" s="2"/>
      <c r="B29" s="3" t="s">
        <v>22</v>
      </c>
      <c r="C29" s="2"/>
      <c r="D29" s="2"/>
      <c r="E29" s="2"/>
      <c r="F29" s="7"/>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3" t="s">
        <v>23</v>
      </c>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t="s">
        <v>24</v>
      </c>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5" right="0.75" top="1" bottom="1"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ySplit="5" topLeftCell="A6" activePane="bottomLeft" state="frozen"/>
      <selection pane="bottomLeft"/>
    </sheetView>
  </sheetViews>
  <sheetFormatPr baseColWidth="10" defaultColWidth="14.42578125" defaultRowHeight="15" customHeight="1" x14ac:dyDescent="0.25"/>
  <cols>
    <col min="1" max="1" width="11.42578125" customWidth="1"/>
    <col min="2" max="2" width="35.7109375" customWidth="1"/>
    <col min="3" max="3" width="20.7109375" customWidth="1"/>
    <col min="4" max="4" width="35.7109375" customWidth="1"/>
    <col min="5" max="5" width="20.7109375" customWidth="1"/>
    <col min="6" max="6" width="11.42578125" customWidth="1"/>
    <col min="7" max="26" width="10.7109375" customWidth="1"/>
  </cols>
  <sheetData>
    <row r="1" spans="1:26" ht="13.5" customHeight="1" x14ac:dyDescent="0.25">
      <c r="A1" s="164" t="s">
        <v>352</v>
      </c>
      <c r="B1" s="128"/>
      <c r="C1" s="182"/>
      <c r="D1" s="133"/>
      <c r="E1" s="182"/>
      <c r="F1" s="128"/>
      <c r="G1" s="128"/>
      <c r="H1" s="128"/>
      <c r="I1" s="128"/>
      <c r="J1" s="128"/>
      <c r="K1" s="2"/>
      <c r="L1" s="2"/>
      <c r="M1" s="2"/>
      <c r="N1" s="2"/>
      <c r="O1" s="2"/>
      <c r="P1" s="2"/>
      <c r="Q1" s="2"/>
      <c r="R1" s="2"/>
      <c r="S1" s="2"/>
      <c r="T1" s="2"/>
      <c r="U1" s="2"/>
      <c r="V1" s="2"/>
      <c r="W1" s="2"/>
      <c r="X1" s="2"/>
      <c r="Y1" s="2"/>
      <c r="Z1" s="2"/>
    </row>
    <row r="2" spans="1:26" ht="13.5" customHeight="1" x14ac:dyDescent="0.25">
      <c r="A2" s="183" t="s">
        <v>103</v>
      </c>
      <c r="B2" s="128"/>
      <c r="C2" s="182"/>
      <c r="D2" s="133"/>
      <c r="E2" s="182"/>
      <c r="F2" s="128"/>
      <c r="G2" s="128"/>
      <c r="H2" s="128"/>
      <c r="I2" s="128"/>
      <c r="J2" s="128"/>
      <c r="K2" s="2"/>
      <c r="L2" s="2"/>
      <c r="M2" s="2"/>
      <c r="N2" s="2"/>
      <c r="O2" s="2"/>
      <c r="P2" s="2"/>
      <c r="Q2" s="2"/>
      <c r="R2" s="2"/>
      <c r="S2" s="2"/>
      <c r="T2" s="2"/>
      <c r="U2" s="2"/>
      <c r="V2" s="2"/>
      <c r="W2" s="2"/>
      <c r="X2" s="2"/>
      <c r="Y2" s="2"/>
      <c r="Z2" s="2"/>
    </row>
    <row r="3" spans="1:26" ht="13.5" customHeight="1" x14ac:dyDescent="0.25">
      <c r="A3" s="184"/>
      <c r="B3" s="128"/>
      <c r="C3" s="182"/>
      <c r="D3" s="133"/>
      <c r="E3" s="182"/>
      <c r="F3" s="128"/>
      <c r="G3" s="128"/>
      <c r="H3" s="128"/>
      <c r="I3" s="128"/>
      <c r="J3" s="128"/>
      <c r="K3" s="2"/>
      <c r="L3" s="2"/>
      <c r="M3" s="2"/>
      <c r="N3" s="2"/>
      <c r="O3" s="2"/>
      <c r="P3" s="2"/>
      <c r="Q3" s="2"/>
      <c r="R3" s="2"/>
      <c r="S3" s="2"/>
      <c r="T3" s="2"/>
      <c r="U3" s="2"/>
      <c r="V3" s="2"/>
      <c r="W3" s="2"/>
      <c r="X3" s="2"/>
      <c r="Y3" s="2"/>
      <c r="Z3" s="2"/>
    </row>
    <row r="4" spans="1:26" ht="13.5" customHeight="1" x14ac:dyDescent="0.25">
      <c r="A4" s="128"/>
      <c r="B4" s="136" t="str">
        <f>Fechas!$C$4</f>
        <v>1º ÉPOCA: CICLO LARGO SIN FUNGICIDA</v>
      </c>
      <c r="C4" s="137"/>
      <c r="D4" s="138" t="str">
        <f>Fechas!$K$4</f>
        <v>1º ÉPOCA: CICLO LARGO CON FUNGICIDA</v>
      </c>
      <c r="E4" s="139"/>
      <c r="F4" s="128"/>
      <c r="G4" s="128"/>
      <c r="H4" s="128"/>
      <c r="I4" s="128"/>
      <c r="J4" s="128"/>
      <c r="K4" s="2"/>
      <c r="L4" s="2"/>
      <c r="M4" s="2"/>
      <c r="N4" s="2"/>
      <c r="O4" s="2"/>
      <c r="P4" s="2"/>
      <c r="Q4" s="2"/>
      <c r="R4" s="2"/>
      <c r="S4" s="2"/>
      <c r="T4" s="2"/>
      <c r="U4" s="2"/>
      <c r="V4" s="2"/>
      <c r="W4" s="2"/>
      <c r="X4" s="2"/>
      <c r="Y4" s="2"/>
      <c r="Z4" s="2"/>
    </row>
    <row r="5" spans="1:26" ht="13.5" customHeight="1" x14ac:dyDescent="0.25">
      <c r="A5" s="128"/>
      <c r="B5" s="141" t="s">
        <v>245</v>
      </c>
      <c r="C5" s="185"/>
      <c r="D5" s="141" t="s">
        <v>245</v>
      </c>
      <c r="E5" s="142"/>
      <c r="F5" s="128"/>
      <c r="G5" s="128"/>
      <c r="H5" s="128"/>
      <c r="I5" s="128"/>
      <c r="J5" s="128"/>
      <c r="K5" s="2"/>
      <c r="L5" s="2"/>
      <c r="M5" s="2"/>
      <c r="N5" s="2"/>
      <c r="O5" s="2"/>
      <c r="P5" s="2"/>
      <c r="Q5" s="2"/>
      <c r="R5" s="2"/>
      <c r="S5" s="2"/>
      <c r="T5" s="2"/>
      <c r="U5" s="2"/>
      <c r="V5" s="2"/>
      <c r="W5" s="2"/>
      <c r="X5" s="2"/>
      <c r="Y5" s="2"/>
      <c r="Z5" s="2"/>
    </row>
    <row r="6" spans="1:26" ht="13.5" customHeight="1" x14ac:dyDescent="0.25">
      <c r="A6" s="128"/>
      <c r="B6" s="160" t="s">
        <v>251</v>
      </c>
      <c r="C6" s="146">
        <f t="array" ref="C6">COUNT(IF(INDEX(RTO1SF_ORD,0,2)&gt;1,INDEX(RTO1SF_ORD,0,2)))</f>
        <v>0</v>
      </c>
      <c r="D6" s="160" t="s">
        <v>251</v>
      </c>
      <c r="E6" s="146">
        <f t="array" ref="E6">COUNT(IF(INDEX(RTO1CF_ORD,0,2)&gt;1,INDEX(RTO1CF_ORD,0,2)))</f>
        <v>3</v>
      </c>
      <c r="F6" s="128"/>
      <c r="G6" s="128"/>
      <c r="H6" s="128"/>
      <c r="I6" s="128"/>
      <c r="J6" s="128"/>
      <c r="K6" s="2"/>
      <c r="L6" s="2"/>
      <c r="M6" s="2"/>
      <c r="N6" s="2"/>
      <c r="O6" s="2"/>
      <c r="P6" s="2"/>
      <c r="Q6" s="2"/>
      <c r="R6" s="2"/>
      <c r="S6" s="2"/>
      <c r="T6" s="2"/>
      <c r="U6" s="2"/>
      <c r="V6" s="2"/>
      <c r="W6" s="2"/>
      <c r="X6" s="2"/>
      <c r="Y6" s="2"/>
      <c r="Z6" s="2"/>
    </row>
    <row r="7" spans="1:26" ht="13.5" customHeight="1" x14ac:dyDescent="0.25">
      <c r="A7" s="128"/>
      <c r="B7" s="186" t="s">
        <v>353</v>
      </c>
      <c r="C7" s="187" t="str">
        <f t="array" ref="C7">IF(C6=0,"sd",AVERAGE(IF(INDEX(RTO1SF_ORD,0,2)&gt;1,INDEX(RTO1SF_ORD,0,2))))</f>
        <v>sd</v>
      </c>
      <c r="D7" s="186" t="s">
        <v>353</v>
      </c>
      <c r="E7" s="187">
        <f t="array" ref="E7">IF(E6=0,"sd",AVERAGE(IF(INDEX(RTO1CF_ORD,0,2)&gt;1,INDEX(RTO1CF_ORD,0,2))))</f>
        <v>1375.9506172839504</v>
      </c>
      <c r="F7" s="128"/>
      <c r="G7" s="128"/>
      <c r="H7" s="128"/>
      <c r="I7" s="128"/>
      <c r="J7" s="128"/>
      <c r="K7" s="2"/>
      <c r="L7" s="2"/>
      <c r="M7" s="2"/>
      <c r="N7" s="2"/>
      <c r="O7" s="2"/>
      <c r="P7" s="2"/>
      <c r="Q7" s="2"/>
      <c r="R7" s="2"/>
      <c r="S7" s="2"/>
      <c r="T7" s="2"/>
      <c r="U7" s="2"/>
      <c r="V7" s="2"/>
      <c r="W7" s="2"/>
      <c r="X7" s="2"/>
      <c r="Y7" s="2"/>
      <c r="Z7" s="2"/>
    </row>
    <row r="8" spans="1:26" ht="13.5" customHeight="1" x14ac:dyDescent="0.25">
      <c r="A8" s="128"/>
      <c r="B8" s="186" t="s">
        <v>354</v>
      </c>
      <c r="C8" s="187" t="str">
        <f t="array" ref="C8">IF(C6=0,"sd",_xlfn.STDEV.S(IF(INDEX(RTO1SF_ORD,0,2)&gt;1,INDEX(RTO1SF_ORD,0,2))))</f>
        <v>sd</v>
      </c>
      <c r="D8" s="186" t="s">
        <v>354</v>
      </c>
      <c r="E8" s="187">
        <f t="array" ref="E8">IF(E6=0,"sd",_xlfn.STDEV.S(IF(INDEX(RTO1CF_ORD,0,2)&gt;1,INDEX(RTO1CF_ORD,0,2))))</f>
        <v>765.14617234669709</v>
      </c>
      <c r="F8" s="128"/>
      <c r="G8" s="128"/>
      <c r="H8" s="128"/>
      <c r="I8" s="128"/>
      <c r="J8" s="128"/>
      <c r="K8" s="2"/>
      <c r="L8" s="2"/>
      <c r="M8" s="2"/>
      <c r="N8" s="2"/>
      <c r="O8" s="2"/>
      <c r="P8" s="2"/>
      <c r="Q8" s="2"/>
      <c r="R8" s="2"/>
      <c r="S8" s="2"/>
      <c r="T8" s="2"/>
      <c r="U8" s="2"/>
      <c r="V8" s="2"/>
      <c r="W8" s="2"/>
      <c r="X8" s="2"/>
      <c r="Y8" s="2"/>
      <c r="Z8" s="2"/>
    </row>
    <row r="9" spans="1:26" ht="13.5" customHeight="1" x14ac:dyDescent="0.25">
      <c r="A9" s="128"/>
      <c r="B9" s="186" t="s">
        <v>355</v>
      </c>
      <c r="C9" s="165" t="str">
        <f>IF(C6=0,"sd",C8/C7)</f>
        <v>sd</v>
      </c>
      <c r="D9" s="186" t="s">
        <v>355</v>
      </c>
      <c r="E9" s="165">
        <f>IF(E6=0,"sd",E8/E7)</f>
        <v>0.55608548935938773</v>
      </c>
      <c r="F9" s="128"/>
      <c r="G9" s="128"/>
      <c r="H9" s="128"/>
      <c r="I9" s="128"/>
      <c r="J9" s="128"/>
      <c r="K9" s="2"/>
      <c r="L9" s="2"/>
      <c r="M9" s="2"/>
      <c r="N9" s="2"/>
      <c r="O9" s="2"/>
      <c r="P9" s="2"/>
      <c r="Q9" s="2"/>
      <c r="R9" s="2"/>
      <c r="S9" s="2"/>
      <c r="T9" s="2"/>
      <c r="U9" s="2"/>
      <c r="V9" s="2"/>
      <c r="W9" s="2"/>
      <c r="X9" s="2"/>
      <c r="Y9" s="2"/>
      <c r="Z9" s="2"/>
    </row>
    <row r="10" spans="1:26" ht="13.5" customHeight="1" x14ac:dyDescent="0.25">
      <c r="A10" s="128"/>
      <c r="B10" s="160" t="s">
        <v>356</v>
      </c>
      <c r="C10" s="187" t="str">
        <f t="array" ref="C10">IF(C6=0,"sd",MAX(IF(INDEX(RTO1SF_ORD,0,2)&gt;1,INDEX(RTO1SF_ORD,0,2))))</f>
        <v>sd</v>
      </c>
      <c r="D10" s="160" t="s">
        <v>356</v>
      </c>
      <c r="E10" s="187">
        <f t="array" ref="E10">IF(E6=0,"sd",MAX(IF(INDEX(RTO1CF_ORD,0,2)&gt;1,INDEX(RTO1CF_ORD,0,2))))</f>
        <v>2256.9220272904481</v>
      </c>
      <c r="F10" s="128"/>
      <c r="G10" s="128"/>
      <c r="H10" s="128"/>
      <c r="I10" s="128"/>
      <c r="J10" s="128"/>
      <c r="K10" s="2"/>
      <c r="L10" s="2"/>
      <c r="M10" s="2"/>
      <c r="N10" s="2"/>
      <c r="O10" s="2"/>
      <c r="P10" s="2"/>
      <c r="Q10" s="2"/>
      <c r="R10" s="2"/>
      <c r="S10" s="2"/>
      <c r="T10" s="2"/>
      <c r="U10" s="2"/>
      <c r="V10" s="2"/>
      <c r="W10" s="2"/>
      <c r="X10" s="2"/>
      <c r="Y10" s="2"/>
      <c r="Z10" s="2"/>
    </row>
    <row r="11" spans="1:26" ht="13.5" customHeight="1" x14ac:dyDescent="0.25">
      <c r="A11" s="128"/>
      <c r="B11" s="160" t="s">
        <v>357</v>
      </c>
      <c r="C11" s="187" t="str">
        <f t="array" ref="C11">IF(C6=0,"sd",MIN(IF(INDEX(RTO1SF_ORD,0,2)&gt;1,INDEX(RTO1SF_ORD,0,2))))</f>
        <v>sd</v>
      </c>
      <c r="D11" s="160" t="s">
        <v>357</v>
      </c>
      <c r="E11" s="187">
        <f t="array" ref="E11">IF(E6=0,"sd",MIN(IF(INDEX(RTO1CF_ORD,0,2)&gt;1,INDEX(RTO1CF_ORD,0,2))))</f>
        <v>877.45029239766075</v>
      </c>
      <c r="F11" s="128"/>
      <c r="G11" s="128"/>
      <c r="H11" s="128"/>
      <c r="I11" s="128"/>
      <c r="J11" s="128"/>
      <c r="K11" s="2"/>
      <c r="L11" s="2"/>
      <c r="M11" s="2"/>
      <c r="N11" s="2"/>
      <c r="O11" s="2"/>
      <c r="P11" s="2"/>
      <c r="Q11" s="2"/>
      <c r="R11" s="2"/>
      <c r="S11" s="2"/>
      <c r="T11" s="2"/>
      <c r="U11" s="2"/>
      <c r="V11" s="2"/>
      <c r="W11" s="2"/>
      <c r="X11" s="2"/>
      <c r="Y11" s="2"/>
      <c r="Z11" s="2"/>
    </row>
    <row r="12" spans="1:26" ht="13.5" customHeight="1" x14ac:dyDescent="0.25">
      <c r="A12" s="128"/>
      <c r="B12" s="160" t="s">
        <v>358</v>
      </c>
      <c r="C12" s="187" t="str">
        <f t="array" ref="C12">IF(C6=0,"sd",QUARTILE(IF(INDEX(RTO1SF_ORD,0,2)&gt;1,INDEX(RTO1SF_ORD,0,2)),1))</f>
        <v>sd</v>
      </c>
      <c r="D12" s="160" t="s">
        <v>358</v>
      </c>
      <c r="E12" s="187">
        <f t="array" ref="E12">IF(E6=0,"sd",QUARTILE(IF(INDEX(RTO1CF_ORD,0,2)&gt;1,INDEX(RTO1CF_ORD,0,2)),1))</f>
        <v>935.46491228070158</v>
      </c>
      <c r="F12" s="128"/>
      <c r="G12" s="128"/>
      <c r="H12" s="128"/>
      <c r="I12" s="128"/>
      <c r="J12" s="128"/>
      <c r="K12" s="2"/>
      <c r="L12" s="2"/>
      <c r="M12" s="2"/>
      <c r="N12" s="2"/>
      <c r="O12" s="2"/>
      <c r="P12" s="2"/>
      <c r="Q12" s="2"/>
      <c r="R12" s="2"/>
      <c r="S12" s="2"/>
      <c r="T12" s="2"/>
      <c r="U12" s="2"/>
      <c r="V12" s="2"/>
      <c r="W12" s="2"/>
      <c r="X12" s="2"/>
      <c r="Y12" s="2"/>
      <c r="Z12" s="2"/>
    </row>
    <row r="13" spans="1:26" ht="13.5" customHeight="1" x14ac:dyDescent="0.25">
      <c r="A13" s="128"/>
      <c r="B13" s="160" t="s">
        <v>359</v>
      </c>
      <c r="C13" s="187" t="str">
        <f t="array" ref="C13">IF(C6=0,"sd",IF(C6=0,"sd",MEDIAN(IF(INDEX(RTO1SF_ORD,0,2)&gt;1,INDEX(RTO1SF_ORD,0,2)))))</f>
        <v>sd</v>
      </c>
      <c r="D13" s="160" t="s">
        <v>359</v>
      </c>
      <c r="E13" s="187">
        <f t="array" ref="E13">IF(E6=0,"sd",IF(E6=0,"sd",MEDIAN(IF(INDEX(RTO1CF_ORD,0,2)&gt;1,INDEX(RTO1CF_ORD,0,2)))))</f>
        <v>993.47953216374253</v>
      </c>
      <c r="F13" s="128"/>
      <c r="G13" s="128"/>
      <c r="H13" s="128"/>
      <c r="I13" s="128"/>
      <c r="J13" s="128"/>
      <c r="K13" s="2"/>
      <c r="L13" s="2"/>
      <c r="M13" s="2"/>
      <c r="N13" s="2"/>
      <c r="O13" s="2"/>
      <c r="P13" s="2"/>
      <c r="Q13" s="2"/>
      <c r="R13" s="2"/>
      <c r="S13" s="2"/>
      <c r="T13" s="2"/>
      <c r="U13" s="2"/>
      <c r="V13" s="2"/>
      <c r="W13" s="2"/>
      <c r="X13" s="2"/>
      <c r="Y13" s="2"/>
      <c r="Z13" s="2"/>
    </row>
    <row r="14" spans="1:26" ht="13.5" customHeight="1" x14ac:dyDescent="0.25">
      <c r="A14" s="128"/>
      <c r="B14" s="160" t="s">
        <v>360</v>
      </c>
      <c r="C14" s="187" t="str">
        <f t="array" ref="C14">IF(C6=0,"sd",QUARTILE(IF(INDEX(RTO1SF_ORD,0,2)&gt;1,INDEX(RTO1SF_ORD,0,2)),3))</f>
        <v>sd</v>
      </c>
      <c r="D14" s="160" t="s">
        <v>360</v>
      </c>
      <c r="E14" s="187">
        <f t="array" ref="E14">IF(E6=0,"sd",QUARTILE(IF(INDEX(RTO1CF_ORD,0,2)&gt;1,INDEX(RTO1CF_ORD,0,2)),3))</f>
        <v>1625.2007797270953</v>
      </c>
      <c r="F14" s="128"/>
      <c r="G14" s="128"/>
      <c r="H14" s="128"/>
      <c r="I14" s="128"/>
      <c r="J14" s="128"/>
      <c r="K14" s="2"/>
      <c r="L14" s="2"/>
      <c r="M14" s="2"/>
      <c r="N14" s="2"/>
      <c r="O14" s="2"/>
      <c r="P14" s="2"/>
      <c r="Q14" s="2"/>
      <c r="R14" s="2"/>
      <c r="S14" s="2"/>
      <c r="T14" s="2"/>
      <c r="U14" s="2"/>
      <c r="V14" s="2"/>
      <c r="W14" s="2"/>
      <c r="X14" s="2"/>
      <c r="Y14" s="2"/>
      <c r="Z14" s="2"/>
    </row>
    <row r="15" spans="1:26" ht="13.5" customHeight="1" x14ac:dyDescent="0.25">
      <c r="A15" s="128"/>
      <c r="B15" s="186" t="s">
        <v>353</v>
      </c>
      <c r="C15" s="150"/>
      <c r="D15" s="186" t="s">
        <v>353</v>
      </c>
      <c r="E15" s="187"/>
      <c r="F15" s="128"/>
      <c r="G15" s="128"/>
      <c r="H15" s="128"/>
      <c r="I15" s="128"/>
      <c r="J15" s="128"/>
      <c r="K15" s="2"/>
      <c r="L15" s="2"/>
      <c r="M15" s="2"/>
      <c r="N15" s="2"/>
      <c r="O15" s="2"/>
      <c r="P15" s="2"/>
      <c r="Q15" s="2"/>
      <c r="R15" s="2"/>
      <c r="S15" s="2"/>
      <c r="T15" s="2"/>
      <c r="U15" s="2"/>
      <c r="V15" s="2"/>
      <c r="W15" s="2"/>
      <c r="X15" s="2"/>
      <c r="Y15" s="2"/>
      <c r="Z15" s="2"/>
    </row>
    <row r="16" spans="1:26" ht="13.5" customHeight="1" x14ac:dyDescent="0.25">
      <c r="A16" s="128"/>
      <c r="B16" s="186" t="str">
        <f>Fechas!$G$5</f>
        <v>Días Siembra-Espigazón</v>
      </c>
      <c r="C16" s="187" t="str">
        <f>IFERROR(AVERAGEIFS(INDEX(CV1SF,0,COLUMNS(Fechas!$C$5:G$5)),INDEX(CV1SF,0,COLUMNS(Fechas!$C$5:G$5)),"&gt;1"),"sd")</f>
        <v>sd</v>
      </c>
      <c r="D16" s="186" t="str">
        <f>Fechas!$O$5</f>
        <v>Días Siembra-Espigazón</v>
      </c>
      <c r="E16" s="187">
        <f>IFERROR(AVERAGEIFS(INDEX(CV1CF,0,COLUMNS(Fechas!$K$5:O$5)),INDEX(CV1CF,0,COLUMNS(Fechas!$K$5:O$5)),"&gt;1"),"sd")</f>
        <v>95.666666666666671</v>
      </c>
      <c r="F16" s="128"/>
      <c r="G16" s="128"/>
      <c r="H16" s="128"/>
      <c r="I16" s="128"/>
      <c r="J16" s="128"/>
      <c r="K16" s="2"/>
      <c r="L16" s="2"/>
      <c r="M16" s="2"/>
      <c r="N16" s="2"/>
      <c r="O16" s="2"/>
      <c r="P16" s="2"/>
      <c r="Q16" s="2"/>
      <c r="R16" s="2"/>
      <c r="S16" s="2"/>
      <c r="T16" s="2"/>
      <c r="U16" s="2"/>
      <c r="V16" s="2"/>
      <c r="W16" s="2"/>
      <c r="X16" s="2"/>
      <c r="Y16" s="2"/>
      <c r="Z16" s="2"/>
    </row>
    <row r="17" spans="1:26" ht="13.5" customHeight="1" x14ac:dyDescent="0.25">
      <c r="A17" s="128"/>
      <c r="B17" s="186" t="str">
        <f>Fechas!$H$5</f>
        <v>Días Espigazón-Madurez</v>
      </c>
      <c r="C17" s="187" t="str">
        <f>IFERROR(AVERAGEIFS(INDEX(CV1SF,0,COLUMNS(Fechas!$C$5:H$5)),INDEX(CV1SF,0,COLUMNS(Fechas!$C$5:H$5)),"&gt;1"),"sd")</f>
        <v>sd</v>
      </c>
      <c r="D17" s="186" t="str">
        <f>Fechas!$P$5</f>
        <v>Días Espigazón-Madurez</v>
      </c>
      <c r="E17" s="187">
        <f>IFERROR(AVERAGEIFS(INDEX(CV1CF,0,COLUMNS(Fechas!$K$5:P$5)),INDEX(CV1CF,0,COLUMNS(Fechas!$K$5:P$5)),"&gt;1"),"sd")</f>
        <v>38.666666666666664</v>
      </c>
      <c r="F17" s="128"/>
      <c r="G17" s="128"/>
      <c r="H17" s="128"/>
      <c r="I17" s="128"/>
      <c r="J17" s="128"/>
      <c r="K17" s="2"/>
      <c r="L17" s="2"/>
      <c r="M17" s="2"/>
      <c r="N17" s="2"/>
      <c r="O17" s="2"/>
      <c r="P17" s="2"/>
      <c r="Q17" s="2"/>
      <c r="R17" s="2"/>
      <c r="S17" s="2"/>
      <c r="T17" s="2"/>
      <c r="U17" s="2"/>
      <c r="V17" s="2"/>
      <c r="W17" s="2"/>
      <c r="X17" s="2"/>
      <c r="Y17" s="2"/>
      <c r="Z17" s="2"/>
    </row>
    <row r="18" spans="1:26" ht="13.5" customHeight="1" x14ac:dyDescent="0.25">
      <c r="A18" s="128"/>
      <c r="B18" s="160" t="str">
        <f>Fechas!$I$5</f>
        <v>Días Siembra-Madurez</v>
      </c>
      <c r="C18" s="187" t="str">
        <f>IFERROR(AVERAGEIFS(INDEX(CV1SF,0,COLUMNS(Fechas!$C$5:I$5)),INDEX(CV1SF,0,COLUMNS(Fechas!$C$5:I$5)),"&gt;1"),"sd")</f>
        <v>sd</v>
      </c>
      <c r="D18" s="160" t="str">
        <f>Fechas!$Q$5</f>
        <v>Días Siembra-Madurez</v>
      </c>
      <c r="E18" s="187">
        <f>IFERROR(AVERAGEIFS(INDEX(CV1CF,0,COLUMNS(Fechas!$K$5:Q$5)),INDEX(CV1CF,0,COLUMNS(Fechas!$K$5:Q$5)),"&gt;1"),"sd")</f>
        <v>134.33333333333334</v>
      </c>
      <c r="F18" s="128"/>
      <c r="G18" s="128"/>
      <c r="H18" s="128"/>
      <c r="I18" s="128"/>
      <c r="J18" s="128"/>
      <c r="K18" s="2"/>
      <c r="L18" s="2"/>
      <c r="M18" s="2"/>
      <c r="N18" s="2"/>
      <c r="O18" s="2"/>
      <c r="P18" s="2"/>
      <c r="Q18" s="2"/>
      <c r="R18" s="2"/>
      <c r="S18" s="2"/>
      <c r="T18" s="2"/>
      <c r="U18" s="2"/>
      <c r="V18" s="2"/>
      <c r="W18" s="2"/>
      <c r="X18" s="2"/>
      <c r="Y18" s="2"/>
      <c r="Z18" s="2"/>
    </row>
    <row r="19" spans="1:26" ht="13.5" customHeight="1" x14ac:dyDescent="0.25">
      <c r="A19" s="128"/>
      <c r="B19" s="160" t="s">
        <v>350</v>
      </c>
      <c r="C19" s="188" t="str">
        <f>'ANVA-MDS'!H13</f>
        <v>ns</v>
      </c>
      <c r="D19" s="160" t="s">
        <v>350</v>
      </c>
      <c r="E19" s="188" t="str">
        <f>'ANVA-MDS'!BT13</f>
        <v>**</v>
      </c>
      <c r="F19" s="128"/>
      <c r="G19" s="128"/>
      <c r="H19" s="128"/>
      <c r="I19" s="128"/>
      <c r="J19" s="128"/>
      <c r="K19" s="2"/>
      <c r="L19" s="2"/>
      <c r="M19" s="2"/>
      <c r="N19" s="2"/>
      <c r="O19" s="2"/>
      <c r="P19" s="2"/>
      <c r="Q19" s="2"/>
      <c r="R19" s="2"/>
      <c r="S19" s="2"/>
      <c r="T19" s="2"/>
      <c r="U19" s="2"/>
      <c r="V19" s="2"/>
      <c r="W19" s="2"/>
      <c r="X19" s="2"/>
      <c r="Y19" s="2"/>
      <c r="Z19" s="2"/>
    </row>
    <row r="20" spans="1:26" ht="13.5" customHeight="1" x14ac:dyDescent="0.25">
      <c r="A20" s="128"/>
      <c r="B20" s="160" t="s">
        <v>351</v>
      </c>
      <c r="C20" s="165" t="str">
        <f>'ANVA-MDS'!B20</f>
        <v>sd</v>
      </c>
      <c r="D20" s="160" t="s">
        <v>351</v>
      </c>
      <c r="E20" s="165">
        <f>'ANVA-MDS'!BN20</f>
        <v>0.13191983346547925</v>
      </c>
      <c r="F20" s="128"/>
      <c r="G20" s="128"/>
      <c r="H20" s="128"/>
      <c r="I20" s="128"/>
      <c r="J20" s="128"/>
      <c r="K20" s="2"/>
      <c r="L20" s="2"/>
      <c r="M20" s="2"/>
      <c r="N20" s="2"/>
      <c r="O20" s="2"/>
      <c r="P20" s="2"/>
      <c r="Q20" s="2"/>
      <c r="R20" s="2"/>
      <c r="S20" s="2"/>
      <c r="T20" s="2"/>
      <c r="U20" s="2"/>
      <c r="V20" s="2"/>
      <c r="W20" s="2"/>
      <c r="X20" s="2"/>
      <c r="Y20" s="2"/>
      <c r="Z20" s="2"/>
    </row>
    <row r="21" spans="1:26" ht="13.5" customHeight="1" x14ac:dyDescent="0.25">
      <c r="A21" s="128"/>
      <c r="B21" s="189"/>
      <c r="C21" s="182"/>
      <c r="D21" s="190"/>
      <c r="E21" s="182"/>
      <c r="F21" s="128"/>
      <c r="G21" s="128"/>
      <c r="H21" s="128"/>
      <c r="I21" s="128"/>
      <c r="J21" s="128"/>
      <c r="K21" s="2"/>
      <c r="L21" s="2"/>
      <c r="M21" s="2"/>
      <c r="N21" s="2"/>
      <c r="O21" s="2"/>
      <c r="P21" s="2"/>
      <c r="Q21" s="2"/>
      <c r="R21" s="2"/>
      <c r="S21" s="2"/>
      <c r="T21" s="2"/>
      <c r="U21" s="2"/>
      <c r="V21" s="2"/>
      <c r="W21" s="2"/>
      <c r="X21" s="2"/>
      <c r="Y21" s="2"/>
      <c r="Z21" s="2"/>
    </row>
    <row r="22" spans="1:26" ht="13.5" customHeight="1" x14ac:dyDescent="0.25">
      <c r="A22" s="128"/>
      <c r="B22" s="191" t="str">
        <f>Fechas!$C$59</f>
        <v>2º ÉPOCA: CICLOS LARGOS E INTERMEDIOS SIN FUNG.</v>
      </c>
      <c r="C22" s="167"/>
      <c r="D22" s="192" t="str">
        <f>Fechas!$K$59</f>
        <v>2º ÉPOCA: CICLOS LARGOS E INTERMEDIOS CON FUNG.</v>
      </c>
      <c r="E22" s="169"/>
      <c r="F22" s="128"/>
      <c r="G22" s="128"/>
      <c r="H22" s="128"/>
      <c r="I22" s="128"/>
      <c r="J22" s="128"/>
      <c r="K22" s="2"/>
      <c r="L22" s="2"/>
      <c r="M22" s="2"/>
      <c r="N22" s="2"/>
      <c r="O22" s="2"/>
      <c r="P22" s="2"/>
      <c r="Q22" s="2"/>
      <c r="R22" s="2"/>
      <c r="S22" s="2"/>
      <c r="T22" s="2"/>
      <c r="U22" s="2"/>
      <c r="V22" s="2"/>
      <c r="W22" s="2"/>
      <c r="X22" s="2"/>
      <c r="Y22" s="2"/>
      <c r="Z22" s="2"/>
    </row>
    <row r="23" spans="1:26" ht="13.5" customHeight="1" x14ac:dyDescent="0.25">
      <c r="A23" s="128"/>
      <c r="B23" s="140" t="s">
        <v>245</v>
      </c>
      <c r="C23" s="133"/>
      <c r="D23" s="141" t="s">
        <v>245</v>
      </c>
      <c r="E23" s="142"/>
      <c r="F23" s="128"/>
      <c r="G23" s="128"/>
      <c r="H23" s="128"/>
      <c r="I23" s="128"/>
      <c r="J23" s="128"/>
      <c r="K23" s="2"/>
      <c r="L23" s="2"/>
      <c r="M23" s="2"/>
      <c r="N23" s="2"/>
      <c r="O23" s="2"/>
      <c r="P23" s="2"/>
      <c r="Q23" s="2"/>
      <c r="R23" s="2"/>
      <c r="S23" s="2"/>
      <c r="T23" s="2"/>
      <c r="U23" s="2"/>
      <c r="V23" s="2"/>
      <c r="W23" s="2"/>
      <c r="X23" s="2"/>
      <c r="Y23" s="2"/>
      <c r="Z23" s="2"/>
    </row>
    <row r="24" spans="1:26" ht="13.5" customHeight="1" x14ac:dyDescent="0.25">
      <c r="A24" s="128"/>
      <c r="B24" s="160" t="s">
        <v>251</v>
      </c>
      <c r="C24" s="146">
        <f t="array" ref="C24">COUNT(IF(INDEX(RTO2SF_ORD,0,2)&gt;1,INDEX(RTO2SF_ORD,0,2)))</f>
        <v>0</v>
      </c>
      <c r="D24" s="160" t="s">
        <v>251</v>
      </c>
      <c r="E24" s="146">
        <f t="array" ref="E24">COUNT(IF(INDEX(RTO2CF_ORD,0,2)&gt;1,INDEX(RTO2CF_ORD,0,2)))</f>
        <v>7</v>
      </c>
      <c r="F24" s="128"/>
      <c r="G24" s="128"/>
      <c r="H24" s="128"/>
      <c r="I24" s="128"/>
      <c r="J24" s="128"/>
      <c r="K24" s="2"/>
      <c r="L24" s="2"/>
      <c r="M24" s="2"/>
      <c r="N24" s="2"/>
      <c r="O24" s="2"/>
      <c r="P24" s="2"/>
      <c r="Q24" s="2"/>
      <c r="R24" s="2"/>
      <c r="S24" s="2"/>
      <c r="T24" s="2"/>
      <c r="U24" s="2"/>
      <c r="V24" s="2"/>
      <c r="W24" s="2"/>
      <c r="X24" s="2"/>
      <c r="Y24" s="2"/>
      <c r="Z24" s="2"/>
    </row>
    <row r="25" spans="1:26" ht="13.5" customHeight="1" x14ac:dyDescent="0.25">
      <c r="A25" s="128"/>
      <c r="B25" s="186" t="s">
        <v>252</v>
      </c>
      <c r="C25" s="187" t="str">
        <f t="array" ref="C25">IF(C24=0,"sd",AVERAGE(IF(INDEX(RTO2SF_ORD,0,2)&gt;1,INDEX(RTO2SF_ORD,0,2))))</f>
        <v>sd</v>
      </c>
      <c r="D25" s="186" t="s">
        <v>252</v>
      </c>
      <c r="E25" s="187">
        <f t="array" ref="E25">IF(E24=0,"sd",AVERAGE(IF(INDEX(RTO2CF_ORD,0,2)&gt;1,INDEX(RTO2CF_ORD,0,2))))</f>
        <v>1670.1946532999159</v>
      </c>
      <c r="F25" s="128"/>
      <c r="G25" s="128"/>
      <c r="H25" s="128"/>
      <c r="I25" s="128"/>
      <c r="J25" s="128"/>
      <c r="K25" s="2"/>
      <c r="L25" s="2"/>
      <c r="M25" s="2"/>
      <c r="N25" s="2"/>
      <c r="O25" s="2"/>
      <c r="P25" s="2"/>
      <c r="Q25" s="2"/>
      <c r="R25" s="2"/>
      <c r="S25" s="2"/>
      <c r="T25" s="2"/>
      <c r="U25" s="2"/>
      <c r="V25" s="2"/>
      <c r="W25" s="2"/>
      <c r="X25" s="2"/>
      <c r="Y25" s="2"/>
      <c r="Z25" s="2"/>
    </row>
    <row r="26" spans="1:26" ht="13.5" customHeight="1" x14ac:dyDescent="0.25">
      <c r="A26" s="128"/>
      <c r="B26" s="186" t="s">
        <v>253</v>
      </c>
      <c r="C26" s="187" t="str">
        <f t="array" ref="C26">IF(C24=0,"sd",_xlfn.STDEV.S(IF(INDEX(RTO2SF_ORD,0,2)&gt;1,INDEX(RTO2SF_ORD,0,2))))</f>
        <v>sd</v>
      </c>
      <c r="D26" s="186" t="s">
        <v>253</v>
      </c>
      <c r="E26" s="187">
        <f t="array" ref="E26">IF(E24=0,"sd",_xlfn.STDEV.S(IF(INDEX(RTO2CF_ORD,0,2)&gt;1,INDEX(RTO2CF_ORD,0,2))))</f>
        <v>727.56014151502166</v>
      </c>
      <c r="F26" s="128"/>
      <c r="G26" s="128"/>
      <c r="H26" s="128"/>
      <c r="I26" s="128"/>
      <c r="J26" s="128"/>
      <c r="K26" s="2"/>
      <c r="L26" s="2"/>
      <c r="M26" s="2"/>
      <c r="N26" s="2"/>
      <c r="O26" s="2"/>
      <c r="P26" s="2"/>
      <c r="Q26" s="2"/>
      <c r="R26" s="2"/>
      <c r="S26" s="2"/>
      <c r="T26" s="2"/>
      <c r="U26" s="2"/>
      <c r="V26" s="2"/>
      <c r="W26" s="2"/>
      <c r="X26" s="2"/>
      <c r="Y26" s="2"/>
      <c r="Z26" s="2"/>
    </row>
    <row r="27" spans="1:26" ht="13.5" customHeight="1" x14ac:dyDescent="0.25">
      <c r="A27" s="128"/>
      <c r="B27" s="186" t="s">
        <v>254</v>
      </c>
      <c r="C27" s="187" t="str">
        <f>IF(C24=0,"sd",C26/C25*100)</f>
        <v>sd</v>
      </c>
      <c r="D27" s="186" t="s">
        <v>254</v>
      </c>
      <c r="E27" s="187">
        <f>IF(E24=0,"sd",E26/E25*100)</f>
        <v>43.561398072825355</v>
      </c>
      <c r="F27" s="128"/>
      <c r="G27" s="128"/>
      <c r="H27" s="128"/>
      <c r="I27" s="128"/>
      <c r="J27" s="128"/>
      <c r="K27" s="2"/>
      <c r="L27" s="2"/>
      <c r="M27" s="2"/>
      <c r="N27" s="2"/>
      <c r="O27" s="2"/>
      <c r="P27" s="2"/>
      <c r="Q27" s="2"/>
      <c r="R27" s="2"/>
      <c r="S27" s="2"/>
      <c r="T27" s="2"/>
      <c r="U27" s="2"/>
      <c r="V27" s="2"/>
      <c r="W27" s="2"/>
      <c r="X27" s="2"/>
      <c r="Y27" s="2"/>
      <c r="Z27" s="2"/>
    </row>
    <row r="28" spans="1:26" ht="13.5" customHeight="1" x14ac:dyDescent="0.25">
      <c r="A28" s="128"/>
      <c r="B28" s="160" t="s">
        <v>255</v>
      </c>
      <c r="C28" s="187" t="str">
        <f t="array" ref="C28">IF(C24=0,"sd",MAX(IF(INDEX(RTO2SF_ORD,0,2)&gt;1,INDEX(RTO2SF_ORD,0,2))))</f>
        <v>sd</v>
      </c>
      <c r="D28" s="160" t="s">
        <v>255</v>
      </c>
      <c r="E28" s="187">
        <f t="array" ref="E28">IF(E24=0,"sd",MAX(IF(INDEX(RTO2CF_ORD,0,2)&gt;1,INDEX(RTO2CF_ORD,0,2))))</f>
        <v>2541.1150097465884</v>
      </c>
      <c r="F28" s="128"/>
      <c r="G28" s="128"/>
      <c r="H28" s="128"/>
      <c r="I28" s="128"/>
      <c r="J28" s="128"/>
      <c r="K28" s="2"/>
      <c r="L28" s="2"/>
      <c r="M28" s="2"/>
      <c r="N28" s="2"/>
      <c r="O28" s="2"/>
      <c r="P28" s="2"/>
      <c r="Q28" s="2"/>
      <c r="R28" s="2"/>
      <c r="S28" s="2"/>
      <c r="T28" s="2"/>
      <c r="U28" s="2"/>
      <c r="V28" s="2"/>
      <c r="W28" s="2"/>
      <c r="X28" s="2"/>
      <c r="Y28" s="2"/>
      <c r="Z28" s="2"/>
    </row>
    <row r="29" spans="1:26" ht="13.5" customHeight="1" x14ac:dyDescent="0.25">
      <c r="A29" s="128"/>
      <c r="B29" s="160" t="s">
        <v>256</v>
      </c>
      <c r="C29" s="187" t="str">
        <f t="array" ref="C29">IF(C24=0,"sd",MIN(IF(INDEX(RTO2SF_ORD,0,2)&gt;1,INDEX(RTO2SF_ORD,0,2))))</f>
        <v>sd</v>
      </c>
      <c r="D29" s="160" t="s">
        <v>256</v>
      </c>
      <c r="E29" s="187">
        <f t="array" ref="E29">IF(E24=0,"sd",MIN(IF(INDEX(RTO2CF_ORD,0,2)&gt;1,INDEX(RTO2CF_ORD,0,2))))</f>
        <v>814.23976608187115</v>
      </c>
      <c r="F29" s="128"/>
      <c r="G29" s="128"/>
      <c r="H29" s="128"/>
      <c r="I29" s="128"/>
      <c r="J29" s="128"/>
      <c r="K29" s="2"/>
      <c r="L29" s="2"/>
      <c r="M29" s="2"/>
      <c r="N29" s="2"/>
      <c r="O29" s="2"/>
      <c r="P29" s="2"/>
      <c r="Q29" s="2"/>
      <c r="R29" s="2"/>
      <c r="S29" s="2"/>
      <c r="T29" s="2"/>
      <c r="U29" s="2"/>
      <c r="V29" s="2"/>
      <c r="W29" s="2"/>
      <c r="X29" s="2"/>
      <c r="Y29" s="2"/>
      <c r="Z29" s="2"/>
    </row>
    <row r="30" spans="1:26" ht="13.5" customHeight="1" x14ac:dyDescent="0.25">
      <c r="A30" s="128"/>
      <c r="B30" s="160" t="s">
        <v>361</v>
      </c>
      <c r="C30" s="187" t="str">
        <f t="array" ref="C30">IF(C24=0,"sd",QUARTILE(IF(INDEX(RTO2SF_ORD,0,2)&gt;1,INDEX(RTO2SF_ORD,0,2)),1))</f>
        <v>sd</v>
      </c>
      <c r="D30" s="160" t="s">
        <v>361</v>
      </c>
      <c r="E30" s="187">
        <f t="array" ref="E30">IF(E24=0,"sd",QUARTILE(IF(INDEX(RTO2CF_ORD,0,2)&gt;1,INDEX(RTO2CF_ORD,0,2)),1))</f>
        <v>1080.4697855750487</v>
      </c>
      <c r="F30" s="128"/>
      <c r="G30" s="128"/>
      <c r="H30" s="128"/>
      <c r="I30" s="128"/>
      <c r="J30" s="128"/>
      <c r="K30" s="2"/>
      <c r="L30" s="2"/>
      <c r="M30" s="2"/>
      <c r="N30" s="2"/>
      <c r="O30" s="2"/>
      <c r="P30" s="2"/>
      <c r="Q30" s="2"/>
      <c r="R30" s="2"/>
      <c r="S30" s="2"/>
      <c r="T30" s="2"/>
      <c r="U30" s="2"/>
      <c r="V30" s="2"/>
      <c r="W30" s="2"/>
      <c r="X30" s="2"/>
      <c r="Y30" s="2"/>
      <c r="Z30" s="2"/>
    </row>
    <row r="31" spans="1:26" ht="13.5" customHeight="1" x14ac:dyDescent="0.25">
      <c r="A31" s="128"/>
      <c r="B31" s="160" t="s">
        <v>257</v>
      </c>
      <c r="C31" s="187" t="str">
        <f t="array" ref="C31">IF(C24=0,"sd",IF(C24=0,"sd",MEDIAN(IF(INDEX(RTO2SF_ORD,0,2)&gt;1,INDEX(RTO2SF_ORD,0,2)))))</f>
        <v>sd</v>
      </c>
      <c r="D31" s="160" t="s">
        <v>257</v>
      </c>
      <c r="E31" s="187">
        <f t="array" ref="E31">IF(E24=0,"sd",IF(E24=0,"sd",MEDIAN(IF(INDEX(RTO2CF_ORD,0,2)&gt;1,INDEX(RTO2CF_ORD,0,2)))))</f>
        <v>1571.8089668615985</v>
      </c>
      <c r="F31" s="128"/>
      <c r="G31" s="128"/>
      <c r="H31" s="128"/>
      <c r="I31" s="128"/>
      <c r="J31" s="128"/>
      <c r="K31" s="2"/>
      <c r="L31" s="2"/>
      <c r="M31" s="2"/>
      <c r="N31" s="2"/>
      <c r="O31" s="2"/>
      <c r="P31" s="2"/>
      <c r="Q31" s="2"/>
      <c r="R31" s="2"/>
      <c r="S31" s="2"/>
      <c r="T31" s="2"/>
      <c r="U31" s="2"/>
      <c r="V31" s="2"/>
      <c r="W31" s="2"/>
      <c r="X31" s="2"/>
      <c r="Y31" s="2"/>
      <c r="Z31" s="2"/>
    </row>
    <row r="32" spans="1:26" ht="13.5" customHeight="1" x14ac:dyDescent="0.25">
      <c r="A32" s="128"/>
      <c r="B32" s="160" t="s">
        <v>362</v>
      </c>
      <c r="C32" s="187" t="str">
        <f t="array" ref="C32">IF(C24=0,"sd",QUARTILE(IF(INDEX(RTO2SF_ORD,0,2)&gt;1,INDEX(RTO2SF_ORD,0,2)),3))</f>
        <v>sd</v>
      </c>
      <c r="D32" s="160" t="s">
        <v>362</v>
      </c>
      <c r="E32" s="187">
        <f t="array" ref="E32">IF(E24=0,"sd",QUARTILE(IF(INDEX(RTO2CF_ORD,0,2)&gt;1,INDEX(RTO2CF_ORD,0,2)),3))</f>
        <v>2301.6296296296291</v>
      </c>
      <c r="F32" s="128"/>
      <c r="G32" s="128"/>
      <c r="H32" s="128"/>
      <c r="I32" s="128"/>
      <c r="J32" s="128"/>
      <c r="K32" s="2"/>
      <c r="L32" s="2"/>
      <c r="M32" s="2"/>
      <c r="N32" s="2"/>
      <c r="O32" s="2"/>
      <c r="P32" s="2"/>
      <c r="Q32" s="2"/>
      <c r="R32" s="2"/>
      <c r="S32" s="2"/>
      <c r="T32" s="2"/>
      <c r="U32" s="2"/>
      <c r="V32" s="2"/>
      <c r="W32" s="2"/>
      <c r="X32" s="2"/>
      <c r="Y32" s="2"/>
      <c r="Z32" s="2"/>
    </row>
    <row r="33" spans="1:26" ht="13.5" customHeight="1" x14ac:dyDescent="0.25">
      <c r="A33" s="128"/>
      <c r="B33" s="186" t="s">
        <v>258</v>
      </c>
      <c r="C33" s="193"/>
      <c r="D33" s="186" t="s">
        <v>258</v>
      </c>
      <c r="E33" s="194"/>
      <c r="F33" s="128"/>
      <c r="G33" s="128"/>
      <c r="H33" s="128"/>
      <c r="I33" s="128"/>
      <c r="J33" s="128"/>
      <c r="K33" s="2"/>
      <c r="L33" s="2"/>
      <c r="M33" s="2"/>
      <c r="N33" s="2"/>
      <c r="O33" s="2"/>
      <c r="P33" s="2"/>
      <c r="Q33" s="2"/>
      <c r="R33" s="2"/>
      <c r="S33" s="2"/>
      <c r="T33" s="2"/>
      <c r="U33" s="2"/>
      <c r="V33" s="2"/>
      <c r="W33" s="2"/>
      <c r="X33" s="2"/>
      <c r="Y33" s="2"/>
      <c r="Z33" s="2"/>
    </row>
    <row r="34" spans="1:26" ht="13.5" customHeight="1" x14ac:dyDescent="0.25">
      <c r="A34" s="128"/>
      <c r="B34" s="186" t="str">
        <f>Fechas!$G$60</f>
        <v>Días Siembra-Espigazón</v>
      </c>
      <c r="C34" s="187" t="str">
        <f>IFERROR(AVERAGEIFS(INDEX(CV2SF,0,COLUMNS(Fechas!$C$5:G$5)),INDEX(CV2SF,0,COLUMNS(Fechas!$C$5:G$5)),"&gt;1"),"sd")</f>
        <v>sd</v>
      </c>
      <c r="D34" s="186" t="str">
        <f>Fechas!$O$60</f>
        <v>Días Siembra-Espigazón</v>
      </c>
      <c r="E34" s="187">
        <f>IFERROR(AVERAGEIFS(INDEX(CV2CF,0,COLUMNS(Fechas!$K$5:O$5)),INDEX(CV2CF,0,COLUMNS(Fechas!$K$5:O$5)),"&gt;1"),"sd")</f>
        <v>90.571428571428569</v>
      </c>
      <c r="F34" s="128"/>
      <c r="G34" s="128"/>
      <c r="H34" s="128"/>
      <c r="I34" s="128"/>
      <c r="J34" s="128"/>
      <c r="K34" s="2"/>
      <c r="L34" s="2"/>
      <c r="M34" s="2"/>
      <c r="N34" s="2"/>
      <c r="O34" s="2"/>
      <c r="P34" s="2"/>
      <c r="Q34" s="2"/>
      <c r="R34" s="2"/>
      <c r="S34" s="2"/>
      <c r="T34" s="2"/>
      <c r="U34" s="2"/>
      <c r="V34" s="2"/>
      <c r="W34" s="2"/>
      <c r="X34" s="2"/>
      <c r="Y34" s="2"/>
      <c r="Z34" s="2"/>
    </row>
    <row r="35" spans="1:26" ht="13.5" customHeight="1" x14ac:dyDescent="0.25">
      <c r="A35" s="128"/>
      <c r="B35" s="186" t="str">
        <f>Fechas!$H$60</f>
        <v>Días Espigazón-Madurez</v>
      </c>
      <c r="C35" s="187" t="str">
        <f>IFERROR(AVERAGEIFS(INDEX(CV2SF,0,COLUMNS(Fechas!$C$5:H$5)),INDEX(CV2SF,0,COLUMNS(Fechas!$C$5:H$5)),"&gt;1"),"sd")</f>
        <v>sd</v>
      </c>
      <c r="D35" s="186" t="str">
        <f>Fechas!$P$60</f>
        <v>Días Espigazón-Madurez</v>
      </c>
      <c r="E35" s="187">
        <f>IFERROR(AVERAGEIFS(INDEX(CV2CF,0,COLUMNS(Fechas!$K$5:P$5)),INDEX(CV2CF,0,COLUMNS(Fechas!$K$5:P$5)),"&gt;1"),"sd")</f>
        <v>40.857142857142854</v>
      </c>
      <c r="F35" s="128"/>
      <c r="G35" s="128"/>
      <c r="H35" s="128"/>
      <c r="I35" s="128"/>
      <c r="J35" s="128"/>
      <c r="K35" s="2"/>
      <c r="L35" s="2"/>
      <c r="M35" s="2"/>
      <c r="N35" s="2"/>
      <c r="O35" s="2"/>
      <c r="P35" s="2"/>
      <c r="Q35" s="2"/>
      <c r="R35" s="2"/>
      <c r="S35" s="2"/>
      <c r="T35" s="2"/>
      <c r="U35" s="2"/>
      <c r="V35" s="2"/>
      <c r="W35" s="2"/>
      <c r="X35" s="2"/>
      <c r="Y35" s="2"/>
      <c r="Z35" s="2"/>
    </row>
    <row r="36" spans="1:26" ht="13.5" customHeight="1" x14ac:dyDescent="0.25">
      <c r="A36" s="128"/>
      <c r="B36" s="160" t="str">
        <f>Fechas!$I$60</f>
        <v>Días Siembra-Madurez</v>
      </c>
      <c r="C36" s="187" t="str">
        <f>IFERROR(AVERAGEIFS(INDEX(CV2SF,0,COLUMNS(Fechas!$C$5:I$5)),INDEX(CV2SF,0,COLUMNS(Fechas!$C$5:I$5)),"&gt;1"),"sd")</f>
        <v>sd</v>
      </c>
      <c r="D36" s="160" t="str">
        <f>Fechas!$Q$60</f>
        <v>Días Siembra-Madurez</v>
      </c>
      <c r="E36" s="187">
        <f>IFERROR(AVERAGEIFS(INDEX(CV2CF,0,COLUMNS(Fechas!$K$5:Q$5)),INDEX(CV2CF,0,COLUMNS(Fechas!$K$5:Q$5)),"&gt;1"),"sd")</f>
        <v>131.42857142857142</v>
      </c>
      <c r="F36" s="128"/>
      <c r="G36" s="128"/>
      <c r="H36" s="128"/>
      <c r="I36" s="128"/>
      <c r="J36" s="128"/>
      <c r="K36" s="2"/>
      <c r="L36" s="2"/>
      <c r="M36" s="2"/>
      <c r="N36" s="2"/>
      <c r="O36" s="2"/>
      <c r="P36" s="2"/>
      <c r="Q36" s="2"/>
      <c r="R36" s="2"/>
      <c r="S36" s="2"/>
      <c r="T36" s="2"/>
      <c r="U36" s="2"/>
      <c r="V36" s="2"/>
      <c r="W36" s="2"/>
      <c r="X36" s="2"/>
      <c r="Y36" s="2"/>
      <c r="Z36" s="2"/>
    </row>
    <row r="37" spans="1:26" ht="13.5" customHeight="1" x14ac:dyDescent="0.25">
      <c r="A37" s="128"/>
      <c r="B37" s="160" t="s">
        <v>350</v>
      </c>
      <c r="C37" s="188" t="str">
        <f>'ANVA-MDS'!H69</f>
        <v>ns</v>
      </c>
      <c r="D37" s="160" t="s">
        <v>350</v>
      </c>
      <c r="E37" s="188" t="str">
        <f>'ANVA-MDS'!BT69</f>
        <v>***</v>
      </c>
      <c r="F37" s="128"/>
      <c r="G37" s="128"/>
      <c r="H37" s="128"/>
      <c r="I37" s="128"/>
      <c r="J37" s="128"/>
      <c r="K37" s="2"/>
      <c r="L37" s="2"/>
      <c r="M37" s="2"/>
      <c r="N37" s="2"/>
      <c r="O37" s="2"/>
      <c r="P37" s="2"/>
      <c r="Q37" s="2"/>
      <c r="R37" s="2"/>
      <c r="S37" s="2"/>
      <c r="T37" s="2"/>
      <c r="U37" s="2"/>
      <c r="V37" s="2"/>
      <c r="W37" s="2"/>
      <c r="X37" s="2"/>
      <c r="Y37" s="2"/>
      <c r="Z37" s="2"/>
    </row>
    <row r="38" spans="1:26" ht="13.5" customHeight="1" x14ac:dyDescent="0.25">
      <c r="A38" s="128"/>
      <c r="B38" s="160" t="s">
        <v>351</v>
      </c>
      <c r="C38" s="165" t="str">
        <f>'ANVA-MDS'!B76</f>
        <v>sd</v>
      </c>
      <c r="D38" s="160" t="s">
        <v>351</v>
      </c>
      <c r="E38" s="165">
        <f>'ANVA-MDS'!BN76</f>
        <v>0.16198099586886425</v>
      </c>
      <c r="F38" s="128"/>
      <c r="G38" s="128"/>
      <c r="H38" s="128"/>
      <c r="I38" s="128"/>
      <c r="J38" s="128"/>
      <c r="K38" s="2"/>
      <c r="L38" s="2"/>
      <c r="M38" s="2"/>
      <c r="N38" s="2"/>
      <c r="O38" s="2"/>
      <c r="P38" s="2"/>
      <c r="Q38" s="2"/>
      <c r="R38" s="2"/>
      <c r="S38" s="2"/>
      <c r="T38" s="2"/>
      <c r="U38" s="2"/>
      <c r="V38" s="2"/>
      <c r="W38" s="2"/>
      <c r="X38" s="2"/>
      <c r="Y38" s="2"/>
      <c r="Z38" s="2"/>
    </row>
    <row r="39" spans="1:26" ht="13.5" customHeight="1" x14ac:dyDescent="0.25">
      <c r="A39" s="128"/>
      <c r="B39" s="190"/>
      <c r="C39" s="181"/>
      <c r="D39" s="190"/>
      <c r="E39" s="182"/>
      <c r="F39" s="128"/>
      <c r="G39" s="128"/>
      <c r="H39" s="128"/>
      <c r="I39" s="128"/>
      <c r="J39" s="128"/>
      <c r="K39" s="2"/>
      <c r="L39" s="2"/>
      <c r="M39" s="2"/>
      <c r="N39" s="2"/>
      <c r="O39" s="2"/>
      <c r="P39" s="2"/>
      <c r="Q39" s="2"/>
      <c r="R39" s="2"/>
      <c r="S39" s="2"/>
      <c r="T39" s="2"/>
      <c r="U39" s="2"/>
      <c r="V39" s="2"/>
      <c r="W39" s="2"/>
      <c r="X39" s="2"/>
      <c r="Y39" s="2"/>
      <c r="Z39" s="2"/>
    </row>
    <row r="40" spans="1:26" ht="13.5" customHeight="1" x14ac:dyDescent="0.25">
      <c r="A40" s="128"/>
      <c r="B40" s="173" t="str">
        <f>Fechas!$C$114</f>
        <v>3º ÉPOCA: CICLOS CORTOS E INTERMEDIOS SIN FUNG.</v>
      </c>
      <c r="C40" s="174"/>
      <c r="D40" s="175" t="str">
        <f>Fechas!$K$114</f>
        <v>3º ÉPOCA: CICLOS CORTOS E INTERMEDIOS CON FUNG.</v>
      </c>
      <c r="E40" s="176"/>
      <c r="F40" s="128"/>
      <c r="G40" s="128"/>
      <c r="H40" s="128"/>
      <c r="I40" s="128"/>
      <c r="J40" s="128"/>
      <c r="K40" s="2"/>
      <c r="L40" s="2"/>
      <c r="M40" s="2"/>
      <c r="N40" s="2"/>
      <c r="O40" s="2"/>
      <c r="P40" s="2"/>
      <c r="Q40" s="2"/>
      <c r="R40" s="2"/>
      <c r="S40" s="2"/>
      <c r="T40" s="2"/>
      <c r="U40" s="2"/>
      <c r="V40" s="2"/>
      <c r="W40" s="2"/>
      <c r="X40" s="2"/>
      <c r="Y40" s="2"/>
      <c r="Z40" s="2"/>
    </row>
    <row r="41" spans="1:26" ht="13.5" customHeight="1" x14ac:dyDescent="0.25">
      <c r="A41" s="128"/>
      <c r="B41" s="140" t="s">
        <v>245</v>
      </c>
      <c r="C41" s="133"/>
      <c r="D41" s="141" t="s">
        <v>245</v>
      </c>
      <c r="E41" s="142"/>
      <c r="F41" s="128"/>
      <c r="G41" s="128"/>
      <c r="H41" s="128"/>
      <c r="I41" s="128"/>
      <c r="J41" s="128"/>
      <c r="K41" s="2"/>
      <c r="L41" s="2"/>
      <c r="M41" s="2"/>
      <c r="N41" s="2"/>
      <c r="O41" s="2"/>
      <c r="P41" s="2"/>
      <c r="Q41" s="2"/>
      <c r="R41" s="2"/>
      <c r="S41" s="2"/>
      <c r="T41" s="2"/>
      <c r="U41" s="2"/>
      <c r="V41" s="2"/>
      <c r="W41" s="2"/>
      <c r="X41" s="2"/>
      <c r="Y41" s="2"/>
      <c r="Z41" s="2"/>
    </row>
    <row r="42" spans="1:26" ht="13.5" customHeight="1" x14ac:dyDescent="0.25">
      <c r="A42" s="128"/>
      <c r="B42" s="160" t="s">
        <v>251</v>
      </c>
      <c r="C42" s="146">
        <f t="array" ref="C42">COUNT(IF(INDEX(RTO3SF_ORD,0,2)&gt;1,INDEX(RTO3SF_ORD,0,2)))</f>
        <v>0</v>
      </c>
      <c r="D42" s="160" t="s">
        <v>251</v>
      </c>
      <c r="E42" s="146">
        <f t="array" ref="E42">COUNT(IF(INDEX(RTO3CF_ORD,0,2)&gt;1,INDEX(RTO3CF_ORD,0,2)))</f>
        <v>12</v>
      </c>
      <c r="F42" s="133"/>
      <c r="G42" s="133"/>
      <c r="H42" s="133"/>
      <c r="I42" s="133"/>
      <c r="J42" s="133"/>
      <c r="K42" s="2"/>
      <c r="L42" s="2"/>
      <c r="M42" s="2"/>
      <c r="N42" s="2"/>
      <c r="O42" s="2"/>
      <c r="P42" s="2"/>
      <c r="Q42" s="2"/>
      <c r="R42" s="2"/>
      <c r="S42" s="2"/>
      <c r="T42" s="2"/>
      <c r="U42" s="2"/>
      <c r="V42" s="2"/>
      <c r="W42" s="2"/>
      <c r="X42" s="2"/>
      <c r="Y42" s="2"/>
      <c r="Z42" s="2"/>
    </row>
    <row r="43" spans="1:26" ht="13.5" customHeight="1" x14ac:dyDescent="0.25">
      <c r="A43" s="128"/>
      <c r="B43" s="186" t="s">
        <v>252</v>
      </c>
      <c r="C43" s="187" t="str">
        <f t="array" ref="C43">IF(C42=0,"sd",AVERAGE(IF(INDEX(RTO3SF_ORD,0,2)&gt;1,INDEX(RTO3SF_ORD,0,2))))</f>
        <v>sd</v>
      </c>
      <c r="D43" s="186" t="s">
        <v>252</v>
      </c>
      <c r="E43" s="187">
        <f t="array" ref="E43">IF(E42=0,"sd",AVERAGE(IF(INDEX(RTO3CF_ORD,0,2)&gt;1,INDEX(RTO3CF_ORD,0,2))))</f>
        <v>2251.5256660168943</v>
      </c>
      <c r="F43" s="133"/>
      <c r="G43" s="133"/>
      <c r="H43" s="133"/>
      <c r="I43" s="133"/>
      <c r="J43" s="133"/>
      <c r="K43" s="2"/>
      <c r="L43" s="2"/>
      <c r="M43" s="2"/>
      <c r="N43" s="2"/>
      <c r="O43" s="2"/>
      <c r="P43" s="2"/>
      <c r="Q43" s="2"/>
      <c r="R43" s="2"/>
      <c r="S43" s="2"/>
      <c r="T43" s="2"/>
      <c r="U43" s="2"/>
      <c r="V43" s="2"/>
      <c r="W43" s="2"/>
      <c r="X43" s="2"/>
      <c r="Y43" s="2"/>
      <c r="Z43" s="2"/>
    </row>
    <row r="44" spans="1:26" ht="13.5" customHeight="1" x14ac:dyDescent="0.25">
      <c r="A44" s="128"/>
      <c r="B44" s="186" t="s">
        <v>253</v>
      </c>
      <c r="C44" s="187" t="str">
        <f t="array" ref="C44">IF(C42=0,"sd",_xlfn.STDEV.S(IF(INDEX(RTO3SF_ORD,0,2)&gt;1,INDEX(RTO3SF_ORD,0,2))))</f>
        <v>sd</v>
      </c>
      <c r="D44" s="186" t="s">
        <v>253</v>
      </c>
      <c r="E44" s="187">
        <f t="array" ref="E44">IF(E42=0,"sd",_xlfn.STDEV.S(IF(INDEX(RTO3CF_ORD,0,2)&gt;1,INDEX(RTO3CF_ORD,0,2))))</f>
        <v>734.52528451518197</v>
      </c>
      <c r="F44" s="133"/>
      <c r="G44" s="133"/>
      <c r="H44" s="133"/>
      <c r="I44" s="133"/>
      <c r="J44" s="133"/>
      <c r="K44" s="2"/>
      <c r="L44" s="2"/>
      <c r="M44" s="2"/>
      <c r="N44" s="2"/>
      <c r="O44" s="2"/>
      <c r="P44" s="2"/>
      <c r="Q44" s="2"/>
      <c r="R44" s="2"/>
      <c r="S44" s="2"/>
      <c r="T44" s="2"/>
      <c r="U44" s="2"/>
      <c r="V44" s="2"/>
      <c r="W44" s="2"/>
      <c r="X44" s="2"/>
      <c r="Y44" s="2"/>
      <c r="Z44" s="2"/>
    </row>
    <row r="45" spans="1:26" ht="13.5" customHeight="1" x14ac:dyDescent="0.25">
      <c r="A45" s="128"/>
      <c r="B45" s="186" t="s">
        <v>254</v>
      </c>
      <c r="C45" s="187" t="str">
        <f>IF(C42=0,"sd",C44/C43*100)</f>
        <v>sd</v>
      </c>
      <c r="D45" s="186" t="s">
        <v>254</v>
      </c>
      <c r="E45" s="187">
        <f>IF(E42=0,"sd",E44/E43*100)</f>
        <v>32.623447096413003</v>
      </c>
      <c r="F45" s="133"/>
      <c r="G45" s="133"/>
      <c r="H45" s="133"/>
      <c r="I45" s="133"/>
      <c r="J45" s="133"/>
      <c r="K45" s="2"/>
      <c r="L45" s="2"/>
      <c r="M45" s="2"/>
      <c r="N45" s="2"/>
      <c r="O45" s="2"/>
      <c r="P45" s="2"/>
      <c r="Q45" s="2"/>
      <c r="R45" s="2"/>
      <c r="S45" s="2"/>
      <c r="T45" s="2"/>
      <c r="U45" s="2"/>
      <c r="V45" s="2"/>
      <c r="W45" s="2"/>
      <c r="X45" s="2"/>
      <c r="Y45" s="2"/>
      <c r="Z45" s="2"/>
    </row>
    <row r="46" spans="1:26" ht="13.5" customHeight="1" x14ac:dyDescent="0.25">
      <c r="A46" s="128"/>
      <c r="B46" s="160" t="s">
        <v>255</v>
      </c>
      <c r="C46" s="187" t="str">
        <f t="array" ref="C46">IF(C42=0,"sd",MAX(IF(INDEX(RTO3SF_ORD,0,2)&gt;1,INDEX(RTO3SF_ORD,0,2))))</f>
        <v>sd</v>
      </c>
      <c r="D46" s="160" t="s">
        <v>255</v>
      </c>
      <c r="E46" s="187">
        <f t="array" ref="E46">IF(E42=0,"sd",MAX(IF(INDEX(RTO3CF_ORD,0,2)&gt;1,INDEX(RTO3CF_ORD,0,2))))</f>
        <v>3144.0740740740735</v>
      </c>
      <c r="F46" s="133"/>
      <c r="G46" s="133"/>
      <c r="H46" s="133"/>
      <c r="I46" s="133"/>
      <c r="J46" s="133"/>
      <c r="K46" s="2"/>
      <c r="L46" s="2"/>
      <c r="M46" s="2"/>
      <c r="N46" s="2"/>
      <c r="O46" s="2"/>
      <c r="P46" s="2"/>
      <c r="Q46" s="2"/>
      <c r="R46" s="2"/>
      <c r="S46" s="2"/>
      <c r="T46" s="2"/>
      <c r="U46" s="2"/>
      <c r="V46" s="2"/>
      <c r="W46" s="2"/>
      <c r="X46" s="2"/>
      <c r="Y46" s="2"/>
      <c r="Z46" s="2"/>
    </row>
    <row r="47" spans="1:26" ht="13.5" customHeight="1" x14ac:dyDescent="0.25">
      <c r="A47" s="128"/>
      <c r="B47" s="160" t="s">
        <v>256</v>
      </c>
      <c r="C47" s="187" t="str">
        <f t="array" ref="C47">IF(C42=0,"sd",MIN(IF(INDEX(RTO3SF_ORD,0,2)&gt;1,INDEX(RTO3SF_ORD,0,2))))</f>
        <v>sd</v>
      </c>
      <c r="D47" s="160" t="s">
        <v>256</v>
      </c>
      <c r="E47" s="187">
        <f t="array" ref="E47">IF(E42=0,"sd",MIN(IF(INDEX(RTO3CF_ORD,0,2)&gt;1,INDEX(RTO3CF_ORD,0,2))))</f>
        <v>923.14035087719287</v>
      </c>
      <c r="F47" s="133"/>
      <c r="G47" s="133"/>
      <c r="H47" s="133"/>
      <c r="I47" s="133"/>
      <c r="J47" s="133"/>
      <c r="K47" s="2"/>
      <c r="L47" s="2"/>
      <c r="M47" s="2"/>
      <c r="N47" s="2"/>
      <c r="O47" s="2"/>
      <c r="P47" s="2"/>
      <c r="Q47" s="2"/>
      <c r="R47" s="2"/>
      <c r="S47" s="2"/>
      <c r="T47" s="2"/>
      <c r="U47" s="2"/>
      <c r="V47" s="2"/>
      <c r="W47" s="2"/>
      <c r="X47" s="2"/>
      <c r="Y47" s="2"/>
      <c r="Z47" s="2"/>
    </row>
    <row r="48" spans="1:26" ht="13.5" customHeight="1" x14ac:dyDescent="0.25">
      <c r="A48" s="128"/>
      <c r="B48" s="160" t="s">
        <v>361</v>
      </c>
      <c r="C48" s="187" t="str">
        <f t="array" ref="C48">IF(C42=0,"sd",QUARTILE(IF(INDEX(RTO3SF_ORD,0,2)&gt;1,INDEX(RTO3SF_ORD,0,2)),1))</f>
        <v>sd</v>
      </c>
      <c r="D48" s="160" t="s">
        <v>361</v>
      </c>
      <c r="E48" s="187">
        <f t="array" ref="E48">IF(E42=0,"sd",QUARTILE(IF(INDEX(RTO3CF_ORD,0,2)&gt;1,INDEX(RTO3CF_ORD,0,2)),1))</f>
        <v>1738.7992202729044</v>
      </c>
      <c r="F48" s="133"/>
      <c r="G48" s="133"/>
      <c r="H48" s="133"/>
      <c r="I48" s="133"/>
      <c r="J48" s="133"/>
      <c r="K48" s="2"/>
      <c r="L48" s="2"/>
      <c r="M48" s="2"/>
      <c r="N48" s="2"/>
      <c r="O48" s="2"/>
      <c r="P48" s="2"/>
      <c r="Q48" s="2"/>
      <c r="R48" s="2"/>
      <c r="S48" s="2"/>
      <c r="T48" s="2"/>
      <c r="U48" s="2"/>
      <c r="V48" s="2"/>
      <c r="W48" s="2"/>
      <c r="X48" s="2"/>
      <c r="Y48" s="2"/>
      <c r="Z48" s="2"/>
    </row>
    <row r="49" spans="1:26" ht="13.5" customHeight="1" x14ac:dyDescent="0.25">
      <c r="A49" s="128"/>
      <c r="B49" s="160" t="s">
        <v>257</v>
      </c>
      <c r="C49" s="187" t="str">
        <f t="array" ref="C49">IF(C42=0,"sd",IF(C42=0,"sd",MEDIAN(IF(INDEX(RTO3SF_ORD,0,2)&gt;1,INDEX(RTO3SF_ORD,0,2)))))</f>
        <v>sd</v>
      </c>
      <c r="D49" s="160" t="s">
        <v>257</v>
      </c>
      <c r="E49" s="187">
        <f t="array" ref="E49">IF(E42=0,"sd",IF(E42=0,"sd",MEDIAN(IF(INDEX(RTO3CF_ORD,0,2)&gt;1,INDEX(RTO3CF_ORD,0,2)))))</f>
        <v>2346.2690058479529</v>
      </c>
      <c r="F49" s="133"/>
      <c r="G49" s="133"/>
      <c r="H49" s="133"/>
      <c r="I49" s="133"/>
      <c r="J49" s="133"/>
      <c r="K49" s="2"/>
      <c r="L49" s="2"/>
      <c r="M49" s="2"/>
      <c r="N49" s="2"/>
      <c r="O49" s="2"/>
      <c r="P49" s="2"/>
      <c r="Q49" s="2"/>
      <c r="R49" s="2"/>
      <c r="S49" s="2"/>
      <c r="T49" s="2"/>
      <c r="U49" s="2"/>
      <c r="V49" s="2"/>
      <c r="W49" s="2"/>
      <c r="X49" s="2"/>
      <c r="Y49" s="2"/>
      <c r="Z49" s="2"/>
    </row>
    <row r="50" spans="1:26" ht="13.5" customHeight="1" x14ac:dyDescent="0.25">
      <c r="A50" s="128"/>
      <c r="B50" s="160" t="s">
        <v>362</v>
      </c>
      <c r="C50" s="187" t="str">
        <f t="array" ref="C50">IF(C42=0,"sd",QUARTILE(IF(INDEX(RTO3SF_ORD,0,2)&gt;1,INDEX(RTO3SF_ORD,0,2)),3))</f>
        <v>sd</v>
      </c>
      <c r="D50" s="160" t="s">
        <v>362</v>
      </c>
      <c r="E50" s="187">
        <f t="array" ref="E50">IF(E42=0,"sd",QUARTILE(IF(INDEX(RTO3CF_ORD,0,2)&gt;1,INDEX(RTO3CF_ORD,0,2)),3))</f>
        <v>2814.8001949317741</v>
      </c>
      <c r="F50" s="133"/>
      <c r="G50" s="133"/>
      <c r="H50" s="133"/>
      <c r="I50" s="133"/>
      <c r="J50" s="133"/>
      <c r="K50" s="2"/>
      <c r="L50" s="2"/>
      <c r="M50" s="2"/>
      <c r="N50" s="2"/>
      <c r="O50" s="2"/>
      <c r="P50" s="2"/>
      <c r="Q50" s="2"/>
      <c r="R50" s="2"/>
      <c r="S50" s="2"/>
      <c r="T50" s="2"/>
      <c r="U50" s="2"/>
      <c r="V50" s="2"/>
      <c r="W50" s="2"/>
      <c r="X50" s="2"/>
      <c r="Y50" s="2"/>
      <c r="Z50" s="2"/>
    </row>
    <row r="51" spans="1:26" ht="13.5" customHeight="1" x14ac:dyDescent="0.25">
      <c r="A51" s="128"/>
      <c r="B51" s="186" t="s">
        <v>258</v>
      </c>
      <c r="C51" s="193"/>
      <c r="D51" s="186" t="s">
        <v>258</v>
      </c>
      <c r="E51" s="194"/>
      <c r="F51" s="133"/>
      <c r="G51" s="133"/>
      <c r="H51" s="133"/>
      <c r="I51" s="133"/>
      <c r="J51" s="133"/>
      <c r="K51" s="2"/>
      <c r="L51" s="2"/>
      <c r="M51" s="2"/>
      <c r="N51" s="2"/>
      <c r="O51" s="2"/>
      <c r="P51" s="2"/>
      <c r="Q51" s="2"/>
      <c r="R51" s="2"/>
      <c r="S51" s="2"/>
      <c r="T51" s="2"/>
      <c r="U51" s="2"/>
      <c r="V51" s="2"/>
      <c r="W51" s="2"/>
      <c r="X51" s="2"/>
      <c r="Y51" s="2"/>
      <c r="Z51" s="2"/>
    </row>
    <row r="52" spans="1:26" ht="13.5" customHeight="1" x14ac:dyDescent="0.25">
      <c r="A52" s="128"/>
      <c r="B52" s="186" t="str">
        <f>Fechas!$G$115</f>
        <v>Días Siembra-Espigazón</v>
      </c>
      <c r="C52" s="187" t="str">
        <f>IFERROR(AVERAGEIFS(INDEX(CV3SF,0,COLUMNS(Fechas!$C$5:G$5)),INDEX(CV3SF,0,COLUMNS(Fechas!$C$5:G$5)),"&gt;1"),"sd")</f>
        <v>sd</v>
      </c>
      <c r="D52" s="186" t="str">
        <f>Fechas!$O$115</f>
        <v>Días Siembra-Espigazón</v>
      </c>
      <c r="E52" s="187">
        <f>IFERROR(AVERAGEIFS(INDEX(CV3CF,0,COLUMNS(Fechas!$K$5:O$5)),INDEX(CV3CF,0,COLUMNS(Fechas!$K$5:O$5)),"&gt;1"),"sd")</f>
        <v>86.833333333333329</v>
      </c>
      <c r="F52" s="133"/>
      <c r="G52" s="133"/>
      <c r="H52" s="133"/>
      <c r="I52" s="133"/>
      <c r="J52" s="133"/>
      <c r="K52" s="2"/>
      <c r="L52" s="2"/>
      <c r="M52" s="2"/>
      <c r="N52" s="2"/>
      <c r="O52" s="2"/>
      <c r="P52" s="2"/>
      <c r="Q52" s="2"/>
      <c r="R52" s="2"/>
      <c r="S52" s="2"/>
      <c r="T52" s="2"/>
      <c r="U52" s="2"/>
      <c r="V52" s="2"/>
      <c r="W52" s="2"/>
      <c r="X52" s="2"/>
      <c r="Y52" s="2"/>
      <c r="Z52" s="2"/>
    </row>
    <row r="53" spans="1:26" ht="13.5" customHeight="1" x14ac:dyDescent="0.25">
      <c r="A53" s="128"/>
      <c r="B53" s="186" t="str">
        <f>Fechas!$H$115</f>
        <v>Días Espigazón-Madurez</v>
      </c>
      <c r="C53" s="187" t="str">
        <f>IFERROR(AVERAGEIFS(INDEX(CV3SF,0,COLUMNS(Fechas!$C$5:H$5)),INDEX(CV3SF,0,COLUMNS(Fechas!$C$5:H$5)),"&gt;1"),"sd")</f>
        <v>sd</v>
      </c>
      <c r="D53" s="186" t="str">
        <f>Fechas!$P$115</f>
        <v>Días Espigazón-Madurez</v>
      </c>
      <c r="E53" s="187">
        <f>IFERROR(AVERAGEIFS(INDEX(CV3CF,0,COLUMNS(Fechas!$K$5:P$5)),INDEX(CV3CF,0,COLUMNS(Fechas!$K$5:P$5)),"&gt;1"),"sd")</f>
        <v>44</v>
      </c>
      <c r="F53" s="133"/>
      <c r="G53" s="133"/>
      <c r="H53" s="133"/>
      <c r="I53" s="133"/>
      <c r="J53" s="133"/>
      <c r="K53" s="2"/>
      <c r="L53" s="2"/>
      <c r="M53" s="2"/>
      <c r="N53" s="2"/>
      <c r="O53" s="2"/>
      <c r="P53" s="2"/>
      <c r="Q53" s="2"/>
      <c r="R53" s="2"/>
      <c r="S53" s="2"/>
      <c r="T53" s="2"/>
      <c r="U53" s="2"/>
      <c r="V53" s="2"/>
      <c r="W53" s="2"/>
      <c r="X53" s="2"/>
      <c r="Y53" s="2"/>
      <c r="Z53" s="2"/>
    </row>
    <row r="54" spans="1:26" ht="13.5" customHeight="1" x14ac:dyDescent="0.25">
      <c r="A54" s="128"/>
      <c r="B54" s="160" t="str">
        <f>Fechas!$I$115</f>
        <v>Días Siembra-Madurez</v>
      </c>
      <c r="C54" s="187" t="str">
        <f>IFERROR(AVERAGEIFS(INDEX(CV3SF,0,COLUMNS(Fechas!$C$5:I$5)),INDEX(CV3SF,0,COLUMNS(Fechas!$C$5:I$5)),"&gt;1"),"sd")</f>
        <v>sd</v>
      </c>
      <c r="D54" s="160" t="str">
        <f>Fechas!$Q$115</f>
        <v>Días Siembra-Madurez</v>
      </c>
      <c r="E54" s="187">
        <f>IFERROR(AVERAGEIFS(INDEX(CV3CF,0,COLUMNS(Fechas!$K$5:Q$5)),INDEX(CV3CF,0,COLUMNS(Fechas!$K$5:Q$5)),"&gt;1"),"sd")</f>
        <v>130.83333333333334</v>
      </c>
      <c r="F54" s="133"/>
      <c r="G54" s="133"/>
      <c r="H54" s="133"/>
      <c r="I54" s="133"/>
      <c r="J54" s="133"/>
      <c r="K54" s="2"/>
      <c r="L54" s="2"/>
      <c r="M54" s="2"/>
      <c r="N54" s="2"/>
      <c r="O54" s="2"/>
      <c r="P54" s="2"/>
      <c r="Q54" s="2"/>
      <c r="R54" s="2"/>
      <c r="S54" s="2"/>
      <c r="T54" s="2"/>
      <c r="U54" s="2"/>
      <c r="V54" s="2"/>
      <c r="W54" s="2"/>
      <c r="X54" s="2"/>
      <c r="Y54" s="2"/>
      <c r="Z54" s="2"/>
    </row>
    <row r="55" spans="1:26" ht="13.5" customHeight="1" x14ac:dyDescent="0.25">
      <c r="A55" s="128"/>
      <c r="B55" s="160" t="s">
        <v>350</v>
      </c>
      <c r="C55" s="188" t="str">
        <f>'ANVA-MDS'!H124</f>
        <v>ns</v>
      </c>
      <c r="D55" s="160" t="s">
        <v>350</v>
      </c>
      <c r="E55" s="188" t="str">
        <f>'ANVA-MDS'!BT124</f>
        <v>***</v>
      </c>
      <c r="F55" s="133"/>
      <c r="G55" s="133"/>
      <c r="H55" s="133"/>
      <c r="I55" s="133"/>
      <c r="J55" s="133"/>
      <c r="K55" s="2"/>
      <c r="L55" s="2"/>
      <c r="M55" s="2"/>
      <c r="N55" s="2"/>
      <c r="O55" s="2"/>
      <c r="P55" s="2"/>
      <c r="Q55" s="2"/>
      <c r="R55" s="2"/>
      <c r="S55" s="2"/>
      <c r="T55" s="2"/>
      <c r="U55" s="2"/>
      <c r="V55" s="2"/>
      <c r="W55" s="2"/>
      <c r="X55" s="2"/>
      <c r="Y55" s="2"/>
      <c r="Z55" s="2"/>
    </row>
    <row r="56" spans="1:26" ht="13.5" customHeight="1" x14ac:dyDescent="0.25">
      <c r="A56" s="128"/>
      <c r="B56" s="160" t="s">
        <v>351</v>
      </c>
      <c r="C56" s="165" t="str">
        <f>'ANVA-MDS'!B131</f>
        <v>sd</v>
      </c>
      <c r="D56" s="160" t="s">
        <v>351</v>
      </c>
      <c r="E56" s="165">
        <f>'ANVA-MDS'!BN131</f>
        <v>0.17199727848255286</v>
      </c>
      <c r="F56" s="133"/>
      <c r="G56" s="133"/>
      <c r="H56" s="133"/>
      <c r="I56" s="133"/>
      <c r="J56" s="133"/>
      <c r="K56" s="2"/>
      <c r="L56" s="2"/>
      <c r="M56" s="2"/>
      <c r="N56" s="2"/>
      <c r="O56" s="2"/>
      <c r="P56" s="2"/>
      <c r="Q56" s="2"/>
      <c r="R56" s="2"/>
      <c r="S56" s="2"/>
      <c r="T56" s="2"/>
      <c r="U56" s="2"/>
      <c r="V56" s="2"/>
      <c r="W56" s="2"/>
      <c r="X56" s="2"/>
      <c r="Y56" s="2"/>
      <c r="Z56" s="2"/>
    </row>
    <row r="57" spans="1:26" ht="13.5" customHeight="1" x14ac:dyDescent="0.25">
      <c r="A57" s="128"/>
      <c r="B57" s="190"/>
      <c r="C57" s="181"/>
      <c r="D57" s="190"/>
      <c r="E57" s="181"/>
      <c r="F57" s="133"/>
      <c r="G57" s="133"/>
      <c r="H57" s="133"/>
      <c r="I57" s="133"/>
      <c r="J57" s="133"/>
      <c r="K57" s="2"/>
      <c r="L57" s="2"/>
      <c r="M57" s="2"/>
      <c r="N57" s="2"/>
      <c r="O57" s="2"/>
      <c r="P57" s="2"/>
      <c r="Q57" s="2"/>
      <c r="R57" s="2"/>
      <c r="S57" s="2"/>
      <c r="T57" s="2"/>
      <c r="U57" s="2"/>
      <c r="V57" s="2"/>
      <c r="W57" s="2"/>
      <c r="X57" s="2"/>
      <c r="Y57" s="2"/>
      <c r="Z57" s="2"/>
    </row>
    <row r="58" spans="1:26" ht="13.5" customHeight="1" x14ac:dyDescent="0.25">
      <c r="A58" s="128"/>
      <c r="B58" s="177" t="str">
        <f>Fechas!$C$169</f>
        <v>4º ÉPOCA: CICLOS CORTOS SIN FUNGICIDA</v>
      </c>
      <c r="C58" s="178"/>
      <c r="D58" s="179" t="str">
        <f>Fechas!$K$169</f>
        <v>4º ÉPOCA: CICLOS CORTOS CON FUNGICIDA</v>
      </c>
      <c r="E58" s="180"/>
      <c r="F58" s="133"/>
      <c r="G58" s="133"/>
      <c r="H58" s="133"/>
      <c r="I58" s="133"/>
      <c r="J58" s="133"/>
      <c r="K58" s="2"/>
      <c r="L58" s="2"/>
      <c r="M58" s="2"/>
      <c r="N58" s="2"/>
      <c r="O58" s="2"/>
      <c r="P58" s="2"/>
      <c r="Q58" s="2"/>
      <c r="R58" s="2"/>
      <c r="S58" s="2"/>
      <c r="T58" s="2"/>
      <c r="U58" s="2"/>
      <c r="V58" s="2"/>
      <c r="W58" s="2"/>
      <c r="X58" s="2"/>
      <c r="Y58" s="2"/>
      <c r="Z58" s="2"/>
    </row>
    <row r="59" spans="1:26" ht="13.5" customHeight="1" x14ac:dyDescent="0.25">
      <c r="A59" s="128"/>
      <c r="B59" s="140" t="s">
        <v>245</v>
      </c>
      <c r="C59" s="133"/>
      <c r="D59" s="141" t="s">
        <v>245</v>
      </c>
      <c r="E59" s="142"/>
      <c r="F59" s="133"/>
      <c r="G59" s="133"/>
      <c r="H59" s="133"/>
      <c r="I59" s="133"/>
      <c r="J59" s="133"/>
      <c r="K59" s="2"/>
      <c r="L59" s="2"/>
      <c r="M59" s="2"/>
      <c r="N59" s="2"/>
      <c r="O59" s="2"/>
      <c r="P59" s="2"/>
      <c r="Q59" s="2"/>
      <c r="R59" s="2"/>
      <c r="S59" s="2"/>
      <c r="T59" s="2"/>
      <c r="U59" s="2"/>
      <c r="V59" s="2"/>
      <c r="W59" s="2"/>
      <c r="X59" s="2"/>
      <c r="Y59" s="2"/>
      <c r="Z59" s="2"/>
    </row>
    <row r="60" spans="1:26" ht="13.5" customHeight="1" x14ac:dyDescent="0.25">
      <c r="A60" s="128"/>
      <c r="B60" s="160" t="s">
        <v>251</v>
      </c>
      <c r="C60" s="146">
        <f t="array" ref="C60">COUNT(IF(INDEX(RTO4SF_ORD,0,2)&gt;1,INDEX(RTO4SF_ORD,0,2)))</f>
        <v>0</v>
      </c>
      <c r="D60" s="160" t="s">
        <v>251</v>
      </c>
      <c r="E60" s="146">
        <f t="array" ref="E60">COUNT(IF(INDEX(RTO4CF_ORD,0,2)&gt;1,INDEX(RTO4CF_ORD,0,2)))</f>
        <v>31</v>
      </c>
      <c r="F60" s="133"/>
      <c r="G60" s="133"/>
      <c r="H60" s="133"/>
      <c r="I60" s="133"/>
      <c r="J60" s="133"/>
      <c r="K60" s="2"/>
      <c r="L60" s="2"/>
      <c r="M60" s="2"/>
      <c r="N60" s="2"/>
      <c r="O60" s="2"/>
      <c r="P60" s="2"/>
      <c r="Q60" s="2"/>
      <c r="R60" s="2"/>
      <c r="S60" s="2"/>
      <c r="T60" s="2"/>
      <c r="U60" s="2"/>
      <c r="V60" s="2"/>
      <c r="W60" s="2"/>
      <c r="X60" s="2"/>
      <c r="Y60" s="2"/>
      <c r="Z60" s="2"/>
    </row>
    <row r="61" spans="1:26" ht="13.5" customHeight="1" x14ac:dyDescent="0.25">
      <c r="A61" s="128"/>
      <c r="B61" s="186" t="s">
        <v>252</v>
      </c>
      <c r="C61" s="187" t="str">
        <f t="array" ref="C61">IF(C60=0,"sd",AVERAGE(IF(INDEX(RTO4SF_ORD,0,2)&gt;1,INDEX(RTO4SF_ORD,0,2))))</f>
        <v>sd</v>
      </c>
      <c r="D61" s="186" t="s">
        <v>252</v>
      </c>
      <c r="E61" s="187">
        <f t="array" ref="E61">IF(E60=0,"sd",AVERAGE(IF(INDEX(RTO4CF_ORD,0,2)&gt;1,INDEX(RTO4CF_ORD,0,2))))</f>
        <v>2511.7083569137894</v>
      </c>
      <c r="F61" s="133"/>
      <c r="G61" s="133"/>
      <c r="H61" s="133"/>
      <c r="I61" s="133"/>
      <c r="J61" s="133"/>
      <c r="K61" s="2"/>
      <c r="L61" s="2"/>
      <c r="M61" s="2"/>
      <c r="N61" s="2"/>
      <c r="O61" s="2"/>
      <c r="P61" s="2"/>
      <c r="Q61" s="2"/>
      <c r="R61" s="2"/>
      <c r="S61" s="2"/>
      <c r="T61" s="2"/>
      <c r="U61" s="2"/>
      <c r="V61" s="2"/>
      <c r="W61" s="2"/>
      <c r="X61" s="2"/>
      <c r="Y61" s="2"/>
      <c r="Z61" s="2"/>
    </row>
    <row r="62" spans="1:26" ht="13.5" customHeight="1" x14ac:dyDescent="0.25">
      <c r="A62" s="128"/>
      <c r="B62" s="186" t="s">
        <v>253</v>
      </c>
      <c r="C62" s="187" t="str">
        <f t="array" ref="C62">IF(C60=0,"sd",_xlfn.STDEV.S(IF(INDEX(RTO4SF_ORD,0,2)&gt;1,INDEX(RTO4SF_ORD,0,2))))</f>
        <v>sd</v>
      </c>
      <c r="D62" s="186" t="s">
        <v>253</v>
      </c>
      <c r="E62" s="187">
        <f t="array" ref="E62">IF(E60=0,"sd",_xlfn.STDEV.S(IF(INDEX(RTO4CF_ORD,0,2)&gt;1,INDEX(RTO4CF_ORD,0,2))))</f>
        <v>760.68154566293128</v>
      </c>
      <c r="F62" s="133"/>
      <c r="G62" s="133"/>
      <c r="H62" s="133"/>
      <c r="I62" s="133"/>
      <c r="J62" s="133"/>
      <c r="K62" s="2"/>
      <c r="L62" s="2"/>
      <c r="M62" s="2"/>
      <c r="N62" s="2"/>
      <c r="O62" s="2"/>
      <c r="P62" s="2"/>
      <c r="Q62" s="2"/>
      <c r="R62" s="2"/>
      <c r="S62" s="2"/>
      <c r="T62" s="2"/>
      <c r="U62" s="2"/>
      <c r="V62" s="2"/>
      <c r="W62" s="2"/>
      <c r="X62" s="2"/>
      <c r="Y62" s="2"/>
      <c r="Z62" s="2"/>
    </row>
    <row r="63" spans="1:26" ht="13.5" customHeight="1" x14ac:dyDescent="0.25">
      <c r="A63" s="128"/>
      <c r="B63" s="186" t="s">
        <v>254</v>
      </c>
      <c r="C63" s="187" t="str">
        <f>IF(C60=0,"sd",C62/C61*100)</f>
        <v>sd</v>
      </c>
      <c r="D63" s="186" t="s">
        <v>254</v>
      </c>
      <c r="E63" s="187">
        <f>IF(E60=0,"sd",E62/E61*100)</f>
        <v>30.285424801373168</v>
      </c>
      <c r="F63" s="133"/>
      <c r="G63" s="133"/>
      <c r="H63" s="133"/>
      <c r="I63" s="133"/>
      <c r="J63" s="133"/>
      <c r="K63" s="2"/>
      <c r="L63" s="2"/>
      <c r="M63" s="2"/>
      <c r="N63" s="2"/>
      <c r="O63" s="2"/>
      <c r="P63" s="2"/>
      <c r="Q63" s="2"/>
      <c r="R63" s="2"/>
      <c r="S63" s="2"/>
      <c r="T63" s="2"/>
      <c r="U63" s="2"/>
      <c r="V63" s="2"/>
      <c r="W63" s="2"/>
      <c r="X63" s="2"/>
      <c r="Y63" s="2"/>
      <c r="Z63" s="2"/>
    </row>
    <row r="64" spans="1:26" ht="13.5" customHeight="1" x14ac:dyDescent="0.25">
      <c r="A64" s="128"/>
      <c r="B64" s="160" t="s">
        <v>255</v>
      </c>
      <c r="C64" s="187" t="str">
        <f t="array" ref="C64">IF(C60=0,"sd",MAX(IF(INDEX(RTO4SF_ORD,0,2)&gt;1,INDEX(RTO4SF_ORD,0,2))))</f>
        <v>sd</v>
      </c>
      <c r="D64" s="160" t="s">
        <v>255</v>
      </c>
      <c r="E64" s="187">
        <f t="array" ref="E64">IF(E60=0,"sd",MAX(IF(INDEX(RTO4CF_ORD,0,2)&gt;1,INDEX(RTO4CF_ORD,0,2))))</f>
        <v>3929.8654970760231</v>
      </c>
      <c r="F64" s="133"/>
      <c r="G64" s="133"/>
      <c r="H64" s="133"/>
      <c r="I64" s="133"/>
      <c r="J64" s="133"/>
      <c r="K64" s="2"/>
      <c r="L64" s="2"/>
      <c r="M64" s="2"/>
      <c r="N64" s="2"/>
      <c r="O64" s="2"/>
      <c r="P64" s="2"/>
      <c r="Q64" s="2"/>
      <c r="R64" s="2"/>
      <c r="S64" s="2"/>
      <c r="T64" s="2"/>
      <c r="U64" s="2"/>
      <c r="V64" s="2"/>
      <c r="W64" s="2"/>
      <c r="X64" s="2"/>
      <c r="Y64" s="2"/>
      <c r="Z64" s="2"/>
    </row>
    <row r="65" spans="1:26" ht="13.5" customHeight="1" x14ac:dyDescent="0.25">
      <c r="A65" s="128"/>
      <c r="B65" s="160" t="s">
        <v>256</v>
      </c>
      <c r="C65" s="187" t="str">
        <f t="array" ref="C65">IF(C60=0,"sd",MIN(IF(INDEX(RTO4SF_ORD,0,2)&gt;1,INDEX(RTO4SF_ORD,0,2))))</f>
        <v>sd</v>
      </c>
      <c r="D65" s="160" t="s">
        <v>256</v>
      </c>
      <c r="E65" s="187">
        <f t="array" ref="E65">IF(E60=0,"sd",MIN(IF(INDEX(RTO4CF_ORD,0,2)&gt;1,INDEX(RTO4CF_ORD,0,2))))</f>
        <v>1314.95126705653</v>
      </c>
      <c r="F65" s="133"/>
      <c r="G65" s="133"/>
      <c r="H65" s="133"/>
      <c r="I65" s="133"/>
      <c r="J65" s="133"/>
      <c r="K65" s="2"/>
      <c r="L65" s="2"/>
      <c r="M65" s="2"/>
      <c r="N65" s="2"/>
      <c r="O65" s="2"/>
      <c r="P65" s="2"/>
      <c r="Q65" s="2"/>
      <c r="R65" s="2"/>
      <c r="S65" s="2"/>
      <c r="T65" s="2"/>
      <c r="U65" s="2"/>
      <c r="V65" s="2"/>
      <c r="W65" s="2"/>
      <c r="X65" s="2"/>
      <c r="Y65" s="2"/>
      <c r="Z65" s="2"/>
    </row>
    <row r="66" spans="1:26" ht="13.5" customHeight="1" x14ac:dyDescent="0.25">
      <c r="A66" s="128"/>
      <c r="B66" s="160" t="s">
        <v>361</v>
      </c>
      <c r="C66" s="187" t="str">
        <f t="array" ref="C66">IF(C60=0,"sd",QUARTILE(IF(INDEX(RTO4SF_ORD,0,2)&gt;1,INDEX(RTO4SF_ORD,0,2)),1))</f>
        <v>sd</v>
      </c>
      <c r="D66" s="160" t="s">
        <v>361</v>
      </c>
      <c r="E66" s="187">
        <f t="array" ref="E66">IF(E60=0,"sd",QUARTILE(IF(INDEX(RTO4CF_ORD,0,2)&gt;1,INDEX(RTO4CF_ORD,0,2)),1))</f>
        <v>1857.4502923976606</v>
      </c>
      <c r="F66" s="133"/>
      <c r="G66" s="133"/>
      <c r="H66" s="133"/>
      <c r="I66" s="133"/>
      <c r="J66" s="133"/>
      <c r="K66" s="2"/>
      <c r="L66" s="2"/>
      <c r="M66" s="2"/>
      <c r="N66" s="2"/>
      <c r="O66" s="2"/>
      <c r="P66" s="2"/>
      <c r="Q66" s="2"/>
      <c r="R66" s="2"/>
      <c r="S66" s="2"/>
      <c r="T66" s="2"/>
      <c r="U66" s="2"/>
      <c r="V66" s="2"/>
      <c r="W66" s="2"/>
      <c r="X66" s="2"/>
      <c r="Y66" s="2"/>
      <c r="Z66" s="2"/>
    </row>
    <row r="67" spans="1:26" ht="13.5" customHeight="1" x14ac:dyDescent="0.25">
      <c r="A67" s="128"/>
      <c r="B67" s="160" t="s">
        <v>257</v>
      </c>
      <c r="C67" s="187" t="str">
        <f t="array" ref="C67">IF(C60=0,"sd",IF(C60=0,"sd",MEDIAN(IF(INDEX(RTO4SF_ORD,0,2)&gt;1,INDEX(RTO4SF_ORD,0,2)))))</f>
        <v>sd</v>
      </c>
      <c r="D67" s="160" t="s">
        <v>257</v>
      </c>
      <c r="E67" s="187">
        <f t="array" ref="E67">IF(E60=0,"sd",IF(E60=0,"sd",MEDIAN(IF(INDEX(RTO4CF_ORD,0,2)&gt;1,INDEX(RTO4CF_ORD,0,2)))))</f>
        <v>2431.4385964912276</v>
      </c>
      <c r="F67" s="133"/>
      <c r="G67" s="133"/>
      <c r="H67" s="133"/>
      <c r="I67" s="133"/>
      <c r="J67" s="133"/>
      <c r="K67" s="2"/>
      <c r="L67" s="2"/>
      <c r="M67" s="2"/>
      <c r="N67" s="2"/>
      <c r="O67" s="2"/>
      <c r="P67" s="2"/>
      <c r="Q67" s="2"/>
      <c r="R67" s="2"/>
      <c r="S67" s="2"/>
      <c r="T67" s="2"/>
      <c r="U67" s="2"/>
      <c r="V67" s="2"/>
      <c r="W67" s="2"/>
      <c r="X67" s="2"/>
      <c r="Y67" s="2"/>
      <c r="Z67" s="2"/>
    </row>
    <row r="68" spans="1:26" ht="13.5" customHeight="1" x14ac:dyDescent="0.25">
      <c r="A68" s="128"/>
      <c r="B68" s="160" t="s">
        <v>362</v>
      </c>
      <c r="C68" s="187" t="str">
        <f t="array" ref="C68">IF(C60=0,"sd",QUARTILE(IF(INDEX(RTO4SF_ORD,0,2)&gt;1,INDEX(RTO4SF_ORD,0,2)),3))</f>
        <v>sd</v>
      </c>
      <c r="D68" s="160" t="s">
        <v>362</v>
      </c>
      <c r="E68" s="187">
        <f t="array" ref="E68">IF(E60=0,"sd",QUARTILE(IF(INDEX(RTO4CF_ORD,0,2)&gt;1,INDEX(RTO4CF_ORD,0,2)),3))</f>
        <v>3100.3411306042881</v>
      </c>
      <c r="F68" s="133"/>
      <c r="G68" s="133"/>
      <c r="H68" s="133"/>
      <c r="I68" s="133"/>
      <c r="J68" s="133"/>
      <c r="K68" s="2"/>
      <c r="L68" s="2"/>
      <c r="M68" s="2"/>
      <c r="N68" s="2"/>
      <c r="O68" s="2"/>
      <c r="P68" s="2"/>
      <c r="Q68" s="2"/>
      <c r="R68" s="2"/>
      <c r="S68" s="2"/>
      <c r="T68" s="2"/>
      <c r="U68" s="2"/>
      <c r="V68" s="2"/>
      <c r="W68" s="2"/>
      <c r="X68" s="2"/>
      <c r="Y68" s="2"/>
      <c r="Z68" s="2"/>
    </row>
    <row r="69" spans="1:26" ht="13.5" customHeight="1" x14ac:dyDescent="0.25">
      <c r="A69" s="128"/>
      <c r="B69" s="186" t="s">
        <v>258</v>
      </c>
      <c r="C69" s="193"/>
      <c r="D69" s="186" t="s">
        <v>258</v>
      </c>
      <c r="E69" s="194"/>
      <c r="F69" s="133"/>
      <c r="G69" s="133"/>
      <c r="H69" s="133"/>
      <c r="I69" s="133"/>
      <c r="J69" s="133"/>
      <c r="K69" s="2"/>
      <c r="L69" s="2"/>
      <c r="M69" s="2"/>
      <c r="N69" s="2"/>
      <c r="O69" s="2"/>
      <c r="P69" s="2"/>
      <c r="Q69" s="2"/>
      <c r="R69" s="2"/>
      <c r="S69" s="2"/>
      <c r="T69" s="2"/>
      <c r="U69" s="2"/>
      <c r="V69" s="2"/>
      <c r="W69" s="2"/>
      <c r="X69" s="2"/>
      <c r="Y69" s="2"/>
      <c r="Z69" s="2"/>
    </row>
    <row r="70" spans="1:26" ht="13.5" customHeight="1" x14ac:dyDescent="0.25">
      <c r="A70" s="128"/>
      <c r="B70" s="186" t="str">
        <f>Fechas!$G$170</f>
        <v>Días Siembra-Espigazón</v>
      </c>
      <c r="C70" s="187" t="str">
        <f>IFERROR(AVERAGEIFS(INDEX(CV4SF,0,COLUMNS(Fechas!$C$5:G$5)),INDEX(CV4SF,0,COLUMNS(Fechas!$C$5:G$5)),"&gt;1"),"sd")</f>
        <v>sd</v>
      </c>
      <c r="D70" s="186" t="str">
        <f>Fechas!$O$170</f>
        <v>Días Siembra-Espigazón</v>
      </c>
      <c r="E70" s="187">
        <f>IFERROR(AVERAGEIFS(INDEX(CV4CF,0,COLUMNS(Fechas!$K$5:O$5)),INDEX(CV4CF,0,COLUMNS(Fechas!$K$5:O$5)),"&gt;1"),"sd")</f>
        <v>82.451612903225808</v>
      </c>
      <c r="F70" s="133"/>
      <c r="G70" s="133"/>
      <c r="H70" s="133"/>
      <c r="I70" s="133"/>
      <c r="J70" s="133"/>
      <c r="K70" s="2"/>
      <c r="L70" s="2"/>
      <c r="M70" s="2"/>
      <c r="N70" s="2"/>
      <c r="O70" s="2"/>
      <c r="P70" s="2"/>
      <c r="Q70" s="2"/>
      <c r="R70" s="2"/>
      <c r="S70" s="2"/>
      <c r="T70" s="2"/>
      <c r="U70" s="2"/>
      <c r="V70" s="2"/>
      <c r="W70" s="2"/>
      <c r="X70" s="2"/>
      <c r="Y70" s="2"/>
      <c r="Z70" s="2"/>
    </row>
    <row r="71" spans="1:26" ht="13.5" customHeight="1" x14ac:dyDescent="0.25">
      <c r="A71" s="128"/>
      <c r="B71" s="186" t="str">
        <f>Fechas!$H$170</f>
        <v>Días Espigazón-Madurez</v>
      </c>
      <c r="C71" s="187" t="str">
        <f>IFERROR(AVERAGEIFS(INDEX(CV4SF,0,COLUMNS(Fechas!$C$5:H$5)),INDEX(CV4SF,0,COLUMNS(Fechas!$C$5:H$5)),"&gt;1"),"sd")</f>
        <v>sd</v>
      </c>
      <c r="D71" s="186" t="str">
        <f>Fechas!$P$170</f>
        <v>Días Espigazón-Madurez</v>
      </c>
      <c r="E71" s="187">
        <f>IFERROR(AVERAGEIFS(INDEX(CV4CF,0,COLUMNS(Fechas!$K$5:P$5)),INDEX(CV4CF,0,COLUMNS(Fechas!$K$5:P$5)),"&gt;1"),"sd")</f>
        <v>45.354838709677416</v>
      </c>
      <c r="F71" s="133"/>
      <c r="G71" s="133"/>
      <c r="H71" s="133"/>
      <c r="I71" s="133"/>
      <c r="J71" s="133"/>
      <c r="K71" s="2"/>
      <c r="L71" s="2"/>
      <c r="M71" s="2"/>
      <c r="N71" s="2"/>
      <c r="O71" s="2"/>
      <c r="P71" s="2"/>
      <c r="Q71" s="2"/>
      <c r="R71" s="2"/>
      <c r="S71" s="2"/>
      <c r="T71" s="2"/>
      <c r="U71" s="2"/>
      <c r="V71" s="2"/>
      <c r="W71" s="2"/>
      <c r="X71" s="2"/>
      <c r="Y71" s="2"/>
      <c r="Z71" s="2"/>
    </row>
    <row r="72" spans="1:26" ht="13.5" customHeight="1" x14ac:dyDescent="0.25">
      <c r="A72" s="128"/>
      <c r="B72" s="160" t="str">
        <f>Fechas!$I$170</f>
        <v>Días Siembra-Madurez</v>
      </c>
      <c r="C72" s="187" t="str">
        <f>IFERROR(AVERAGEIFS(INDEX(CV4SF,0,COLUMNS(Fechas!$C$5:I$5)),INDEX(CV4SF,0,COLUMNS(Fechas!$C$5:I$5)),"&gt;1"),"sd")</f>
        <v>sd</v>
      </c>
      <c r="D72" s="160" t="str">
        <f>Fechas!$Q$170</f>
        <v>Días Siembra-Madurez</v>
      </c>
      <c r="E72" s="187">
        <f>IFERROR(AVERAGEIFS(INDEX(CV4CF,0,COLUMNS(Fechas!$K$5:Q$5)),INDEX(CV4CF,0,COLUMNS(Fechas!$K$5:Q$5)),"&gt;1"),"sd")</f>
        <v>127.80645161290323</v>
      </c>
      <c r="F72" s="133"/>
      <c r="G72" s="133"/>
      <c r="H72" s="133"/>
      <c r="I72" s="133"/>
      <c r="J72" s="133"/>
      <c r="K72" s="2"/>
      <c r="L72" s="2"/>
      <c r="M72" s="2"/>
      <c r="N72" s="2"/>
      <c r="O72" s="2"/>
      <c r="P72" s="2"/>
      <c r="Q72" s="2"/>
      <c r="R72" s="2"/>
      <c r="S72" s="2"/>
      <c r="T72" s="2"/>
      <c r="U72" s="2"/>
      <c r="V72" s="2"/>
      <c r="W72" s="2"/>
      <c r="X72" s="2"/>
      <c r="Y72" s="2"/>
      <c r="Z72" s="2"/>
    </row>
    <row r="73" spans="1:26" ht="13.5" customHeight="1" x14ac:dyDescent="0.25">
      <c r="A73" s="128"/>
      <c r="B73" s="160" t="s">
        <v>350</v>
      </c>
      <c r="C73" s="188" t="str">
        <f>'ANVA-MDS'!H179</f>
        <v>ns</v>
      </c>
      <c r="D73" s="160" t="s">
        <v>350</v>
      </c>
      <c r="E73" s="188" t="str">
        <f>'ANVA-MDS'!BT179</f>
        <v>***</v>
      </c>
      <c r="F73" s="133"/>
      <c r="G73" s="133"/>
      <c r="H73" s="133"/>
      <c r="I73" s="133"/>
      <c r="J73" s="133"/>
      <c r="K73" s="2"/>
      <c r="L73" s="2"/>
      <c r="M73" s="2"/>
      <c r="N73" s="2"/>
      <c r="O73" s="2"/>
      <c r="P73" s="2"/>
      <c r="Q73" s="2"/>
      <c r="R73" s="2"/>
      <c r="S73" s="2"/>
      <c r="T73" s="2"/>
      <c r="U73" s="2"/>
      <c r="V73" s="2"/>
      <c r="W73" s="2"/>
      <c r="X73" s="2"/>
      <c r="Y73" s="2"/>
      <c r="Z73" s="2"/>
    </row>
    <row r="74" spans="1:26" ht="13.5" customHeight="1" x14ac:dyDescent="0.25">
      <c r="A74" s="128"/>
      <c r="B74" s="160" t="s">
        <v>351</v>
      </c>
      <c r="C74" s="165" t="str">
        <f>'ANVA-MDS'!B186</f>
        <v>sd</v>
      </c>
      <c r="D74" s="160" t="s">
        <v>351</v>
      </c>
      <c r="E74" s="165">
        <f>'ANVA-MDS'!BN186</f>
        <v>0.13210472005686774</v>
      </c>
      <c r="F74" s="133"/>
      <c r="G74" s="133"/>
      <c r="H74" s="133"/>
      <c r="I74" s="133"/>
      <c r="J74" s="133"/>
      <c r="K74" s="2"/>
      <c r="L74" s="2"/>
      <c r="M74" s="2"/>
      <c r="N74" s="2"/>
      <c r="O74" s="2"/>
      <c r="P74" s="2"/>
      <c r="Q74" s="2"/>
      <c r="R74" s="2"/>
      <c r="S74" s="2"/>
      <c r="T74" s="2"/>
      <c r="U74" s="2"/>
      <c r="V74" s="2"/>
      <c r="W74" s="2"/>
      <c r="X74" s="2"/>
      <c r="Y74" s="2"/>
      <c r="Z74" s="2"/>
    </row>
    <row r="75" spans="1:26" ht="13.5" customHeight="1" x14ac:dyDescent="0.25">
      <c r="A75" s="128"/>
      <c r="B75" s="133"/>
      <c r="C75" s="181"/>
      <c r="D75" s="133"/>
      <c r="E75" s="181"/>
      <c r="F75" s="133"/>
      <c r="G75" s="133"/>
      <c r="H75" s="133"/>
      <c r="I75" s="133"/>
      <c r="J75" s="133"/>
      <c r="K75" s="2"/>
      <c r="L75" s="2"/>
      <c r="M75" s="2"/>
      <c r="N75" s="2"/>
      <c r="O75" s="2"/>
      <c r="P75" s="2"/>
      <c r="Q75" s="2"/>
      <c r="R75" s="2"/>
      <c r="S75" s="2"/>
      <c r="T75" s="2"/>
      <c r="U75" s="2"/>
      <c r="V75" s="2"/>
      <c r="W75" s="2"/>
      <c r="X75" s="2"/>
      <c r="Y75" s="2"/>
      <c r="Z75" s="2"/>
    </row>
    <row r="76" spans="1:26" ht="13.5" customHeight="1" x14ac:dyDescent="0.25">
      <c r="A76" s="128"/>
      <c r="B76" s="133"/>
      <c r="C76" s="181"/>
      <c r="D76" s="133"/>
      <c r="E76" s="181"/>
      <c r="F76" s="133"/>
      <c r="G76" s="133"/>
      <c r="H76" s="133"/>
      <c r="I76" s="133"/>
      <c r="J76" s="133"/>
      <c r="K76" s="2"/>
      <c r="L76" s="2"/>
      <c r="M76" s="2"/>
      <c r="N76" s="2"/>
      <c r="O76" s="2"/>
      <c r="P76" s="2"/>
      <c r="Q76" s="2"/>
      <c r="R76" s="2"/>
      <c r="S76" s="2"/>
      <c r="T76" s="2"/>
      <c r="U76" s="2"/>
      <c r="V76" s="2"/>
      <c r="W76" s="2"/>
      <c r="X76" s="2"/>
      <c r="Y76" s="2"/>
      <c r="Z76" s="2"/>
    </row>
    <row r="77" spans="1:26" ht="13.5" customHeight="1" x14ac:dyDescent="0.25">
      <c r="A77" s="128"/>
      <c r="B77" s="133"/>
      <c r="C77" s="181"/>
      <c r="D77" s="133"/>
      <c r="E77" s="181"/>
      <c r="F77" s="133"/>
      <c r="G77" s="133"/>
      <c r="H77" s="133"/>
      <c r="I77" s="133"/>
      <c r="J77" s="133"/>
      <c r="K77" s="2"/>
      <c r="L77" s="2"/>
      <c r="M77" s="2"/>
      <c r="N77" s="2"/>
      <c r="O77" s="2"/>
      <c r="P77" s="2"/>
      <c r="Q77" s="2"/>
      <c r="R77" s="2"/>
      <c r="S77" s="2"/>
      <c r="T77" s="2"/>
      <c r="U77" s="2"/>
      <c r="V77" s="2"/>
      <c r="W77" s="2"/>
      <c r="X77" s="2"/>
      <c r="Y77" s="2"/>
      <c r="Z77" s="2"/>
    </row>
    <row r="78" spans="1:26" ht="13.5" customHeight="1" x14ac:dyDescent="0.25">
      <c r="A78" s="128"/>
      <c r="B78" s="133"/>
      <c r="C78" s="181"/>
      <c r="D78" s="133"/>
      <c r="E78" s="181"/>
      <c r="F78" s="133"/>
      <c r="G78" s="133"/>
      <c r="H78" s="133"/>
      <c r="I78" s="133"/>
      <c r="J78" s="133"/>
      <c r="K78" s="2"/>
      <c r="L78" s="2"/>
      <c r="M78" s="2"/>
      <c r="N78" s="2"/>
      <c r="O78" s="2"/>
      <c r="P78" s="2"/>
      <c r="Q78" s="2"/>
      <c r="R78" s="2"/>
      <c r="S78" s="2"/>
      <c r="T78" s="2"/>
      <c r="U78" s="2"/>
      <c r="V78" s="2"/>
      <c r="W78" s="2"/>
      <c r="X78" s="2"/>
      <c r="Y78" s="2"/>
      <c r="Z78" s="2"/>
    </row>
    <row r="79" spans="1:26" ht="13.5" customHeight="1" x14ac:dyDescent="0.25">
      <c r="A79" s="128"/>
      <c r="B79" s="133"/>
      <c r="C79" s="181"/>
      <c r="D79" s="133"/>
      <c r="E79" s="181"/>
      <c r="F79" s="133"/>
      <c r="G79" s="133"/>
      <c r="H79" s="133"/>
      <c r="I79" s="133"/>
      <c r="J79" s="133"/>
      <c r="K79" s="2"/>
      <c r="L79" s="2"/>
      <c r="M79" s="2"/>
      <c r="N79" s="2"/>
      <c r="O79" s="2"/>
      <c r="P79" s="2"/>
      <c r="Q79" s="2"/>
      <c r="R79" s="2"/>
      <c r="S79" s="2"/>
      <c r="T79" s="2"/>
      <c r="U79" s="2"/>
      <c r="V79" s="2"/>
      <c r="W79" s="2"/>
      <c r="X79" s="2"/>
      <c r="Y79" s="2"/>
      <c r="Z79" s="2"/>
    </row>
    <row r="80" spans="1:26" ht="13.5" customHeight="1" x14ac:dyDescent="0.25">
      <c r="A80" s="128"/>
      <c r="B80" s="133"/>
      <c r="C80" s="181"/>
      <c r="D80" s="133"/>
      <c r="E80" s="181"/>
      <c r="F80" s="133"/>
      <c r="G80" s="133"/>
      <c r="H80" s="133"/>
      <c r="I80" s="133"/>
      <c r="J80" s="133"/>
      <c r="K80" s="2"/>
      <c r="L80" s="2"/>
      <c r="M80" s="2"/>
      <c r="N80" s="2"/>
      <c r="O80" s="2"/>
      <c r="P80" s="2"/>
      <c r="Q80" s="2"/>
      <c r="R80" s="2"/>
      <c r="S80" s="2"/>
      <c r="T80" s="2"/>
      <c r="U80" s="2"/>
      <c r="V80" s="2"/>
      <c r="W80" s="2"/>
      <c r="X80" s="2"/>
      <c r="Y80" s="2"/>
      <c r="Z80" s="2"/>
    </row>
    <row r="81" spans="1:26" ht="13.5" customHeight="1" x14ac:dyDescent="0.25">
      <c r="A81" s="128"/>
      <c r="B81" s="133"/>
      <c r="C81" s="181"/>
      <c r="D81" s="133"/>
      <c r="E81" s="181"/>
      <c r="F81" s="133"/>
      <c r="G81" s="133"/>
      <c r="H81" s="133"/>
      <c r="I81" s="133"/>
      <c r="J81" s="133"/>
      <c r="K81" s="2"/>
      <c r="L81" s="2"/>
      <c r="M81" s="2"/>
      <c r="N81" s="2"/>
      <c r="O81" s="2"/>
      <c r="P81" s="2"/>
      <c r="Q81" s="2"/>
      <c r="R81" s="2"/>
      <c r="S81" s="2"/>
      <c r="T81" s="2"/>
      <c r="U81" s="2"/>
      <c r="V81" s="2"/>
      <c r="W81" s="2"/>
      <c r="X81" s="2"/>
      <c r="Y81" s="2"/>
      <c r="Z81" s="2"/>
    </row>
    <row r="82" spans="1:26" ht="13.5" customHeight="1" x14ac:dyDescent="0.25">
      <c r="A82" s="128"/>
      <c r="B82" s="133"/>
      <c r="C82" s="181"/>
      <c r="D82" s="133"/>
      <c r="E82" s="181"/>
      <c r="F82" s="133"/>
      <c r="G82" s="133"/>
      <c r="H82" s="133"/>
      <c r="I82" s="133"/>
      <c r="J82" s="133"/>
      <c r="K82" s="2"/>
      <c r="L82" s="2"/>
      <c r="M82" s="2"/>
      <c r="N82" s="2"/>
      <c r="O82" s="2"/>
      <c r="P82" s="2"/>
      <c r="Q82" s="2"/>
      <c r="R82" s="2"/>
      <c r="S82" s="2"/>
      <c r="T82" s="2"/>
      <c r="U82" s="2"/>
      <c r="V82" s="2"/>
      <c r="W82" s="2"/>
      <c r="X82" s="2"/>
      <c r="Y82" s="2"/>
      <c r="Z82" s="2"/>
    </row>
    <row r="83" spans="1:26" ht="13.5" customHeight="1" x14ac:dyDescent="0.25">
      <c r="A83" s="128"/>
      <c r="B83" s="133"/>
      <c r="C83" s="181"/>
      <c r="D83" s="133"/>
      <c r="E83" s="181"/>
      <c r="F83" s="133"/>
      <c r="G83" s="133"/>
      <c r="H83" s="133"/>
      <c r="I83" s="133"/>
      <c r="J83" s="133"/>
      <c r="K83" s="2"/>
      <c r="L83" s="2"/>
      <c r="M83" s="2"/>
      <c r="N83" s="2"/>
      <c r="O83" s="2"/>
      <c r="P83" s="2"/>
      <c r="Q83" s="2"/>
      <c r="R83" s="2"/>
      <c r="S83" s="2"/>
      <c r="T83" s="2"/>
      <c r="U83" s="2"/>
      <c r="V83" s="2"/>
      <c r="W83" s="2"/>
      <c r="X83" s="2"/>
      <c r="Y83" s="2"/>
      <c r="Z83" s="2"/>
    </row>
    <row r="84" spans="1:26" ht="13.5" customHeight="1" x14ac:dyDescent="0.25">
      <c r="A84" s="128"/>
      <c r="B84" s="133"/>
      <c r="C84" s="181"/>
      <c r="D84" s="133"/>
      <c r="E84" s="181"/>
      <c r="F84" s="133"/>
      <c r="G84" s="133"/>
      <c r="H84" s="133"/>
      <c r="I84" s="133"/>
      <c r="J84" s="133"/>
      <c r="K84" s="2"/>
      <c r="L84" s="2"/>
      <c r="M84" s="2"/>
      <c r="N84" s="2"/>
      <c r="O84" s="2"/>
      <c r="P84" s="2"/>
      <c r="Q84" s="2"/>
      <c r="R84" s="2"/>
      <c r="S84" s="2"/>
      <c r="T84" s="2"/>
      <c r="U84" s="2"/>
      <c r="V84" s="2"/>
      <c r="W84" s="2"/>
      <c r="X84" s="2"/>
      <c r="Y84" s="2"/>
      <c r="Z84" s="2"/>
    </row>
    <row r="85" spans="1:26" ht="13.5" customHeight="1" x14ac:dyDescent="0.25">
      <c r="A85" s="128"/>
      <c r="B85" s="133"/>
      <c r="C85" s="181"/>
      <c r="D85" s="133"/>
      <c r="E85" s="181"/>
      <c r="F85" s="133"/>
      <c r="G85" s="133"/>
      <c r="H85" s="133"/>
      <c r="I85" s="133"/>
      <c r="J85" s="133"/>
      <c r="K85" s="2"/>
      <c r="L85" s="2"/>
      <c r="M85" s="2"/>
      <c r="N85" s="2"/>
      <c r="O85" s="2"/>
      <c r="P85" s="2"/>
      <c r="Q85" s="2"/>
      <c r="R85" s="2"/>
      <c r="S85" s="2"/>
      <c r="T85" s="2"/>
      <c r="U85" s="2"/>
      <c r="V85" s="2"/>
      <c r="W85" s="2"/>
      <c r="X85" s="2"/>
      <c r="Y85" s="2"/>
      <c r="Z85" s="2"/>
    </row>
    <row r="86" spans="1:26" ht="13.5" customHeight="1" x14ac:dyDescent="0.25">
      <c r="A86" s="128"/>
      <c r="B86" s="133"/>
      <c r="C86" s="181"/>
      <c r="D86" s="133"/>
      <c r="E86" s="181"/>
      <c r="F86" s="133"/>
      <c r="G86" s="133"/>
      <c r="H86" s="133"/>
      <c r="I86" s="133"/>
      <c r="J86" s="133"/>
      <c r="K86" s="2"/>
      <c r="L86" s="2"/>
      <c r="M86" s="2"/>
      <c r="N86" s="2"/>
      <c r="O86" s="2"/>
      <c r="P86" s="2"/>
      <c r="Q86" s="2"/>
      <c r="R86" s="2"/>
      <c r="S86" s="2"/>
      <c r="T86" s="2"/>
      <c r="U86" s="2"/>
      <c r="V86" s="2"/>
      <c r="W86" s="2"/>
      <c r="X86" s="2"/>
      <c r="Y86" s="2"/>
      <c r="Z86" s="2"/>
    </row>
    <row r="87" spans="1:26" ht="13.5" customHeight="1" x14ac:dyDescent="0.25">
      <c r="A87" s="128"/>
      <c r="B87" s="133"/>
      <c r="C87" s="181"/>
      <c r="D87" s="133"/>
      <c r="E87" s="181"/>
      <c r="F87" s="133"/>
      <c r="G87" s="133"/>
      <c r="H87" s="133"/>
      <c r="I87" s="133"/>
      <c r="J87" s="133"/>
      <c r="K87" s="2"/>
      <c r="L87" s="2"/>
      <c r="M87" s="2"/>
      <c r="N87" s="2"/>
      <c r="O87" s="2"/>
      <c r="P87" s="2"/>
      <c r="Q87" s="2"/>
      <c r="R87" s="2"/>
      <c r="S87" s="2"/>
      <c r="T87" s="2"/>
      <c r="U87" s="2"/>
      <c r="V87" s="2"/>
      <c r="W87" s="2"/>
      <c r="X87" s="2"/>
      <c r="Y87" s="2"/>
      <c r="Z87" s="2"/>
    </row>
    <row r="88" spans="1:26" ht="13.5" customHeight="1" x14ac:dyDescent="0.25">
      <c r="A88" s="128"/>
      <c r="B88" s="133"/>
      <c r="C88" s="181"/>
      <c r="D88" s="133"/>
      <c r="E88" s="181"/>
      <c r="F88" s="133"/>
      <c r="G88" s="133"/>
      <c r="H88" s="133"/>
      <c r="I88" s="133"/>
      <c r="J88" s="133"/>
      <c r="K88" s="2"/>
      <c r="L88" s="2"/>
      <c r="M88" s="2"/>
      <c r="N88" s="2"/>
      <c r="O88" s="2"/>
      <c r="P88" s="2"/>
      <c r="Q88" s="2"/>
      <c r="R88" s="2"/>
      <c r="S88" s="2"/>
      <c r="T88" s="2"/>
      <c r="U88" s="2"/>
      <c r="V88" s="2"/>
      <c r="W88" s="2"/>
      <c r="X88" s="2"/>
      <c r="Y88" s="2"/>
      <c r="Z88" s="2"/>
    </row>
    <row r="89" spans="1:26" ht="13.5" customHeight="1" x14ac:dyDescent="0.25">
      <c r="A89" s="128"/>
      <c r="B89" s="133"/>
      <c r="C89" s="181"/>
      <c r="D89" s="133"/>
      <c r="E89" s="181"/>
      <c r="F89" s="133"/>
      <c r="G89" s="133"/>
      <c r="H89" s="133"/>
      <c r="I89" s="133"/>
      <c r="J89" s="133"/>
      <c r="K89" s="2"/>
      <c r="L89" s="2"/>
      <c r="M89" s="2"/>
      <c r="N89" s="2"/>
      <c r="O89" s="2"/>
      <c r="P89" s="2"/>
      <c r="Q89" s="2"/>
      <c r="R89" s="2"/>
      <c r="S89" s="2"/>
      <c r="T89" s="2"/>
      <c r="U89" s="2"/>
      <c r="V89" s="2"/>
      <c r="W89" s="2"/>
      <c r="X89" s="2"/>
      <c r="Y89" s="2"/>
      <c r="Z89" s="2"/>
    </row>
    <row r="90" spans="1:26" ht="13.5" customHeight="1" x14ac:dyDescent="0.25">
      <c r="A90" s="128"/>
      <c r="B90" s="133"/>
      <c r="C90" s="181"/>
      <c r="D90" s="133"/>
      <c r="E90" s="181"/>
      <c r="F90" s="133"/>
      <c r="G90" s="133"/>
      <c r="H90" s="133"/>
      <c r="I90" s="133"/>
      <c r="J90" s="133"/>
      <c r="K90" s="2"/>
      <c r="L90" s="2"/>
      <c r="M90" s="2"/>
      <c r="N90" s="2"/>
      <c r="O90" s="2"/>
      <c r="P90" s="2"/>
      <c r="Q90" s="2"/>
      <c r="R90" s="2"/>
      <c r="S90" s="2"/>
      <c r="T90" s="2"/>
      <c r="U90" s="2"/>
      <c r="V90" s="2"/>
      <c r="W90" s="2"/>
      <c r="X90" s="2"/>
      <c r="Y90" s="2"/>
      <c r="Z90" s="2"/>
    </row>
    <row r="91" spans="1:26" ht="13.5" customHeight="1" x14ac:dyDescent="0.25">
      <c r="A91" s="128"/>
      <c r="B91" s="133"/>
      <c r="C91" s="181"/>
      <c r="D91" s="133"/>
      <c r="E91" s="181"/>
      <c r="F91" s="133"/>
      <c r="G91" s="133"/>
      <c r="H91" s="133"/>
      <c r="I91" s="133"/>
      <c r="J91" s="133"/>
      <c r="K91" s="2"/>
      <c r="L91" s="2"/>
      <c r="M91" s="2"/>
      <c r="N91" s="2"/>
      <c r="O91" s="2"/>
      <c r="P91" s="2"/>
      <c r="Q91" s="2"/>
      <c r="R91" s="2"/>
      <c r="S91" s="2"/>
      <c r="T91" s="2"/>
      <c r="U91" s="2"/>
      <c r="V91" s="2"/>
      <c r="W91" s="2"/>
      <c r="X91" s="2"/>
      <c r="Y91" s="2"/>
      <c r="Z91" s="2"/>
    </row>
    <row r="92" spans="1:26" ht="13.5" customHeight="1" x14ac:dyDescent="0.25">
      <c r="A92" s="128"/>
      <c r="B92" s="133"/>
      <c r="C92" s="181"/>
      <c r="D92" s="133"/>
      <c r="E92" s="181"/>
      <c r="F92" s="133"/>
      <c r="G92" s="133"/>
      <c r="H92" s="133"/>
      <c r="I92" s="133"/>
      <c r="J92" s="133"/>
      <c r="K92" s="2"/>
      <c r="L92" s="2"/>
      <c r="M92" s="2"/>
      <c r="N92" s="2"/>
      <c r="O92" s="2"/>
      <c r="P92" s="2"/>
      <c r="Q92" s="2"/>
      <c r="R92" s="2"/>
      <c r="S92" s="2"/>
      <c r="T92" s="2"/>
      <c r="U92" s="2"/>
      <c r="V92" s="2"/>
      <c r="W92" s="2"/>
      <c r="X92" s="2"/>
      <c r="Y92" s="2"/>
      <c r="Z92" s="2"/>
    </row>
    <row r="93" spans="1:26" ht="13.5" customHeight="1" x14ac:dyDescent="0.25">
      <c r="A93" s="128"/>
      <c r="B93" s="133"/>
      <c r="C93" s="181"/>
      <c r="D93" s="133"/>
      <c r="E93" s="181"/>
      <c r="F93" s="133"/>
      <c r="G93" s="133"/>
      <c r="H93" s="133"/>
      <c r="I93" s="133"/>
      <c r="J93" s="133"/>
      <c r="K93" s="2"/>
      <c r="L93" s="2"/>
      <c r="M93" s="2"/>
      <c r="N93" s="2"/>
      <c r="O93" s="2"/>
      <c r="P93" s="2"/>
      <c r="Q93" s="2"/>
      <c r="R93" s="2"/>
      <c r="S93" s="2"/>
      <c r="T93" s="2"/>
      <c r="U93" s="2"/>
      <c r="V93" s="2"/>
      <c r="W93" s="2"/>
      <c r="X93" s="2"/>
      <c r="Y93" s="2"/>
      <c r="Z93" s="2"/>
    </row>
    <row r="94" spans="1:26" ht="13.5" customHeight="1" x14ac:dyDescent="0.25">
      <c r="A94" s="128"/>
      <c r="B94" s="133"/>
      <c r="C94" s="181"/>
      <c r="D94" s="133"/>
      <c r="E94" s="181"/>
      <c r="F94" s="133"/>
      <c r="G94" s="133"/>
      <c r="H94" s="133"/>
      <c r="I94" s="133"/>
      <c r="J94" s="133"/>
      <c r="K94" s="2"/>
      <c r="L94" s="2"/>
      <c r="M94" s="2"/>
      <c r="N94" s="2"/>
      <c r="O94" s="2"/>
      <c r="P94" s="2"/>
      <c r="Q94" s="2"/>
      <c r="R94" s="2"/>
      <c r="S94" s="2"/>
      <c r="T94" s="2"/>
      <c r="U94" s="2"/>
      <c r="V94" s="2"/>
      <c r="W94" s="2"/>
      <c r="X94" s="2"/>
      <c r="Y94" s="2"/>
      <c r="Z94" s="2"/>
    </row>
    <row r="95" spans="1:26" ht="13.5" customHeight="1" x14ac:dyDescent="0.25">
      <c r="A95" s="128"/>
      <c r="B95" s="133"/>
      <c r="C95" s="181"/>
      <c r="D95" s="133"/>
      <c r="E95" s="181"/>
      <c r="F95" s="133"/>
      <c r="G95" s="133"/>
      <c r="H95" s="133"/>
      <c r="I95" s="133"/>
      <c r="J95" s="133"/>
      <c r="K95" s="2"/>
      <c r="L95" s="2"/>
      <c r="M95" s="2"/>
      <c r="N95" s="2"/>
      <c r="O95" s="2"/>
      <c r="P95" s="2"/>
      <c r="Q95" s="2"/>
      <c r="R95" s="2"/>
      <c r="S95" s="2"/>
      <c r="T95" s="2"/>
      <c r="U95" s="2"/>
      <c r="V95" s="2"/>
      <c r="W95" s="2"/>
      <c r="X95" s="2"/>
      <c r="Y95" s="2"/>
      <c r="Z95" s="2"/>
    </row>
    <row r="96" spans="1:26" ht="13.5" customHeight="1" x14ac:dyDescent="0.25">
      <c r="A96" s="128"/>
      <c r="B96" s="133"/>
      <c r="C96" s="181"/>
      <c r="D96" s="133"/>
      <c r="E96" s="181"/>
      <c r="F96" s="133"/>
      <c r="G96" s="133"/>
      <c r="H96" s="133"/>
      <c r="I96" s="133"/>
      <c r="J96" s="133"/>
      <c r="K96" s="2"/>
      <c r="L96" s="2"/>
      <c r="M96" s="2"/>
      <c r="N96" s="2"/>
      <c r="O96" s="2"/>
      <c r="P96" s="2"/>
      <c r="Q96" s="2"/>
      <c r="R96" s="2"/>
      <c r="S96" s="2"/>
      <c r="T96" s="2"/>
      <c r="U96" s="2"/>
      <c r="V96" s="2"/>
      <c r="W96" s="2"/>
      <c r="X96" s="2"/>
      <c r="Y96" s="2"/>
      <c r="Z96" s="2"/>
    </row>
    <row r="97" spans="1:26" ht="13.5" customHeight="1" x14ac:dyDescent="0.25">
      <c r="A97" s="128"/>
      <c r="B97" s="133"/>
      <c r="C97" s="181"/>
      <c r="D97" s="133"/>
      <c r="E97" s="181"/>
      <c r="F97" s="133"/>
      <c r="G97" s="133"/>
      <c r="H97" s="133"/>
      <c r="I97" s="133"/>
      <c r="J97" s="133"/>
      <c r="K97" s="2"/>
      <c r="L97" s="2"/>
      <c r="M97" s="2"/>
      <c r="N97" s="2"/>
      <c r="O97" s="2"/>
      <c r="P97" s="2"/>
      <c r="Q97" s="2"/>
      <c r="R97" s="2"/>
      <c r="S97" s="2"/>
      <c r="T97" s="2"/>
      <c r="U97" s="2"/>
      <c r="V97" s="2"/>
      <c r="W97" s="2"/>
      <c r="X97" s="2"/>
      <c r="Y97" s="2"/>
      <c r="Z97" s="2"/>
    </row>
    <row r="98" spans="1:26" ht="13.5" customHeight="1" x14ac:dyDescent="0.25">
      <c r="A98" s="128"/>
      <c r="B98" s="133"/>
      <c r="C98" s="181"/>
      <c r="D98" s="133"/>
      <c r="E98" s="181"/>
      <c r="F98" s="133"/>
      <c r="G98" s="133"/>
      <c r="H98" s="133"/>
      <c r="I98" s="133"/>
      <c r="J98" s="133"/>
      <c r="K98" s="2"/>
      <c r="L98" s="2"/>
      <c r="M98" s="2"/>
      <c r="N98" s="2"/>
      <c r="O98" s="2"/>
      <c r="P98" s="2"/>
      <c r="Q98" s="2"/>
      <c r="R98" s="2"/>
      <c r="S98" s="2"/>
      <c r="T98" s="2"/>
      <c r="U98" s="2"/>
      <c r="V98" s="2"/>
      <c r="W98" s="2"/>
      <c r="X98" s="2"/>
      <c r="Y98" s="2"/>
      <c r="Z98" s="2"/>
    </row>
    <row r="99" spans="1:26" ht="13.5" customHeight="1" x14ac:dyDescent="0.25">
      <c r="A99" s="128"/>
      <c r="B99" s="133"/>
      <c r="C99" s="181"/>
      <c r="D99" s="133"/>
      <c r="E99" s="181"/>
      <c r="F99" s="133"/>
      <c r="G99" s="133"/>
      <c r="H99" s="133"/>
      <c r="I99" s="133"/>
      <c r="J99" s="133"/>
      <c r="K99" s="2"/>
      <c r="L99" s="2"/>
      <c r="M99" s="2"/>
      <c r="N99" s="2"/>
      <c r="O99" s="2"/>
      <c r="P99" s="2"/>
      <c r="Q99" s="2"/>
      <c r="R99" s="2"/>
      <c r="S99" s="2"/>
      <c r="T99" s="2"/>
      <c r="U99" s="2"/>
      <c r="V99" s="2"/>
      <c r="W99" s="2"/>
      <c r="X99" s="2"/>
      <c r="Y99" s="2"/>
      <c r="Z99" s="2"/>
    </row>
    <row r="100" spans="1:26" ht="13.5" customHeight="1" x14ac:dyDescent="0.25">
      <c r="A100" s="128"/>
      <c r="B100" s="133"/>
      <c r="C100" s="181"/>
      <c r="D100" s="133"/>
      <c r="E100" s="181"/>
      <c r="F100" s="133"/>
      <c r="G100" s="133"/>
      <c r="H100" s="133"/>
      <c r="I100" s="133"/>
      <c r="J100" s="133"/>
      <c r="K100" s="2"/>
      <c r="L100" s="2"/>
      <c r="M100" s="2"/>
      <c r="N100" s="2"/>
      <c r="O100" s="2"/>
      <c r="P100" s="2"/>
      <c r="Q100" s="2"/>
      <c r="R100" s="2"/>
      <c r="S100" s="2"/>
      <c r="T100" s="2"/>
      <c r="U100" s="2"/>
      <c r="V100" s="2"/>
      <c r="W100" s="2"/>
      <c r="X100" s="2"/>
      <c r="Y100" s="2"/>
      <c r="Z100" s="2"/>
    </row>
    <row r="101" spans="1:26" ht="13.5" customHeight="1" x14ac:dyDescent="0.25">
      <c r="A101" s="128"/>
      <c r="B101" s="133"/>
      <c r="C101" s="181"/>
      <c r="D101" s="133"/>
      <c r="E101" s="181"/>
      <c r="F101" s="133"/>
      <c r="G101" s="133"/>
      <c r="H101" s="133"/>
      <c r="I101" s="133"/>
      <c r="J101" s="133"/>
      <c r="K101" s="2"/>
      <c r="L101" s="2"/>
      <c r="M101" s="2"/>
      <c r="N101" s="2"/>
      <c r="O101" s="2"/>
      <c r="P101" s="2"/>
      <c r="Q101" s="2"/>
      <c r="R101" s="2"/>
      <c r="S101" s="2"/>
      <c r="T101" s="2"/>
      <c r="U101" s="2"/>
      <c r="V101" s="2"/>
      <c r="W101" s="2"/>
      <c r="X101" s="2"/>
      <c r="Y101" s="2"/>
      <c r="Z101" s="2"/>
    </row>
    <row r="102" spans="1:26" ht="13.5" customHeight="1" x14ac:dyDescent="0.25">
      <c r="A102" s="128"/>
      <c r="B102" s="133"/>
      <c r="C102" s="181"/>
      <c r="D102" s="133"/>
      <c r="E102" s="181"/>
      <c r="F102" s="133"/>
      <c r="G102" s="133"/>
      <c r="H102" s="133"/>
      <c r="I102" s="133"/>
      <c r="J102" s="133"/>
      <c r="K102" s="2"/>
      <c r="L102" s="2"/>
      <c r="M102" s="2"/>
      <c r="N102" s="2"/>
      <c r="O102" s="2"/>
      <c r="P102" s="2"/>
      <c r="Q102" s="2"/>
      <c r="R102" s="2"/>
      <c r="S102" s="2"/>
      <c r="T102" s="2"/>
      <c r="U102" s="2"/>
      <c r="V102" s="2"/>
      <c r="W102" s="2"/>
      <c r="X102" s="2"/>
      <c r="Y102" s="2"/>
      <c r="Z102" s="2"/>
    </row>
    <row r="103" spans="1:26" ht="13.5" customHeight="1" x14ac:dyDescent="0.25">
      <c r="A103" s="128"/>
      <c r="B103" s="133"/>
      <c r="C103" s="181"/>
      <c r="D103" s="133"/>
      <c r="E103" s="181"/>
      <c r="F103" s="133"/>
      <c r="G103" s="133"/>
      <c r="H103" s="133"/>
      <c r="I103" s="133"/>
      <c r="J103" s="133"/>
      <c r="K103" s="2"/>
      <c r="L103" s="2"/>
      <c r="M103" s="2"/>
      <c r="N103" s="2"/>
      <c r="O103" s="2"/>
      <c r="P103" s="2"/>
      <c r="Q103" s="2"/>
      <c r="R103" s="2"/>
      <c r="S103" s="2"/>
      <c r="T103" s="2"/>
      <c r="U103" s="2"/>
      <c r="V103" s="2"/>
      <c r="W103" s="2"/>
      <c r="X103" s="2"/>
      <c r="Y103" s="2"/>
      <c r="Z103" s="2"/>
    </row>
    <row r="104" spans="1:26" ht="13.5" customHeight="1" x14ac:dyDescent="0.25">
      <c r="A104" s="128"/>
      <c r="B104" s="133"/>
      <c r="C104" s="181"/>
      <c r="D104" s="133"/>
      <c r="E104" s="181"/>
      <c r="F104" s="133"/>
      <c r="G104" s="133"/>
      <c r="H104" s="133"/>
      <c r="I104" s="133"/>
      <c r="J104" s="133"/>
      <c r="K104" s="2"/>
      <c r="L104" s="2"/>
      <c r="M104" s="2"/>
      <c r="N104" s="2"/>
      <c r="O104" s="2"/>
      <c r="P104" s="2"/>
      <c r="Q104" s="2"/>
      <c r="R104" s="2"/>
      <c r="S104" s="2"/>
      <c r="T104" s="2"/>
      <c r="U104" s="2"/>
      <c r="V104" s="2"/>
      <c r="W104" s="2"/>
      <c r="X104" s="2"/>
      <c r="Y104" s="2"/>
      <c r="Z104" s="2"/>
    </row>
    <row r="105" spans="1:26" ht="13.5" customHeight="1" x14ac:dyDescent="0.25">
      <c r="A105" s="128"/>
      <c r="B105" s="133"/>
      <c r="C105" s="181"/>
      <c r="D105" s="133"/>
      <c r="E105" s="181"/>
      <c r="F105" s="133"/>
      <c r="G105" s="133"/>
      <c r="H105" s="133"/>
      <c r="I105" s="133"/>
      <c r="J105" s="133"/>
      <c r="K105" s="2"/>
      <c r="L105" s="2"/>
      <c r="M105" s="2"/>
      <c r="N105" s="2"/>
      <c r="O105" s="2"/>
      <c r="P105" s="2"/>
      <c r="Q105" s="2"/>
      <c r="R105" s="2"/>
      <c r="S105" s="2"/>
      <c r="T105" s="2"/>
      <c r="U105" s="2"/>
      <c r="V105" s="2"/>
      <c r="W105" s="2"/>
      <c r="X105" s="2"/>
      <c r="Y105" s="2"/>
      <c r="Z105" s="2"/>
    </row>
    <row r="106" spans="1:26" ht="13.5" customHeight="1" x14ac:dyDescent="0.25">
      <c r="A106" s="128"/>
      <c r="B106" s="133"/>
      <c r="C106" s="181"/>
      <c r="D106" s="133"/>
      <c r="E106" s="181"/>
      <c r="F106" s="133"/>
      <c r="G106" s="133"/>
      <c r="H106" s="133"/>
      <c r="I106" s="133"/>
      <c r="J106" s="133"/>
      <c r="K106" s="2"/>
      <c r="L106" s="2"/>
      <c r="M106" s="2"/>
      <c r="N106" s="2"/>
      <c r="O106" s="2"/>
      <c r="P106" s="2"/>
      <c r="Q106" s="2"/>
      <c r="R106" s="2"/>
      <c r="S106" s="2"/>
      <c r="T106" s="2"/>
      <c r="U106" s="2"/>
      <c r="V106" s="2"/>
      <c r="W106" s="2"/>
      <c r="X106" s="2"/>
      <c r="Y106" s="2"/>
      <c r="Z106" s="2"/>
    </row>
    <row r="107" spans="1:26" ht="13.5" customHeight="1" x14ac:dyDescent="0.25">
      <c r="A107" s="128"/>
      <c r="B107" s="133"/>
      <c r="C107" s="181"/>
      <c r="D107" s="133"/>
      <c r="E107" s="181"/>
      <c r="F107" s="133"/>
      <c r="G107" s="133"/>
      <c r="H107" s="133"/>
      <c r="I107" s="133"/>
      <c r="J107" s="133"/>
      <c r="K107" s="2"/>
      <c r="L107" s="2"/>
      <c r="M107" s="2"/>
      <c r="N107" s="2"/>
      <c r="O107" s="2"/>
      <c r="P107" s="2"/>
      <c r="Q107" s="2"/>
      <c r="R107" s="2"/>
      <c r="S107" s="2"/>
      <c r="T107" s="2"/>
      <c r="U107" s="2"/>
      <c r="V107" s="2"/>
      <c r="W107" s="2"/>
      <c r="X107" s="2"/>
      <c r="Y107" s="2"/>
      <c r="Z107" s="2"/>
    </row>
    <row r="108" spans="1:26" ht="13.5" customHeight="1" x14ac:dyDescent="0.25">
      <c r="A108" s="128"/>
      <c r="B108" s="133"/>
      <c r="C108" s="181"/>
      <c r="D108" s="133"/>
      <c r="E108" s="181"/>
      <c r="F108" s="133"/>
      <c r="G108" s="133"/>
      <c r="H108" s="133"/>
      <c r="I108" s="133"/>
      <c r="J108" s="133"/>
      <c r="K108" s="2"/>
      <c r="L108" s="2"/>
      <c r="M108" s="2"/>
      <c r="N108" s="2"/>
      <c r="O108" s="2"/>
      <c r="P108" s="2"/>
      <c r="Q108" s="2"/>
      <c r="R108" s="2"/>
      <c r="S108" s="2"/>
      <c r="T108" s="2"/>
      <c r="U108" s="2"/>
      <c r="V108" s="2"/>
      <c r="W108" s="2"/>
      <c r="X108" s="2"/>
      <c r="Y108" s="2"/>
      <c r="Z108" s="2"/>
    </row>
    <row r="109" spans="1:26" ht="13.5" customHeight="1" x14ac:dyDescent="0.25">
      <c r="A109" s="128"/>
      <c r="B109" s="133"/>
      <c r="C109" s="181"/>
      <c r="D109" s="133"/>
      <c r="E109" s="181"/>
      <c r="F109" s="133"/>
      <c r="G109" s="133"/>
      <c r="H109" s="133"/>
      <c r="I109" s="133"/>
      <c r="J109" s="133"/>
      <c r="K109" s="2"/>
      <c r="L109" s="2"/>
      <c r="M109" s="2"/>
      <c r="N109" s="2"/>
      <c r="O109" s="2"/>
      <c r="P109" s="2"/>
      <c r="Q109" s="2"/>
      <c r="R109" s="2"/>
      <c r="S109" s="2"/>
      <c r="T109" s="2"/>
      <c r="U109" s="2"/>
      <c r="V109" s="2"/>
      <c r="W109" s="2"/>
      <c r="X109" s="2"/>
      <c r="Y109" s="2"/>
      <c r="Z109" s="2"/>
    </row>
    <row r="110" spans="1:26" ht="13.5" customHeight="1" x14ac:dyDescent="0.25">
      <c r="A110" s="128"/>
      <c r="B110" s="133"/>
      <c r="C110" s="181"/>
      <c r="D110" s="133"/>
      <c r="E110" s="181"/>
      <c r="F110" s="133"/>
      <c r="G110" s="133"/>
      <c r="H110" s="133"/>
      <c r="I110" s="133"/>
      <c r="J110" s="133"/>
      <c r="K110" s="2"/>
      <c r="L110" s="2"/>
      <c r="M110" s="2"/>
      <c r="N110" s="2"/>
      <c r="O110" s="2"/>
      <c r="P110" s="2"/>
      <c r="Q110" s="2"/>
      <c r="R110" s="2"/>
      <c r="S110" s="2"/>
      <c r="T110" s="2"/>
      <c r="U110" s="2"/>
      <c r="V110" s="2"/>
      <c r="W110" s="2"/>
      <c r="X110" s="2"/>
      <c r="Y110" s="2"/>
      <c r="Z110" s="2"/>
    </row>
    <row r="111" spans="1:26" ht="13.5" customHeight="1" x14ac:dyDescent="0.25">
      <c r="A111" s="128"/>
      <c r="B111" s="133"/>
      <c r="C111" s="181"/>
      <c r="D111" s="133"/>
      <c r="E111" s="181"/>
      <c r="F111" s="133"/>
      <c r="G111" s="133"/>
      <c r="H111" s="133"/>
      <c r="I111" s="133"/>
      <c r="J111" s="133"/>
      <c r="K111" s="2"/>
      <c r="L111" s="2"/>
      <c r="M111" s="2"/>
      <c r="N111" s="2"/>
      <c r="O111" s="2"/>
      <c r="P111" s="2"/>
      <c r="Q111" s="2"/>
      <c r="R111" s="2"/>
      <c r="S111" s="2"/>
      <c r="T111" s="2"/>
      <c r="U111" s="2"/>
      <c r="V111" s="2"/>
      <c r="W111" s="2"/>
      <c r="X111" s="2"/>
      <c r="Y111" s="2"/>
      <c r="Z111" s="2"/>
    </row>
    <row r="112" spans="1:26" ht="13.5" customHeight="1" x14ac:dyDescent="0.25">
      <c r="A112" s="128"/>
      <c r="B112" s="133"/>
      <c r="C112" s="181"/>
      <c r="D112" s="133"/>
      <c r="E112" s="181"/>
      <c r="F112" s="133"/>
      <c r="G112" s="133"/>
      <c r="H112" s="133"/>
      <c r="I112" s="133"/>
      <c r="J112" s="133"/>
      <c r="K112" s="2"/>
      <c r="L112" s="2"/>
      <c r="M112" s="2"/>
      <c r="N112" s="2"/>
      <c r="O112" s="2"/>
      <c r="P112" s="2"/>
      <c r="Q112" s="2"/>
      <c r="R112" s="2"/>
      <c r="S112" s="2"/>
      <c r="T112" s="2"/>
      <c r="U112" s="2"/>
      <c r="V112" s="2"/>
      <c r="W112" s="2"/>
      <c r="X112" s="2"/>
      <c r="Y112" s="2"/>
      <c r="Z112" s="2"/>
    </row>
    <row r="113" spans="1:26" ht="13.5" customHeight="1" x14ac:dyDescent="0.25">
      <c r="A113" s="128"/>
      <c r="B113" s="133"/>
      <c r="C113" s="181"/>
      <c r="D113" s="133"/>
      <c r="E113" s="181"/>
      <c r="F113" s="133"/>
      <c r="G113" s="133"/>
      <c r="H113" s="133"/>
      <c r="I113" s="133"/>
      <c r="J113" s="133"/>
      <c r="K113" s="2"/>
      <c r="L113" s="2"/>
      <c r="M113" s="2"/>
      <c r="N113" s="2"/>
      <c r="O113" s="2"/>
      <c r="P113" s="2"/>
      <c r="Q113" s="2"/>
      <c r="R113" s="2"/>
      <c r="S113" s="2"/>
      <c r="T113" s="2"/>
      <c r="U113" s="2"/>
      <c r="V113" s="2"/>
      <c r="W113" s="2"/>
      <c r="X113" s="2"/>
      <c r="Y113" s="2"/>
      <c r="Z113" s="2"/>
    </row>
    <row r="114" spans="1:26" ht="13.5" customHeight="1" x14ac:dyDescent="0.25">
      <c r="A114" s="128"/>
      <c r="B114" s="133"/>
      <c r="C114" s="181"/>
      <c r="D114" s="133"/>
      <c r="E114" s="181"/>
      <c r="F114" s="133"/>
      <c r="G114" s="133"/>
      <c r="H114" s="133"/>
      <c r="I114" s="133"/>
      <c r="J114" s="133"/>
      <c r="K114" s="2"/>
      <c r="L114" s="2"/>
      <c r="M114" s="2"/>
      <c r="N114" s="2"/>
      <c r="O114" s="2"/>
      <c r="P114" s="2"/>
      <c r="Q114" s="2"/>
      <c r="R114" s="2"/>
      <c r="S114" s="2"/>
      <c r="T114" s="2"/>
      <c r="U114" s="2"/>
      <c r="V114" s="2"/>
      <c r="W114" s="2"/>
      <c r="X114" s="2"/>
      <c r="Y114" s="2"/>
      <c r="Z114" s="2"/>
    </row>
    <row r="115" spans="1:26" ht="13.5" customHeight="1" x14ac:dyDescent="0.25">
      <c r="A115" s="128"/>
      <c r="B115" s="133"/>
      <c r="C115" s="181"/>
      <c r="D115" s="133"/>
      <c r="E115" s="181"/>
      <c r="F115" s="133"/>
      <c r="G115" s="133"/>
      <c r="H115" s="133"/>
      <c r="I115" s="133"/>
      <c r="J115" s="133"/>
      <c r="K115" s="2"/>
      <c r="L115" s="2"/>
      <c r="M115" s="2"/>
      <c r="N115" s="2"/>
      <c r="O115" s="2"/>
      <c r="P115" s="2"/>
      <c r="Q115" s="2"/>
      <c r="R115" s="2"/>
      <c r="S115" s="2"/>
      <c r="T115" s="2"/>
      <c r="U115" s="2"/>
      <c r="V115" s="2"/>
      <c r="W115" s="2"/>
      <c r="X115" s="2"/>
      <c r="Y115" s="2"/>
      <c r="Z115" s="2"/>
    </row>
    <row r="116" spans="1:26" ht="13.5" customHeight="1" x14ac:dyDescent="0.25">
      <c r="A116" s="128"/>
      <c r="B116" s="133"/>
      <c r="C116" s="181"/>
      <c r="D116" s="133"/>
      <c r="E116" s="181"/>
      <c r="F116" s="133"/>
      <c r="G116" s="133"/>
      <c r="H116" s="133"/>
      <c r="I116" s="133"/>
      <c r="J116" s="133"/>
      <c r="K116" s="2"/>
      <c r="L116" s="2"/>
      <c r="M116" s="2"/>
      <c r="N116" s="2"/>
      <c r="O116" s="2"/>
      <c r="P116" s="2"/>
      <c r="Q116" s="2"/>
      <c r="R116" s="2"/>
      <c r="S116" s="2"/>
      <c r="T116" s="2"/>
      <c r="U116" s="2"/>
      <c r="V116" s="2"/>
      <c r="W116" s="2"/>
      <c r="X116" s="2"/>
      <c r="Y116" s="2"/>
      <c r="Z116" s="2"/>
    </row>
    <row r="117" spans="1:26" ht="13.5" customHeight="1" x14ac:dyDescent="0.25">
      <c r="A117" s="128"/>
      <c r="B117" s="133"/>
      <c r="C117" s="181"/>
      <c r="D117" s="133"/>
      <c r="E117" s="181"/>
      <c r="F117" s="133"/>
      <c r="G117" s="133"/>
      <c r="H117" s="133"/>
      <c r="I117" s="133"/>
      <c r="J117" s="133"/>
      <c r="K117" s="2"/>
      <c r="L117" s="2"/>
      <c r="M117" s="2"/>
      <c r="N117" s="2"/>
      <c r="O117" s="2"/>
      <c r="P117" s="2"/>
      <c r="Q117" s="2"/>
      <c r="R117" s="2"/>
      <c r="S117" s="2"/>
      <c r="T117" s="2"/>
      <c r="U117" s="2"/>
      <c r="V117" s="2"/>
      <c r="W117" s="2"/>
      <c r="X117" s="2"/>
      <c r="Y117" s="2"/>
      <c r="Z117" s="2"/>
    </row>
    <row r="118" spans="1:26" ht="13.5" customHeight="1" x14ac:dyDescent="0.25">
      <c r="A118" s="128"/>
      <c r="B118" s="133"/>
      <c r="C118" s="181"/>
      <c r="D118" s="133"/>
      <c r="E118" s="181"/>
      <c r="F118" s="133"/>
      <c r="G118" s="133"/>
      <c r="H118" s="133"/>
      <c r="I118" s="133"/>
      <c r="J118" s="133"/>
      <c r="K118" s="2"/>
      <c r="L118" s="2"/>
      <c r="M118" s="2"/>
      <c r="N118" s="2"/>
      <c r="O118" s="2"/>
      <c r="P118" s="2"/>
      <c r="Q118" s="2"/>
      <c r="R118" s="2"/>
      <c r="S118" s="2"/>
      <c r="T118" s="2"/>
      <c r="U118" s="2"/>
      <c r="V118" s="2"/>
      <c r="W118" s="2"/>
      <c r="X118" s="2"/>
      <c r="Y118" s="2"/>
      <c r="Z118" s="2"/>
    </row>
    <row r="119" spans="1:26" ht="13.5" customHeight="1" x14ac:dyDescent="0.25">
      <c r="A119" s="128"/>
      <c r="B119" s="133"/>
      <c r="C119" s="181"/>
      <c r="D119" s="133"/>
      <c r="E119" s="181"/>
      <c r="F119" s="133"/>
      <c r="G119" s="133"/>
      <c r="H119" s="133"/>
      <c r="I119" s="133"/>
      <c r="J119" s="133"/>
      <c r="K119" s="2"/>
      <c r="L119" s="2"/>
      <c r="M119" s="2"/>
      <c r="N119" s="2"/>
      <c r="O119" s="2"/>
      <c r="P119" s="2"/>
      <c r="Q119" s="2"/>
      <c r="R119" s="2"/>
      <c r="S119" s="2"/>
      <c r="T119" s="2"/>
      <c r="U119" s="2"/>
      <c r="V119" s="2"/>
      <c r="W119" s="2"/>
      <c r="X119" s="2"/>
      <c r="Y119" s="2"/>
      <c r="Z119" s="2"/>
    </row>
    <row r="120" spans="1:26" ht="13.5" customHeight="1" x14ac:dyDescent="0.25">
      <c r="A120" s="128"/>
      <c r="B120" s="133"/>
      <c r="C120" s="181"/>
      <c r="D120" s="133"/>
      <c r="E120" s="181"/>
      <c r="F120" s="133"/>
      <c r="G120" s="133"/>
      <c r="H120" s="133"/>
      <c r="I120" s="133"/>
      <c r="J120" s="133"/>
      <c r="K120" s="2"/>
      <c r="L120" s="2"/>
      <c r="M120" s="2"/>
      <c r="N120" s="2"/>
      <c r="O120" s="2"/>
      <c r="P120" s="2"/>
      <c r="Q120" s="2"/>
      <c r="R120" s="2"/>
      <c r="S120" s="2"/>
      <c r="T120" s="2"/>
      <c r="U120" s="2"/>
      <c r="V120" s="2"/>
      <c r="W120" s="2"/>
      <c r="X120" s="2"/>
      <c r="Y120" s="2"/>
      <c r="Z120" s="2"/>
    </row>
    <row r="121" spans="1:26" ht="13.5" customHeight="1" x14ac:dyDescent="0.25">
      <c r="A121" s="128"/>
      <c r="B121" s="133"/>
      <c r="C121" s="181"/>
      <c r="D121" s="133"/>
      <c r="E121" s="181"/>
      <c r="F121" s="133"/>
      <c r="G121" s="133"/>
      <c r="H121" s="133"/>
      <c r="I121" s="133"/>
      <c r="J121" s="133"/>
      <c r="K121" s="2"/>
      <c r="L121" s="2"/>
      <c r="M121" s="2"/>
      <c r="N121" s="2"/>
      <c r="O121" s="2"/>
      <c r="P121" s="2"/>
      <c r="Q121" s="2"/>
      <c r="R121" s="2"/>
      <c r="S121" s="2"/>
      <c r="T121" s="2"/>
      <c r="U121" s="2"/>
      <c r="V121" s="2"/>
      <c r="W121" s="2"/>
      <c r="X121" s="2"/>
      <c r="Y121" s="2"/>
      <c r="Z121" s="2"/>
    </row>
    <row r="122" spans="1:26" ht="13.5" customHeight="1" x14ac:dyDescent="0.25">
      <c r="A122" s="128"/>
      <c r="B122" s="133"/>
      <c r="C122" s="181"/>
      <c r="D122" s="133"/>
      <c r="E122" s="181"/>
      <c r="F122" s="133"/>
      <c r="G122" s="133"/>
      <c r="H122" s="133"/>
      <c r="I122" s="133"/>
      <c r="J122" s="133"/>
      <c r="K122" s="2"/>
      <c r="L122" s="2"/>
      <c r="M122" s="2"/>
      <c r="N122" s="2"/>
      <c r="O122" s="2"/>
      <c r="P122" s="2"/>
      <c r="Q122" s="2"/>
      <c r="R122" s="2"/>
      <c r="S122" s="2"/>
      <c r="T122" s="2"/>
      <c r="U122" s="2"/>
      <c r="V122" s="2"/>
      <c r="W122" s="2"/>
      <c r="X122" s="2"/>
      <c r="Y122" s="2"/>
      <c r="Z122" s="2"/>
    </row>
    <row r="123" spans="1:26" ht="13.5" customHeight="1" x14ac:dyDescent="0.25">
      <c r="A123" s="128"/>
      <c r="B123" s="133"/>
      <c r="C123" s="181"/>
      <c r="D123" s="133"/>
      <c r="E123" s="181"/>
      <c r="F123" s="133"/>
      <c r="G123" s="133"/>
      <c r="H123" s="133"/>
      <c r="I123" s="133"/>
      <c r="J123" s="133"/>
      <c r="K123" s="2"/>
      <c r="L123" s="2"/>
      <c r="M123" s="2"/>
      <c r="N123" s="2"/>
      <c r="O123" s="2"/>
      <c r="P123" s="2"/>
      <c r="Q123" s="2"/>
      <c r="R123" s="2"/>
      <c r="S123" s="2"/>
      <c r="T123" s="2"/>
      <c r="U123" s="2"/>
      <c r="V123" s="2"/>
      <c r="W123" s="2"/>
      <c r="X123" s="2"/>
      <c r="Y123" s="2"/>
      <c r="Z123" s="2"/>
    </row>
    <row r="124" spans="1:26" ht="13.5" customHeight="1" x14ac:dyDescent="0.25">
      <c r="A124" s="128"/>
      <c r="B124" s="133"/>
      <c r="C124" s="181"/>
      <c r="D124" s="133"/>
      <c r="E124" s="181"/>
      <c r="F124" s="133"/>
      <c r="G124" s="133"/>
      <c r="H124" s="133"/>
      <c r="I124" s="133"/>
      <c r="J124" s="133"/>
      <c r="K124" s="2"/>
      <c r="L124" s="2"/>
      <c r="M124" s="2"/>
      <c r="N124" s="2"/>
      <c r="O124" s="2"/>
      <c r="P124" s="2"/>
      <c r="Q124" s="2"/>
      <c r="R124" s="2"/>
      <c r="S124" s="2"/>
      <c r="T124" s="2"/>
      <c r="U124" s="2"/>
      <c r="V124" s="2"/>
      <c r="W124" s="2"/>
      <c r="X124" s="2"/>
      <c r="Y124" s="2"/>
      <c r="Z124" s="2"/>
    </row>
    <row r="125" spans="1:26" ht="13.5" customHeight="1" x14ac:dyDescent="0.25">
      <c r="A125" s="128"/>
      <c r="B125" s="133"/>
      <c r="C125" s="181"/>
      <c r="D125" s="133"/>
      <c r="E125" s="181"/>
      <c r="F125" s="133"/>
      <c r="G125" s="133"/>
      <c r="H125" s="133"/>
      <c r="I125" s="133"/>
      <c r="J125" s="133"/>
      <c r="K125" s="2"/>
      <c r="L125" s="2"/>
      <c r="M125" s="2"/>
      <c r="N125" s="2"/>
      <c r="O125" s="2"/>
      <c r="P125" s="2"/>
      <c r="Q125" s="2"/>
      <c r="R125" s="2"/>
      <c r="S125" s="2"/>
      <c r="T125" s="2"/>
      <c r="U125" s="2"/>
      <c r="V125" s="2"/>
      <c r="W125" s="2"/>
      <c r="X125" s="2"/>
      <c r="Y125" s="2"/>
      <c r="Z125" s="2"/>
    </row>
    <row r="126" spans="1:26" ht="13.5" customHeight="1" x14ac:dyDescent="0.25">
      <c r="A126" s="128"/>
      <c r="B126" s="133"/>
      <c r="C126" s="181"/>
      <c r="D126" s="133"/>
      <c r="E126" s="181"/>
      <c r="F126" s="133"/>
      <c r="G126" s="133"/>
      <c r="H126" s="133"/>
      <c r="I126" s="133"/>
      <c r="J126" s="133"/>
      <c r="K126" s="2"/>
      <c r="L126" s="2"/>
      <c r="M126" s="2"/>
      <c r="N126" s="2"/>
      <c r="O126" s="2"/>
      <c r="P126" s="2"/>
      <c r="Q126" s="2"/>
      <c r="R126" s="2"/>
      <c r="S126" s="2"/>
      <c r="T126" s="2"/>
      <c r="U126" s="2"/>
      <c r="V126" s="2"/>
      <c r="W126" s="2"/>
      <c r="X126" s="2"/>
      <c r="Y126" s="2"/>
      <c r="Z126" s="2"/>
    </row>
    <row r="127" spans="1:26" ht="13.5" customHeight="1" x14ac:dyDescent="0.25">
      <c r="A127" s="128"/>
      <c r="B127" s="133"/>
      <c r="C127" s="181"/>
      <c r="D127" s="133"/>
      <c r="E127" s="181"/>
      <c r="F127" s="133"/>
      <c r="G127" s="133"/>
      <c r="H127" s="133"/>
      <c r="I127" s="133"/>
      <c r="J127" s="133"/>
      <c r="K127" s="2"/>
      <c r="L127" s="2"/>
      <c r="M127" s="2"/>
      <c r="N127" s="2"/>
      <c r="O127" s="2"/>
      <c r="P127" s="2"/>
      <c r="Q127" s="2"/>
      <c r="R127" s="2"/>
      <c r="S127" s="2"/>
      <c r="T127" s="2"/>
      <c r="U127" s="2"/>
      <c r="V127" s="2"/>
      <c r="W127" s="2"/>
      <c r="X127" s="2"/>
      <c r="Y127" s="2"/>
      <c r="Z127" s="2"/>
    </row>
    <row r="128" spans="1:26" ht="13.5" customHeight="1" x14ac:dyDescent="0.25">
      <c r="A128" s="128"/>
      <c r="B128" s="133"/>
      <c r="C128" s="181"/>
      <c r="D128" s="133"/>
      <c r="E128" s="181"/>
      <c r="F128" s="133"/>
      <c r="G128" s="133"/>
      <c r="H128" s="133"/>
      <c r="I128" s="133"/>
      <c r="J128" s="133"/>
      <c r="K128" s="2"/>
      <c r="L128" s="2"/>
      <c r="M128" s="2"/>
      <c r="N128" s="2"/>
      <c r="O128" s="2"/>
      <c r="P128" s="2"/>
      <c r="Q128" s="2"/>
      <c r="R128" s="2"/>
      <c r="S128" s="2"/>
      <c r="T128" s="2"/>
      <c r="U128" s="2"/>
      <c r="V128" s="2"/>
      <c r="W128" s="2"/>
      <c r="X128" s="2"/>
      <c r="Y128" s="2"/>
      <c r="Z128" s="2"/>
    </row>
    <row r="129" spans="1:26" ht="13.5" customHeight="1" x14ac:dyDescent="0.25">
      <c r="A129" s="128"/>
      <c r="B129" s="133"/>
      <c r="C129" s="181"/>
      <c r="D129" s="133"/>
      <c r="E129" s="181"/>
      <c r="F129" s="133"/>
      <c r="G129" s="133"/>
      <c r="H129" s="133"/>
      <c r="I129" s="133"/>
      <c r="J129" s="133"/>
      <c r="K129" s="2"/>
      <c r="L129" s="2"/>
      <c r="M129" s="2"/>
      <c r="N129" s="2"/>
      <c r="O129" s="2"/>
      <c r="P129" s="2"/>
      <c r="Q129" s="2"/>
      <c r="R129" s="2"/>
      <c r="S129" s="2"/>
      <c r="T129" s="2"/>
      <c r="U129" s="2"/>
      <c r="V129" s="2"/>
      <c r="W129" s="2"/>
      <c r="X129" s="2"/>
      <c r="Y129" s="2"/>
      <c r="Z129" s="2"/>
    </row>
    <row r="130" spans="1:26" ht="13.5" customHeight="1" x14ac:dyDescent="0.25">
      <c r="A130" s="128"/>
      <c r="B130" s="133"/>
      <c r="C130" s="181"/>
      <c r="D130" s="133"/>
      <c r="E130" s="181"/>
      <c r="F130" s="133"/>
      <c r="G130" s="133"/>
      <c r="H130" s="133"/>
      <c r="I130" s="133"/>
      <c r="J130" s="133"/>
      <c r="K130" s="2"/>
      <c r="L130" s="2"/>
      <c r="M130" s="2"/>
      <c r="N130" s="2"/>
      <c r="O130" s="2"/>
      <c r="P130" s="2"/>
      <c r="Q130" s="2"/>
      <c r="R130" s="2"/>
      <c r="S130" s="2"/>
      <c r="T130" s="2"/>
      <c r="U130" s="2"/>
      <c r="V130" s="2"/>
      <c r="W130" s="2"/>
      <c r="X130" s="2"/>
      <c r="Y130" s="2"/>
      <c r="Z130" s="2"/>
    </row>
    <row r="131" spans="1:26" ht="13.5" customHeight="1" x14ac:dyDescent="0.25">
      <c r="A131" s="128"/>
      <c r="B131" s="133"/>
      <c r="C131" s="181"/>
      <c r="D131" s="133"/>
      <c r="E131" s="181"/>
      <c r="F131" s="133"/>
      <c r="G131" s="133"/>
      <c r="H131" s="133"/>
      <c r="I131" s="133"/>
      <c r="J131" s="133"/>
      <c r="K131" s="2"/>
      <c r="L131" s="2"/>
      <c r="M131" s="2"/>
      <c r="N131" s="2"/>
      <c r="O131" s="2"/>
      <c r="P131" s="2"/>
      <c r="Q131" s="2"/>
      <c r="R131" s="2"/>
      <c r="S131" s="2"/>
      <c r="T131" s="2"/>
      <c r="U131" s="2"/>
      <c r="V131" s="2"/>
      <c r="W131" s="2"/>
      <c r="X131" s="2"/>
      <c r="Y131" s="2"/>
      <c r="Z131" s="2"/>
    </row>
    <row r="132" spans="1:26" ht="13.5" customHeight="1" x14ac:dyDescent="0.25">
      <c r="A132" s="128"/>
      <c r="B132" s="133"/>
      <c r="C132" s="181"/>
      <c r="D132" s="133"/>
      <c r="E132" s="181"/>
      <c r="F132" s="133"/>
      <c r="G132" s="133"/>
      <c r="H132" s="133"/>
      <c r="I132" s="133"/>
      <c r="J132" s="133"/>
      <c r="K132" s="2"/>
      <c r="L132" s="2"/>
      <c r="M132" s="2"/>
      <c r="N132" s="2"/>
      <c r="O132" s="2"/>
      <c r="P132" s="2"/>
      <c r="Q132" s="2"/>
      <c r="R132" s="2"/>
      <c r="S132" s="2"/>
      <c r="T132" s="2"/>
      <c r="U132" s="2"/>
      <c r="V132" s="2"/>
      <c r="W132" s="2"/>
      <c r="X132" s="2"/>
      <c r="Y132" s="2"/>
      <c r="Z132" s="2"/>
    </row>
    <row r="133" spans="1:26" ht="13.5" customHeight="1" x14ac:dyDescent="0.25">
      <c r="A133" s="128"/>
      <c r="B133" s="133"/>
      <c r="C133" s="181"/>
      <c r="D133" s="133"/>
      <c r="E133" s="181"/>
      <c r="F133" s="133"/>
      <c r="G133" s="133"/>
      <c r="H133" s="133"/>
      <c r="I133" s="133"/>
      <c r="J133" s="133"/>
      <c r="K133" s="2"/>
      <c r="L133" s="2"/>
      <c r="M133" s="2"/>
      <c r="N133" s="2"/>
      <c r="O133" s="2"/>
      <c r="P133" s="2"/>
      <c r="Q133" s="2"/>
      <c r="R133" s="2"/>
      <c r="S133" s="2"/>
      <c r="T133" s="2"/>
      <c r="U133" s="2"/>
      <c r="V133" s="2"/>
      <c r="W133" s="2"/>
      <c r="X133" s="2"/>
      <c r="Y133" s="2"/>
      <c r="Z133" s="2"/>
    </row>
    <row r="134" spans="1:26" ht="13.5" customHeight="1" x14ac:dyDescent="0.25">
      <c r="A134" s="128"/>
      <c r="B134" s="133"/>
      <c r="C134" s="181"/>
      <c r="D134" s="133"/>
      <c r="E134" s="181"/>
      <c r="F134" s="133"/>
      <c r="G134" s="133"/>
      <c r="H134" s="133"/>
      <c r="I134" s="133"/>
      <c r="J134" s="133"/>
      <c r="K134" s="2"/>
      <c r="L134" s="2"/>
      <c r="M134" s="2"/>
      <c r="N134" s="2"/>
      <c r="O134" s="2"/>
      <c r="P134" s="2"/>
      <c r="Q134" s="2"/>
      <c r="R134" s="2"/>
      <c r="S134" s="2"/>
      <c r="T134" s="2"/>
      <c r="U134" s="2"/>
      <c r="V134" s="2"/>
      <c r="W134" s="2"/>
      <c r="X134" s="2"/>
      <c r="Y134" s="2"/>
      <c r="Z134" s="2"/>
    </row>
    <row r="135" spans="1:26" ht="13.5" customHeight="1" x14ac:dyDescent="0.25">
      <c r="A135" s="128"/>
      <c r="B135" s="133"/>
      <c r="C135" s="181"/>
      <c r="D135" s="133"/>
      <c r="E135" s="181"/>
      <c r="F135" s="133"/>
      <c r="G135" s="133"/>
      <c r="H135" s="133"/>
      <c r="I135" s="133"/>
      <c r="J135" s="133"/>
      <c r="K135" s="2"/>
      <c r="L135" s="2"/>
      <c r="M135" s="2"/>
      <c r="N135" s="2"/>
      <c r="O135" s="2"/>
      <c r="P135" s="2"/>
      <c r="Q135" s="2"/>
      <c r="R135" s="2"/>
      <c r="S135" s="2"/>
      <c r="T135" s="2"/>
      <c r="U135" s="2"/>
      <c r="V135" s="2"/>
      <c r="W135" s="2"/>
      <c r="X135" s="2"/>
      <c r="Y135" s="2"/>
      <c r="Z135" s="2"/>
    </row>
    <row r="136" spans="1:26" ht="13.5" customHeight="1" x14ac:dyDescent="0.25">
      <c r="A136" s="128"/>
      <c r="B136" s="133"/>
      <c r="C136" s="181"/>
      <c r="D136" s="133"/>
      <c r="E136" s="181"/>
      <c r="F136" s="133"/>
      <c r="G136" s="133"/>
      <c r="H136" s="133"/>
      <c r="I136" s="133"/>
      <c r="J136" s="133"/>
      <c r="K136" s="2"/>
      <c r="L136" s="2"/>
      <c r="M136" s="2"/>
      <c r="N136" s="2"/>
      <c r="O136" s="2"/>
      <c r="P136" s="2"/>
      <c r="Q136" s="2"/>
      <c r="R136" s="2"/>
      <c r="S136" s="2"/>
      <c r="T136" s="2"/>
      <c r="U136" s="2"/>
      <c r="V136" s="2"/>
      <c r="W136" s="2"/>
      <c r="X136" s="2"/>
      <c r="Y136" s="2"/>
      <c r="Z136" s="2"/>
    </row>
    <row r="137" spans="1:26" ht="13.5" customHeight="1" x14ac:dyDescent="0.25">
      <c r="A137" s="128"/>
      <c r="B137" s="133"/>
      <c r="C137" s="181"/>
      <c r="D137" s="133"/>
      <c r="E137" s="181"/>
      <c r="F137" s="133"/>
      <c r="G137" s="133"/>
      <c r="H137" s="133"/>
      <c r="I137" s="133"/>
      <c r="J137" s="133"/>
      <c r="K137" s="2"/>
      <c r="L137" s="2"/>
      <c r="M137" s="2"/>
      <c r="N137" s="2"/>
      <c r="O137" s="2"/>
      <c r="P137" s="2"/>
      <c r="Q137" s="2"/>
      <c r="R137" s="2"/>
      <c r="S137" s="2"/>
      <c r="T137" s="2"/>
      <c r="U137" s="2"/>
      <c r="V137" s="2"/>
      <c r="W137" s="2"/>
      <c r="X137" s="2"/>
      <c r="Y137" s="2"/>
      <c r="Z137" s="2"/>
    </row>
    <row r="138" spans="1:26" ht="13.5" customHeight="1" x14ac:dyDescent="0.25">
      <c r="A138" s="128"/>
      <c r="B138" s="133"/>
      <c r="C138" s="181"/>
      <c r="D138" s="133"/>
      <c r="E138" s="181"/>
      <c r="F138" s="133"/>
      <c r="G138" s="133"/>
      <c r="H138" s="133"/>
      <c r="I138" s="133"/>
      <c r="J138" s="133"/>
      <c r="K138" s="2"/>
      <c r="L138" s="2"/>
      <c r="M138" s="2"/>
      <c r="N138" s="2"/>
      <c r="O138" s="2"/>
      <c r="P138" s="2"/>
      <c r="Q138" s="2"/>
      <c r="R138" s="2"/>
      <c r="S138" s="2"/>
      <c r="T138" s="2"/>
      <c r="U138" s="2"/>
      <c r="V138" s="2"/>
      <c r="W138" s="2"/>
      <c r="X138" s="2"/>
      <c r="Y138" s="2"/>
      <c r="Z138" s="2"/>
    </row>
    <row r="139" spans="1:26" ht="13.5" customHeight="1" x14ac:dyDescent="0.25">
      <c r="A139" s="128"/>
      <c r="B139" s="133"/>
      <c r="C139" s="181"/>
      <c r="D139" s="133"/>
      <c r="E139" s="181"/>
      <c r="F139" s="133"/>
      <c r="G139" s="133"/>
      <c r="H139" s="133"/>
      <c r="I139" s="133"/>
      <c r="J139" s="133"/>
      <c r="K139" s="2"/>
      <c r="L139" s="2"/>
      <c r="M139" s="2"/>
      <c r="N139" s="2"/>
      <c r="O139" s="2"/>
      <c r="P139" s="2"/>
      <c r="Q139" s="2"/>
      <c r="R139" s="2"/>
      <c r="S139" s="2"/>
      <c r="T139" s="2"/>
      <c r="U139" s="2"/>
      <c r="V139" s="2"/>
      <c r="W139" s="2"/>
      <c r="X139" s="2"/>
      <c r="Y139" s="2"/>
      <c r="Z139" s="2"/>
    </row>
    <row r="140" spans="1:26" ht="13.5" customHeight="1" x14ac:dyDescent="0.25">
      <c r="A140" s="128"/>
      <c r="B140" s="133"/>
      <c r="C140" s="181"/>
      <c r="D140" s="133"/>
      <c r="E140" s="181"/>
      <c r="F140" s="133"/>
      <c r="G140" s="133"/>
      <c r="H140" s="133"/>
      <c r="I140" s="133"/>
      <c r="J140" s="133"/>
      <c r="K140" s="2"/>
      <c r="L140" s="2"/>
      <c r="M140" s="2"/>
      <c r="N140" s="2"/>
      <c r="O140" s="2"/>
      <c r="P140" s="2"/>
      <c r="Q140" s="2"/>
      <c r="R140" s="2"/>
      <c r="S140" s="2"/>
      <c r="T140" s="2"/>
      <c r="U140" s="2"/>
      <c r="V140" s="2"/>
      <c r="W140" s="2"/>
      <c r="X140" s="2"/>
      <c r="Y140" s="2"/>
      <c r="Z140" s="2"/>
    </row>
    <row r="141" spans="1:26" ht="13.5" customHeight="1" x14ac:dyDescent="0.25">
      <c r="A141" s="128"/>
      <c r="B141" s="133"/>
      <c r="C141" s="181"/>
      <c r="D141" s="133"/>
      <c r="E141" s="181"/>
      <c r="F141" s="133"/>
      <c r="G141" s="133"/>
      <c r="H141" s="133"/>
      <c r="I141" s="133"/>
      <c r="J141" s="133"/>
      <c r="K141" s="2"/>
      <c r="L141" s="2"/>
      <c r="M141" s="2"/>
      <c r="N141" s="2"/>
      <c r="O141" s="2"/>
      <c r="P141" s="2"/>
      <c r="Q141" s="2"/>
      <c r="R141" s="2"/>
      <c r="S141" s="2"/>
      <c r="T141" s="2"/>
      <c r="U141" s="2"/>
      <c r="V141" s="2"/>
      <c r="W141" s="2"/>
      <c r="X141" s="2"/>
      <c r="Y141" s="2"/>
      <c r="Z141" s="2"/>
    </row>
    <row r="142" spans="1:26" ht="13.5" customHeight="1" x14ac:dyDescent="0.25">
      <c r="A142" s="128"/>
      <c r="B142" s="133"/>
      <c r="C142" s="181"/>
      <c r="D142" s="133"/>
      <c r="E142" s="181"/>
      <c r="F142" s="133"/>
      <c r="G142" s="133"/>
      <c r="H142" s="133"/>
      <c r="I142" s="133"/>
      <c r="J142" s="133"/>
      <c r="K142" s="2"/>
      <c r="L142" s="2"/>
      <c r="M142" s="2"/>
      <c r="N142" s="2"/>
      <c r="O142" s="2"/>
      <c r="P142" s="2"/>
      <c r="Q142" s="2"/>
      <c r="R142" s="2"/>
      <c r="S142" s="2"/>
      <c r="T142" s="2"/>
      <c r="U142" s="2"/>
      <c r="V142" s="2"/>
      <c r="W142" s="2"/>
      <c r="X142" s="2"/>
      <c r="Y142" s="2"/>
      <c r="Z142" s="2"/>
    </row>
    <row r="143" spans="1:26" ht="13.5" customHeight="1" x14ac:dyDescent="0.25">
      <c r="A143" s="128"/>
      <c r="B143" s="133"/>
      <c r="C143" s="181"/>
      <c r="D143" s="133"/>
      <c r="E143" s="181"/>
      <c r="F143" s="133"/>
      <c r="G143" s="133"/>
      <c r="H143" s="133"/>
      <c r="I143" s="133"/>
      <c r="J143" s="133"/>
      <c r="K143" s="2"/>
      <c r="L143" s="2"/>
      <c r="M143" s="2"/>
      <c r="N143" s="2"/>
      <c r="O143" s="2"/>
      <c r="P143" s="2"/>
      <c r="Q143" s="2"/>
      <c r="R143" s="2"/>
      <c r="S143" s="2"/>
      <c r="T143" s="2"/>
      <c r="U143" s="2"/>
      <c r="V143" s="2"/>
      <c r="W143" s="2"/>
      <c r="X143" s="2"/>
      <c r="Y143" s="2"/>
      <c r="Z143" s="2"/>
    </row>
    <row r="144" spans="1:26" ht="13.5" customHeight="1" x14ac:dyDescent="0.25">
      <c r="A144" s="128"/>
      <c r="B144" s="133"/>
      <c r="C144" s="181"/>
      <c r="D144" s="133"/>
      <c r="E144" s="181"/>
      <c r="F144" s="133"/>
      <c r="G144" s="133"/>
      <c r="H144" s="133"/>
      <c r="I144" s="133"/>
      <c r="J144" s="133"/>
      <c r="K144" s="2"/>
      <c r="L144" s="2"/>
      <c r="M144" s="2"/>
      <c r="N144" s="2"/>
      <c r="O144" s="2"/>
      <c r="P144" s="2"/>
      <c r="Q144" s="2"/>
      <c r="R144" s="2"/>
      <c r="S144" s="2"/>
      <c r="T144" s="2"/>
      <c r="U144" s="2"/>
      <c r="V144" s="2"/>
      <c r="W144" s="2"/>
      <c r="X144" s="2"/>
      <c r="Y144" s="2"/>
      <c r="Z144" s="2"/>
    </row>
    <row r="145" spans="1:26" ht="13.5" customHeight="1" x14ac:dyDescent="0.25">
      <c r="A145" s="128"/>
      <c r="B145" s="133"/>
      <c r="C145" s="181"/>
      <c r="D145" s="133"/>
      <c r="E145" s="181"/>
      <c r="F145" s="133"/>
      <c r="G145" s="133"/>
      <c r="H145" s="133"/>
      <c r="I145" s="133"/>
      <c r="J145" s="133"/>
      <c r="K145" s="2"/>
      <c r="L145" s="2"/>
      <c r="M145" s="2"/>
      <c r="N145" s="2"/>
      <c r="O145" s="2"/>
      <c r="P145" s="2"/>
      <c r="Q145" s="2"/>
      <c r="R145" s="2"/>
      <c r="S145" s="2"/>
      <c r="T145" s="2"/>
      <c r="U145" s="2"/>
      <c r="V145" s="2"/>
      <c r="W145" s="2"/>
      <c r="X145" s="2"/>
      <c r="Y145" s="2"/>
      <c r="Z145" s="2"/>
    </row>
    <row r="146" spans="1:26" ht="13.5" customHeight="1" x14ac:dyDescent="0.25">
      <c r="A146" s="128"/>
      <c r="B146" s="133"/>
      <c r="C146" s="181"/>
      <c r="D146" s="133"/>
      <c r="E146" s="181"/>
      <c r="F146" s="133"/>
      <c r="G146" s="133"/>
      <c r="H146" s="133"/>
      <c r="I146" s="133"/>
      <c r="J146" s="133"/>
      <c r="K146" s="2"/>
      <c r="L146" s="2"/>
      <c r="M146" s="2"/>
      <c r="N146" s="2"/>
      <c r="O146" s="2"/>
      <c r="P146" s="2"/>
      <c r="Q146" s="2"/>
      <c r="R146" s="2"/>
      <c r="S146" s="2"/>
      <c r="T146" s="2"/>
      <c r="U146" s="2"/>
      <c r="V146" s="2"/>
      <c r="W146" s="2"/>
      <c r="X146" s="2"/>
      <c r="Y146" s="2"/>
      <c r="Z146" s="2"/>
    </row>
    <row r="147" spans="1:26" ht="13.5" customHeight="1" x14ac:dyDescent="0.25">
      <c r="A147" s="128"/>
      <c r="B147" s="133"/>
      <c r="C147" s="181"/>
      <c r="D147" s="133"/>
      <c r="E147" s="181"/>
      <c r="F147" s="133"/>
      <c r="G147" s="133"/>
      <c r="H147" s="133"/>
      <c r="I147" s="133"/>
      <c r="J147" s="133"/>
      <c r="K147" s="2"/>
      <c r="L147" s="2"/>
      <c r="M147" s="2"/>
      <c r="N147" s="2"/>
      <c r="O147" s="2"/>
      <c r="P147" s="2"/>
      <c r="Q147" s="2"/>
      <c r="R147" s="2"/>
      <c r="S147" s="2"/>
      <c r="T147" s="2"/>
      <c r="U147" s="2"/>
      <c r="V147" s="2"/>
      <c r="W147" s="2"/>
      <c r="X147" s="2"/>
      <c r="Y147" s="2"/>
      <c r="Z147" s="2"/>
    </row>
    <row r="148" spans="1:26" ht="13.5" customHeight="1" x14ac:dyDescent="0.25">
      <c r="A148" s="128"/>
      <c r="B148" s="133"/>
      <c r="C148" s="181"/>
      <c r="D148" s="133"/>
      <c r="E148" s="181"/>
      <c r="F148" s="133"/>
      <c r="G148" s="133"/>
      <c r="H148" s="133"/>
      <c r="I148" s="133"/>
      <c r="J148" s="133"/>
      <c r="K148" s="2"/>
      <c r="L148" s="2"/>
      <c r="M148" s="2"/>
      <c r="N148" s="2"/>
      <c r="O148" s="2"/>
      <c r="P148" s="2"/>
      <c r="Q148" s="2"/>
      <c r="R148" s="2"/>
      <c r="S148" s="2"/>
      <c r="T148" s="2"/>
      <c r="U148" s="2"/>
      <c r="V148" s="2"/>
      <c r="W148" s="2"/>
      <c r="X148" s="2"/>
      <c r="Y148" s="2"/>
      <c r="Z148" s="2"/>
    </row>
    <row r="149" spans="1:26" ht="13.5" customHeight="1" x14ac:dyDescent="0.25">
      <c r="A149" s="128"/>
      <c r="B149" s="133"/>
      <c r="C149" s="181"/>
      <c r="D149" s="133"/>
      <c r="E149" s="181"/>
      <c r="F149" s="133"/>
      <c r="G149" s="133"/>
      <c r="H149" s="133"/>
      <c r="I149" s="133"/>
      <c r="J149" s="133"/>
      <c r="K149" s="2"/>
      <c r="L149" s="2"/>
      <c r="M149" s="2"/>
      <c r="N149" s="2"/>
      <c r="O149" s="2"/>
      <c r="P149" s="2"/>
      <c r="Q149" s="2"/>
      <c r="R149" s="2"/>
      <c r="S149" s="2"/>
      <c r="T149" s="2"/>
      <c r="U149" s="2"/>
      <c r="V149" s="2"/>
      <c r="W149" s="2"/>
      <c r="X149" s="2"/>
      <c r="Y149" s="2"/>
      <c r="Z149" s="2"/>
    </row>
    <row r="150" spans="1:26" ht="13.5" customHeight="1" x14ac:dyDescent="0.25">
      <c r="A150" s="128"/>
      <c r="B150" s="133"/>
      <c r="C150" s="181"/>
      <c r="D150" s="133"/>
      <c r="E150" s="181"/>
      <c r="F150" s="133"/>
      <c r="G150" s="133"/>
      <c r="H150" s="133"/>
      <c r="I150" s="133"/>
      <c r="J150" s="133"/>
      <c r="K150" s="2"/>
      <c r="L150" s="2"/>
      <c r="M150" s="2"/>
      <c r="N150" s="2"/>
      <c r="O150" s="2"/>
      <c r="P150" s="2"/>
      <c r="Q150" s="2"/>
      <c r="R150" s="2"/>
      <c r="S150" s="2"/>
      <c r="T150" s="2"/>
      <c r="U150" s="2"/>
      <c r="V150" s="2"/>
      <c r="W150" s="2"/>
      <c r="X150" s="2"/>
      <c r="Y150" s="2"/>
      <c r="Z150" s="2"/>
    </row>
    <row r="151" spans="1:26" ht="13.5" customHeight="1" x14ac:dyDescent="0.25">
      <c r="A151" s="128"/>
      <c r="B151" s="133"/>
      <c r="C151" s="181"/>
      <c r="D151" s="133"/>
      <c r="E151" s="181"/>
      <c r="F151" s="133"/>
      <c r="G151" s="133"/>
      <c r="H151" s="133"/>
      <c r="I151" s="133"/>
      <c r="J151" s="133"/>
      <c r="K151" s="2"/>
      <c r="L151" s="2"/>
      <c r="M151" s="2"/>
      <c r="N151" s="2"/>
      <c r="O151" s="2"/>
      <c r="P151" s="2"/>
      <c r="Q151" s="2"/>
      <c r="R151" s="2"/>
      <c r="S151" s="2"/>
      <c r="T151" s="2"/>
      <c r="U151" s="2"/>
      <c r="V151" s="2"/>
      <c r="W151" s="2"/>
      <c r="X151" s="2"/>
      <c r="Y151" s="2"/>
      <c r="Z151" s="2"/>
    </row>
    <row r="152" spans="1:26" ht="13.5" customHeight="1" x14ac:dyDescent="0.25">
      <c r="A152" s="128"/>
      <c r="B152" s="133"/>
      <c r="C152" s="181"/>
      <c r="D152" s="133"/>
      <c r="E152" s="181"/>
      <c r="F152" s="133"/>
      <c r="G152" s="133"/>
      <c r="H152" s="133"/>
      <c r="I152" s="133"/>
      <c r="J152" s="133"/>
      <c r="K152" s="2"/>
      <c r="L152" s="2"/>
      <c r="M152" s="2"/>
      <c r="N152" s="2"/>
      <c r="O152" s="2"/>
      <c r="P152" s="2"/>
      <c r="Q152" s="2"/>
      <c r="R152" s="2"/>
      <c r="S152" s="2"/>
      <c r="T152" s="2"/>
      <c r="U152" s="2"/>
      <c r="V152" s="2"/>
      <c r="W152" s="2"/>
      <c r="X152" s="2"/>
      <c r="Y152" s="2"/>
      <c r="Z152" s="2"/>
    </row>
    <row r="153" spans="1:26" ht="13.5" customHeight="1" x14ac:dyDescent="0.25">
      <c r="A153" s="128"/>
      <c r="B153" s="133"/>
      <c r="C153" s="181"/>
      <c r="D153" s="133"/>
      <c r="E153" s="181"/>
      <c r="F153" s="133"/>
      <c r="G153" s="133"/>
      <c r="H153" s="133"/>
      <c r="I153" s="133"/>
      <c r="J153" s="133"/>
      <c r="K153" s="2"/>
      <c r="L153" s="2"/>
      <c r="M153" s="2"/>
      <c r="N153" s="2"/>
      <c r="O153" s="2"/>
      <c r="P153" s="2"/>
      <c r="Q153" s="2"/>
      <c r="R153" s="2"/>
      <c r="S153" s="2"/>
      <c r="T153" s="2"/>
      <c r="U153" s="2"/>
      <c r="V153" s="2"/>
      <c r="W153" s="2"/>
      <c r="X153" s="2"/>
      <c r="Y153" s="2"/>
      <c r="Z153" s="2"/>
    </row>
    <row r="154" spans="1:26" ht="13.5" customHeight="1" x14ac:dyDescent="0.25">
      <c r="A154" s="128"/>
      <c r="B154" s="133"/>
      <c r="C154" s="181"/>
      <c r="D154" s="133"/>
      <c r="E154" s="181"/>
      <c r="F154" s="133"/>
      <c r="G154" s="133"/>
      <c r="H154" s="133"/>
      <c r="I154" s="133"/>
      <c r="J154" s="133"/>
      <c r="K154" s="2"/>
      <c r="L154" s="2"/>
      <c r="M154" s="2"/>
      <c r="N154" s="2"/>
      <c r="O154" s="2"/>
      <c r="P154" s="2"/>
      <c r="Q154" s="2"/>
      <c r="R154" s="2"/>
      <c r="S154" s="2"/>
      <c r="T154" s="2"/>
      <c r="U154" s="2"/>
      <c r="V154" s="2"/>
      <c r="W154" s="2"/>
      <c r="X154" s="2"/>
      <c r="Y154" s="2"/>
      <c r="Z154" s="2"/>
    </row>
    <row r="155" spans="1:26" ht="13.5" customHeight="1" x14ac:dyDescent="0.25">
      <c r="A155" s="128"/>
      <c r="B155" s="133"/>
      <c r="C155" s="181"/>
      <c r="D155" s="133"/>
      <c r="E155" s="181"/>
      <c r="F155" s="133"/>
      <c r="G155" s="133"/>
      <c r="H155" s="133"/>
      <c r="I155" s="133"/>
      <c r="J155" s="133"/>
      <c r="K155" s="2"/>
      <c r="L155" s="2"/>
      <c r="M155" s="2"/>
      <c r="N155" s="2"/>
      <c r="O155" s="2"/>
      <c r="P155" s="2"/>
      <c r="Q155" s="2"/>
      <c r="R155" s="2"/>
      <c r="S155" s="2"/>
      <c r="T155" s="2"/>
      <c r="U155" s="2"/>
      <c r="V155" s="2"/>
      <c r="W155" s="2"/>
      <c r="X155" s="2"/>
      <c r="Y155" s="2"/>
      <c r="Z155" s="2"/>
    </row>
    <row r="156" spans="1:26" ht="13.5" customHeight="1" x14ac:dyDescent="0.25">
      <c r="A156" s="128"/>
      <c r="B156" s="133"/>
      <c r="C156" s="181"/>
      <c r="D156" s="133"/>
      <c r="E156" s="181"/>
      <c r="F156" s="133"/>
      <c r="G156" s="133"/>
      <c r="H156" s="133"/>
      <c r="I156" s="133"/>
      <c r="J156" s="133"/>
      <c r="K156" s="2"/>
      <c r="L156" s="2"/>
      <c r="M156" s="2"/>
      <c r="N156" s="2"/>
      <c r="O156" s="2"/>
      <c r="P156" s="2"/>
      <c r="Q156" s="2"/>
      <c r="R156" s="2"/>
      <c r="S156" s="2"/>
      <c r="T156" s="2"/>
      <c r="U156" s="2"/>
      <c r="V156" s="2"/>
      <c r="W156" s="2"/>
      <c r="X156" s="2"/>
      <c r="Y156" s="2"/>
      <c r="Z156" s="2"/>
    </row>
    <row r="157" spans="1:26" ht="13.5" customHeight="1" x14ac:dyDescent="0.25">
      <c r="A157" s="128"/>
      <c r="B157" s="133"/>
      <c r="C157" s="181"/>
      <c r="D157" s="133"/>
      <c r="E157" s="181"/>
      <c r="F157" s="133"/>
      <c r="G157" s="133"/>
      <c r="H157" s="133"/>
      <c r="I157" s="133"/>
      <c r="J157" s="133"/>
      <c r="K157" s="2"/>
      <c r="L157" s="2"/>
      <c r="M157" s="2"/>
      <c r="N157" s="2"/>
      <c r="O157" s="2"/>
      <c r="P157" s="2"/>
      <c r="Q157" s="2"/>
      <c r="R157" s="2"/>
      <c r="S157" s="2"/>
      <c r="T157" s="2"/>
      <c r="U157" s="2"/>
      <c r="V157" s="2"/>
      <c r="W157" s="2"/>
      <c r="X157" s="2"/>
      <c r="Y157" s="2"/>
      <c r="Z157" s="2"/>
    </row>
    <row r="158" spans="1:26" ht="13.5" customHeight="1" x14ac:dyDescent="0.25">
      <c r="A158" s="128"/>
      <c r="B158" s="133"/>
      <c r="C158" s="181"/>
      <c r="D158" s="133"/>
      <c r="E158" s="181"/>
      <c r="F158" s="133"/>
      <c r="G158" s="133"/>
      <c r="H158" s="133"/>
      <c r="I158" s="133"/>
      <c r="J158" s="133"/>
      <c r="K158" s="2"/>
      <c r="L158" s="2"/>
      <c r="M158" s="2"/>
      <c r="N158" s="2"/>
      <c r="O158" s="2"/>
      <c r="P158" s="2"/>
      <c r="Q158" s="2"/>
      <c r="R158" s="2"/>
      <c r="S158" s="2"/>
      <c r="T158" s="2"/>
      <c r="U158" s="2"/>
      <c r="V158" s="2"/>
      <c r="W158" s="2"/>
      <c r="X158" s="2"/>
      <c r="Y158" s="2"/>
      <c r="Z158" s="2"/>
    </row>
    <row r="159" spans="1:26" ht="13.5" customHeight="1" x14ac:dyDescent="0.25">
      <c r="A159" s="128"/>
      <c r="B159" s="133"/>
      <c r="C159" s="181"/>
      <c r="D159" s="133"/>
      <c r="E159" s="181"/>
      <c r="F159" s="133"/>
      <c r="G159" s="133"/>
      <c r="H159" s="133"/>
      <c r="I159" s="133"/>
      <c r="J159" s="133"/>
      <c r="K159" s="2"/>
      <c r="L159" s="2"/>
      <c r="M159" s="2"/>
      <c r="N159" s="2"/>
      <c r="O159" s="2"/>
      <c r="P159" s="2"/>
      <c r="Q159" s="2"/>
      <c r="R159" s="2"/>
      <c r="S159" s="2"/>
      <c r="T159" s="2"/>
      <c r="U159" s="2"/>
      <c r="V159" s="2"/>
      <c r="W159" s="2"/>
      <c r="X159" s="2"/>
      <c r="Y159" s="2"/>
      <c r="Z159" s="2"/>
    </row>
    <row r="160" spans="1:26" ht="13.5" customHeight="1" x14ac:dyDescent="0.25">
      <c r="A160" s="128"/>
      <c r="B160" s="133"/>
      <c r="C160" s="181"/>
      <c r="D160" s="133"/>
      <c r="E160" s="181"/>
      <c r="F160" s="133"/>
      <c r="G160" s="133"/>
      <c r="H160" s="133"/>
      <c r="I160" s="133"/>
      <c r="J160" s="133"/>
      <c r="K160" s="2"/>
      <c r="L160" s="2"/>
      <c r="M160" s="2"/>
      <c r="N160" s="2"/>
      <c r="O160" s="2"/>
      <c r="P160" s="2"/>
      <c r="Q160" s="2"/>
      <c r="R160" s="2"/>
      <c r="S160" s="2"/>
      <c r="T160" s="2"/>
      <c r="U160" s="2"/>
      <c r="V160" s="2"/>
      <c r="W160" s="2"/>
      <c r="X160" s="2"/>
      <c r="Y160" s="2"/>
      <c r="Z160" s="2"/>
    </row>
    <row r="161" spans="1:26" ht="13.5" customHeight="1" x14ac:dyDescent="0.25">
      <c r="A161" s="128"/>
      <c r="B161" s="133"/>
      <c r="C161" s="181"/>
      <c r="D161" s="133"/>
      <c r="E161" s="181"/>
      <c r="F161" s="133"/>
      <c r="G161" s="133"/>
      <c r="H161" s="133"/>
      <c r="I161" s="133"/>
      <c r="J161" s="133"/>
      <c r="K161" s="2"/>
      <c r="L161" s="2"/>
      <c r="M161" s="2"/>
      <c r="N161" s="2"/>
      <c r="O161" s="2"/>
      <c r="P161" s="2"/>
      <c r="Q161" s="2"/>
      <c r="R161" s="2"/>
      <c r="S161" s="2"/>
      <c r="T161" s="2"/>
      <c r="U161" s="2"/>
      <c r="V161" s="2"/>
      <c r="W161" s="2"/>
      <c r="X161" s="2"/>
      <c r="Y161" s="2"/>
      <c r="Z161" s="2"/>
    </row>
    <row r="162" spans="1:26" ht="13.5" customHeight="1" x14ac:dyDescent="0.25">
      <c r="A162" s="128"/>
      <c r="B162" s="133"/>
      <c r="C162" s="181"/>
      <c r="D162" s="133"/>
      <c r="E162" s="181"/>
      <c r="F162" s="133"/>
      <c r="G162" s="133"/>
      <c r="H162" s="133"/>
      <c r="I162" s="133"/>
      <c r="J162" s="133"/>
      <c r="K162" s="2"/>
      <c r="L162" s="2"/>
      <c r="M162" s="2"/>
      <c r="N162" s="2"/>
      <c r="O162" s="2"/>
      <c r="P162" s="2"/>
      <c r="Q162" s="2"/>
      <c r="R162" s="2"/>
      <c r="S162" s="2"/>
      <c r="T162" s="2"/>
      <c r="U162" s="2"/>
      <c r="V162" s="2"/>
      <c r="W162" s="2"/>
      <c r="X162" s="2"/>
      <c r="Y162" s="2"/>
      <c r="Z162" s="2"/>
    </row>
    <row r="163" spans="1:26" ht="13.5" customHeight="1" x14ac:dyDescent="0.25">
      <c r="A163" s="128"/>
      <c r="B163" s="133"/>
      <c r="C163" s="181"/>
      <c r="D163" s="133"/>
      <c r="E163" s="181"/>
      <c r="F163" s="133"/>
      <c r="G163" s="133"/>
      <c r="H163" s="133"/>
      <c r="I163" s="133"/>
      <c r="J163" s="133"/>
      <c r="K163" s="2"/>
      <c r="L163" s="2"/>
      <c r="M163" s="2"/>
      <c r="N163" s="2"/>
      <c r="O163" s="2"/>
      <c r="P163" s="2"/>
      <c r="Q163" s="2"/>
      <c r="R163" s="2"/>
      <c r="S163" s="2"/>
      <c r="T163" s="2"/>
      <c r="U163" s="2"/>
      <c r="V163" s="2"/>
      <c r="W163" s="2"/>
      <c r="X163" s="2"/>
      <c r="Y163" s="2"/>
      <c r="Z163" s="2"/>
    </row>
    <row r="164" spans="1:26" ht="13.5" customHeight="1" x14ac:dyDescent="0.25">
      <c r="A164" s="128"/>
      <c r="B164" s="133"/>
      <c r="C164" s="181"/>
      <c r="D164" s="133"/>
      <c r="E164" s="181"/>
      <c r="F164" s="133"/>
      <c r="G164" s="133"/>
      <c r="H164" s="133"/>
      <c r="I164" s="133"/>
      <c r="J164" s="133"/>
      <c r="K164" s="2"/>
      <c r="L164" s="2"/>
      <c r="M164" s="2"/>
      <c r="N164" s="2"/>
      <c r="O164" s="2"/>
      <c r="P164" s="2"/>
      <c r="Q164" s="2"/>
      <c r="R164" s="2"/>
      <c r="S164" s="2"/>
      <c r="T164" s="2"/>
      <c r="U164" s="2"/>
      <c r="V164" s="2"/>
      <c r="W164" s="2"/>
      <c r="X164" s="2"/>
      <c r="Y164" s="2"/>
      <c r="Z164" s="2"/>
    </row>
    <row r="165" spans="1:26" ht="13.5" customHeight="1" x14ac:dyDescent="0.25">
      <c r="A165" s="128"/>
      <c r="B165" s="133"/>
      <c r="C165" s="181"/>
      <c r="D165" s="133"/>
      <c r="E165" s="181"/>
      <c r="F165" s="133"/>
      <c r="G165" s="133"/>
      <c r="H165" s="133"/>
      <c r="I165" s="133"/>
      <c r="J165" s="133"/>
      <c r="K165" s="2"/>
      <c r="L165" s="2"/>
      <c r="M165" s="2"/>
      <c r="N165" s="2"/>
      <c r="O165" s="2"/>
      <c r="P165" s="2"/>
      <c r="Q165" s="2"/>
      <c r="R165" s="2"/>
      <c r="S165" s="2"/>
      <c r="T165" s="2"/>
      <c r="U165" s="2"/>
      <c r="V165" s="2"/>
      <c r="W165" s="2"/>
      <c r="X165" s="2"/>
      <c r="Y165" s="2"/>
      <c r="Z165" s="2"/>
    </row>
    <row r="166" spans="1:26" ht="13.5" customHeight="1" x14ac:dyDescent="0.25">
      <c r="A166" s="128"/>
      <c r="B166" s="133"/>
      <c r="C166" s="181"/>
      <c r="D166" s="133"/>
      <c r="E166" s="181"/>
      <c r="F166" s="133"/>
      <c r="G166" s="133"/>
      <c r="H166" s="133"/>
      <c r="I166" s="133"/>
      <c r="J166" s="133"/>
      <c r="K166" s="2"/>
      <c r="L166" s="2"/>
      <c r="M166" s="2"/>
      <c r="N166" s="2"/>
      <c r="O166" s="2"/>
      <c r="P166" s="2"/>
      <c r="Q166" s="2"/>
      <c r="R166" s="2"/>
      <c r="S166" s="2"/>
      <c r="T166" s="2"/>
      <c r="U166" s="2"/>
      <c r="V166" s="2"/>
      <c r="W166" s="2"/>
      <c r="X166" s="2"/>
      <c r="Y166" s="2"/>
      <c r="Z166" s="2"/>
    </row>
    <row r="167" spans="1:26" ht="13.5" customHeight="1" x14ac:dyDescent="0.25">
      <c r="A167" s="128"/>
      <c r="B167" s="133"/>
      <c r="C167" s="181"/>
      <c r="D167" s="133"/>
      <c r="E167" s="181"/>
      <c r="F167" s="133"/>
      <c r="G167" s="133"/>
      <c r="H167" s="133"/>
      <c r="I167" s="133"/>
      <c r="J167" s="133"/>
      <c r="K167" s="2"/>
      <c r="L167" s="2"/>
      <c r="M167" s="2"/>
      <c r="N167" s="2"/>
      <c r="O167" s="2"/>
      <c r="P167" s="2"/>
      <c r="Q167" s="2"/>
      <c r="R167" s="2"/>
      <c r="S167" s="2"/>
      <c r="T167" s="2"/>
      <c r="U167" s="2"/>
      <c r="V167" s="2"/>
      <c r="W167" s="2"/>
      <c r="X167" s="2"/>
      <c r="Y167" s="2"/>
      <c r="Z167" s="2"/>
    </row>
    <row r="168" spans="1:26" ht="13.5" customHeight="1" x14ac:dyDescent="0.25">
      <c r="A168" s="128"/>
      <c r="B168" s="133"/>
      <c r="C168" s="181"/>
      <c r="D168" s="133"/>
      <c r="E168" s="181"/>
      <c r="F168" s="133"/>
      <c r="G168" s="133"/>
      <c r="H168" s="133"/>
      <c r="I168" s="133"/>
      <c r="J168" s="133"/>
      <c r="K168" s="2"/>
      <c r="L168" s="2"/>
      <c r="M168" s="2"/>
      <c r="N168" s="2"/>
      <c r="O168" s="2"/>
      <c r="P168" s="2"/>
      <c r="Q168" s="2"/>
      <c r="R168" s="2"/>
      <c r="S168" s="2"/>
      <c r="T168" s="2"/>
      <c r="U168" s="2"/>
      <c r="V168" s="2"/>
      <c r="W168" s="2"/>
      <c r="X168" s="2"/>
      <c r="Y168" s="2"/>
      <c r="Z168" s="2"/>
    </row>
    <row r="169" spans="1:26" ht="13.5" customHeight="1" x14ac:dyDescent="0.25">
      <c r="A169" s="128"/>
      <c r="B169" s="133"/>
      <c r="C169" s="181"/>
      <c r="D169" s="133"/>
      <c r="E169" s="181"/>
      <c r="F169" s="133"/>
      <c r="G169" s="133"/>
      <c r="H169" s="133"/>
      <c r="I169" s="133"/>
      <c r="J169" s="133"/>
      <c r="K169" s="2"/>
      <c r="L169" s="2"/>
      <c r="M169" s="2"/>
      <c r="N169" s="2"/>
      <c r="O169" s="2"/>
      <c r="P169" s="2"/>
      <c r="Q169" s="2"/>
      <c r="R169" s="2"/>
      <c r="S169" s="2"/>
      <c r="T169" s="2"/>
      <c r="U169" s="2"/>
      <c r="V169" s="2"/>
      <c r="W169" s="2"/>
      <c r="X169" s="2"/>
      <c r="Y169" s="2"/>
      <c r="Z169" s="2"/>
    </row>
    <row r="170" spans="1:26" ht="13.5" customHeight="1" x14ac:dyDescent="0.25">
      <c r="A170" s="128"/>
      <c r="B170" s="133"/>
      <c r="C170" s="181"/>
      <c r="D170" s="133"/>
      <c r="E170" s="181"/>
      <c r="F170" s="133"/>
      <c r="G170" s="133"/>
      <c r="H170" s="133"/>
      <c r="I170" s="133"/>
      <c r="J170" s="133"/>
      <c r="K170" s="2"/>
      <c r="L170" s="2"/>
      <c r="M170" s="2"/>
      <c r="N170" s="2"/>
      <c r="O170" s="2"/>
      <c r="P170" s="2"/>
      <c r="Q170" s="2"/>
      <c r="R170" s="2"/>
      <c r="S170" s="2"/>
      <c r="T170" s="2"/>
      <c r="U170" s="2"/>
      <c r="V170" s="2"/>
      <c r="W170" s="2"/>
      <c r="X170" s="2"/>
      <c r="Y170" s="2"/>
      <c r="Z170" s="2"/>
    </row>
    <row r="171" spans="1:26" ht="13.5" customHeight="1" x14ac:dyDescent="0.25">
      <c r="A171" s="128"/>
      <c r="B171" s="133"/>
      <c r="C171" s="181"/>
      <c r="D171" s="133"/>
      <c r="E171" s="181"/>
      <c r="F171" s="133"/>
      <c r="G171" s="133"/>
      <c r="H171" s="133"/>
      <c r="I171" s="133"/>
      <c r="J171" s="133"/>
      <c r="K171" s="2"/>
      <c r="L171" s="2"/>
      <c r="M171" s="2"/>
      <c r="N171" s="2"/>
      <c r="O171" s="2"/>
      <c r="P171" s="2"/>
      <c r="Q171" s="2"/>
      <c r="R171" s="2"/>
      <c r="S171" s="2"/>
      <c r="T171" s="2"/>
      <c r="U171" s="2"/>
      <c r="V171" s="2"/>
      <c r="W171" s="2"/>
      <c r="X171" s="2"/>
      <c r="Y171" s="2"/>
      <c r="Z171" s="2"/>
    </row>
    <row r="172" spans="1:26" ht="13.5" customHeight="1" x14ac:dyDescent="0.25">
      <c r="A172" s="128"/>
      <c r="B172" s="133"/>
      <c r="C172" s="181"/>
      <c r="D172" s="133"/>
      <c r="E172" s="181"/>
      <c r="F172" s="133"/>
      <c r="G172" s="133"/>
      <c r="H172" s="133"/>
      <c r="I172" s="133"/>
      <c r="J172" s="133"/>
      <c r="K172" s="2"/>
      <c r="L172" s="2"/>
      <c r="M172" s="2"/>
      <c r="N172" s="2"/>
      <c r="O172" s="2"/>
      <c r="P172" s="2"/>
      <c r="Q172" s="2"/>
      <c r="R172" s="2"/>
      <c r="S172" s="2"/>
      <c r="T172" s="2"/>
      <c r="U172" s="2"/>
      <c r="V172" s="2"/>
      <c r="W172" s="2"/>
      <c r="X172" s="2"/>
      <c r="Y172" s="2"/>
      <c r="Z172" s="2"/>
    </row>
    <row r="173" spans="1:26" ht="13.5" customHeight="1" x14ac:dyDescent="0.25">
      <c r="A173" s="128"/>
      <c r="B173" s="133"/>
      <c r="C173" s="181"/>
      <c r="D173" s="133"/>
      <c r="E173" s="181"/>
      <c r="F173" s="133"/>
      <c r="G173" s="133"/>
      <c r="H173" s="133"/>
      <c r="I173" s="133"/>
      <c r="J173" s="133"/>
      <c r="K173" s="2"/>
      <c r="L173" s="2"/>
      <c r="M173" s="2"/>
      <c r="N173" s="2"/>
      <c r="O173" s="2"/>
      <c r="P173" s="2"/>
      <c r="Q173" s="2"/>
      <c r="R173" s="2"/>
      <c r="S173" s="2"/>
      <c r="T173" s="2"/>
      <c r="U173" s="2"/>
      <c r="V173" s="2"/>
      <c r="W173" s="2"/>
      <c r="X173" s="2"/>
      <c r="Y173" s="2"/>
      <c r="Z173" s="2"/>
    </row>
    <row r="174" spans="1:26" ht="13.5" customHeight="1" x14ac:dyDescent="0.25">
      <c r="A174" s="128"/>
      <c r="B174" s="133"/>
      <c r="C174" s="181"/>
      <c r="D174" s="133"/>
      <c r="E174" s="181"/>
      <c r="F174" s="133"/>
      <c r="G174" s="133"/>
      <c r="H174" s="133"/>
      <c r="I174" s="133"/>
      <c r="J174" s="133"/>
      <c r="K174" s="2"/>
      <c r="L174" s="2"/>
      <c r="M174" s="2"/>
      <c r="N174" s="2"/>
      <c r="O174" s="2"/>
      <c r="P174" s="2"/>
      <c r="Q174" s="2"/>
      <c r="R174" s="2"/>
      <c r="S174" s="2"/>
      <c r="T174" s="2"/>
      <c r="U174" s="2"/>
      <c r="V174" s="2"/>
      <c r="W174" s="2"/>
      <c r="X174" s="2"/>
      <c r="Y174" s="2"/>
      <c r="Z174" s="2"/>
    </row>
    <row r="175" spans="1:26" ht="13.5" customHeight="1" x14ac:dyDescent="0.25">
      <c r="A175" s="128"/>
      <c r="B175" s="133"/>
      <c r="C175" s="181"/>
      <c r="D175" s="133"/>
      <c r="E175" s="181"/>
      <c r="F175" s="133"/>
      <c r="G175" s="133"/>
      <c r="H175" s="133"/>
      <c r="I175" s="133"/>
      <c r="J175" s="133"/>
      <c r="K175" s="2"/>
      <c r="L175" s="2"/>
      <c r="M175" s="2"/>
      <c r="N175" s="2"/>
      <c r="O175" s="2"/>
      <c r="P175" s="2"/>
      <c r="Q175" s="2"/>
      <c r="R175" s="2"/>
      <c r="S175" s="2"/>
      <c r="T175" s="2"/>
      <c r="U175" s="2"/>
      <c r="V175" s="2"/>
      <c r="W175" s="2"/>
      <c r="X175" s="2"/>
      <c r="Y175" s="2"/>
      <c r="Z175" s="2"/>
    </row>
    <row r="176" spans="1:26" ht="13.5" customHeight="1" x14ac:dyDescent="0.25">
      <c r="A176" s="128"/>
      <c r="B176" s="133"/>
      <c r="C176" s="181"/>
      <c r="D176" s="133"/>
      <c r="E176" s="181"/>
      <c r="F176" s="133"/>
      <c r="G176" s="133"/>
      <c r="H176" s="133"/>
      <c r="I176" s="133"/>
      <c r="J176" s="133"/>
      <c r="K176" s="2"/>
      <c r="L176" s="2"/>
      <c r="M176" s="2"/>
      <c r="N176" s="2"/>
      <c r="O176" s="2"/>
      <c r="P176" s="2"/>
      <c r="Q176" s="2"/>
      <c r="R176" s="2"/>
      <c r="S176" s="2"/>
      <c r="T176" s="2"/>
      <c r="U176" s="2"/>
      <c r="V176" s="2"/>
      <c r="W176" s="2"/>
      <c r="X176" s="2"/>
      <c r="Y176" s="2"/>
      <c r="Z176" s="2"/>
    </row>
    <row r="177" spans="1:26" ht="13.5" customHeight="1" x14ac:dyDescent="0.25">
      <c r="A177" s="2"/>
      <c r="B177" s="2"/>
      <c r="C177" s="103"/>
      <c r="D177" s="2"/>
      <c r="E177" s="103"/>
      <c r="F177" s="2"/>
      <c r="G177" s="2"/>
      <c r="H177" s="2"/>
      <c r="I177" s="2"/>
      <c r="J177" s="2"/>
      <c r="K177" s="2"/>
      <c r="L177" s="2"/>
      <c r="M177" s="2"/>
      <c r="N177" s="2"/>
      <c r="O177" s="2"/>
      <c r="P177" s="2"/>
      <c r="Q177" s="2"/>
      <c r="R177" s="2"/>
      <c r="S177" s="2"/>
      <c r="T177" s="2"/>
      <c r="U177" s="2"/>
      <c r="V177" s="2"/>
      <c r="W177" s="2"/>
      <c r="X177" s="2"/>
      <c r="Y177" s="2"/>
      <c r="Z177" s="2"/>
    </row>
    <row r="178" spans="1:26" ht="13.5" customHeight="1" x14ac:dyDescent="0.25">
      <c r="A178" s="2"/>
      <c r="B178" s="2"/>
      <c r="C178" s="103"/>
      <c r="D178" s="2"/>
      <c r="E178" s="103"/>
      <c r="F178" s="2"/>
      <c r="G178" s="2"/>
      <c r="H178" s="2"/>
      <c r="I178" s="2"/>
      <c r="J178" s="2"/>
      <c r="K178" s="2"/>
      <c r="L178" s="2"/>
      <c r="M178" s="2"/>
      <c r="N178" s="2"/>
      <c r="O178" s="2"/>
      <c r="P178" s="2"/>
      <c r="Q178" s="2"/>
      <c r="R178" s="2"/>
      <c r="S178" s="2"/>
      <c r="T178" s="2"/>
      <c r="U178" s="2"/>
      <c r="V178" s="2"/>
      <c r="W178" s="2"/>
      <c r="X178" s="2"/>
      <c r="Y178" s="2"/>
      <c r="Z178" s="2"/>
    </row>
    <row r="179" spans="1:26" ht="13.5" customHeight="1" x14ac:dyDescent="0.25">
      <c r="A179" s="2"/>
      <c r="B179" s="2"/>
      <c r="C179" s="103"/>
      <c r="D179" s="2"/>
      <c r="E179" s="103"/>
      <c r="F179" s="2"/>
      <c r="G179" s="2"/>
      <c r="H179" s="2"/>
      <c r="I179" s="2"/>
      <c r="J179" s="2"/>
      <c r="K179" s="2"/>
      <c r="L179" s="2"/>
      <c r="M179" s="2"/>
      <c r="N179" s="2"/>
      <c r="O179" s="2"/>
      <c r="P179" s="2"/>
      <c r="Q179" s="2"/>
      <c r="R179" s="2"/>
      <c r="S179" s="2"/>
      <c r="T179" s="2"/>
      <c r="U179" s="2"/>
      <c r="V179" s="2"/>
      <c r="W179" s="2"/>
      <c r="X179" s="2"/>
      <c r="Y179" s="2"/>
      <c r="Z179" s="2"/>
    </row>
    <row r="180" spans="1:26" ht="13.5" customHeight="1" x14ac:dyDescent="0.25">
      <c r="A180" s="2"/>
      <c r="B180" s="2"/>
      <c r="C180" s="103"/>
      <c r="D180" s="2"/>
      <c r="E180" s="103"/>
      <c r="F180" s="2"/>
      <c r="G180" s="2"/>
      <c r="H180" s="2"/>
      <c r="I180" s="2"/>
      <c r="J180" s="2"/>
      <c r="K180" s="2"/>
      <c r="L180" s="2"/>
      <c r="M180" s="2"/>
      <c r="N180" s="2"/>
      <c r="O180" s="2"/>
      <c r="P180" s="2"/>
      <c r="Q180" s="2"/>
      <c r="R180" s="2"/>
      <c r="S180" s="2"/>
      <c r="T180" s="2"/>
      <c r="U180" s="2"/>
      <c r="V180" s="2"/>
      <c r="W180" s="2"/>
      <c r="X180" s="2"/>
      <c r="Y180" s="2"/>
      <c r="Z180" s="2"/>
    </row>
    <row r="181" spans="1:26" ht="13.5" customHeight="1" x14ac:dyDescent="0.25">
      <c r="A181" s="2"/>
      <c r="B181" s="2"/>
      <c r="C181" s="103"/>
      <c r="D181" s="2"/>
      <c r="E181" s="103"/>
      <c r="F181" s="2"/>
      <c r="G181" s="2"/>
      <c r="H181" s="2"/>
      <c r="I181" s="2"/>
      <c r="J181" s="2"/>
      <c r="K181" s="2"/>
      <c r="L181" s="2"/>
      <c r="M181" s="2"/>
      <c r="N181" s="2"/>
      <c r="O181" s="2"/>
      <c r="P181" s="2"/>
      <c r="Q181" s="2"/>
      <c r="R181" s="2"/>
      <c r="S181" s="2"/>
      <c r="T181" s="2"/>
      <c r="U181" s="2"/>
      <c r="V181" s="2"/>
      <c r="W181" s="2"/>
      <c r="X181" s="2"/>
      <c r="Y181" s="2"/>
      <c r="Z181" s="2"/>
    </row>
    <row r="182" spans="1:26" ht="13.5" customHeight="1" x14ac:dyDescent="0.25">
      <c r="A182" s="2"/>
      <c r="B182" s="2"/>
      <c r="C182" s="103"/>
      <c r="D182" s="2"/>
      <c r="E182" s="103"/>
      <c r="F182" s="2"/>
      <c r="G182" s="2"/>
      <c r="H182" s="2"/>
      <c r="I182" s="2"/>
      <c r="J182" s="2"/>
      <c r="K182" s="2"/>
      <c r="L182" s="2"/>
      <c r="M182" s="2"/>
      <c r="N182" s="2"/>
      <c r="O182" s="2"/>
      <c r="P182" s="2"/>
      <c r="Q182" s="2"/>
      <c r="R182" s="2"/>
      <c r="S182" s="2"/>
      <c r="T182" s="2"/>
      <c r="U182" s="2"/>
      <c r="V182" s="2"/>
      <c r="W182" s="2"/>
      <c r="X182" s="2"/>
      <c r="Y182" s="2"/>
      <c r="Z182" s="2"/>
    </row>
    <row r="183" spans="1:26" ht="13.5" customHeight="1" x14ac:dyDescent="0.25">
      <c r="A183" s="2"/>
      <c r="B183" s="2"/>
      <c r="C183" s="103"/>
      <c r="D183" s="2"/>
      <c r="E183" s="103"/>
      <c r="F183" s="2"/>
      <c r="G183" s="2"/>
      <c r="H183" s="2"/>
      <c r="I183" s="2"/>
      <c r="J183" s="2"/>
      <c r="K183" s="2"/>
      <c r="L183" s="2"/>
      <c r="M183" s="2"/>
      <c r="N183" s="2"/>
      <c r="O183" s="2"/>
      <c r="P183" s="2"/>
      <c r="Q183" s="2"/>
      <c r="R183" s="2"/>
      <c r="S183" s="2"/>
      <c r="T183" s="2"/>
      <c r="U183" s="2"/>
      <c r="V183" s="2"/>
      <c r="W183" s="2"/>
      <c r="X183" s="2"/>
      <c r="Y183" s="2"/>
      <c r="Z183" s="2"/>
    </row>
    <row r="184" spans="1:26" ht="13.5" customHeight="1" x14ac:dyDescent="0.25">
      <c r="A184" s="2"/>
      <c r="B184" s="2"/>
      <c r="C184" s="103"/>
      <c r="D184" s="2"/>
      <c r="E184" s="103"/>
      <c r="F184" s="2"/>
      <c r="G184" s="2"/>
      <c r="H184" s="2"/>
      <c r="I184" s="2"/>
      <c r="J184" s="2"/>
      <c r="K184" s="2"/>
      <c r="L184" s="2"/>
      <c r="M184" s="2"/>
      <c r="N184" s="2"/>
      <c r="O184" s="2"/>
      <c r="P184" s="2"/>
      <c r="Q184" s="2"/>
      <c r="R184" s="2"/>
      <c r="S184" s="2"/>
      <c r="T184" s="2"/>
      <c r="U184" s="2"/>
      <c r="V184" s="2"/>
      <c r="W184" s="2"/>
      <c r="X184" s="2"/>
      <c r="Y184" s="2"/>
      <c r="Z184" s="2"/>
    </row>
    <row r="185" spans="1:26" ht="13.5" customHeight="1" x14ac:dyDescent="0.25">
      <c r="A185" s="2"/>
      <c r="B185" s="2"/>
      <c r="C185" s="103"/>
      <c r="D185" s="2"/>
      <c r="E185" s="103"/>
      <c r="F185" s="2"/>
      <c r="G185" s="2"/>
      <c r="H185" s="2"/>
      <c r="I185" s="2"/>
      <c r="J185" s="2"/>
      <c r="K185" s="2"/>
      <c r="L185" s="2"/>
      <c r="M185" s="2"/>
      <c r="N185" s="2"/>
      <c r="O185" s="2"/>
      <c r="P185" s="2"/>
      <c r="Q185" s="2"/>
      <c r="R185" s="2"/>
      <c r="S185" s="2"/>
      <c r="T185" s="2"/>
      <c r="U185" s="2"/>
      <c r="V185" s="2"/>
      <c r="W185" s="2"/>
      <c r="X185" s="2"/>
      <c r="Y185" s="2"/>
      <c r="Z185" s="2"/>
    </row>
    <row r="186" spans="1:26" ht="13.5" customHeight="1" x14ac:dyDescent="0.25">
      <c r="A186" s="2"/>
      <c r="B186" s="2"/>
      <c r="C186" s="103"/>
      <c r="D186" s="2"/>
      <c r="E186" s="103"/>
      <c r="F186" s="2"/>
      <c r="G186" s="2"/>
      <c r="H186" s="2"/>
      <c r="I186" s="2"/>
      <c r="J186" s="2"/>
      <c r="K186" s="2"/>
      <c r="L186" s="2"/>
      <c r="M186" s="2"/>
      <c r="N186" s="2"/>
      <c r="O186" s="2"/>
      <c r="P186" s="2"/>
      <c r="Q186" s="2"/>
      <c r="R186" s="2"/>
      <c r="S186" s="2"/>
      <c r="T186" s="2"/>
      <c r="U186" s="2"/>
      <c r="V186" s="2"/>
      <c r="W186" s="2"/>
      <c r="X186" s="2"/>
      <c r="Y186" s="2"/>
      <c r="Z186" s="2"/>
    </row>
    <row r="187" spans="1:26" ht="13.5" customHeight="1" x14ac:dyDescent="0.25">
      <c r="A187" s="2"/>
      <c r="B187" s="2"/>
      <c r="C187" s="103"/>
      <c r="D187" s="2"/>
      <c r="E187" s="103"/>
      <c r="F187" s="2"/>
      <c r="G187" s="2"/>
      <c r="H187" s="2"/>
      <c r="I187" s="2"/>
      <c r="J187" s="2"/>
      <c r="K187" s="2"/>
      <c r="L187" s="2"/>
      <c r="M187" s="2"/>
      <c r="N187" s="2"/>
      <c r="O187" s="2"/>
      <c r="P187" s="2"/>
      <c r="Q187" s="2"/>
      <c r="R187" s="2"/>
      <c r="S187" s="2"/>
      <c r="T187" s="2"/>
      <c r="U187" s="2"/>
      <c r="V187" s="2"/>
      <c r="W187" s="2"/>
      <c r="X187" s="2"/>
      <c r="Y187" s="2"/>
      <c r="Z187" s="2"/>
    </row>
    <row r="188" spans="1:26" ht="13.5" customHeight="1" x14ac:dyDescent="0.25">
      <c r="A188" s="2"/>
      <c r="B188" s="2"/>
      <c r="C188" s="103"/>
      <c r="D188" s="2"/>
      <c r="E188" s="103"/>
      <c r="F188" s="2"/>
      <c r="G188" s="2"/>
      <c r="H188" s="2"/>
      <c r="I188" s="2"/>
      <c r="J188" s="2"/>
      <c r="K188" s="2"/>
      <c r="L188" s="2"/>
      <c r="M188" s="2"/>
      <c r="N188" s="2"/>
      <c r="O188" s="2"/>
      <c r="P188" s="2"/>
      <c r="Q188" s="2"/>
      <c r="R188" s="2"/>
      <c r="S188" s="2"/>
      <c r="T188" s="2"/>
      <c r="U188" s="2"/>
      <c r="V188" s="2"/>
      <c r="W188" s="2"/>
      <c r="X188" s="2"/>
      <c r="Y188" s="2"/>
      <c r="Z188" s="2"/>
    </row>
    <row r="189" spans="1:26" ht="13.5" customHeight="1" x14ac:dyDescent="0.25">
      <c r="A189" s="2"/>
      <c r="B189" s="2"/>
      <c r="C189" s="103"/>
      <c r="D189" s="2"/>
      <c r="E189" s="103"/>
      <c r="F189" s="2"/>
      <c r="G189" s="2"/>
      <c r="H189" s="2"/>
      <c r="I189" s="2"/>
      <c r="J189" s="2"/>
      <c r="K189" s="2"/>
      <c r="L189" s="2"/>
      <c r="M189" s="2"/>
      <c r="N189" s="2"/>
      <c r="O189" s="2"/>
      <c r="P189" s="2"/>
      <c r="Q189" s="2"/>
      <c r="R189" s="2"/>
      <c r="S189" s="2"/>
      <c r="T189" s="2"/>
      <c r="U189" s="2"/>
      <c r="V189" s="2"/>
      <c r="W189" s="2"/>
      <c r="X189" s="2"/>
      <c r="Y189" s="2"/>
      <c r="Z189" s="2"/>
    </row>
    <row r="190" spans="1:26" ht="13.5" customHeight="1" x14ac:dyDescent="0.25">
      <c r="A190" s="2"/>
      <c r="B190" s="2"/>
      <c r="C190" s="103"/>
      <c r="D190" s="2"/>
      <c r="E190" s="103"/>
      <c r="F190" s="2"/>
      <c r="G190" s="2"/>
      <c r="H190" s="2"/>
      <c r="I190" s="2"/>
      <c r="J190" s="2"/>
      <c r="K190" s="2"/>
      <c r="L190" s="2"/>
      <c r="M190" s="2"/>
      <c r="N190" s="2"/>
      <c r="O190" s="2"/>
      <c r="P190" s="2"/>
      <c r="Q190" s="2"/>
      <c r="R190" s="2"/>
      <c r="S190" s="2"/>
      <c r="T190" s="2"/>
      <c r="U190" s="2"/>
      <c r="V190" s="2"/>
      <c r="W190" s="2"/>
      <c r="X190" s="2"/>
      <c r="Y190" s="2"/>
      <c r="Z190" s="2"/>
    </row>
    <row r="191" spans="1:26" ht="13.5" customHeight="1" x14ac:dyDescent="0.25">
      <c r="A191" s="2"/>
      <c r="B191" s="2"/>
      <c r="C191" s="103"/>
      <c r="D191" s="2"/>
      <c r="E191" s="103"/>
      <c r="F191" s="2"/>
      <c r="G191" s="2"/>
      <c r="H191" s="2"/>
      <c r="I191" s="2"/>
      <c r="J191" s="2"/>
      <c r="K191" s="2"/>
      <c r="L191" s="2"/>
      <c r="M191" s="2"/>
      <c r="N191" s="2"/>
      <c r="O191" s="2"/>
      <c r="P191" s="2"/>
      <c r="Q191" s="2"/>
      <c r="R191" s="2"/>
      <c r="S191" s="2"/>
      <c r="T191" s="2"/>
      <c r="U191" s="2"/>
      <c r="V191" s="2"/>
      <c r="W191" s="2"/>
      <c r="X191" s="2"/>
      <c r="Y191" s="2"/>
      <c r="Z191" s="2"/>
    </row>
    <row r="192" spans="1:26" ht="13.5" customHeight="1" x14ac:dyDescent="0.25">
      <c r="A192" s="2"/>
      <c r="B192" s="2"/>
      <c r="C192" s="103"/>
      <c r="D192" s="2"/>
      <c r="E192" s="103"/>
      <c r="F192" s="2"/>
      <c r="G192" s="2"/>
      <c r="H192" s="2"/>
      <c r="I192" s="2"/>
      <c r="J192" s="2"/>
      <c r="K192" s="2"/>
      <c r="L192" s="2"/>
      <c r="M192" s="2"/>
      <c r="N192" s="2"/>
      <c r="O192" s="2"/>
      <c r="P192" s="2"/>
      <c r="Q192" s="2"/>
      <c r="R192" s="2"/>
      <c r="S192" s="2"/>
      <c r="T192" s="2"/>
      <c r="U192" s="2"/>
      <c r="V192" s="2"/>
      <c r="W192" s="2"/>
      <c r="X192" s="2"/>
      <c r="Y192" s="2"/>
      <c r="Z192" s="2"/>
    </row>
    <row r="193" spans="1:26" ht="13.5" customHeight="1" x14ac:dyDescent="0.25">
      <c r="A193" s="2"/>
      <c r="B193" s="2"/>
      <c r="C193" s="103"/>
      <c r="D193" s="2"/>
      <c r="E193" s="103"/>
      <c r="F193" s="2"/>
      <c r="G193" s="2"/>
      <c r="H193" s="2"/>
      <c r="I193" s="2"/>
      <c r="J193" s="2"/>
      <c r="K193" s="2"/>
      <c r="L193" s="2"/>
      <c r="M193" s="2"/>
      <c r="N193" s="2"/>
      <c r="O193" s="2"/>
      <c r="P193" s="2"/>
      <c r="Q193" s="2"/>
      <c r="R193" s="2"/>
      <c r="S193" s="2"/>
      <c r="T193" s="2"/>
      <c r="U193" s="2"/>
      <c r="V193" s="2"/>
      <c r="W193" s="2"/>
      <c r="X193" s="2"/>
      <c r="Y193" s="2"/>
      <c r="Z193" s="2"/>
    </row>
    <row r="194" spans="1:26" ht="13.5" customHeight="1" x14ac:dyDescent="0.25">
      <c r="A194" s="2"/>
      <c r="B194" s="2"/>
      <c r="C194" s="103"/>
      <c r="D194" s="2"/>
      <c r="E194" s="103"/>
      <c r="F194" s="2"/>
      <c r="G194" s="2"/>
      <c r="H194" s="2"/>
      <c r="I194" s="2"/>
      <c r="J194" s="2"/>
      <c r="K194" s="2"/>
      <c r="L194" s="2"/>
      <c r="M194" s="2"/>
      <c r="N194" s="2"/>
      <c r="O194" s="2"/>
      <c r="P194" s="2"/>
      <c r="Q194" s="2"/>
      <c r="R194" s="2"/>
      <c r="S194" s="2"/>
      <c r="T194" s="2"/>
      <c r="U194" s="2"/>
      <c r="V194" s="2"/>
      <c r="W194" s="2"/>
      <c r="X194" s="2"/>
      <c r="Y194" s="2"/>
      <c r="Z194" s="2"/>
    </row>
    <row r="195" spans="1:26" ht="13.5" customHeight="1" x14ac:dyDescent="0.25">
      <c r="A195" s="2"/>
      <c r="B195" s="2"/>
      <c r="C195" s="103"/>
      <c r="D195" s="2"/>
      <c r="E195" s="103"/>
      <c r="F195" s="2"/>
      <c r="G195" s="2"/>
      <c r="H195" s="2"/>
      <c r="I195" s="2"/>
      <c r="J195" s="2"/>
      <c r="K195" s="2"/>
      <c r="L195" s="2"/>
      <c r="M195" s="2"/>
      <c r="N195" s="2"/>
      <c r="O195" s="2"/>
      <c r="P195" s="2"/>
      <c r="Q195" s="2"/>
      <c r="R195" s="2"/>
      <c r="S195" s="2"/>
      <c r="T195" s="2"/>
      <c r="U195" s="2"/>
      <c r="V195" s="2"/>
      <c r="W195" s="2"/>
      <c r="X195" s="2"/>
      <c r="Y195" s="2"/>
      <c r="Z195" s="2"/>
    </row>
    <row r="196" spans="1:26" ht="13.5" customHeight="1" x14ac:dyDescent="0.25">
      <c r="A196" s="2"/>
      <c r="B196" s="2"/>
      <c r="C196" s="103"/>
      <c r="D196" s="2"/>
      <c r="E196" s="103"/>
      <c r="F196" s="2"/>
      <c r="G196" s="2"/>
      <c r="H196" s="2"/>
      <c r="I196" s="2"/>
      <c r="J196" s="2"/>
      <c r="K196" s="2"/>
      <c r="L196" s="2"/>
      <c r="M196" s="2"/>
      <c r="N196" s="2"/>
      <c r="O196" s="2"/>
      <c r="P196" s="2"/>
      <c r="Q196" s="2"/>
      <c r="R196" s="2"/>
      <c r="S196" s="2"/>
      <c r="T196" s="2"/>
      <c r="U196" s="2"/>
      <c r="V196" s="2"/>
      <c r="W196" s="2"/>
      <c r="X196" s="2"/>
      <c r="Y196" s="2"/>
      <c r="Z196" s="2"/>
    </row>
    <row r="197" spans="1:26" ht="13.5" customHeight="1" x14ac:dyDescent="0.25">
      <c r="A197" s="2"/>
      <c r="B197" s="2"/>
      <c r="C197" s="103"/>
      <c r="D197" s="2"/>
      <c r="E197" s="103"/>
      <c r="F197" s="2"/>
      <c r="G197" s="2"/>
      <c r="H197" s="2"/>
      <c r="I197" s="2"/>
      <c r="J197" s="2"/>
      <c r="K197" s="2"/>
      <c r="L197" s="2"/>
      <c r="M197" s="2"/>
      <c r="N197" s="2"/>
      <c r="O197" s="2"/>
      <c r="P197" s="2"/>
      <c r="Q197" s="2"/>
      <c r="R197" s="2"/>
      <c r="S197" s="2"/>
      <c r="T197" s="2"/>
      <c r="U197" s="2"/>
      <c r="V197" s="2"/>
      <c r="W197" s="2"/>
      <c r="X197" s="2"/>
      <c r="Y197" s="2"/>
      <c r="Z197" s="2"/>
    </row>
    <row r="198" spans="1:26" ht="13.5" customHeight="1" x14ac:dyDescent="0.25">
      <c r="A198" s="2"/>
      <c r="B198" s="2"/>
      <c r="C198" s="103"/>
      <c r="D198" s="2"/>
      <c r="E198" s="103"/>
      <c r="F198" s="2"/>
      <c r="G198" s="2"/>
      <c r="H198" s="2"/>
      <c r="I198" s="2"/>
      <c r="J198" s="2"/>
      <c r="K198" s="2"/>
      <c r="L198" s="2"/>
      <c r="M198" s="2"/>
      <c r="N198" s="2"/>
      <c r="O198" s="2"/>
      <c r="P198" s="2"/>
      <c r="Q198" s="2"/>
      <c r="R198" s="2"/>
      <c r="S198" s="2"/>
      <c r="T198" s="2"/>
      <c r="U198" s="2"/>
      <c r="V198" s="2"/>
      <c r="W198" s="2"/>
      <c r="X198" s="2"/>
      <c r="Y198" s="2"/>
      <c r="Z198" s="2"/>
    </row>
    <row r="199" spans="1:26" ht="13.5" customHeight="1" x14ac:dyDescent="0.25">
      <c r="A199" s="2"/>
      <c r="B199" s="2"/>
      <c r="C199" s="103"/>
      <c r="D199" s="2"/>
      <c r="E199" s="103"/>
      <c r="F199" s="2"/>
      <c r="G199" s="2"/>
      <c r="H199" s="2"/>
      <c r="I199" s="2"/>
      <c r="J199" s="2"/>
      <c r="K199" s="2"/>
      <c r="L199" s="2"/>
      <c r="M199" s="2"/>
      <c r="N199" s="2"/>
      <c r="O199" s="2"/>
      <c r="P199" s="2"/>
      <c r="Q199" s="2"/>
      <c r="R199" s="2"/>
      <c r="S199" s="2"/>
      <c r="T199" s="2"/>
      <c r="U199" s="2"/>
      <c r="V199" s="2"/>
      <c r="W199" s="2"/>
      <c r="X199" s="2"/>
      <c r="Y199" s="2"/>
      <c r="Z199" s="2"/>
    </row>
    <row r="200" spans="1:26" ht="13.5" customHeight="1" x14ac:dyDescent="0.25">
      <c r="A200" s="2"/>
      <c r="B200" s="2"/>
      <c r="C200" s="103"/>
      <c r="D200" s="2"/>
      <c r="E200" s="103"/>
      <c r="F200" s="2"/>
      <c r="G200" s="2"/>
      <c r="H200" s="2"/>
      <c r="I200" s="2"/>
      <c r="J200" s="2"/>
      <c r="K200" s="2"/>
      <c r="L200" s="2"/>
      <c r="M200" s="2"/>
      <c r="N200" s="2"/>
      <c r="O200" s="2"/>
      <c r="P200" s="2"/>
      <c r="Q200" s="2"/>
      <c r="R200" s="2"/>
      <c r="S200" s="2"/>
      <c r="T200" s="2"/>
      <c r="U200" s="2"/>
      <c r="V200" s="2"/>
      <c r="W200" s="2"/>
      <c r="X200" s="2"/>
      <c r="Y200" s="2"/>
      <c r="Z200" s="2"/>
    </row>
    <row r="201" spans="1:26" ht="13.5" customHeight="1" x14ac:dyDescent="0.25">
      <c r="A201" s="2"/>
      <c r="B201" s="2"/>
      <c r="C201" s="103"/>
      <c r="D201" s="2"/>
      <c r="E201" s="103"/>
      <c r="F201" s="2"/>
      <c r="G201" s="2"/>
      <c r="H201" s="2"/>
      <c r="I201" s="2"/>
      <c r="J201" s="2"/>
      <c r="K201" s="2"/>
      <c r="L201" s="2"/>
      <c r="M201" s="2"/>
      <c r="N201" s="2"/>
      <c r="O201" s="2"/>
      <c r="P201" s="2"/>
      <c r="Q201" s="2"/>
      <c r="R201" s="2"/>
      <c r="S201" s="2"/>
      <c r="T201" s="2"/>
      <c r="U201" s="2"/>
      <c r="V201" s="2"/>
      <c r="W201" s="2"/>
      <c r="X201" s="2"/>
      <c r="Y201" s="2"/>
      <c r="Z201" s="2"/>
    </row>
    <row r="202" spans="1:26" ht="13.5" customHeight="1" x14ac:dyDescent="0.25">
      <c r="A202" s="2"/>
      <c r="B202" s="2"/>
      <c r="C202" s="103"/>
      <c r="D202" s="2"/>
      <c r="E202" s="103"/>
      <c r="F202" s="2"/>
      <c r="G202" s="2"/>
      <c r="H202" s="2"/>
      <c r="I202" s="2"/>
      <c r="J202" s="2"/>
      <c r="K202" s="2"/>
      <c r="L202" s="2"/>
      <c r="M202" s="2"/>
      <c r="N202" s="2"/>
      <c r="O202" s="2"/>
      <c r="P202" s="2"/>
      <c r="Q202" s="2"/>
      <c r="R202" s="2"/>
      <c r="S202" s="2"/>
      <c r="T202" s="2"/>
      <c r="U202" s="2"/>
      <c r="V202" s="2"/>
      <c r="W202" s="2"/>
      <c r="X202" s="2"/>
      <c r="Y202" s="2"/>
      <c r="Z202" s="2"/>
    </row>
    <row r="203" spans="1:26" ht="13.5" customHeight="1" x14ac:dyDescent="0.25">
      <c r="A203" s="2"/>
      <c r="B203" s="2"/>
      <c r="C203" s="103"/>
      <c r="D203" s="2"/>
      <c r="E203" s="103"/>
      <c r="F203" s="2"/>
      <c r="G203" s="2"/>
      <c r="H203" s="2"/>
      <c r="I203" s="2"/>
      <c r="J203" s="2"/>
      <c r="K203" s="2"/>
      <c r="L203" s="2"/>
      <c r="M203" s="2"/>
      <c r="N203" s="2"/>
      <c r="O203" s="2"/>
      <c r="P203" s="2"/>
      <c r="Q203" s="2"/>
      <c r="R203" s="2"/>
      <c r="S203" s="2"/>
      <c r="T203" s="2"/>
      <c r="U203" s="2"/>
      <c r="V203" s="2"/>
      <c r="W203" s="2"/>
      <c r="X203" s="2"/>
      <c r="Y203" s="2"/>
      <c r="Z203" s="2"/>
    </row>
    <row r="204" spans="1:26" ht="13.5" customHeight="1" x14ac:dyDescent="0.25">
      <c r="A204" s="2"/>
      <c r="B204" s="2"/>
      <c r="C204" s="103"/>
      <c r="D204" s="2"/>
      <c r="E204" s="103"/>
      <c r="F204" s="2"/>
      <c r="G204" s="2"/>
      <c r="H204" s="2"/>
      <c r="I204" s="2"/>
      <c r="J204" s="2"/>
      <c r="K204" s="2"/>
      <c r="L204" s="2"/>
      <c r="M204" s="2"/>
      <c r="N204" s="2"/>
      <c r="O204" s="2"/>
      <c r="P204" s="2"/>
      <c r="Q204" s="2"/>
      <c r="R204" s="2"/>
      <c r="S204" s="2"/>
      <c r="T204" s="2"/>
      <c r="U204" s="2"/>
      <c r="V204" s="2"/>
      <c r="W204" s="2"/>
      <c r="X204" s="2"/>
      <c r="Y204" s="2"/>
      <c r="Z204" s="2"/>
    </row>
    <row r="205" spans="1:26" ht="13.5" customHeight="1" x14ac:dyDescent="0.25">
      <c r="A205" s="2"/>
      <c r="B205" s="2"/>
      <c r="C205" s="103"/>
      <c r="D205" s="2"/>
      <c r="E205" s="103"/>
      <c r="F205" s="2"/>
      <c r="G205" s="2"/>
      <c r="H205" s="2"/>
      <c r="I205" s="2"/>
      <c r="J205" s="2"/>
      <c r="K205" s="2"/>
      <c r="L205" s="2"/>
      <c r="M205" s="2"/>
      <c r="N205" s="2"/>
      <c r="O205" s="2"/>
      <c r="P205" s="2"/>
      <c r="Q205" s="2"/>
      <c r="R205" s="2"/>
      <c r="S205" s="2"/>
      <c r="T205" s="2"/>
      <c r="U205" s="2"/>
      <c r="V205" s="2"/>
      <c r="W205" s="2"/>
      <c r="X205" s="2"/>
      <c r="Y205" s="2"/>
      <c r="Z205" s="2"/>
    </row>
    <row r="206" spans="1:26" ht="13.5" customHeight="1" x14ac:dyDescent="0.25">
      <c r="A206" s="2"/>
      <c r="B206" s="2"/>
      <c r="C206" s="103"/>
      <c r="D206" s="2"/>
      <c r="E206" s="103"/>
      <c r="F206" s="2"/>
      <c r="G206" s="2"/>
      <c r="H206" s="2"/>
      <c r="I206" s="2"/>
      <c r="J206" s="2"/>
      <c r="K206" s="2"/>
      <c r="L206" s="2"/>
      <c r="M206" s="2"/>
      <c r="N206" s="2"/>
      <c r="O206" s="2"/>
      <c r="P206" s="2"/>
      <c r="Q206" s="2"/>
      <c r="R206" s="2"/>
      <c r="S206" s="2"/>
      <c r="T206" s="2"/>
      <c r="U206" s="2"/>
      <c r="V206" s="2"/>
      <c r="W206" s="2"/>
      <c r="X206" s="2"/>
      <c r="Y206" s="2"/>
      <c r="Z206" s="2"/>
    </row>
    <row r="207" spans="1:26" ht="13.5" customHeight="1" x14ac:dyDescent="0.25">
      <c r="A207" s="2"/>
      <c r="B207" s="2"/>
      <c r="C207" s="103"/>
      <c r="D207" s="2"/>
      <c r="E207" s="103"/>
      <c r="F207" s="2"/>
      <c r="G207" s="2"/>
      <c r="H207" s="2"/>
      <c r="I207" s="2"/>
      <c r="J207" s="2"/>
      <c r="K207" s="2"/>
      <c r="L207" s="2"/>
      <c r="M207" s="2"/>
      <c r="N207" s="2"/>
      <c r="O207" s="2"/>
      <c r="P207" s="2"/>
      <c r="Q207" s="2"/>
      <c r="R207" s="2"/>
      <c r="S207" s="2"/>
      <c r="T207" s="2"/>
      <c r="U207" s="2"/>
      <c r="V207" s="2"/>
      <c r="W207" s="2"/>
      <c r="X207" s="2"/>
      <c r="Y207" s="2"/>
      <c r="Z207" s="2"/>
    </row>
    <row r="208" spans="1:26" ht="13.5" customHeight="1" x14ac:dyDescent="0.25">
      <c r="A208" s="2"/>
      <c r="B208" s="2"/>
      <c r="C208" s="103"/>
      <c r="D208" s="2"/>
      <c r="E208" s="103"/>
      <c r="F208" s="2"/>
      <c r="G208" s="2"/>
      <c r="H208" s="2"/>
      <c r="I208" s="2"/>
      <c r="J208" s="2"/>
      <c r="K208" s="2"/>
      <c r="L208" s="2"/>
      <c r="M208" s="2"/>
      <c r="N208" s="2"/>
      <c r="O208" s="2"/>
      <c r="P208" s="2"/>
      <c r="Q208" s="2"/>
      <c r="R208" s="2"/>
      <c r="S208" s="2"/>
      <c r="T208" s="2"/>
      <c r="U208" s="2"/>
      <c r="V208" s="2"/>
      <c r="W208" s="2"/>
      <c r="X208" s="2"/>
      <c r="Y208" s="2"/>
      <c r="Z208" s="2"/>
    </row>
    <row r="209" spans="1:26" ht="13.5" customHeight="1" x14ac:dyDescent="0.25">
      <c r="A209" s="2"/>
      <c r="B209" s="2"/>
      <c r="C209" s="103"/>
      <c r="D209" s="2"/>
      <c r="E209" s="103"/>
      <c r="F209" s="2"/>
      <c r="G209" s="2"/>
      <c r="H209" s="2"/>
      <c r="I209" s="2"/>
      <c r="J209" s="2"/>
      <c r="K209" s="2"/>
      <c r="L209" s="2"/>
      <c r="M209" s="2"/>
      <c r="N209" s="2"/>
      <c r="O209" s="2"/>
      <c r="P209" s="2"/>
      <c r="Q209" s="2"/>
      <c r="R209" s="2"/>
      <c r="S209" s="2"/>
      <c r="T209" s="2"/>
      <c r="U209" s="2"/>
      <c r="V209" s="2"/>
      <c r="W209" s="2"/>
      <c r="X209" s="2"/>
      <c r="Y209" s="2"/>
      <c r="Z209" s="2"/>
    </row>
    <row r="210" spans="1:26" ht="13.5" customHeight="1" x14ac:dyDescent="0.25">
      <c r="A210" s="2"/>
      <c r="B210" s="2"/>
      <c r="C210" s="103"/>
      <c r="D210" s="2"/>
      <c r="E210" s="103"/>
      <c r="F210" s="2"/>
      <c r="G210" s="2"/>
      <c r="H210" s="2"/>
      <c r="I210" s="2"/>
      <c r="J210" s="2"/>
      <c r="K210" s="2"/>
      <c r="L210" s="2"/>
      <c r="M210" s="2"/>
      <c r="N210" s="2"/>
      <c r="O210" s="2"/>
      <c r="P210" s="2"/>
      <c r="Q210" s="2"/>
      <c r="R210" s="2"/>
      <c r="S210" s="2"/>
      <c r="T210" s="2"/>
      <c r="U210" s="2"/>
      <c r="V210" s="2"/>
      <c r="W210" s="2"/>
      <c r="X210" s="2"/>
      <c r="Y210" s="2"/>
      <c r="Z210" s="2"/>
    </row>
    <row r="211" spans="1:26" ht="13.5" customHeight="1" x14ac:dyDescent="0.25">
      <c r="A211" s="2"/>
      <c r="B211" s="2"/>
      <c r="C211" s="103"/>
      <c r="D211" s="2"/>
      <c r="E211" s="103"/>
      <c r="F211" s="2"/>
      <c r="G211" s="2"/>
      <c r="H211" s="2"/>
      <c r="I211" s="2"/>
      <c r="J211" s="2"/>
      <c r="K211" s="2"/>
      <c r="L211" s="2"/>
      <c r="M211" s="2"/>
      <c r="N211" s="2"/>
      <c r="O211" s="2"/>
      <c r="P211" s="2"/>
      <c r="Q211" s="2"/>
      <c r="R211" s="2"/>
      <c r="S211" s="2"/>
      <c r="T211" s="2"/>
      <c r="U211" s="2"/>
      <c r="V211" s="2"/>
      <c r="W211" s="2"/>
      <c r="X211" s="2"/>
      <c r="Y211" s="2"/>
      <c r="Z211" s="2"/>
    </row>
    <row r="212" spans="1:26" ht="13.5" customHeight="1" x14ac:dyDescent="0.25">
      <c r="A212" s="2"/>
      <c r="B212" s="2"/>
      <c r="C212" s="103"/>
      <c r="D212" s="2"/>
      <c r="E212" s="103"/>
      <c r="F212" s="2"/>
      <c r="G212" s="2"/>
      <c r="H212" s="2"/>
      <c r="I212" s="2"/>
      <c r="J212" s="2"/>
      <c r="K212" s="2"/>
      <c r="L212" s="2"/>
      <c r="M212" s="2"/>
      <c r="N212" s="2"/>
      <c r="O212" s="2"/>
      <c r="P212" s="2"/>
      <c r="Q212" s="2"/>
      <c r="R212" s="2"/>
      <c r="S212" s="2"/>
      <c r="T212" s="2"/>
      <c r="U212" s="2"/>
      <c r="V212" s="2"/>
      <c r="W212" s="2"/>
      <c r="X212" s="2"/>
      <c r="Y212" s="2"/>
      <c r="Z212" s="2"/>
    </row>
    <row r="213" spans="1:26" ht="13.5" customHeight="1" x14ac:dyDescent="0.25">
      <c r="A213" s="2"/>
      <c r="B213" s="2"/>
      <c r="C213" s="103"/>
      <c r="D213" s="2"/>
      <c r="E213" s="103"/>
      <c r="F213" s="2"/>
      <c r="G213" s="2"/>
      <c r="H213" s="2"/>
      <c r="I213" s="2"/>
      <c r="J213" s="2"/>
      <c r="K213" s="2"/>
      <c r="L213" s="2"/>
      <c r="M213" s="2"/>
      <c r="N213" s="2"/>
      <c r="O213" s="2"/>
      <c r="P213" s="2"/>
      <c r="Q213" s="2"/>
      <c r="R213" s="2"/>
      <c r="S213" s="2"/>
      <c r="T213" s="2"/>
      <c r="U213" s="2"/>
      <c r="V213" s="2"/>
      <c r="W213" s="2"/>
      <c r="X213" s="2"/>
      <c r="Y213" s="2"/>
      <c r="Z213" s="2"/>
    </row>
    <row r="214" spans="1:26" ht="13.5" customHeight="1" x14ac:dyDescent="0.25">
      <c r="A214" s="2"/>
      <c r="B214" s="2"/>
      <c r="C214" s="103"/>
      <c r="D214" s="2"/>
      <c r="E214" s="103"/>
      <c r="F214" s="2"/>
      <c r="G214" s="2"/>
      <c r="H214" s="2"/>
      <c r="I214" s="2"/>
      <c r="J214" s="2"/>
      <c r="K214" s="2"/>
      <c r="L214" s="2"/>
      <c r="M214" s="2"/>
      <c r="N214" s="2"/>
      <c r="O214" s="2"/>
      <c r="P214" s="2"/>
      <c r="Q214" s="2"/>
      <c r="R214" s="2"/>
      <c r="S214" s="2"/>
      <c r="T214" s="2"/>
      <c r="U214" s="2"/>
      <c r="V214" s="2"/>
      <c r="W214" s="2"/>
      <c r="X214" s="2"/>
      <c r="Y214" s="2"/>
      <c r="Z214" s="2"/>
    </row>
    <row r="215" spans="1:26" ht="13.5" customHeight="1" x14ac:dyDescent="0.25">
      <c r="A215" s="2"/>
      <c r="B215" s="2"/>
      <c r="C215" s="103"/>
      <c r="D215" s="2"/>
      <c r="E215" s="103"/>
      <c r="F215" s="2"/>
      <c r="G215" s="2"/>
      <c r="H215" s="2"/>
      <c r="I215" s="2"/>
      <c r="J215" s="2"/>
      <c r="K215" s="2"/>
      <c r="L215" s="2"/>
      <c r="M215" s="2"/>
      <c r="N215" s="2"/>
      <c r="O215" s="2"/>
      <c r="P215" s="2"/>
      <c r="Q215" s="2"/>
      <c r="R215" s="2"/>
      <c r="S215" s="2"/>
      <c r="T215" s="2"/>
      <c r="U215" s="2"/>
      <c r="V215" s="2"/>
      <c r="W215" s="2"/>
      <c r="X215" s="2"/>
      <c r="Y215" s="2"/>
      <c r="Z215" s="2"/>
    </row>
    <row r="216" spans="1:26" ht="13.5" customHeight="1" x14ac:dyDescent="0.25">
      <c r="A216" s="2"/>
      <c r="B216" s="2"/>
      <c r="C216" s="103"/>
      <c r="D216" s="2"/>
      <c r="E216" s="103"/>
      <c r="F216" s="2"/>
      <c r="G216" s="2"/>
      <c r="H216" s="2"/>
      <c r="I216" s="2"/>
      <c r="J216" s="2"/>
      <c r="K216" s="2"/>
      <c r="L216" s="2"/>
      <c r="M216" s="2"/>
      <c r="N216" s="2"/>
      <c r="O216" s="2"/>
      <c r="P216" s="2"/>
      <c r="Q216" s="2"/>
      <c r="R216" s="2"/>
      <c r="S216" s="2"/>
      <c r="T216" s="2"/>
      <c r="U216" s="2"/>
      <c r="V216" s="2"/>
      <c r="W216" s="2"/>
      <c r="X216" s="2"/>
      <c r="Y216" s="2"/>
      <c r="Z216" s="2"/>
    </row>
    <row r="217" spans="1:26" ht="13.5" customHeight="1" x14ac:dyDescent="0.25">
      <c r="A217" s="2"/>
      <c r="B217" s="2"/>
      <c r="C217" s="103"/>
      <c r="D217" s="2"/>
      <c r="E217" s="103"/>
      <c r="F217" s="2"/>
      <c r="G217" s="2"/>
      <c r="H217" s="2"/>
      <c r="I217" s="2"/>
      <c r="J217" s="2"/>
      <c r="K217" s="2"/>
      <c r="L217" s="2"/>
      <c r="M217" s="2"/>
      <c r="N217" s="2"/>
      <c r="O217" s="2"/>
      <c r="P217" s="2"/>
      <c r="Q217" s="2"/>
      <c r="R217" s="2"/>
      <c r="S217" s="2"/>
      <c r="T217" s="2"/>
      <c r="U217" s="2"/>
      <c r="V217" s="2"/>
      <c r="W217" s="2"/>
      <c r="X217" s="2"/>
      <c r="Y217" s="2"/>
      <c r="Z217" s="2"/>
    </row>
    <row r="218" spans="1:26" ht="13.5" customHeight="1" x14ac:dyDescent="0.25">
      <c r="A218" s="2"/>
      <c r="B218" s="2"/>
      <c r="C218" s="103"/>
      <c r="D218" s="2"/>
      <c r="E218" s="103"/>
      <c r="F218" s="2"/>
      <c r="G218" s="2"/>
      <c r="H218" s="2"/>
      <c r="I218" s="2"/>
      <c r="J218" s="2"/>
      <c r="K218" s="2"/>
      <c r="L218" s="2"/>
      <c r="M218" s="2"/>
      <c r="N218" s="2"/>
      <c r="O218" s="2"/>
      <c r="P218" s="2"/>
      <c r="Q218" s="2"/>
      <c r="R218" s="2"/>
      <c r="S218" s="2"/>
      <c r="T218" s="2"/>
      <c r="U218" s="2"/>
      <c r="V218" s="2"/>
      <c r="W218" s="2"/>
      <c r="X218" s="2"/>
      <c r="Y218" s="2"/>
      <c r="Z218" s="2"/>
    </row>
    <row r="219" spans="1:26" ht="13.5" customHeight="1" x14ac:dyDescent="0.25">
      <c r="A219" s="2"/>
      <c r="B219" s="2"/>
      <c r="C219" s="103"/>
      <c r="D219" s="2"/>
      <c r="E219" s="103"/>
      <c r="F219" s="2"/>
      <c r="G219" s="2"/>
      <c r="H219" s="2"/>
      <c r="I219" s="2"/>
      <c r="J219" s="2"/>
      <c r="K219" s="2"/>
      <c r="L219" s="2"/>
      <c r="M219" s="2"/>
      <c r="N219" s="2"/>
      <c r="O219" s="2"/>
      <c r="P219" s="2"/>
      <c r="Q219" s="2"/>
      <c r="R219" s="2"/>
      <c r="S219" s="2"/>
      <c r="T219" s="2"/>
      <c r="U219" s="2"/>
      <c r="V219" s="2"/>
      <c r="W219" s="2"/>
      <c r="X219" s="2"/>
      <c r="Y219" s="2"/>
      <c r="Z219" s="2"/>
    </row>
    <row r="220" spans="1:26" ht="13.5" customHeight="1" x14ac:dyDescent="0.25">
      <c r="A220" s="2"/>
      <c r="B220" s="2"/>
      <c r="C220" s="103"/>
      <c r="D220" s="2"/>
      <c r="E220" s="103"/>
      <c r="F220" s="2"/>
      <c r="G220" s="2"/>
      <c r="H220" s="2"/>
      <c r="I220" s="2"/>
      <c r="J220" s="2"/>
      <c r="K220" s="2"/>
      <c r="L220" s="2"/>
      <c r="M220" s="2"/>
      <c r="N220" s="2"/>
      <c r="O220" s="2"/>
      <c r="P220" s="2"/>
      <c r="Q220" s="2"/>
      <c r="R220" s="2"/>
      <c r="S220" s="2"/>
      <c r="T220" s="2"/>
      <c r="U220" s="2"/>
      <c r="V220" s="2"/>
      <c r="W220" s="2"/>
      <c r="X220" s="2"/>
      <c r="Y220" s="2"/>
      <c r="Z220" s="2"/>
    </row>
    <row r="221" spans="1:26" ht="13.5" customHeight="1" x14ac:dyDescent="0.25">
      <c r="A221" s="2"/>
      <c r="B221" s="2"/>
      <c r="C221" s="103"/>
      <c r="D221" s="2"/>
      <c r="E221" s="103"/>
      <c r="F221" s="2"/>
      <c r="G221" s="2"/>
      <c r="H221" s="2"/>
      <c r="I221" s="2"/>
      <c r="J221" s="2"/>
      <c r="K221" s="2"/>
      <c r="L221" s="2"/>
      <c r="M221" s="2"/>
      <c r="N221" s="2"/>
      <c r="O221" s="2"/>
      <c r="P221" s="2"/>
      <c r="Q221" s="2"/>
      <c r="R221" s="2"/>
      <c r="S221" s="2"/>
      <c r="T221" s="2"/>
      <c r="U221" s="2"/>
      <c r="V221" s="2"/>
      <c r="W221" s="2"/>
      <c r="X221" s="2"/>
      <c r="Y221" s="2"/>
      <c r="Z221" s="2"/>
    </row>
    <row r="222" spans="1:26" ht="13.5" customHeight="1" x14ac:dyDescent="0.25">
      <c r="A222" s="2"/>
      <c r="B222" s="2"/>
      <c r="C222" s="103"/>
      <c r="D222" s="2"/>
      <c r="E222" s="103"/>
      <c r="F222" s="2"/>
      <c r="G222" s="2"/>
      <c r="H222" s="2"/>
      <c r="I222" s="2"/>
      <c r="J222" s="2"/>
      <c r="K222" s="2"/>
      <c r="L222" s="2"/>
      <c r="M222" s="2"/>
      <c r="N222" s="2"/>
      <c r="O222" s="2"/>
      <c r="P222" s="2"/>
      <c r="Q222" s="2"/>
      <c r="R222" s="2"/>
      <c r="S222" s="2"/>
      <c r="T222" s="2"/>
      <c r="U222" s="2"/>
      <c r="V222" s="2"/>
      <c r="W222" s="2"/>
      <c r="X222" s="2"/>
      <c r="Y222" s="2"/>
      <c r="Z222" s="2"/>
    </row>
    <row r="223" spans="1:26" ht="13.5" customHeight="1" x14ac:dyDescent="0.25">
      <c r="A223" s="2"/>
      <c r="B223" s="2"/>
      <c r="C223" s="103"/>
      <c r="D223" s="2"/>
      <c r="E223" s="103"/>
      <c r="F223" s="2"/>
      <c r="G223" s="2"/>
      <c r="H223" s="2"/>
      <c r="I223" s="2"/>
      <c r="J223" s="2"/>
      <c r="K223" s="2"/>
      <c r="L223" s="2"/>
      <c r="M223" s="2"/>
      <c r="N223" s="2"/>
      <c r="O223" s="2"/>
      <c r="P223" s="2"/>
      <c r="Q223" s="2"/>
      <c r="R223" s="2"/>
      <c r="S223" s="2"/>
      <c r="T223" s="2"/>
      <c r="U223" s="2"/>
      <c r="V223" s="2"/>
      <c r="W223" s="2"/>
      <c r="X223" s="2"/>
      <c r="Y223" s="2"/>
      <c r="Z223" s="2"/>
    </row>
    <row r="224" spans="1:26" ht="13.5" customHeight="1" x14ac:dyDescent="0.25">
      <c r="A224" s="2"/>
      <c r="B224" s="2"/>
      <c r="C224" s="103"/>
      <c r="D224" s="2"/>
      <c r="E224" s="103"/>
      <c r="F224" s="2"/>
      <c r="G224" s="2"/>
      <c r="H224" s="2"/>
      <c r="I224" s="2"/>
      <c r="J224" s="2"/>
      <c r="K224" s="2"/>
      <c r="L224" s="2"/>
      <c r="M224" s="2"/>
      <c r="N224" s="2"/>
      <c r="O224" s="2"/>
      <c r="P224" s="2"/>
      <c r="Q224" s="2"/>
      <c r="R224" s="2"/>
      <c r="S224" s="2"/>
      <c r="T224" s="2"/>
      <c r="U224" s="2"/>
      <c r="V224" s="2"/>
      <c r="W224" s="2"/>
      <c r="X224" s="2"/>
      <c r="Y224" s="2"/>
      <c r="Z224" s="2"/>
    </row>
    <row r="225" spans="1:26" ht="13.5" customHeight="1" x14ac:dyDescent="0.25">
      <c r="A225" s="2"/>
      <c r="B225" s="2"/>
      <c r="C225" s="103"/>
      <c r="D225" s="2"/>
      <c r="E225" s="103"/>
      <c r="F225" s="2"/>
      <c r="G225" s="2"/>
      <c r="H225" s="2"/>
      <c r="I225" s="2"/>
      <c r="J225" s="2"/>
      <c r="K225" s="2"/>
      <c r="L225" s="2"/>
      <c r="M225" s="2"/>
      <c r="N225" s="2"/>
      <c r="O225" s="2"/>
      <c r="P225" s="2"/>
      <c r="Q225" s="2"/>
      <c r="R225" s="2"/>
      <c r="S225" s="2"/>
      <c r="T225" s="2"/>
      <c r="U225" s="2"/>
      <c r="V225" s="2"/>
      <c r="W225" s="2"/>
      <c r="X225" s="2"/>
      <c r="Y225" s="2"/>
      <c r="Z225" s="2"/>
    </row>
    <row r="226" spans="1:26" ht="13.5" customHeight="1" x14ac:dyDescent="0.25">
      <c r="A226" s="2"/>
      <c r="B226" s="2"/>
      <c r="C226" s="103"/>
      <c r="D226" s="2"/>
      <c r="E226" s="103"/>
      <c r="F226" s="2"/>
      <c r="G226" s="2"/>
      <c r="H226" s="2"/>
      <c r="I226" s="2"/>
      <c r="J226" s="2"/>
      <c r="K226" s="2"/>
      <c r="L226" s="2"/>
      <c r="M226" s="2"/>
      <c r="N226" s="2"/>
      <c r="O226" s="2"/>
      <c r="P226" s="2"/>
      <c r="Q226" s="2"/>
      <c r="R226" s="2"/>
      <c r="S226" s="2"/>
      <c r="T226" s="2"/>
      <c r="U226" s="2"/>
      <c r="V226" s="2"/>
      <c r="W226" s="2"/>
      <c r="X226" s="2"/>
      <c r="Y226" s="2"/>
      <c r="Z226" s="2"/>
    </row>
    <row r="227" spans="1:26" ht="13.5" customHeight="1" x14ac:dyDescent="0.25">
      <c r="A227" s="2"/>
      <c r="B227" s="2"/>
      <c r="C227" s="103"/>
      <c r="D227" s="2"/>
      <c r="E227" s="103"/>
      <c r="F227" s="2"/>
      <c r="G227" s="2"/>
      <c r="H227" s="2"/>
      <c r="I227" s="2"/>
      <c r="J227" s="2"/>
      <c r="K227" s="2"/>
      <c r="L227" s="2"/>
      <c r="M227" s="2"/>
      <c r="N227" s="2"/>
      <c r="O227" s="2"/>
      <c r="P227" s="2"/>
      <c r="Q227" s="2"/>
      <c r="R227" s="2"/>
      <c r="S227" s="2"/>
      <c r="T227" s="2"/>
      <c r="U227" s="2"/>
      <c r="V227" s="2"/>
      <c r="W227" s="2"/>
      <c r="X227" s="2"/>
      <c r="Y227" s="2"/>
      <c r="Z227" s="2"/>
    </row>
    <row r="228" spans="1:26" ht="13.5" customHeight="1" x14ac:dyDescent="0.25">
      <c r="A228" s="2"/>
      <c r="B228" s="2"/>
      <c r="C228" s="103"/>
      <c r="D228" s="2"/>
      <c r="E228" s="103"/>
      <c r="F228" s="2"/>
      <c r="G228" s="2"/>
      <c r="H228" s="2"/>
      <c r="I228" s="2"/>
      <c r="J228" s="2"/>
      <c r="K228" s="2"/>
      <c r="L228" s="2"/>
      <c r="M228" s="2"/>
      <c r="N228" s="2"/>
      <c r="O228" s="2"/>
      <c r="P228" s="2"/>
      <c r="Q228" s="2"/>
      <c r="R228" s="2"/>
      <c r="S228" s="2"/>
      <c r="T228" s="2"/>
      <c r="U228" s="2"/>
      <c r="V228" s="2"/>
      <c r="W228" s="2"/>
      <c r="X228" s="2"/>
      <c r="Y228" s="2"/>
      <c r="Z228" s="2"/>
    </row>
    <row r="229" spans="1:26" ht="13.5" customHeight="1" x14ac:dyDescent="0.25">
      <c r="A229" s="2"/>
      <c r="B229" s="2"/>
      <c r="C229" s="103"/>
      <c r="D229" s="2"/>
      <c r="E229" s="103"/>
      <c r="F229" s="2"/>
      <c r="G229" s="2"/>
      <c r="H229" s="2"/>
      <c r="I229" s="2"/>
      <c r="J229" s="2"/>
      <c r="K229" s="2"/>
      <c r="L229" s="2"/>
      <c r="M229" s="2"/>
      <c r="N229" s="2"/>
      <c r="O229" s="2"/>
      <c r="P229" s="2"/>
      <c r="Q229" s="2"/>
      <c r="R229" s="2"/>
      <c r="S229" s="2"/>
      <c r="T229" s="2"/>
      <c r="U229" s="2"/>
      <c r="V229" s="2"/>
      <c r="W229" s="2"/>
      <c r="X229" s="2"/>
      <c r="Y229" s="2"/>
      <c r="Z229" s="2"/>
    </row>
    <row r="230" spans="1:26" ht="13.5" customHeight="1" x14ac:dyDescent="0.25">
      <c r="A230" s="2"/>
      <c r="B230" s="2"/>
      <c r="C230" s="103"/>
      <c r="D230" s="2"/>
      <c r="E230" s="103"/>
      <c r="F230" s="2"/>
      <c r="G230" s="2"/>
      <c r="H230" s="2"/>
      <c r="I230" s="2"/>
      <c r="J230" s="2"/>
      <c r="K230" s="2"/>
      <c r="L230" s="2"/>
      <c r="M230" s="2"/>
      <c r="N230" s="2"/>
      <c r="O230" s="2"/>
      <c r="P230" s="2"/>
      <c r="Q230" s="2"/>
      <c r="R230" s="2"/>
      <c r="S230" s="2"/>
      <c r="T230" s="2"/>
      <c r="U230" s="2"/>
      <c r="V230" s="2"/>
      <c r="W230" s="2"/>
      <c r="X230" s="2"/>
      <c r="Y230" s="2"/>
      <c r="Z230" s="2"/>
    </row>
    <row r="231" spans="1:26" ht="13.5" customHeight="1" x14ac:dyDescent="0.25">
      <c r="A231" s="2"/>
      <c r="B231" s="2"/>
      <c r="C231" s="103"/>
      <c r="D231" s="2"/>
      <c r="E231" s="103"/>
      <c r="F231" s="2"/>
      <c r="G231" s="2"/>
      <c r="H231" s="2"/>
      <c r="I231" s="2"/>
      <c r="J231" s="2"/>
      <c r="K231" s="2"/>
      <c r="L231" s="2"/>
      <c r="M231" s="2"/>
      <c r="N231" s="2"/>
      <c r="O231" s="2"/>
      <c r="P231" s="2"/>
      <c r="Q231" s="2"/>
      <c r="R231" s="2"/>
      <c r="S231" s="2"/>
      <c r="T231" s="2"/>
      <c r="U231" s="2"/>
      <c r="V231" s="2"/>
      <c r="W231" s="2"/>
      <c r="X231" s="2"/>
      <c r="Y231" s="2"/>
      <c r="Z231" s="2"/>
    </row>
    <row r="232" spans="1:26" ht="13.5" customHeight="1" x14ac:dyDescent="0.25">
      <c r="A232" s="2"/>
      <c r="B232" s="2"/>
      <c r="C232" s="103"/>
      <c r="D232" s="2"/>
      <c r="E232" s="103"/>
      <c r="F232" s="2"/>
      <c r="G232" s="2"/>
      <c r="H232" s="2"/>
      <c r="I232" s="2"/>
      <c r="J232" s="2"/>
      <c r="K232" s="2"/>
      <c r="L232" s="2"/>
      <c r="M232" s="2"/>
      <c r="N232" s="2"/>
      <c r="O232" s="2"/>
      <c r="P232" s="2"/>
      <c r="Q232" s="2"/>
      <c r="R232" s="2"/>
      <c r="S232" s="2"/>
      <c r="T232" s="2"/>
      <c r="U232" s="2"/>
      <c r="V232" s="2"/>
      <c r="W232" s="2"/>
      <c r="X232" s="2"/>
      <c r="Y232" s="2"/>
      <c r="Z232" s="2"/>
    </row>
    <row r="233" spans="1:26" ht="13.5" customHeight="1" x14ac:dyDescent="0.25">
      <c r="A233" s="2"/>
      <c r="B233" s="2"/>
      <c r="C233" s="103"/>
      <c r="D233" s="2"/>
      <c r="E233" s="103"/>
      <c r="F233" s="2"/>
      <c r="G233" s="2"/>
      <c r="H233" s="2"/>
      <c r="I233" s="2"/>
      <c r="J233" s="2"/>
      <c r="K233" s="2"/>
      <c r="L233" s="2"/>
      <c r="M233" s="2"/>
      <c r="N233" s="2"/>
      <c r="O233" s="2"/>
      <c r="P233" s="2"/>
      <c r="Q233" s="2"/>
      <c r="R233" s="2"/>
      <c r="S233" s="2"/>
      <c r="T233" s="2"/>
      <c r="U233" s="2"/>
      <c r="V233" s="2"/>
      <c r="W233" s="2"/>
      <c r="X233" s="2"/>
      <c r="Y233" s="2"/>
      <c r="Z233" s="2"/>
    </row>
    <row r="234" spans="1:26" ht="13.5" customHeight="1" x14ac:dyDescent="0.25">
      <c r="A234" s="2"/>
      <c r="B234" s="2"/>
      <c r="C234" s="103"/>
      <c r="D234" s="2"/>
      <c r="E234" s="103"/>
      <c r="F234" s="2"/>
      <c r="G234" s="2"/>
      <c r="H234" s="2"/>
      <c r="I234" s="2"/>
      <c r="J234" s="2"/>
      <c r="K234" s="2"/>
      <c r="L234" s="2"/>
      <c r="M234" s="2"/>
      <c r="N234" s="2"/>
      <c r="O234" s="2"/>
      <c r="P234" s="2"/>
      <c r="Q234" s="2"/>
      <c r="R234" s="2"/>
      <c r="S234" s="2"/>
      <c r="T234" s="2"/>
      <c r="U234" s="2"/>
      <c r="V234" s="2"/>
      <c r="W234" s="2"/>
      <c r="X234" s="2"/>
      <c r="Y234" s="2"/>
      <c r="Z234" s="2"/>
    </row>
    <row r="235" spans="1:26" ht="13.5" customHeight="1" x14ac:dyDescent="0.25">
      <c r="A235" s="2"/>
      <c r="B235" s="2"/>
      <c r="C235" s="103"/>
      <c r="D235" s="2"/>
      <c r="E235" s="103"/>
      <c r="F235" s="2"/>
      <c r="G235" s="2"/>
      <c r="H235" s="2"/>
      <c r="I235" s="2"/>
      <c r="J235" s="2"/>
      <c r="K235" s="2"/>
      <c r="L235" s="2"/>
      <c r="M235" s="2"/>
      <c r="N235" s="2"/>
      <c r="O235" s="2"/>
      <c r="P235" s="2"/>
      <c r="Q235" s="2"/>
      <c r="R235" s="2"/>
      <c r="S235" s="2"/>
      <c r="T235" s="2"/>
      <c r="U235" s="2"/>
      <c r="V235" s="2"/>
      <c r="W235" s="2"/>
      <c r="X235" s="2"/>
      <c r="Y235" s="2"/>
      <c r="Z235" s="2"/>
    </row>
    <row r="236" spans="1:26" ht="13.5" customHeight="1" x14ac:dyDescent="0.25">
      <c r="A236" s="2"/>
      <c r="B236" s="2"/>
      <c r="C236" s="103"/>
      <c r="D236" s="2"/>
      <c r="E236" s="103"/>
      <c r="F236" s="2"/>
      <c r="G236" s="2"/>
      <c r="H236" s="2"/>
      <c r="I236" s="2"/>
      <c r="J236" s="2"/>
      <c r="K236" s="2"/>
      <c r="L236" s="2"/>
      <c r="M236" s="2"/>
      <c r="N236" s="2"/>
      <c r="O236" s="2"/>
      <c r="P236" s="2"/>
      <c r="Q236" s="2"/>
      <c r="R236" s="2"/>
      <c r="S236" s="2"/>
      <c r="T236" s="2"/>
      <c r="U236" s="2"/>
      <c r="V236" s="2"/>
      <c r="W236" s="2"/>
      <c r="X236" s="2"/>
      <c r="Y236" s="2"/>
      <c r="Z236" s="2"/>
    </row>
    <row r="237" spans="1:26" ht="13.5" customHeight="1" x14ac:dyDescent="0.25">
      <c r="A237" s="2"/>
      <c r="B237" s="2"/>
      <c r="C237" s="103"/>
      <c r="D237" s="2"/>
      <c r="E237" s="103"/>
      <c r="F237" s="2"/>
      <c r="G237" s="2"/>
      <c r="H237" s="2"/>
      <c r="I237" s="2"/>
      <c r="J237" s="2"/>
      <c r="K237" s="2"/>
      <c r="L237" s="2"/>
      <c r="M237" s="2"/>
      <c r="N237" s="2"/>
      <c r="O237" s="2"/>
      <c r="P237" s="2"/>
      <c r="Q237" s="2"/>
      <c r="R237" s="2"/>
      <c r="S237" s="2"/>
      <c r="T237" s="2"/>
      <c r="U237" s="2"/>
      <c r="V237" s="2"/>
      <c r="W237" s="2"/>
      <c r="X237" s="2"/>
      <c r="Y237" s="2"/>
      <c r="Z237" s="2"/>
    </row>
    <row r="238" spans="1:26" ht="13.5" customHeight="1" x14ac:dyDescent="0.25">
      <c r="A238" s="2"/>
      <c r="B238" s="2"/>
      <c r="C238" s="103"/>
      <c r="D238" s="2"/>
      <c r="E238" s="103"/>
      <c r="F238" s="2"/>
      <c r="G238" s="2"/>
      <c r="H238" s="2"/>
      <c r="I238" s="2"/>
      <c r="J238" s="2"/>
      <c r="K238" s="2"/>
      <c r="L238" s="2"/>
      <c r="M238" s="2"/>
      <c r="N238" s="2"/>
      <c r="O238" s="2"/>
      <c r="P238" s="2"/>
      <c r="Q238" s="2"/>
      <c r="R238" s="2"/>
      <c r="S238" s="2"/>
      <c r="T238" s="2"/>
      <c r="U238" s="2"/>
      <c r="V238" s="2"/>
      <c r="W238" s="2"/>
      <c r="X238" s="2"/>
      <c r="Y238" s="2"/>
      <c r="Z238" s="2"/>
    </row>
    <row r="239" spans="1:26" ht="13.5" customHeight="1" x14ac:dyDescent="0.25">
      <c r="A239" s="2"/>
      <c r="B239" s="2"/>
      <c r="C239" s="103"/>
      <c r="D239" s="2"/>
      <c r="E239" s="103"/>
      <c r="F239" s="2"/>
      <c r="G239" s="2"/>
      <c r="H239" s="2"/>
      <c r="I239" s="2"/>
      <c r="J239" s="2"/>
      <c r="K239" s="2"/>
      <c r="L239" s="2"/>
      <c r="M239" s="2"/>
      <c r="N239" s="2"/>
      <c r="O239" s="2"/>
      <c r="P239" s="2"/>
      <c r="Q239" s="2"/>
      <c r="R239" s="2"/>
      <c r="S239" s="2"/>
      <c r="T239" s="2"/>
      <c r="U239" s="2"/>
      <c r="V239" s="2"/>
      <c r="W239" s="2"/>
      <c r="X239" s="2"/>
      <c r="Y239" s="2"/>
      <c r="Z239" s="2"/>
    </row>
    <row r="240" spans="1:26" ht="13.5" customHeight="1" x14ac:dyDescent="0.25">
      <c r="A240" s="2"/>
      <c r="B240" s="2"/>
      <c r="C240" s="103"/>
      <c r="D240" s="2"/>
      <c r="E240" s="103"/>
      <c r="F240" s="2"/>
      <c r="G240" s="2"/>
      <c r="H240" s="2"/>
      <c r="I240" s="2"/>
      <c r="J240" s="2"/>
      <c r="K240" s="2"/>
      <c r="L240" s="2"/>
      <c r="M240" s="2"/>
      <c r="N240" s="2"/>
      <c r="O240" s="2"/>
      <c r="P240" s="2"/>
      <c r="Q240" s="2"/>
      <c r="R240" s="2"/>
      <c r="S240" s="2"/>
      <c r="T240" s="2"/>
      <c r="U240" s="2"/>
      <c r="V240" s="2"/>
      <c r="W240" s="2"/>
      <c r="X240" s="2"/>
      <c r="Y240" s="2"/>
      <c r="Z240" s="2"/>
    </row>
    <row r="241" spans="1:26" ht="13.5" customHeight="1" x14ac:dyDescent="0.25">
      <c r="A241" s="2"/>
      <c r="B241" s="2"/>
      <c r="C241" s="103"/>
      <c r="D241" s="2"/>
      <c r="E241" s="103"/>
      <c r="F241" s="2"/>
      <c r="G241" s="2"/>
      <c r="H241" s="2"/>
      <c r="I241" s="2"/>
      <c r="J241" s="2"/>
      <c r="K241" s="2"/>
      <c r="L241" s="2"/>
      <c r="M241" s="2"/>
      <c r="N241" s="2"/>
      <c r="O241" s="2"/>
      <c r="P241" s="2"/>
      <c r="Q241" s="2"/>
      <c r="R241" s="2"/>
      <c r="S241" s="2"/>
      <c r="T241" s="2"/>
      <c r="U241" s="2"/>
      <c r="V241" s="2"/>
      <c r="W241" s="2"/>
      <c r="X241" s="2"/>
      <c r="Y241" s="2"/>
      <c r="Z241" s="2"/>
    </row>
    <row r="242" spans="1:26" ht="13.5" customHeight="1" x14ac:dyDescent="0.25">
      <c r="A242" s="2"/>
      <c r="B242" s="2"/>
      <c r="C242" s="103"/>
      <c r="D242" s="2"/>
      <c r="E242" s="103"/>
      <c r="F242" s="2"/>
      <c r="G242" s="2"/>
      <c r="H242" s="2"/>
      <c r="I242" s="2"/>
      <c r="J242" s="2"/>
      <c r="K242" s="2"/>
      <c r="L242" s="2"/>
      <c r="M242" s="2"/>
      <c r="N242" s="2"/>
      <c r="O242" s="2"/>
      <c r="P242" s="2"/>
      <c r="Q242" s="2"/>
      <c r="R242" s="2"/>
      <c r="S242" s="2"/>
      <c r="T242" s="2"/>
      <c r="U242" s="2"/>
      <c r="V242" s="2"/>
      <c r="W242" s="2"/>
      <c r="X242" s="2"/>
      <c r="Y242" s="2"/>
      <c r="Z242" s="2"/>
    </row>
    <row r="243" spans="1:26" ht="13.5" customHeight="1" x14ac:dyDescent="0.25">
      <c r="A243" s="2"/>
      <c r="B243" s="2"/>
      <c r="C243" s="103"/>
      <c r="D243" s="2"/>
      <c r="E243" s="103"/>
      <c r="F243" s="2"/>
      <c r="G243" s="2"/>
      <c r="H243" s="2"/>
      <c r="I243" s="2"/>
      <c r="J243" s="2"/>
      <c r="K243" s="2"/>
      <c r="L243" s="2"/>
      <c r="M243" s="2"/>
      <c r="N243" s="2"/>
      <c r="O243" s="2"/>
      <c r="P243" s="2"/>
      <c r="Q243" s="2"/>
      <c r="R243" s="2"/>
      <c r="S243" s="2"/>
      <c r="T243" s="2"/>
      <c r="U243" s="2"/>
      <c r="V243" s="2"/>
      <c r="W243" s="2"/>
      <c r="X243" s="2"/>
      <c r="Y243" s="2"/>
      <c r="Z243" s="2"/>
    </row>
    <row r="244" spans="1:26" ht="13.5" customHeight="1" x14ac:dyDescent="0.25">
      <c r="A244" s="2"/>
      <c r="B244" s="2"/>
      <c r="C244" s="103"/>
      <c r="D244" s="2"/>
      <c r="E244" s="103"/>
      <c r="F244" s="2"/>
      <c r="G244" s="2"/>
      <c r="H244" s="2"/>
      <c r="I244" s="2"/>
      <c r="J244" s="2"/>
      <c r="K244" s="2"/>
      <c r="L244" s="2"/>
      <c r="M244" s="2"/>
      <c r="N244" s="2"/>
      <c r="O244" s="2"/>
      <c r="P244" s="2"/>
      <c r="Q244" s="2"/>
      <c r="R244" s="2"/>
      <c r="S244" s="2"/>
      <c r="T244" s="2"/>
      <c r="U244" s="2"/>
      <c r="V244" s="2"/>
      <c r="W244" s="2"/>
      <c r="X244" s="2"/>
      <c r="Y244" s="2"/>
      <c r="Z244" s="2"/>
    </row>
    <row r="245" spans="1:26" ht="13.5" customHeight="1" x14ac:dyDescent="0.25">
      <c r="A245" s="2"/>
      <c r="B245" s="2"/>
      <c r="C245" s="103"/>
      <c r="D245" s="2"/>
      <c r="E245" s="103"/>
      <c r="F245" s="2"/>
      <c r="G245" s="2"/>
      <c r="H245" s="2"/>
      <c r="I245" s="2"/>
      <c r="J245" s="2"/>
      <c r="K245" s="2"/>
      <c r="L245" s="2"/>
      <c r="M245" s="2"/>
      <c r="N245" s="2"/>
      <c r="O245" s="2"/>
      <c r="P245" s="2"/>
      <c r="Q245" s="2"/>
      <c r="R245" s="2"/>
      <c r="S245" s="2"/>
      <c r="T245" s="2"/>
      <c r="U245" s="2"/>
      <c r="V245" s="2"/>
      <c r="W245" s="2"/>
      <c r="X245" s="2"/>
      <c r="Y245" s="2"/>
      <c r="Z245" s="2"/>
    </row>
    <row r="246" spans="1:26" ht="13.5" customHeight="1" x14ac:dyDescent="0.25">
      <c r="A246" s="2"/>
      <c r="B246" s="2"/>
      <c r="C246" s="103"/>
      <c r="D246" s="2"/>
      <c r="E246" s="103"/>
      <c r="F246" s="2"/>
      <c r="G246" s="2"/>
      <c r="H246" s="2"/>
      <c r="I246" s="2"/>
      <c r="J246" s="2"/>
      <c r="K246" s="2"/>
      <c r="L246" s="2"/>
      <c r="M246" s="2"/>
      <c r="N246" s="2"/>
      <c r="O246" s="2"/>
      <c r="P246" s="2"/>
      <c r="Q246" s="2"/>
      <c r="R246" s="2"/>
      <c r="S246" s="2"/>
      <c r="T246" s="2"/>
      <c r="U246" s="2"/>
      <c r="V246" s="2"/>
      <c r="W246" s="2"/>
      <c r="X246" s="2"/>
      <c r="Y246" s="2"/>
      <c r="Z246" s="2"/>
    </row>
    <row r="247" spans="1:26" ht="13.5" customHeight="1" x14ac:dyDescent="0.25">
      <c r="A247" s="2"/>
      <c r="B247" s="2"/>
      <c r="C247" s="103"/>
      <c r="D247" s="2"/>
      <c r="E247" s="103"/>
      <c r="F247" s="2"/>
      <c r="G247" s="2"/>
      <c r="H247" s="2"/>
      <c r="I247" s="2"/>
      <c r="J247" s="2"/>
      <c r="K247" s="2"/>
      <c r="L247" s="2"/>
      <c r="M247" s="2"/>
      <c r="N247" s="2"/>
      <c r="O247" s="2"/>
      <c r="P247" s="2"/>
      <c r="Q247" s="2"/>
      <c r="R247" s="2"/>
      <c r="S247" s="2"/>
      <c r="T247" s="2"/>
      <c r="U247" s="2"/>
      <c r="V247" s="2"/>
      <c r="W247" s="2"/>
      <c r="X247" s="2"/>
      <c r="Y247" s="2"/>
      <c r="Z247" s="2"/>
    </row>
    <row r="248" spans="1:26" ht="13.5" customHeight="1" x14ac:dyDescent="0.25">
      <c r="A248" s="2"/>
      <c r="B248" s="2"/>
      <c r="C248" s="103"/>
      <c r="D248" s="2"/>
      <c r="E248" s="103"/>
      <c r="F248" s="2"/>
      <c r="G248" s="2"/>
      <c r="H248" s="2"/>
      <c r="I248" s="2"/>
      <c r="J248" s="2"/>
      <c r="K248" s="2"/>
      <c r="L248" s="2"/>
      <c r="M248" s="2"/>
      <c r="N248" s="2"/>
      <c r="O248" s="2"/>
      <c r="P248" s="2"/>
      <c r="Q248" s="2"/>
      <c r="R248" s="2"/>
      <c r="S248" s="2"/>
      <c r="T248" s="2"/>
      <c r="U248" s="2"/>
      <c r="V248" s="2"/>
      <c r="W248" s="2"/>
      <c r="X248" s="2"/>
      <c r="Y248" s="2"/>
      <c r="Z248" s="2"/>
    </row>
    <row r="249" spans="1:26" ht="13.5" customHeight="1" x14ac:dyDescent="0.25">
      <c r="A249" s="2"/>
      <c r="B249" s="2"/>
      <c r="C249" s="103"/>
      <c r="D249" s="2"/>
      <c r="E249" s="103"/>
      <c r="F249" s="2"/>
      <c r="G249" s="2"/>
      <c r="H249" s="2"/>
      <c r="I249" s="2"/>
      <c r="J249" s="2"/>
      <c r="K249" s="2"/>
      <c r="L249" s="2"/>
      <c r="M249" s="2"/>
      <c r="N249" s="2"/>
      <c r="O249" s="2"/>
      <c r="P249" s="2"/>
      <c r="Q249" s="2"/>
      <c r="R249" s="2"/>
      <c r="S249" s="2"/>
      <c r="T249" s="2"/>
      <c r="U249" s="2"/>
      <c r="V249" s="2"/>
      <c r="W249" s="2"/>
      <c r="X249" s="2"/>
      <c r="Y249" s="2"/>
      <c r="Z249" s="2"/>
    </row>
    <row r="250" spans="1:26" ht="13.5" customHeight="1" x14ac:dyDescent="0.25">
      <c r="A250" s="2"/>
      <c r="B250" s="2"/>
      <c r="C250" s="103"/>
      <c r="D250" s="2"/>
      <c r="E250" s="103"/>
      <c r="F250" s="2"/>
      <c r="G250" s="2"/>
      <c r="H250" s="2"/>
      <c r="I250" s="2"/>
      <c r="J250" s="2"/>
      <c r="K250" s="2"/>
      <c r="L250" s="2"/>
      <c r="M250" s="2"/>
      <c r="N250" s="2"/>
      <c r="O250" s="2"/>
      <c r="P250" s="2"/>
      <c r="Q250" s="2"/>
      <c r="R250" s="2"/>
      <c r="S250" s="2"/>
      <c r="T250" s="2"/>
      <c r="U250" s="2"/>
      <c r="V250" s="2"/>
      <c r="W250" s="2"/>
      <c r="X250" s="2"/>
      <c r="Y250" s="2"/>
      <c r="Z250" s="2"/>
    </row>
    <row r="251" spans="1:26" ht="13.5" customHeight="1" x14ac:dyDescent="0.25">
      <c r="A251" s="2"/>
      <c r="B251" s="2"/>
      <c r="C251" s="103"/>
      <c r="D251" s="2"/>
      <c r="E251" s="103"/>
      <c r="F251" s="2"/>
      <c r="G251" s="2"/>
      <c r="H251" s="2"/>
      <c r="I251" s="2"/>
      <c r="J251" s="2"/>
      <c r="K251" s="2"/>
      <c r="L251" s="2"/>
      <c r="M251" s="2"/>
      <c r="N251" s="2"/>
      <c r="O251" s="2"/>
      <c r="P251" s="2"/>
      <c r="Q251" s="2"/>
      <c r="R251" s="2"/>
      <c r="S251" s="2"/>
      <c r="T251" s="2"/>
      <c r="U251" s="2"/>
      <c r="V251" s="2"/>
      <c r="W251" s="2"/>
      <c r="X251" s="2"/>
      <c r="Y251" s="2"/>
      <c r="Z251" s="2"/>
    </row>
    <row r="252" spans="1:26" ht="13.5" customHeight="1" x14ac:dyDescent="0.25">
      <c r="A252" s="2"/>
      <c r="B252" s="2"/>
      <c r="C252" s="103"/>
      <c r="D252" s="2"/>
      <c r="E252" s="103"/>
      <c r="F252" s="2"/>
      <c r="G252" s="2"/>
      <c r="H252" s="2"/>
      <c r="I252" s="2"/>
      <c r="J252" s="2"/>
      <c r="K252" s="2"/>
      <c r="L252" s="2"/>
      <c r="M252" s="2"/>
      <c r="N252" s="2"/>
      <c r="O252" s="2"/>
      <c r="P252" s="2"/>
      <c r="Q252" s="2"/>
      <c r="R252" s="2"/>
      <c r="S252" s="2"/>
      <c r="T252" s="2"/>
      <c r="U252" s="2"/>
      <c r="V252" s="2"/>
      <c r="W252" s="2"/>
      <c r="X252" s="2"/>
      <c r="Y252" s="2"/>
      <c r="Z252" s="2"/>
    </row>
    <row r="253" spans="1:26" ht="13.5" customHeight="1" x14ac:dyDescent="0.25">
      <c r="A253" s="2"/>
      <c r="B253" s="2"/>
      <c r="C253" s="103"/>
      <c r="D253" s="2"/>
      <c r="E253" s="103"/>
      <c r="F253" s="2"/>
      <c r="G253" s="2"/>
      <c r="H253" s="2"/>
      <c r="I253" s="2"/>
      <c r="J253" s="2"/>
      <c r="K253" s="2"/>
      <c r="L253" s="2"/>
      <c r="M253" s="2"/>
      <c r="N253" s="2"/>
      <c r="O253" s="2"/>
      <c r="P253" s="2"/>
      <c r="Q253" s="2"/>
      <c r="R253" s="2"/>
      <c r="S253" s="2"/>
      <c r="T253" s="2"/>
      <c r="U253" s="2"/>
      <c r="V253" s="2"/>
      <c r="W253" s="2"/>
      <c r="X253" s="2"/>
      <c r="Y253" s="2"/>
      <c r="Z253" s="2"/>
    </row>
    <row r="254" spans="1:26" ht="13.5" customHeight="1" x14ac:dyDescent="0.25">
      <c r="A254" s="2"/>
      <c r="B254" s="2"/>
      <c r="C254" s="103"/>
      <c r="D254" s="2"/>
      <c r="E254" s="103"/>
      <c r="F254" s="2"/>
      <c r="G254" s="2"/>
      <c r="H254" s="2"/>
      <c r="I254" s="2"/>
      <c r="J254" s="2"/>
      <c r="K254" s="2"/>
      <c r="L254" s="2"/>
      <c r="M254" s="2"/>
      <c r="N254" s="2"/>
      <c r="O254" s="2"/>
      <c r="P254" s="2"/>
      <c r="Q254" s="2"/>
      <c r="R254" s="2"/>
      <c r="S254" s="2"/>
      <c r="T254" s="2"/>
      <c r="U254" s="2"/>
      <c r="V254" s="2"/>
      <c r="W254" s="2"/>
      <c r="X254" s="2"/>
      <c r="Y254" s="2"/>
      <c r="Z254" s="2"/>
    </row>
    <row r="255" spans="1:26" ht="13.5" customHeight="1" x14ac:dyDescent="0.25">
      <c r="A255" s="2"/>
      <c r="B255" s="2"/>
      <c r="C255" s="103"/>
      <c r="D255" s="2"/>
      <c r="E255" s="103"/>
      <c r="F255" s="2"/>
      <c r="G255" s="2"/>
      <c r="H255" s="2"/>
      <c r="I255" s="2"/>
      <c r="J255" s="2"/>
      <c r="K255" s="2"/>
      <c r="L255" s="2"/>
      <c r="M255" s="2"/>
      <c r="N255" s="2"/>
      <c r="O255" s="2"/>
      <c r="P255" s="2"/>
      <c r="Q255" s="2"/>
      <c r="R255" s="2"/>
      <c r="S255" s="2"/>
      <c r="T255" s="2"/>
      <c r="U255" s="2"/>
      <c r="V255" s="2"/>
      <c r="W255" s="2"/>
      <c r="X255" s="2"/>
      <c r="Y255" s="2"/>
      <c r="Z255" s="2"/>
    </row>
    <row r="256" spans="1:26" ht="13.5" customHeight="1" x14ac:dyDescent="0.25">
      <c r="A256" s="2"/>
      <c r="B256" s="2"/>
      <c r="C256" s="103"/>
      <c r="D256" s="2"/>
      <c r="E256" s="103"/>
      <c r="F256" s="2"/>
      <c r="G256" s="2"/>
      <c r="H256" s="2"/>
      <c r="I256" s="2"/>
      <c r="J256" s="2"/>
      <c r="K256" s="2"/>
      <c r="L256" s="2"/>
      <c r="M256" s="2"/>
      <c r="N256" s="2"/>
      <c r="O256" s="2"/>
      <c r="P256" s="2"/>
      <c r="Q256" s="2"/>
      <c r="R256" s="2"/>
      <c r="S256" s="2"/>
      <c r="T256" s="2"/>
      <c r="U256" s="2"/>
      <c r="V256" s="2"/>
      <c r="W256" s="2"/>
      <c r="X256" s="2"/>
      <c r="Y256" s="2"/>
      <c r="Z256" s="2"/>
    </row>
    <row r="257" spans="1:26" ht="13.5" customHeight="1" x14ac:dyDescent="0.25">
      <c r="A257" s="2"/>
      <c r="B257" s="2"/>
      <c r="C257" s="103"/>
      <c r="D257" s="2"/>
      <c r="E257" s="103"/>
      <c r="F257" s="2"/>
      <c r="G257" s="2"/>
      <c r="H257" s="2"/>
      <c r="I257" s="2"/>
      <c r="J257" s="2"/>
      <c r="K257" s="2"/>
      <c r="L257" s="2"/>
      <c r="M257" s="2"/>
      <c r="N257" s="2"/>
      <c r="O257" s="2"/>
      <c r="P257" s="2"/>
      <c r="Q257" s="2"/>
      <c r="R257" s="2"/>
      <c r="S257" s="2"/>
      <c r="T257" s="2"/>
      <c r="U257" s="2"/>
      <c r="V257" s="2"/>
      <c r="W257" s="2"/>
      <c r="X257" s="2"/>
      <c r="Y257" s="2"/>
      <c r="Z257" s="2"/>
    </row>
    <row r="258" spans="1:26" ht="13.5" customHeight="1" x14ac:dyDescent="0.25">
      <c r="A258" s="2"/>
      <c r="B258" s="2"/>
      <c r="C258" s="103"/>
      <c r="D258" s="2"/>
      <c r="E258" s="103"/>
      <c r="F258" s="2"/>
      <c r="G258" s="2"/>
      <c r="H258" s="2"/>
      <c r="I258" s="2"/>
      <c r="J258" s="2"/>
      <c r="K258" s="2"/>
      <c r="L258" s="2"/>
      <c r="M258" s="2"/>
      <c r="N258" s="2"/>
      <c r="O258" s="2"/>
      <c r="P258" s="2"/>
      <c r="Q258" s="2"/>
      <c r="R258" s="2"/>
      <c r="S258" s="2"/>
      <c r="T258" s="2"/>
      <c r="U258" s="2"/>
      <c r="V258" s="2"/>
      <c r="W258" s="2"/>
      <c r="X258" s="2"/>
      <c r="Y258" s="2"/>
      <c r="Z258" s="2"/>
    </row>
    <row r="259" spans="1:26" ht="13.5" customHeight="1" x14ac:dyDescent="0.25">
      <c r="A259" s="2"/>
      <c r="B259" s="2"/>
      <c r="C259" s="103"/>
      <c r="D259" s="2"/>
      <c r="E259" s="103"/>
      <c r="F259" s="2"/>
      <c r="G259" s="2"/>
      <c r="H259" s="2"/>
      <c r="I259" s="2"/>
      <c r="J259" s="2"/>
      <c r="K259" s="2"/>
      <c r="L259" s="2"/>
      <c r="M259" s="2"/>
      <c r="N259" s="2"/>
      <c r="O259" s="2"/>
      <c r="P259" s="2"/>
      <c r="Q259" s="2"/>
      <c r="R259" s="2"/>
      <c r="S259" s="2"/>
      <c r="T259" s="2"/>
      <c r="U259" s="2"/>
      <c r="V259" s="2"/>
      <c r="W259" s="2"/>
      <c r="X259" s="2"/>
      <c r="Y259" s="2"/>
      <c r="Z259" s="2"/>
    </row>
    <row r="260" spans="1:26" ht="13.5" customHeight="1" x14ac:dyDescent="0.25">
      <c r="A260" s="2"/>
      <c r="B260" s="2"/>
      <c r="C260" s="103"/>
      <c r="D260" s="2"/>
      <c r="E260" s="103"/>
      <c r="F260" s="2"/>
      <c r="G260" s="2"/>
      <c r="H260" s="2"/>
      <c r="I260" s="2"/>
      <c r="J260" s="2"/>
      <c r="K260" s="2"/>
      <c r="L260" s="2"/>
      <c r="M260" s="2"/>
      <c r="N260" s="2"/>
      <c r="O260" s="2"/>
      <c r="P260" s="2"/>
      <c r="Q260" s="2"/>
      <c r="R260" s="2"/>
      <c r="S260" s="2"/>
      <c r="T260" s="2"/>
      <c r="U260" s="2"/>
      <c r="V260" s="2"/>
      <c r="W260" s="2"/>
      <c r="X260" s="2"/>
      <c r="Y260" s="2"/>
      <c r="Z260" s="2"/>
    </row>
    <row r="261" spans="1:26" ht="13.5" customHeight="1" x14ac:dyDescent="0.25">
      <c r="A261" s="2"/>
      <c r="B261" s="2"/>
      <c r="C261" s="103"/>
      <c r="D261" s="2"/>
      <c r="E261" s="103"/>
      <c r="F261" s="2"/>
      <c r="G261" s="2"/>
      <c r="H261" s="2"/>
      <c r="I261" s="2"/>
      <c r="J261" s="2"/>
      <c r="K261" s="2"/>
      <c r="L261" s="2"/>
      <c r="M261" s="2"/>
      <c r="N261" s="2"/>
      <c r="O261" s="2"/>
      <c r="P261" s="2"/>
      <c r="Q261" s="2"/>
      <c r="R261" s="2"/>
      <c r="S261" s="2"/>
      <c r="T261" s="2"/>
      <c r="U261" s="2"/>
      <c r="V261" s="2"/>
      <c r="W261" s="2"/>
      <c r="X261" s="2"/>
      <c r="Y261" s="2"/>
      <c r="Z261" s="2"/>
    </row>
    <row r="262" spans="1:26" ht="13.5" customHeight="1" x14ac:dyDescent="0.25">
      <c r="A262" s="2"/>
      <c r="B262" s="2"/>
      <c r="C262" s="103"/>
      <c r="D262" s="2"/>
      <c r="E262" s="103"/>
      <c r="F262" s="2"/>
      <c r="G262" s="2"/>
      <c r="H262" s="2"/>
      <c r="I262" s="2"/>
      <c r="J262" s="2"/>
      <c r="K262" s="2"/>
      <c r="L262" s="2"/>
      <c r="M262" s="2"/>
      <c r="N262" s="2"/>
      <c r="O262" s="2"/>
      <c r="P262" s="2"/>
      <c r="Q262" s="2"/>
      <c r="R262" s="2"/>
      <c r="S262" s="2"/>
      <c r="T262" s="2"/>
      <c r="U262" s="2"/>
      <c r="V262" s="2"/>
      <c r="W262" s="2"/>
      <c r="X262" s="2"/>
      <c r="Y262" s="2"/>
      <c r="Z262" s="2"/>
    </row>
    <row r="263" spans="1:26" ht="13.5" customHeight="1" x14ac:dyDescent="0.25">
      <c r="A263" s="2"/>
      <c r="B263" s="2"/>
      <c r="C263" s="103"/>
      <c r="D263" s="2"/>
      <c r="E263" s="103"/>
      <c r="F263" s="2"/>
      <c r="G263" s="2"/>
      <c r="H263" s="2"/>
      <c r="I263" s="2"/>
      <c r="J263" s="2"/>
      <c r="K263" s="2"/>
      <c r="L263" s="2"/>
      <c r="M263" s="2"/>
      <c r="N263" s="2"/>
      <c r="O263" s="2"/>
      <c r="P263" s="2"/>
      <c r="Q263" s="2"/>
      <c r="R263" s="2"/>
      <c r="S263" s="2"/>
      <c r="T263" s="2"/>
      <c r="U263" s="2"/>
      <c r="V263" s="2"/>
      <c r="W263" s="2"/>
      <c r="X263" s="2"/>
      <c r="Y263" s="2"/>
      <c r="Z263" s="2"/>
    </row>
    <row r="264" spans="1:26" ht="13.5" customHeight="1" x14ac:dyDescent="0.25">
      <c r="A264" s="2"/>
      <c r="B264" s="2"/>
      <c r="C264" s="103"/>
      <c r="D264" s="2"/>
      <c r="E264" s="103"/>
      <c r="F264" s="2"/>
      <c r="G264" s="2"/>
      <c r="H264" s="2"/>
      <c r="I264" s="2"/>
      <c r="J264" s="2"/>
      <c r="K264" s="2"/>
      <c r="L264" s="2"/>
      <c r="M264" s="2"/>
      <c r="N264" s="2"/>
      <c r="O264" s="2"/>
      <c r="P264" s="2"/>
      <c r="Q264" s="2"/>
      <c r="R264" s="2"/>
      <c r="S264" s="2"/>
      <c r="T264" s="2"/>
      <c r="U264" s="2"/>
      <c r="V264" s="2"/>
      <c r="W264" s="2"/>
      <c r="X264" s="2"/>
      <c r="Y264" s="2"/>
      <c r="Z264" s="2"/>
    </row>
    <row r="265" spans="1:26" ht="13.5" customHeight="1" x14ac:dyDescent="0.25">
      <c r="A265" s="2"/>
      <c r="B265" s="2"/>
      <c r="C265" s="103"/>
      <c r="D265" s="2"/>
      <c r="E265" s="103"/>
      <c r="F265" s="2"/>
      <c r="G265" s="2"/>
      <c r="H265" s="2"/>
      <c r="I265" s="2"/>
      <c r="J265" s="2"/>
      <c r="K265" s="2"/>
      <c r="L265" s="2"/>
      <c r="M265" s="2"/>
      <c r="N265" s="2"/>
      <c r="O265" s="2"/>
      <c r="P265" s="2"/>
      <c r="Q265" s="2"/>
      <c r="R265" s="2"/>
      <c r="S265" s="2"/>
      <c r="T265" s="2"/>
      <c r="U265" s="2"/>
      <c r="V265" s="2"/>
      <c r="W265" s="2"/>
      <c r="X265" s="2"/>
      <c r="Y265" s="2"/>
      <c r="Z265" s="2"/>
    </row>
    <row r="266" spans="1:26" ht="13.5" customHeight="1" x14ac:dyDescent="0.25">
      <c r="A266" s="2"/>
      <c r="B266" s="2"/>
      <c r="C266" s="103"/>
      <c r="D266" s="2"/>
      <c r="E266" s="103"/>
      <c r="F266" s="2"/>
      <c r="G266" s="2"/>
      <c r="H266" s="2"/>
      <c r="I266" s="2"/>
      <c r="J266" s="2"/>
      <c r="K266" s="2"/>
      <c r="L266" s="2"/>
      <c r="M266" s="2"/>
      <c r="N266" s="2"/>
      <c r="O266" s="2"/>
      <c r="P266" s="2"/>
      <c r="Q266" s="2"/>
      <c r="R266" s="2"/>
      <c r="S266" s="2"/>
      <c r="T266" s="2"/>
      <c r="U266" s="2"/>
      <c r="V266" s="2"/>
      <c r="W266" s="2"/>
      <c r="X266" s="2"/>
      <c r="Y266" s="2"/>
      <c r="Z266" s="2"/>
    </row>
    <row r="267" spans="1:26" ht="13.5" customHeight="1" x14ac:dyDescent="0.25">
      <c r="A267" s="2"/>
      <c r="B267" s="2"/>
      <c r="C267" s="103"/>
      <c r="D267" s="2"/>
      <c r="E267" s="103"/>
      <c r="F267" s="2"/>
      <c r="G267" s="2"/>
      <c r="H267" s="2"/>
      <c r="I267" s="2"/>
      <c r="J267" s="2"/>
      <c r="K267" s="2"/>
      <c r="L267" s="2"/>
      <c r="M267" s="2"/>
      <c r="N267" s="2"/>
      <c r="O267" s="2"/>
      <c r="P267" s="2"/>
      <c r="Q267" s="2"/>
      <c r="R267" s="2"/>
      <c r="S267" s="2"/>
      <c r="T267" s="2"/>
      <c r="U267" s="2"/>
      <c r="V267" s="2"/>
      <c r="W267" s="2"/>
      <c r="X267" s="2"/>
      <c r="Y267" s="2"/>
      <c r="Z267" s="2"/>
    </row>
    <row r="268" spans="1:26" ht="13.5" customHeight="1" x14ac:dyDescent="0.25">
      <c r="A268" s="2"/>
      <c r="B268" s="2"/>
      <c r="C268" s="103"/>
      <c r="D268" s="2"/>
      <c r="E268" s="103"/>
      <c r="F268" s="2"/>
      <c r="G268" s="2"/>
      <c r="H268" s="2"/>
      <c r="I268" s="2"/>
      <c r="J268" s="2"/>
      <c r="K268" s="2"/>
      <c r="L268" s="2"/>
      <c r="M268" s="2"/>
      <c r="N268" s="2"/>
      <c r="O268" s="2"/>
      <c r="P268" s="2"/>
      <c r="Q268" s="2"/>
      <c r="R268" s="2"/>
      <c r="S268" s="2"/>
      <c r="T268" s="2"/>
      <c r="U268" s="2"/>
      <c r="V268" s="2"/>
      <c r="W268" s="2"/>
      <c r="X268" s="2"/>
      <c r="Y268" s="2"/>
      <c r="Z268" s="2"/>
    </row>
    <row r="269" spans="1:26" ht="13.5" customHeight="1" x14ac:dyDescent="0.25">
      <c r="A269" s="2"/>
      <c r="B269" s="2"/>
      <c r="C269" s="103"/>
      <c r="D269" s="2"/>
      <c r="E269" s="103"/>
      <c r="F269" s="2"/>
      <c r="G269" s="2"/>
      <c r="H269" s="2"/>
      <c r="I269" s="2"/>
      <c r="J269" s="2"/>
      <c r="K269" s="2"/>
      <c r="L269" s="2"/>
      <c r="M269" s="2"/>
      <c r="N269" s="2"/>
      <c r="O269" s="2"/>
      <c r="P269" s="2"/>
      <c r="Q269" s="2"/>
      <c r="R269" s="2"/>
      <c r="S269" s="2"/>
      <c r="T269" s="2"/>
      <c r="U269" s="2"/>
      <c r="V269" s="2"/>
      <c r="W269" s="2"/>
      <c r="X269" s="2"/>
      <c r="Y269" s="2"/>
      <c r="Z269" s="2"/>
    </row>
    <row r="270" spans="1:26" ht="13.5" customHeight="1" x14ac:dyDescent="0.25">
      <c r="A270" s="2"/>
      <c r="B270" s="2"/>
      <c r="C270" s="103"/>
      <c r="D270" s="2"/>
      <c r="E270" s="103"/>
      <c r="F270" s="2"/>
      <c r="G270" s="2"/>
      <c r="H270" s="2"/>
      <c r="I270" s="2"/>
      <c r="J270" s="2"/>
      <c r="K270" s="2"/>
      <c r="L270" s="2"/>
      <c r="M270" s="2"/>
      <c r="N270" s="2"/>
      <c r="O270" s="2"/>
      <c r="P270" s="2"/>
      <c r="Q270" s="2"/>
      <c r="R270" s="2"/>
      <c r="S270" s="2"/>
      <c r="T270" s="2"/>
      <c r="U270" s="2"/>
      <c r="V270" s="2"/>
      <c r="W270" s="2"/>
      <c r="X270" s="2"/>
      <c r="Y270" s="2"/>
      <c r="Z270" s="2"/>
    </row>
    <row r="271" spans="1:26" ht="13.5" customHeight="1" x14ac:dyDescent="0.25">
      <c r="A271" s="2"/>
      <c r="B271" s="2"/>
      <c r="C271" s="103"/>
      <c r="D271" s="2"/>
      <c r="E271" s="103"/>
      <c r="F271" s="2"/>
      <c r="G271" s="2"/>
      <c r="H271" s="2"/>
      <c r="I271" s="2"/>
      <c r="J271" s="2"/>
      <c r="K271" s="2"/>
      <c r="L271" s="2"/>
      <c r="M271" s="2"/>
      <c r="N271" s="2"/>
      <c r="O271" s="2"/>
      <c r="P271" s="2"/>
      <c r="Q271" s="2"/>
      <c r="R271" s="2"/>
      <c r="S271" s="2"/>
      <c r="T271" s="2"/>
      <c r="U271" s="2"/>
      <c r="V271" s="2"/>
      <c r="W271" s="2"/>
      <c r="X271" s="2"/>
      <c r="Y271" s="2"/>
      <c r="Z271" s="2"/>
    </row>
    <row r="272" spans="1:26" ht="13.5" customHeight="1" x14ac:dyDescent="0.25">
      <c r="A272" s="2"/>
      <c r="B272" s="2"/>
      <c r="C272" s="103"/>
      <c r="D272" s="2"/>
      <c r="E272" s="103"/>
      <c r="F272" s="2"/>
      <c r="G272" s="2"/>
      <c r="H272" s="2"/>
      <c r="I272" s="2"/>
      <c r="J272" s="2"/>
      <c r="K272" s="2"/>
      <c r="L272" s="2"/>
      <c r="M272" s="2"/>
      <c r="N272" s="2"/>
      <c r="O272" s="2"/>
      <c r="P272" s="2"/>
      <c r="Q272" s="2"/>
      <c r="R272" s="2"/>
      <c r="S272" s="2"/>
      <c r="T272" s="2"/>
      <c r="U272" s="2"/>
      <c r="V272" s="2"/>
      <c r="W272" s="2"/>
      <c r="X272" s="2"/>
      <c r="Y272" s="2"/>
      <c r="Z272" s="2"/>
    </row>
    <row r="273" spans="1:26" ht="13.5" customHeight="1" x14ac:dyDescent="0.25">
      <c r="A273" s="2"/>
      <c r="B273" s="2"/>
      <c r="C273" s="103"/>
      <c r="D273" s="2"/>
      <c r="E273" s="103"/>
      <c r="F273" s="2"/>
      <c r="G273" s="2"/>
      <c r="H273" s="2"/>
      <c r="I273" s="2"/>
      <c r="J273" s="2"/>
      <c r="K273" s="2"/>
      <c r="L273" s="2"/>
      <c r="M273" s="2"/>
      <c r="N273" s="2"/>
      <c r="O273" s="2"/>
      <c r="P273" s="2"/>
      <c r="Q273" s="2"/>
      <c r="R273" s="2"/>
      <c r="S273" s="2"/>
      <c r="T273" s="2"/>
      <c r="U273" s="2"/>
      <c r="V273" s="2"/>
      <c r="W273" s="2"/>
      <c r="X273" s="2"/>
      <c r="Y273" s="2"/>
      <c r="Z273" s="2"/>
    </row>
    <row r="274" spans="1:26" ht="13.5" customHeight="1" x14ac:dyDescent="0.25">
      <c r="A274" s="2"/>
      <c r="B274" s="2"/>
      <c r="C274" s="103"/>
      <c r="D274" s="2"/>
      <c r="E274" s="103"/>
      <c r="F274" s="2"/>
      <c r="G274" s="2"/>
      <c r="H274" s="2"/>
      <c r="I274" s="2"/>
      <c r="J274" s="2"/>
      <c r="K274" s="2"/>
      <c r="L274" s="2"/>
      <c r="M274" s="2"/>
      <c r="N274" s="2"/>
      <c r="O274" s="2"/>
      <c r="P274" s="2"/>
      <c r="Q274" s="2"/>
      <c r="R274" s="2"/>
      <c r="S274" s="2"/>
      <c r="T274" s="2"/>
      <c r="U274" s="2"/>
      <c r="V274" s="2"/>
      <c r="W274" s="2"/>
      <c r="X274" s="2"/>
      <c r="Y274" s="2"/>
      <c r="Z274" s="2"/>
    </row>
    <row r="275" spans="1:26" ht="13.5" customHeight="1" x14ac:dyDescent="0.25">
      <c r="A275" s="2"/>
      <c r="B275" s="2"/>
      <c r="C275" s="103"/>
      <c r="D275" s="2"/>
      <c r="E275" s="103"/>
      <c r="F275" s="2"/>
      <c r="G275" s="2"/>
      <c r="H275" s="2"/>
      <c r="I275" s="2"/>
      <c r="J275" s="2"/>
      <c r="K275" s="2"/>
      <c r="L275" s="2"/>
      <c r="M275" s="2"/>
      <c r="N275" s="2"/>
      <c r="O275" s="2"/>
      <c r="P275" s="2"/>
      <c r="Q275" s="2"/>
      <c r="R275" s="2"/>
      <c r="S275" s="2"/>
      <c r="T275" s="2"/>
      <c r="U275" s="2"/>
      <c r="V275" s="2"/>
      <c r="W275" s="2"/>
      <c r="X275" s="2"/>
      <c r="Y275" s="2"/>
      <c r="Z275" s="2"/>
    </row>
    <row r="276" spans="1:26" ht="13.5" customHeight="1" x14ac:dyDescent="0.25">
      <c r="A276" s="2"/>
      <c r="B276" s="2"/>
      <c r="C276" s="103"/>
      <c r="D276" s="2"/>
      <c r="E276" s="103"/>
      <c r="F276" s="2"/>
      <c r="G276" s="2"/>
      <c r="H276" s="2"/>
      <c r="I276" s="2"/>
      <c r="J276" s="2"/>
      <c r="K276" s="2"/>
      <c r="L276" s="2"/>
      <c r="M276" s="2"/>
      <c r="N276" s="2"/>
      <c r="O276" s="2"/>
      <c r="P276" s="2"/>
      <c r="Q276" s="2"/>
      <c r="R276" s="2"/>
      <c r="S276" s="2"/>
      <c r="T276" s="2"/>
      <c r="U276" s="2"/>
      <c r="V276" s="2"/>
      <c r="W276" s="2"/>
      <c r="X276" s="2"/>
      <c r="Y276" s="2"/>
      <c r="Z276" s="2"/>
    </row>
    <row r="277" spans="1:26" ht="13.5" customHeight="1" x14ac:dyDescent="0.25">
      <c r="A277" s="2"/>
      <c r="B277" s="2"/>
      <c r="C277" s="103"/>
      <c r="D277" s="2"/>
      <c r="E277" s="103"/>
      <c r="F277" s="2"/>
      <c r="G277" s="2"/>
      <c r="H277" s="2"/>
      <c r="I277" s="2"/>
      <c r="J277" s="2"/>
      <c r="K277" s="2"/>
      <c r="L277" s="2"/>
      <c r="M277" s="2"/>
      <c r="N277" s="2"/>
      <c r="O277" s="2"/>
      <c r="P277" s="2"/>
      <c r="Q277" s="2"/>
      <c r="R277" s="2"/>
      <c r="S277" s="2"/>
      <c r="T277" s="2"/>
      <c r="U277" s="2"/>
      <c r="V277" s="2"/>
      <c r="W277" s="2"/>
      <c r="X277" s="2"/>
      <c r="Y277" s="2"/>
      <c r="Z277" s="2"/>
    </row>
    <row r="278" spans="1:26" ht="13.5" customHeight="1" x14ac:dyDescent="0.25">
      <c r="A278" s="2"/>
      <c r="B278" s="2"/>
      <c r="C278" s="103"/>
      <c r="D278" s="2"/>
      <c r="E278" s="103"/>
      <c r="F278" s="2"/>
      <c r="G278" s="2"/>
      <c r="H278" s="2"/>
      <c r="I278" s="2"/>
      <c r="J278" s="2"/>
      <c r="K278" s="2"/>
      <c r="L278" s="2"/>
      <c r="M278" s="2"/>
      <c r="N278" s="2"/>
      <c r="O278" s="2"/>
      <c r="P278" s="2"/>
      <c r="Q278" s="2"/>
      <c r="R278" s="2"/>
      <c r="S278" s="2"/>
      <c r="T278" s="2"/>
      <c r="U278" s="2"/>
      <c r="V278" s="2"/>
      <c r="W278" s="2"/>
      <c r="X278" s="2"/>
      <c r="Y278" s="2"/>
      <c r="Z278" s="2"/>
    </row>
    <row r="279" spans="1:26" ht="13.5" customHeight="1" x14ac:dyDescent="0.25">
      <c r="A279" s="2"/>
      <c r="B279" s="2"/>
      <c r="C279" s="103"/>
      <c r="D279" s="2"/>
      <c r="E279" s="103"/>
      <c r="F279" s="2"/>
      <c r="G279" s="2"/>
      <c r="H279" s="2"/>
      <c r="I279" s="2"/>
      <c r="J279" s="2"/>
      <c r="K279" s="2"/>
      <c r="L279" s="2"/>
      <c r="M279" s="2"/>
      <c r="N279" s="2"/>
      <c r="O279" s="2"/>
      <c r="P279" s="2"/>
      <c r="Q279" s="2"/>
      <c r="R279" s="2"/>
      <c r="S279" s="2"/>
      <c r="T279" s="2"/>
      <c r="U279" s="2"/>
      <c r="V279" s="2"/>
      <c r="W279" s="2"/>
      <c r="X279" s="2"/>
      <c r="Y279" s="2"/>
      <c r="Z279" s="2"/>
    </row>
    <row r="280" spans="1:26" ht="13.5" customHeight="1" x14ac:dyDescent="0.25">
      <c r="A280" s="2"/>
      <c r="B280" s="2"/>
      <c r="C280" s="103"/>
      <c r="D280" s="2"/>
      <c r="E280" s="103"/>
      <c r="F280" s="2"/>
      <c r="G280" s="2"/>
      <c r="H280" s="2"/>
      <c r="I280" s="2"/>
      <c r="J280" s="2"/>
      <c r="K280" s="2"/>
      <c r="L280" s="2"/>
      <c r="M280" s="2"/>
      <c r="N280" s="2"/>
      <c r="O280" s="2"/>
      <c r="P280" s="2"/>
      <c r="Q280" s="2"/>
      <c r="R280" s="2"/>
      <c r="S280" s="2"/>
      <c r="T280" s="2"/>
      <c r="U280" s="2"/>
      <c r="V280" s="2"/>
      <c r="W280" s="2"/>
      <c r="X280" s="2"/>
      <c r="Y280" s="2"/>
      <c r="Z280" s="2"/>
    </row>
    <row r="281" spans="1:26" ht="13.5" customHeight="1" x14ac:dyDescent="0.25">
      <c r="A281" s="2"/>
      <c r="B281" s="2"/>
      <c r="C281" s="103"/>
      <c r="D281" s="2"/>
      <c r="E281" s="103"/>
      <c r="F281" s="2"/>
      <c r="G281" s="2"/>
      <c r="H281" s="2"/>
      <c r="I281" s="2"/>
      <c r="J281" s="2"/>
      <c r="K281" s="2"/>
      <c r="L281" s="2"/>
      <c r="M281" s="2"/>
      <c r="N281" s="2"/>
      <c r="O281" s="2"/>
      <c r="P281" s="2"/>
      <c r="Q281" s="2"/>
      <c r="R281" s="2"/>
      <c r="S281" s="2"/>
      <c r="T281" s="2"/>
      <c r="U281" s="2"/>
      <c r="V281" s="2"/>
      <c r="W281" s="2"/>
      <c r="X281" s="2"/>
      <c r="Y281" s="2"/>
      <c r="Z281" s="2"/>
    </row>
    <row r="282" spans="1:26" ht="13.5" customHeight="1" x14ac:dyDescent="0.25">
      <c r="A282" s="2"/>
      <c r="B282" s="2"/>
      <c r="C282" s="103"/>
      <c r="D282" s="2"/>
      <c r="E282" s="103"/>
      <c r="F282" s="2"/>
      <c r="G282" s="2"/>
      <c r="H282" s="2"/>
      <c r="I282" s="2"/>
      <c r="J282" s="2"/>
      <c r="K282" s="2"/>
      <c r="L282" s="2"/>
      <c r="M282" s="2"/>
      <c r="N282" s="2"/>
      <c r="O282" s="2"/>
      <c r="P282" s="2"/>
      <c r="Q282" s="2"/>
      <c r="R282" s="2"/>
      <c r="S282" s="2"/>
      <c r="T282" s="2"/>
      <c r="U282" s="2"/>
      <c r="V282" s="2"/>
      <c r="W282" s="2"/>
      <c r="X282" s="2"/>
      <c r="Y282" s="2"/>
      <c r="Z282" s="2"/>
    </row>
    <row r="283" spans="1:26" ht="13.5" customHeight="1" x14ac:dyDescent="0.25">
      <c r="A283" s="2"/>
      <c r="B283" s="2"/>
      <c r="C283" s="103"/>
      <c r="D283" s="2"/>
      <c r="E283" s="103"/>
      <c r="F283" s="2"/>
      <c r="G283" s="2"/>
      <c r="H283" s="2"/>
      <c r="I283" s="2"/>
      <c r="J283" s="2"/>
      <c r="K283" s="2"/>
      <c r="L283" s="2"/>
      <c r="M283" s="2"/>
      <c r="N283" s="2"/>
      <c r="O283" s="2"/>
      <c r="P283" s="2"/>
      <c r="Q283" s="2"/>
      <c r="R283" s="2"/>
      <c r="S283" s="2"/>
      <c r="T283" s="2"/>
      <c r="U283" s="2"/>
      <c r="V283" s="2"/>
      <c r="W283" s="2"/>
      <c r="X283" s="2"/>
      <c r="Y283" s="2"/>
      <c r="Z283" s="2"/>
    </row>
    <row r="284" spans="1:26" ht="13.5" customHeight="1" x14ac:dyDescent="0.25">
      <c r="A284" s="2"/>
      <c r="B284" s="2"/>
      <c r="C284" s="103"/>
      <c r="D284" s="2"/>
      <c r="E284" s="103"/>
      <c r="F284" s="2"/>
      <c r="G284" s="2"/>
      <c r="H284" s="2"/>
      <c r="I284" s="2"/>
      <c r="J284" s="2"/>
      <c r="K284" s="2"/>
      <c r="L284" s="2"/>
      <c r="M284" s="2"/>
      <c r="N284" s="2"/>
      <c r="O284" s="2"/>
      <c r="P284" s="2"/>
      <c r="Q284" s="2"/>
      <c r="R284" s="2"/>
      <c r="S284" s="2"/>
      <c r="T284" s="2"/>
      <c r="U284" s="2"/>
      <c r="V284" s="2"/>
      <c r="W284" s="2"/>
      <c r="X284" s="2"/>
      <c r="Y284" s="2"/>
      <c r="Z284" s="2"/>
    </row>
    <row r="285" spans="1:26" ht="13.5" customHeight="1" x14ac:dyDescent="0.25">
      <c r="A285" s="2"/>
      <c r="B285" s="2"/>
      <c r="C285" s="103"/>
      <c r="D285" s="2"/>
      <c r="E285" s="103"/>
      <c r="F285" s="2"/>
      <c r="G285" s="2"/>
      <c r="H285" s="2"/>
      <c r="I285" s="2"/>
      <c r="J285" s="2"/>
      <c r="K285" s="2"/>
      <c r="L285" s="2"/>
      <c r="M285" s="2"/>
      <c r="N285" s="2"/>
      <c r="O285" s="2"/>
      <c r="P285" s="2"/>
      <c r="Q285" s="2"/>
      <c r="R285" s="2"/>
      <c r="S285" s="2"/>
      <c r="T285" s="2"/>
      <c r="U285" s="2"/>
      <c r="V285" s="2"/>
      <c r="W285" s="2"/>
      <c r="X285" s="2"/>
      <c r="Y285" s="2"/>
      <c r="Z285" s="2"/>
    </row>
    <row r="286" spans="1:26" ht="13.5" customHeight="1" x14ac:dyDescent="0.25">
      <c r="A286" s="2"/>
      <c r="B286" s="2"/>
      <c r="C286" s="103"/>
      <c r="D286" s="2"/>
      <c r="E286" s="103"/>
      <c r="F286" s="2"/>
      <c r="G286" s="2"/>
      <c r="H286" s="2"/>
      <c r="I286" s="2"/>
      <c r="J286" s="2"/>
      <c r="K286" s="2"/>
      <c r="L286" s="2"/>
      <c r="M286" s="2"/>
      <c r="N286" s="2"/>
      <c r="O286" s="2"/>
      <c r="P286" s="2"/>
      <c r="Q286" s="2"/>
      <c r="R286" s="2"/>
      <c r="S286" s="2"/>
      <c r="T286" s="2"/>
      <c r="U286" s="2"/>
      <c r="V286" s="2"/>
      <c r="W286" s="2"/>
      <c r="X286" s="2"/>
      <c r="Y286" s="2"/>
      <c r="Z286" s="2"/>
    </row>
    <row r="287" spans="1:26" ht="13.5" customHeight="1" x14ac:dyDescent="0.25">
      <c r="A287" s="2"/>
      <c r="B287" s="2"/>
      <c r="C287" s="103"/>
      <c r="D287" s="2"/>
      <c r="E287" s="103"/>
      <c r="F287" s="2"/>
      <c r="G287" s="2"/>
      <c r="H287" s="2"/>
      <c r="I287" s="2"/>
      <c r="J287" s="2"/>
      <c r="K287" s="2"/>
      <c r="L287" s="2"/>
      <c r="M287" s="2"/>
      <c r="N287" s="2"/>
      <c r="O287" s="2"/>
      <c r="P287" s="2"/>
      <c r="Q287" s="2"/>
      <c r="R287" s="2"/>
      <c r="S287" s="2"/>
      <c r="T287" s="2"/>
      <c r="U287" s="2"/>
      <c r="V287" s="2"/>
      <c r="W287" s="2"/>
      <c r="X287" s="2"/>
      <c r="Y287" s="2"/>
      <c r="Z287" s="2"/>
    </row>
    <row r="288" spans="1:26" ht="13.5" customHeight="1" x14ac:dyDescent="0.25">
      <c r="A288" s="2"/>
      <c r="B288" s="2"/>
      <c r="C288" s="103"/>
      <c r="D288" s="2"/>
      <c r="E288" s="103"/>
      <c r="F288" s="2"/>
      <c r="G288" s="2"/>
      <c r="H288" s="2"/>
      <c r="I288" s="2"/>
      <c r="J288" s="2"/>
      <c r="K288" s="2"/>
      <c r="L288" s="2"/>
      <c r="M288" s="2"/>
      <c r="N288" s="2"/>
      <c r="O288" s="2"/>
      <c r="P288" s="2"/>
      <c r="Q288" s="2"/>
      <c r="R288" s="2"/>
      <c r="S288" s="2"/>
      <c r="T288" s="2"/>
      <c r="U288" s="2"/>
      <c r="V288" s="2"/>
      <c r="W288" s="2"/>
      <c r="X288" s="2"/>
      <c r="Y288" s="2"/>
      <c r="Z288" s="2"/>
    </row>
    <row r="289" spans="1:26" ht="13.5" customHeight="1" x14ac:dyDescent="0.25">
      <c r="A289" s="2"/>
      <c r="B289" s="2"/>
      <c r="C289" s="103"/>
      <c r="D289" s="2"/>
      <c r="E289" s="103"/>
      <c r="F289" s="2"/>
      <c r="G289" s="2"/>
      <c r="H289" s="2"/>
      <c r="I289" s="2"/>
      <c r="J289" s="2"/>
      <c r="K289" s="2"/>
      <c r="L289" s="2"/>
      <c r="M289" s="2"/>
      <c r="N289" s="2"/>
      <c r="O289" s="2"/>
      <c r="P289" s="2"/>
      <c r="Q289" s="2"/>
      <c r="R289" s="2"/>
      <c r="S289" s="2"/>
      <c r="T289" s="2"/>
      <c r="U289" s="2"/>
      <c r="V289" s="2"/>
      <c r="W289" s="2"/>
      <c r="X289" s="2"/>
      <c r="Y289" s="2"/>
      <c r="Z289" s="2"/>
    </row>
    <row r="290" spans="1:26" ht="13.5" customHeight="1" x14ac:dyDescent="0.25">
      <c r="A290" s="2"/>
      <c r="B290" s="2"/>
      <c r="C290" s="103"/>
      <c r="D290" s="2"/>
      <c r="E290" s="103"/>
      <c r="F290" s="2"/>
      <c r="G290" s="2"/>
      <c r="H290" s="2"/>
      <c r="I290" s="2"/>
      <c r="J290" s="2"/>
      <c r="K290" s="2"/>
      <c r="L290" s="2"/>
      <c r="M290" s="2"/>
      <c r="N290" s="2"/>
      <c r="O290" s="2"/>
      <c r="P290" s="2"/>
      <c r="Q290" s="2"/>
      <c r="R290" s="2"/>
      <c r="S290" s="2"/>
      <c r="T290" s="2"/>
      <c r="U290" s="2"/>
      <c r="V290" s="2"/>
      <c r="W290" s="2"/>
      <c r="X290" s="2"/>
      <c r="Y290" s="2"/>
      <c r="Z290" s="2"/>
    </row>
    <row r="291" spans="1:26" ht="13.5" customHeight="1" x14ac:dyDescent="0.25">
      <c r="A291" s="2"/>
      <c r="B291" s="2"/>
      <c r="C291" s="103"/>
      <c r="D291" s="2"/>
      <c r="E291" s="103"/>
      <c r="F291" s="2"/>
      <c r="G291" s="2"/>
      <c r="H291" s="2"/>
      <c r="I291" s="2"/>
      <c r="J291" s="2"/>
      <c r="K291" s="2"/>
      <c r="L291" s="2"/>
      <c r="M291" s="2"/>
      <c r="N291" s="2"/>
      <c r="O291" s="2"/>
      <c r="P291" s="2"/>
      <c r="Q291" s="2"/>
      <c r="R291" s="2"/>
      <c r="S291" s="2"/>
      <c r="T291" s="2"/>
      <c r="U291" s="2"/>
      <c r="V291" s="2"/>
      <c r="W291" s="2"/>
      <c r="X291" s="2"/>
      <c r="Y291" s="2"/>
      <c r="Z291" s="2"/>
    </row>
    <row r="292" spans="1:26" ht="13.5" customHeight="1" x14ac:dyDescent="0.25">
      <c r="A292" s="2"/>
      <c r="B292" s="2"/>
      <c r="C292" s="103"/>
      <c r="D292" s="2"/>
      <c r="E292" s="103"/>
      <c r="F292" s="2"/>
      <c r="G292" s="2"/>
      <c r="H292" s="2"/>
      <c r="I292" s="2"/>
      <c r="J292" s="2"/>
      <c r="K292" s="2"/>
      <c r="L292" s="2"/>
      <c r="M292" s="2"/>
      <c r="N292" s="2"/>
      <c r="O292" s="2"/>
      <c r="P292" s="2"/>
      <c r="Q292" s="2"/>
      <c r="R292" s="2"/>
      <c r="S292" s="2"/>
      <c r="T292" s="2"/>
      <c r="U292" s="2"/>
      <c r="V292" s="2"/>
      <c r="W292" s="2"/>
      <c r="X292" s="2"/>
      <c r="Y292" s="2"/>
      <c r="Z292" s="2"/>
    </row>
    <row r="293" spans="1:26" ht="13.5" customHeight="1" x14ac:dyDescent="0.25">
      <c r="A293" s="2"/>
      <c r="B293" s="2"/>
      <c r="C293" s="103"/>
      <c r="D293" s="2"/>
      <c r="E293" s="103"/>
      <c r="F293" s="2"/>
      <c r="G293" s="2"/>
      <c r="H293" s="2"/>
      <c r="I293" s="2"/>
      <c r="J293" s="2"/>
      <c r="K293" s="2"/>
      <c r="L293" s="2"/>
      <c r="M293" s="2"/>
      <c r="N293" s="2"/>
      <c r="O293" s="2"/>
      <c r="P293" s="2"/>
      <c r="Q293" s="2"/>
      <c r="R293" s="2"/>
      <c r="S293" s="2"/>
      <c r="T293" s="2"/>
      <c r="U293" s="2"/>
      <c r="V293" s="2"/>
      <c r="W293" s="2"/>
      <c r="X293" s="2"/>
      <c r="Y293" s="2"/>
      <c r="Z293" s="2"/>
    </row>
    <row r="294" spans="1:26" ht="13.5" customHeight="1" x14ac:dyDescent="0.25">
      <c r="A294" s="2"/>
      <c r="B294" s="2"/>
      <c r="C294" s="103"/>
      <c r="D294" s="2"/>
      <c r="E294" s="103"/>
      <c r="F294" s="2"/>
      <c r="G294" s="2"/>
      <c r="H294" s="2"/>
      <c r="I294" s="2"/>
      <c r="J294" s="2"/>
      <c r="K294" s="2"/>
      <c r="L294" s="2"/>
      <c r="M294" s="2"/>
      <c r="N294" s="2"/>
      <c r="O294" s="2"/>
      <c r="P294" s="2"/>
      <c r="Q294" s="2"/>
      <c r="R294" s="2"/>
      <c r="S294" s="2"/>
      <c r="T294" s="2"/>
      <c r="U294" s="2"/>
      <c r="V294" s="2"/>
      <c r="W294" s="2"/>
      <c r="X294" s="2"/>
      <c r="Y294" s="2"/>
      <c r="Z294" s="2"/>
    </row>
    <row r="295" spans="1:26" ht="13.5" customHeight="1" x14ac:dyDescent="0.25">
      <c r="A295" s="2"/>
      <c r="B295" s="2"/>
      <c r="C295" s="103"/>
      <c r="D295" s="2"/>
      <c r="E295" s="103"/>
      <c r="F295" s="2"/>
      <c r="G295" s="2"/>
      <c r="H295" s="2"/>
      <c r="I295" s="2"/>
      <c r="J295" s="2"/>
      <c r="K295" s="2"/>
      <c r="L295" s="2"/>
      <c r="M295" s="2"/>
      <c r="N295" s="2"/>
      <c r="O295" s="2"/>
      <c r="P295" s="2"/>
      <c r="Q295" s="2"/>
      <c r="R295" s="2"/>
      <c r="S295" s="2"/>
      <c r="T295" s="2"/>
      <c r="U295" s="2"/>
      <c r="V295" s="2"/>
      <c r="W295" s="2"/>
      <c r="X295" s="2"/>
      <c r="Y295" s="2"/>
      <c r="Z295" s="2"/>
    </row>
    <row r="296" spans="1:26" ht="13.5" customHeight="1" x14ac:dyDescent="0.25">
      <c r="A296" s="2"/>
      <c r="B296" s="2"/>
      <c r="C296" s="103"/>
      <c r="D296" s="2"/>
      <c r="E296" s="103"/>
      <c r="F296" s="2"/>
      <c r="G296" s="2"/>
      <c r="H296" s="2"/>
      <c r="I296" s="2"/>
      <c r="J296" s="2"/>
      <c r="K296" s="2"/>
      <c r="L296" s="2"/>
      <c r="M296" s="2"/>
      <c r="N296" s="2"/>
      <c r="O296" s="2"/>
      <c r="P296" s="2"/>
      <c r="Q296" s="2"/>
      <c r="R296" s="2"/>
      <c r="S296" s="2"/>
      <c r="T296" s="2"/>
      <c r="U296" s="2"/>
      <c r="V296" s="2"/>
      <c r="W296" s="2"/>
      <c r="X296" s="2"/>
      <c r="Y296" s="2"/>
      <c r="Z296" s="2"/>
    </row>
    <row r="297" spans="1:26" ht="13.5" customHeight="1" x14ac:dyDescent="0.25">
      <c r="A297" s="2"/>
      <c r="B297" s="2"/>
      <c r="C297" s="103"/>
      <c r="D297" s="2"/>
      <c r="E297" s="103"/>
      <c r="F297" s="2"/>
      <c r="G297" s="2"/>
      <c r="H297" s="2"/>
      <c r="I297" s="2"/>
      <c r="J297" s="2"/>
      <c r="K297" s="2"/>
      <c r="L297" s="2"/>
      <c r="M297" s="2"/>
      <c r="N297" s="2"/>
      <c r="O297" s="2"/>
      <c r="P297" s="2"/>
      <c r="Q297" s="2"/>
      <c r="R297" s="2"/>
      <c r="S297" s="2"/>
      <c r="T297" s="2"/>
      <c r="U297" s="2"/>
      <c r="V297" s="2"/>
      <c r="W297" s="2"/>
      <c r="X297" s="2"/>
      <c r="Y297" s="2"/>
      <c r="Z297" s="2"/>
    </row>
    <row r="298" spans="1:26" ht="13.5" customHeight="1" x14ac:dyDescent="0.25">
      <c r="A298" s="2"/>
      <c r="B298" s="2"/>
      <c r="C298" s="103"/>
      <c r="D298" s="2"/>
      <c r="E298" s="103"/>
      <c r="F298" s="2"/>
      <c r="G298" s="2"/>
      <c r="H298" s="2"/>
      <c r="I298" s="2"/>
      <c r="J298" s="2"/>
      <c r="K298" s="2"/>
      <c r="L298" s="2"/>
      <c r="M298" s="2"/>
      <c r="N298" s="2"/>
      <c r="O298" s="2"/>
      <c r="P298" s="2"/>
      <c r="Q298" s="2"/>
      <c r="R298" s="2"/>
      <c r="S298" s="2"/>
      <c r="T298" s="2"/>
      <c r="U298" s="2"/>
      <c r="V298" s="2"/>
      <c r="W298" s="2"/>
      <c r="X298" s="2"/>
      <c r="Y298" s="2"/>
      <c r="Z298" s="2"/>
    </row>
    <row r="299" spans="1:26" ht="13.5" customHeight="1" x14ac:dyDescent="0.25">
      <c r="A299" s="2"/>
      <c r="B299" s="2"/>
      <c r="C299" s="103"/>
      <c r="D299" s="2"/>
      <c r="E299" s="103"/>
      <c r="F299" s="2"/>
      <c r="G299" s="2"/>
      <c r="H299" s="2"/>
      <c r="I299" s="2"/>
      <c r="J299" s="2"/>
      <c r="K299" s="2"/>
      <c r="L299" s="2"/>
      <c r="M299" s="2"/>
      <c r="N299" s="2"/>
      <c r="O299" s="2"/>
      <c r="P299" s="2"/>
      <c r="Q299" s="2"/>
      <c r="R299" s="2"/>
      <c r="S299" s="2"/>
      <c r="T299" s="2"/>
      <c r="U299" s="2"/>
      <c r="V299" s="2"/>
      <c r="W299" s="2"/>
      <c r="X299" s="2"/>
      <c r="Y299" s="2"/>
      <c r="Z299" s="2"/>
    </row>
    <row r="300" spans="1:26" ht="13.5" customHeight="1" x14ac:dyDescent="0.25">
      <c r="A300" s="2"/>
      <c r="B300" s="2"/>
      <c r="C300" s="103"/>
      <c r="D300" s="2"/>
      <c r="E300" s="103"/>
      <c r="F300" s="2"/>
      <c r="G300" s="2"/>
      <c r="H300" s="2"/>
      <c r="I300" s="2"/>
      <c r="J300" s="2"/>
      <c r="K300" s="2"/>
      <c r="L300" s="2"/>
      <c r="M300" s="2"/>
      <c r="N300" s="2"/>
      <c r="O300" s="2"/>
      <c r="P300" s="2"/>
      <c r="Q300" s="2"/>
      <c r="R300" s="2"/>
      <c r="S300" s="2"/>
      <c r="T300" s="2"/>
      <c r="U300" s="2"/>
      <c r="V300" s="2"/>
      <c r="W300" s="2"/>
      <c r="X300" s="2"/>
      <c r="Y300" s="2"/>
      <c r="Z300" s="2"/>
    </row>
    <row r="301" spans="1:26" ht="13.5" customHeight="1" x14ac:dyDescent="0.25">
      <c r="A301" s="2"/>
      <c r="B301" s="2"/>
      <c r="C301" s="103"/>
      <c r="D301" s="2"/>
      <c r="E301" s="103"/>
      <c r="F301" s="2"/>
      <c r="G301" s="2"/>
      <c r="H301" s="2"/>
      <c r="I301" s="2"/>
      <c r="J301" s="2"/>
      <c r="K301" s="2"/>
      <c r="L301" s="2"/>
      <c r="M301" s="2"/>
      <c r="N301" s="2"/>
      <c r="O301" s="2"/>
      <c r="P301" s="2"/>
      <c r="Q301" s="2"/>
      <c r="R301" s="2"/>
      <c r="S301" s="2"/>
      <c r="T301" s="2"/>
      <c r="U301" s="2"/>
      <c r="V301" s="2"/>
      <c r="W301" s="2"/>
      <c r="X301" s="2"/>
      <c r="Y301" s="2"/>
      <c r="Z301" s="2"/>
    </row>
    <row r="302" spans="1:26" ht="13.5" customHeight="1" x14ac:dyDescent="0.25">
      <c r="A302" s="2"/>
      <c r="B302" s="2"/>
      <c r="C302" s="103"/>
      <c r="D302" s="2"/>
      <c r="E302" s="103"/>
      <c r="F302" s="2"/>
      <c r="G302" s="2"/>
      <c r="H302" s="2"/>
      <c r="I302" s="2"/>
      <c r="J302" s="2"/>
      <c r="K302" s="2"/>
      <c r="L302" s="2"/>
      <c r="M302" s="2"/>
      <c r="N302" s="2"/>
      <c r="O302" s="2"/>
      <c r="P302" s="2"/>
      <c r="Q302" s="2"/>
      <c r="R302" s="2"/>
      <c r="S302" s="2"/>
      <c r="T302" s="2"/>
      <c r="U302" s="2"/>
      <c r="V302" s="2"/>
      <c r="W302" s="2"/>
      <c r="X302" s="2"/>
      <c r="Y302" s="2"/>
      <c r="Z302" s="2"/>
    </row>
    <row r="303" spans="1:26" ht="13.5" customHeight="1" x14ac:dyDescent="0.25">
      <c r="A303" s="2"/>
      <c r="B303" s="2"/>
      <c r="C303" s="103"/>
      <c r="D303" s="2"/>
      <c r="E303" s="103"/>
      <c r="F303" s="2"/>
      <c r="G303" s="2"/>
      <c r="H303" s="2"/>
      <c r="I303" s="2"/>
      <c r="J303" s="2"/>
      <c r="K303" s="2"/>
      <c r="L303" s="2"/>
      <c r="M303" s="2"/>
      <c r="N303" s="2"/>
      <c r="O303" s="2"/>
      <c r="P303" s="2"/>
      <c r="Q303" s="2"/>
      <c r="R303" s="2"/>
      <c r="S303" s="2"/>
      <c r="T303" s="2"/>
      <c r="U303" s="2"/>
      <c r="V303" s="2"/>
      <c r="W303" s="2"/>
      <c r="X303" s="2"/>
      <c r="Y303" s="2"/>
      <c r="Z303" s="2"/>
    </row>
    <row r="304" spans="1:26" ht="13.5" customHeight="1" x14ac:dyDescent="0.25">
      <c r="A304" s="2"/>
      <c r="B304" s="2"/>
      <c r="C304" s="103"/>
      <c r="D304" s="2"/>
      <c r="E304" s="103"/>
      <c r="F304" s="2"/>
      <c r="G304" s="2"/>
      <c r="H304" s="2"/>
      <c r="I304" s="2"/>
      <c r="J304" s="2"/>
      <c r="K304" s="2"/>
      <c r="L304" s="2"/>
      <c r="M304" s="2"/>
      <c r="N304" s="2"/>
      <c r="O304" s="2"/>
      <c r="P304" s="2"/>
      <c r="Q304" s="2"/>
      <c r="R304" s="2"/>
      <c r="S304" s="2"/>
      <c r="T304" s="2"/>
      <c r="U304" s="2"/>
      <c r="V304" s="2"/>
      <c r="W304" s="2"/>
      <c r="X304" s="2"/>
      <c r="Y304" s="2"/>
      <c r="Z304" s="2"/>
    </row>
    <row r="305" spans="1:26" ht="13.5" customHeight="1" x14ac:dyDescent="0.25">
      <c r="A305" s="2"/>
      <c r="B305" s="2"/>
      <c r="C305" s="103"/>
      <c r="D305" s="2"/>
      <c r="E305" s="103"/>
      <c r="F305" s="2"/>
      <c r="G305" s="2"/>
      <c r="H305" s="2"/>
      <c r="I305" s="2"/>
      <c r="J305" s="2"/>
      <c r="K305" s="2"/>
      <c r="L305" s="2"/>
      <c r="M305" s="2"/>
      <c r="N305" s="2"/>
      <c r="O305" s="2"/>
      <c r="P305" s="2"/>
      <c r="Q305" s="2"/>
      <c r="R305" s="2"/>
      <c r="S305" s="2"/>
      <c r="T305" s="2"/>
      <c r="U305" s="2"/>
      <c r="V305" s="2"/>
      <c r="W305" s="2"/>
      <c r="X305" s="2"/>
      <c r="Y305" s="2"/>
      <c r="Z305" s="2"/>
    </row>
    <row r="306" spans="1:26" ht="13.5" customHeight="1" x14ac:dyDescent="0.25">
      <c r="A306" s="2"/>
      <c r="B306" s="2"/>
      <c r="C306" s="103"/>
      <c r="D306" s="2"/>
      <c r="E306" s="103"/>
      <c r="F306" s="2"/>
      <c r="G306" s="2"/>
      <c r="H306" s="2"/>
      <c r="I306" s="2"/>
      <c r="J306" s="2"/>
      <c r="K306" s="2"/>
      <c r="L306" s="2"/>
      <c r="M306" s="2"/>
      <c r="N306" s="2"/>
      <c r="O306" s="2"/>
      <c r="P306" s="2"/>
      <c r="Q306" s="2"/>
      <c r="R306" s="2"/>
      <c r="S306" s="2"/>
      <c r="T306" s="2"/>
      <c r="U306" s="2"/>
      <c r="V306" s="2"/>
      <c r="W306" s="2"/>
      <c r="X306" s="2"/>
      <c r="Y306" s="2"/>
      <c r="Z306" s="2"/>
    </row>
    <row r="307" spans="1:26" ht="13.5" customHeight="1" x14ac:dyDescent="0.25">
      <c r="A307" s="2"/>
      <c r="B307" s="2"/>
      <c r="C307" s="103"/>
      <c r="D307" s="2"/>
      <c r="E307" s="103"/>
      <c r="F307" s="2"/>
      <c r="G307" s="2"/>
      <c r="H307" s="2"/>
      <c r="I307" s="2"/>
      <c r="J307" s="2"/>
      <c r="K307" s="2"/>
      <c r="L307" s="2"/>
      <c r="M307" s="2"/>
      <c r="N307" s="2"/>
      <c r="O307" s="2"/>
      <c r="P307" s="2"/>
      <c r="Q307" s="2"/>
      <c r="R307" s="2"/>
      <c r="S307" s="2"/>
      <c r="T307" s="2"/>
      <c r="U307" s="2"/>
      <c r="V307" s="2"/>
      <c r="W307" s="2"/>
      <c r="X307" s="2"/>
      <c r="Y307" s="2"/>
      <c r="Z307" s="2"/>
    </row>
    <row r="308" spans="1:26" ht="13.5" customHeight="1" x14ac:dyDescent="0.25">
      <c r="A308" s="2"/>
      <c r="B308" s="2"/>
      <c r="C308" s="103"/>
      <c r="D308" s="2"/>
      <c r="E308" s="103"/>
      <c r="F308" s="2"/>
      <c r="G308" s="2"/>
      <c r="H308" s="2"/>
      <c r="I308" s="2"/>
      <c r="J308" s="2"/>
      <c r="K308" s="2"/>
      <c r="L308" s="2"/>
      <c r="M308" s="2"/>
      <c r="N308" s="2"/>
      <c r="O308" s="2"/>
      <c r="P308" s="2"/>
      <c r="Q308" s="2"/>
      <c r="R308" s="2"/>
      <c r="S308" s="2"/>
      <c r="T308" s="2"/>
      <c r="U308" s="2"/>
      <c r="V308" s="2"/>
      <c r="W308" s="2"/>
      <c r="X308" s="2"/>
      <c r="Y308" s="2"/>
      <c r="Z308" s="2"/>
    </row>
    <row r="309" spans="1:26" ht="13.5" customHeight="1" x14ac:dyDescent="0.25">
      <c r="A309" s="2"/>
      <c r="B309" s="2"/>
      <c r="C309" s="103"/>
      <c r="D309" s="2"/>
      <c r="E309" s="103"/>
      <c r="F309" s="2"/>
      <c r="G309" s="2"/>
      <c r="H309" s="2"/>
      <c r="I309" s="2"/>
      <c r="J309" s="2"/>
      <c r="K309" s="2"/>
      <c r="L309" s="2"/>
      <c r="M309" s="2"/>
      <c r="N309" s="2"/>
      <c r="O309" s="2"/>
      <c r="P309" s="2"/>
      <c r="Q309" s="2"/>
      <c r="R309" s="2"/>
      <c r="S309" s="2"/>
      <c r="T309" s="2"/>
      <c r="U309" s="2"/>
      <c r="V309" s="2"/>
      <c r="W309" s="2"/>
      <c r="X309" s="2"/>
      <c r="Y309" s="2"/>
      <c r="Z309" s="2"/>
    </row>
    <row r="310" spans="1:26" ht="13.5" customHeight="1" x14ac:dyDescent="0.25">
      <c r="A310" s="2"/>
      <c r="B310" s="2"/>
      <c r="C310" s="103"/>
      <c r="D310" s="2"/>
      <c r="E310" s="103"/>
      <c r="F310" s="2"/>
      <c r="G310" s="2"/>
      <c r="H310" s="2"/>
      <c r="I310" s="2"/>
      <c r="J310" s="2"/>
      <c r="K310" s="2"/>
      <c r="L310" s="2"/>
      <c r="M310" s="2"/>
      <c r="N310" s="2"/>
      <c r="O310" s="2"/>
      <c r="P310" s="2"/>
      <c r="Q310" s="2"/>
      <c r="R310" s="2"/>
      <c r="S310" s="2"/>
      <c r="T310" s="2"/>
      <c r="U310" s="2"/>
      <c r="V310" s="2"/>
      <c r="W310" s="2"/>
      <c r="X310" s="2"/>
      <c r="Y310" s="2"/>
      <c r="Z310" s="2"/>
    </row>
    <row r="311" spans="1:26" ht="13.5" customHeight="1" x14ac:dyDescent="0.25">
      <c r="A311" s="2"/>
      <c r="B311" s="2"/>
      <c r="C311" s="103"/>
      <c r="D311" s="2"/>
      <c r="E311" s="103"/>
      <c r="F311" s="2"/>
      <c r="G311" s="2"/>
      <c r="H311" s="2"/>
      <c r="I311" s="2"/>
      <c r="J311" s="2"/>
      <c r="K311" s="2"/>
      <c r="L311" s="2"/>
      <c r="M311" s="2"/>
      <c r="N311" s="2"/>
      <c r="O311" s="2"/>
      <c r="P311" s="2"/>
      <c r="Q311" s="2"/>
      <c r="R311" s="2"/>
      <c r="S311" s="2"/>
      <c r="T311" s="2"/>
      <c r="U311" s="2"/>
      <c r="V311" s="2"/>
      <c r="W311" s="2"/>
      <c r="X311" s="2"/>
      <c r="Y311" s="2"/>
      <c r="Z311" s="2"/>
    </row>
    <row r="312" spans="1:26" ht="13.5" customHeight="1" x14ac:dyDescent="0.25">
      <c r="A312" s="2"/>
      <c r="B312" s="2"/>
      <c r="C312" s="103"/>
      <c r="D312" s="2"/>
      <c r="E312" s="103"/>
      <c r="F312" s="2"/>
      <c r="G312" s="2"/>
      <c r="H312" s="2"/>
      <c r="I312" s="2"/>
      <c r="J312" s="2"/>
      <c r="K312" s="2"/>
      <c r="L312" s="2"/>
      <c r="M312" s="2"/>
      <c r="N312" s="2"/>
      <c r="O312" s="2"/>
      <c r="P312" s="2"/>
      <c r="Q312" s="2"/>
      <c r="R312" s="2"/>
      <c r="S312" s="2"/>
      <c r="T312" s="2"/>
      <c r="U312" s="2"/>
      <c r="V312" s="2"/>
      <c r="W312" s="2"/>
      <c r="X312" s="2"/>
      <c r="Y312" s="2"/>
      <c r="Z312" s="2"/>
    </row>
    <row r="313" spans="1:26" ht="13.5" customHeight="1" x14ac:dyDescent="0.25">
      <c r="A313" s="2"/>
      <c r="B313" s="2"/>
      <c r="C313" s="103"/>
      <c r="D313" s="2"/>
      <c r="E313" s="103"/>
      <c r="F313" s="2"/>
      <c r="G313" s="2"/>
      <c r="H313" s="2"/>
      <c r="I313" s="2"/>
      <c r="J313" s="2"/>
      <c r="K313" s="2"/>
      <c r="L313" s="2"/>
      <c r="M313" s="2"/>
      <c r="N313" s="2"/>
      <c r="O313" s="2"/>
      <c r="P313" s="2"/>
      <c r="Q313" s="2"/>
      <c r="R313" s="2"/>
      <c r="S313" s="2"/>
      <c r="T313" s="2"/>
      <c r="U313" s="2"/>
      <c r="V313" s="2"/>
      <c r="W313" s="2"/>
      <c r="X313" s="2"/>
      <c r="Y313" s="2"/>
      <c r="Z313" s="2"/>
    </row>
    <row r="314" spans="1:26" ht="13.5" customHeight="1" x14ac:dyDescent="0.25">
      <c r="A314" s="2"/>
      <c r="B314" s="2"/>
      <c r="C314" s="103"/>
      <c r="D314" s="2"/>
      <c r="E314" s="103"/>
      <c r="F314" s="2"/>
      <c r="G314" s="2"/>
      <c r="H314" s="2"/>
      <c r="I314" s="2"/>
      <c r="J314" s="2"/>
      <c r="K314" s="2"/>
      <c r="L314" s="2"/>
      <c r="M314" s="2"/>
      <c r="N314" s="2"/>
      <c r="O314" s="2"/>
      <c r="P314" s="2"/>
      <c r="Q314" s="2"/>
      <c r="R314" s="2"/>
      <c r="S314" s="2"/>
      <c r="T314" s="2"/>
      <c r="U314" s="2"/>
      <c r="V314" s="2"/>
      <c r="W314" s="2"/>
      <c r="X314" s="2"/>
      <c r="Y314" s="2"/>
      <c r="Z314" s="2"/>
    </row>
    <row r="315" spans="1:26" ht="13.5" customHeight="1" x14ac:dyDescent="0.25">
      <c r="A315" s="2"/>
      <c r="B315" s="2"/>
      <c r="C315" s="103"/>
      <c r="D315" s="2"/>
      <c r="E315" s="103"/>
      <c r="F315" s="2"/>
      <c r="G315" s="2"/>
      <c r="H315" s="2"/>
      <c r="I315" s="2"/>
      <c r="J315" s="2"/>
      <c r="K315" s="2"/>
      <c r="L315" s="2"/>
      <c r="M315" s="2"/>
      <c r="N315" s="2"/>
      <c r="O315" s="2"/>
      <c r="P315" s="2"/>
      <c r="Q315" s="2"/>
      <c r="R315" s="2"/>
      <c r="S315" s="2"/>
      <c r="T315" s="2"/>
      <c r="U315" s="2"/>
      <c r="V315" s="2"/>
      <c r="W315" s="2"/>
      <c r="X315" s="2"/>
      <c r="Y315" s="2"/>
      <c r="Z315" s="2"/>
    </row>
    <row r="316" spans="1:26" ht="13.5" customHeight="1" x14ac:dyDescent="0.25">
      <c r="A316" s="2"/>
      <c r="B316" s="2"/>
      <c r="C316" s="103"/>
      <c r="D316" s="2"/>
      <c r="E316" s="103"/>
      <c r="F316" s="2"/>
      <c r="G316" s="2"/>
      <c r="H316" s="2"/>
      <c r="I316" s="2"/>
      <c r="J316" s="2"/>
      <c r="K316" s="2"/>
      <c r="L316" s="2"/>
      <c r="M316" s="2"/>
      <c r="N316" s="2"/>
      <c r="O316" s="2"/>
      <c r="P316" s="2"/>
      <c r="Q316" s="2"/>
      <c r="R316" s="2"/>
      <c r="S316" s="2"/>
      <c r="T316" s="2"/>
      <c r="U316" s="2"/>
      <c r="V316" s="2"/>
      <c r="W316" s="2"/>
      <c r="X316" s="2"/>
      <c r="Y316" s="2"/>
      <c r="Z316" s="2"/>
    </row>
    <row r="317" spans="1:26" ht="13.5" customHeight="1" x14ac:dyDescent="0.25">
      <c r="A317" s="2"/>
      <c r="B317" s="2"/>
      <c r="C317" s="103"/>
      <c r="D317" s="2"/>
      <c r="E317" s="103"/>
      <c r="F317" s="2"/>
      <c r="G317" s="2"/>
      <c r="H317" s="2"/>
      <c r="I317" s="2"/>
      <c r="J317" s="2"/>
      <c r="K317" s="2"/>
      <c r="L317" s="2"/>
      <c r="M317" s="2"/>
      <c r="N317" s="2"/>
      <c r="O317" s="2"/>
      <c r="P317" s="2"/>
      <c r="Q317" s="2"/>
      <c r="R317" s="2"/>
      <c r="S317" s="2"/>
      <c r="T317" s="2"/>
      <c r="U317" s="2"/>
      <c r="V317" s="2"/>
      <c r="W317" s="2"/>
      <c r="X317" s="2"/>
      <c r="Y317" s="2"/>
      <c r="Z317" s="2"/>
    </row>
    <row r="318" spans="1:26" ht="13.5" customHeight="1" x14ac:dyDescent="0.25">
      <c r="A318" s="2"/>
      <c r="B318" s="2"/>
      <c r="C318" s="103"/>
      <c r="D318" s="2"/>
      <c r="E318" s="103"/>
      <c r="F318" s="2"/>
      <c r="G318" s="2"/>
      <c r="H318" s="2"/>
      <c r="I318" s="2"/>
      <c r="J318" s="2"/>
      <c r="K318" s="2"/>
      <c r="L318" s="2"/>
      <c r="M318" s="2"/>
      <c r="N318" s="2"/>
      <c r="O318" s="2"/>
      <c r="P318" s="2"/>
      <c r="Q318" s="2"/>
      <c r="R318" s="2"/>
      <c r="S318" s="2"/>
      <c r="T318" s="2"/>
      <c r="U318" s="2"/>
      <c r="V318" s="2"/>
      <c r="W318" s="2"/>
      <c r="X318" s="2"/>
      <c r="Y318" s="2"/>
      <c r="Z318" s="2"/>
    </row>
    <row r="319" spans="1:26" ht="13.5" customHeight="1" x14ac:dyDescent="0.25">
      <c r="A319" s="2"/>
      <c r="B319" s="2"/>
      <c r="C319" s="103"/>
      <c r="D319" s="2"/>
      <c r="E319" s="103"/>
      <c r="F319" s="2"/>
      <c r="G319" s="2"/>
      <c r="H319" s="2"/>
      <c r="I319" s="2"/>
      <c r="J319" s="2"/>
      <c r="K319" s="2"/>
      <c r="L319" s="2"/>
      <c r="M319" s="2"/>
      <c r="N319" s="2"/>
      <c r="O319" s="2"/>
      <c r="P319" s="2"/>
      <c r="Q319" s="2"/>
      <c r="R319" s="2"/>
      <c r="S319" s="2"/>
      <c r="T319" s="2"/>
      <c r="U319" s="2"/>
      <c r="V319" s="2"/>
      <c r="W319" s="2"/>
      <c r="X319" s="2"/>
      <c r="Y319" s="2"/>
      <c r="Z319" s="2"/>
    </row>
    <row r="320" spans="1:26" ht="13.5" customHeight="1" x14ac:dyDescent="0.25">
      <c r="A320" s="2"/>
      <c r="B320" s="2"/>
      <c r="C320" s="103"/>
      <c r="D320" s="2"/>
      <c r="E320" s="103"/>
      <c r="F320" s="2"/>
      <c r="G320" s="2"/>
      <c r="H320" s="2"/>
      <c r="I320" s="2"/>
      <c r="J320" s="2"/>
      <c r="K320" s="2"/>
      <c r="L320" s="2"/>
      <c r="M320" s="2"/>
      <c r="N320" s="2"/>
      <c r="O320" s="2"/>
      <c r="P320" s="2"/>
      <c r="Q320" s="2"/>
      <c r="R320" s="2"/>
      <c r="S320" s="2"/>
      <c r="T320" s="2"/>
      <c r="U320" s="2"/>
      <c r="V320" s="2"/>
      <c r="W320" s="2"/>
      <c r="X320" s="2"/>
      <c r="Y320" s="2"/>
      <c r="Z320" s="2"/>
    </row>
    <row r="321" spans="1:26" ht="13.5" customHeight="1" x14ac:dyDescent="0.25">
      <c r="A321" s="2"/>
      <c r="B321" s="2"/>
      <c r="C321" s="103"/>
      <c r="D321" s="2"/>
      <c r="E321" s="103"/>
      <c r="F321" s="2"/>
      <c r="G321" s="2"/>
      <c r="H321" s="2"/>
      <c r="I321" s="2"/>
      <c r="J321" s="2"/>
      <c r="K321" s="2"/>
      <c r="L321" s="2"/>
      <c r="M321" s="2"/>
      <c r="N321" s="2"/>
      <c r="O321" s="2"/>
      <c r="P321" s="2"/>
      <c r="Q321" s="2"/>
      <c r="R321" s="2"/>
      <c r="S321" s="2"/>
      <c r="T321" s="2"/>
      <c r="U321" s="2"/>
      <c r="V321" s="2"/>
      <c r="W321" s="2"/>
      <c r="X321" s="2"/>
      <c r="Y321" s="2"/>
      <c r="Z321" s="2"/>
    </row>
    <row r="322" spans="1:26" ht="13.5" customHeight="1" x14ac:dyDescent="0.25">
      <c r="A322" s="2"/>
      <c r="B322" s="2"/>
      <c r="C322" s="103"/>
      <c r="D322" s="2"/>
      <c r="E322" s="103"/>
      <c r="F322" s="2"/>
      <c r="G322" s="2"/>
      <c r="H322" s="2"/>
      <c r="I322" s="2"/>
      <c r="J322" s="2"/>
      <c r="K322" s="2"/>
      <c r="L322" s="2"/>
      <c r="M322" s="2"/>
      <c r="N322" s="2"/>
      <c r="O322" s="2"/>
      <c r="P322" s="2"/>
      <c r="Q322" s="2"/>
      <c r="R322" s="2"/>
      <c r="S322" s="2"/>
      <c r="T322" s="2"/>
      <c r="U322" s="2"/>
      <c r="V322" s="2"/>
      <c r="W322" s="2"/>
      <c r="X322" s="2"/>
      <c r="Y322" s="2"/>
      <c r="Z322" s="2"/>
    </row>
    <row r="323" spans="1:26" ht="13.5" customHeight="1" x14ac:dyDescent="0.25">
      <c r="A323" s="2"/>
      <c r="B323" s="2"/>
      <c r="C323" s="103"/>
      <c r="D323" s="2"/>
      <c r="E323" s="103"/>
      <c r="F323" s="2"/>
      <c r="G323" s="2"/>
      <c r="H323" s="2"/>
      <c r="I323" s="2"/>
      <c r="J323" s="2"/>
      <c r="K323" s="2"/>
      <c r="L323" s="2"/>
      <c r="M323" s="2"/>
      <c r="N323" s="2"/>
      <c r="O323" s="2"/>
      <c r="P323" s="2"/>
      <c r="Q323" s="2"/>
      <c r="R323" s="2"/>
      <c r="S323" s="2"/>
      <c r="T323" s="2"/>
      <c r="U323" s="2"/>
      <c r="V323" s="2"/>
      <c r="W323" s="2"/>
      <c r="X323" s="2"/>
      <c r="Y323" s="2"/>
      <c r="Z323" s="2"/>
    </row>
    <row r="324" spans="1:26" ht="13.5" customHeight="1" x14ac:dyDescent="0.25">
      <c r="A324" s="2"/>
      <c r="B324" s="2"/>
      <c r="C324" s="103"/>
      <c r="D324" s="2"/>
      <c r="E324" s="103"/>
      <c r="F324" s="2"/>
      <c r="G324" s="2"/>
      <c r="H324" s="2"/>
      <c r="I324" s="2"/>
      <c r="J324" s="2"/>
      <c r="K324" s="2"/>
      <c r="L324" s="2"/>
      <c r="M324" s="2"/>
      <c r="N324" s="2"/>
      <c r="O324" s="2"/>
      <c r="P324" s="2"/>
      <c r="Q324" s="2"/>
      <c r="R324" s="2"/>
      <c r="S324" s="2"/>
      <c r="T324" s="2"/>
      <c r="U324" s="2"/>
      <c r="V324" s="2"/>
      <c r="W324" s="2"/>
      <c r="X324" s="2"/>
      <c r="Y324" s="2"/>
      <c r="Z324" s="2"/>
    </row>
    <row r="325" spans="1:26" ht="13.5" customHeight="1" x14ac:dyDescent="0.25">
      <c r="A325" s="2"/>
      <c r="B325" s="2"/>
      <c r="C325" s="103"/>
      <c r="D325" s="2"/>
      <c r="E325" s="103"/>
      <c r="F325" s="2"/>
      <c r="G325" s="2"/>
      <c r="H325" s="2"/>
      <c r="I325" s="2"/>
      <c r="J325" s="2"/>
      <c r="K325" s="2"/>
      <c r="L325" s="2"/>
      <c r="M325" s="2"/>
      <c r="N325" s="2"/>
      <c r="O325" s="2"/>
      <c r="P325" s="2"/>
      <c r="Q325" s="2"/>
      <c r="R325" s="2"/>
      <c r="S325" s="2"/>
      <c r="T325" s="2"/>
      <c r="U325" s="2"/>
      <c r="V325" s="2"/>
      <c r="W325" s="2"/>
      <c r="X325" s="2"/>
      <c r="Y325" s="2"/>
      <c r="Z325" s="2"/>
    </row>
    <row r="326" spans="1:26" ht="13.5" customHeight="1" x14ac:dyDescent="0.25">
      <c r="A326" s="2"/>
      <c r="B326" s="2"/>
      <c r="C326" s="103"/>
      <c r="D326" s="2"/>
      <c r="E326" s="103"/>
      <c r="F326" s="2"/>
      <c r="G326" s="2"/>
      <c r="H326" s="2"/>
      <c r="I326" s="2"/>
      <c r="J326" s="2"/>
      <c r="K326" s="2"/>
      <c r="L326" s="2"/>
      <c r="M326" s="2"/>
      <c r="N326" s="2"/>
      <c r="O326" s="2"/>
      <c r="P326" s="2"/>
      <c r="Q326" s="2"/>
      <c r="R326" s="2"/>
      <c r="S326" s="2"/>
      <c r="T326" s="2"/>
      <c r="U326" s="2"/>
      <c r="V326" s="2"/>
      <c r="W326" s="2"/>
      <c r="X326" s="2"/>
      <c r="Y326" s="2"/>
      <c r="Z326" s="2"/>
    </row>
    <row r="327" spans="1:26" ht="13.5" customHeight="1" x14ac:dyDescent="0.25">
      <c r="A327" s="2"/>
      <c r="B327" s="2"/>
      <c r="C327" s="103"/>
      <c r="D327" s="2"/>
      <c r="E327" s="103"/>
      <c r="F327" s="2"/>
      <c r="G327" s="2"/>
      <c r="H327" s="2"/>
      <c r="I327" s="2"/>
      <c r="J327" s="2"/>
      <c r="K327" s="2"/>
      <c r="L327" s="2"/>
      <c r="M327" s="2"/>
      <c r="N327" s="2"/>
      <c r="O327" s="2"/>
      <c r="P327" s="2"/>
      <c r="Q327" s="2"/>
      <c r="R327" s="2"/>
      <c r="S327" s="2"/>
      <c r="T327" s="2"/>
      <c r="U327" s="2"/>
      <c r="V327" s="2"/>
      <c r="W327" s="2"/>
      <c r="X327" s="2"/>
      <c r="Y327" s="2"/>
      <c r="Z327" s="2"/>
    </row>
    <row r="328" spans="1:26" ht="13.5" customHeight="1" x14ac:dyDescent="0.25">
      <c r="A328" s="2"/>
      <c r="B328" s="2"/>
      <c r="C328" s="103"/>
      <c r="D328" s="2"/>
      <c r="E328" s="103"/>
      <c r="F328" s="2"/>
      <c r="G328" s="2"/>
      <c r="H328" s="2"/>
      <c r="I328" s="2"/>
      <c r="J328" s="2"/>
      <c r="K328" s="2"/>
      <c r="L328" s="2"/>
      <c r="M328" s="2"/>
      <c r="N328" s="2"/>
      <c r="O328" s="2"/>
      <c r="P328" s="2"/>
      <c r="Q328" s="2"/>
      <c r="R328" s="2"/>
      <c r="S328" s="2"/>
      <c r="T328" s="2"/>
      <c r="U328" s="2"/>
      <c r="V328" s="2"/>
      <c r="W328" s="2"/>
      <c r="X328" s="2"/>
      <c r="Y328" s="2"/>
      <c r="Z328" s="2"/>
    </row>
    <row r="329" spans="1:26" ht="13.5" customHeight="1" x14ac:dyDescent="0.25">
      <c r="A329" s="2"/>
      <c r="B329" s="2"/>
      <c r="C329" s="103"/>
      <c r="D329" s="2"/>
      <c r="E329" s="103"/>
      <c r="F329" s="2"/>
      <c r="G329" s="2"/>
      <c r="H329" s="2"/>
      <c r="I329" s="2"/>
      <c r="J329" s="2"/>
      <c r="K329" s="2"/>
      <c r="L329" s="2"/>
      <c r="M329" s="2"/>
      <c r="N329" s="2"/>
      <c r="O329" s="2"/>
      <c r="P329" s="2"/>
      <c r="Q329" s="2"/>
      <c r="R329" s="2"/>
      <c r="S329" s="2"/>
      <c r="T329" s="2"/>
      <c r="U329" s="2"/>
      <c r="V329" s="2"/>
      <c r="W329" s="2"/>
      <c r="X329" s="2"/>
      <c r="Y329" s="2"/>
      <c r="Z329" s="2"/>
    </row>
    <row r="330" spans="1:26" ht="13.5" customHeight="1" x14ac:dyDescent="0.25">
      <c r="A330" s="2"/>
      <c r="B330" s="2"/>
      <c r="C330" s="103"/>
      <c r="D330" s="2"/>
      <c r="E330" s="103"/>
      <c r="F330" s="2"/>
      <c r="G330" s="2"/>
      <c r="H330" s="2"/>
      <c r="I330" s="2"/>
      <c r="J330" s="2"/>
      <c r="K330" s="2"/>
      <c r="L330" s="2"/>
      <c r="M330" s="2"/>
      <c r="N330" s="2"/>
      <c r="O330" s="2"/>
      <c r="P330" s="2"/>
      <c r="Q330" s="2"/>
      <c r="R330" s="2"/>
      <c r="S330" s="2"/>
      <c r="T330" s="2"/>
      <c r="U330" s="2"/>
      <c r="V330" s="2"/>
      <c r="W330" s="2"/>
      <c r="X330" s="2"/>
      <c r="Y330" s="2"/>
      <c r="Z330" s="2"/>
    </row>
    <row r="331" spans="1:26" ht="13.5" customHeight="1" x14ac:dyDescent="0.25">
      <c r="A331" s="2"/>
      <c r="B331" s="2"/>
      <c r="C331" s="103"/>
      <c r="D331" s="2"/>
      <c r="E331" s="103"/>
      <c r="F331" s="2"/>
      <c r="G331" s="2"/>
      <c r="H331" s="2"/>
      <c r="I331" s="2"/>
      <c r="J331" s="2"/>
      <c r="K331" s="2"/>
      <c r="L331" s="2"/>
      <c r="M331" s="2"/>
      <c r="N331" s="2"/>
      <c r="O331" s="2"/>
      <c r="P331" s="2"/>
      <c r="Q331" s="2"/>
      <c r="R331" s="2"/>
      <c r="S331" s="2"/>
      <c r="T331" s="2"/>
      <c r="U331" s="2"/>
      <c r="V331" s="2"/>
      <c r="W331" s="2"/>
      <c r="X331" s="2"/>
      <c r="Y331" s="2"/>
      <c r="Z331" s="2"/>
    </row>
    <row r="332" spans="1:26" ht="13.5" customHeight="1" x14ac:dyDescent="0.25">
      <c r="A332" s="2"/>
      <c r="B332" s="2"/>
      <c r="C332" s="103"/>
      <c r="D332" s="2"/>
      <c r="E332" s="103"/>
      <c r="F332" s="2"/>
      <c r="G332" s="2"/>
      <c r="H332" s="2"/>
      <c r="I332" s="2"/>
      <c r="J332" s="2"/>
      <c r="K332" s="2"/>
      <c r="L332" s="2"/>
      <c r="M332" s="2"/>
      <c r="N332" s="2"/>
      <c r="O332" s="2"/>
      <c r="P332" s="2"/>
      <c r="Q332" s="2"/>
      <c r="R332" s="2"/>
      <c r="S332" s="2"/>
      <c r="T332" s="2"/>
      <c r="U332" s="2"/>
      <c r="V332" s="2"/>
      <c r="W332" s="2"/>
      <c r="X332" s="2"/>
      <c r="Y332" s="2"/>
      <c r="Z332" s="2"/>
    </row>
    <row r="333" spans="1:26" ht="13.5" customHeight="1" x14ac:dyDescent="0.25">
      <c r="A333" s="2"/>
      <c r="B333" s="2"/>
      <c r="C333" s="103"/>
      <c r="D333" s="2"/>
      <c r="E333" s="103"/>
      <c r="F333" s="2"/>
      <c r="G333" s="2"/>
      <c r="H333" s="2"/>
      <c r="I333" s="2"/>
      <c r="J333" s="2"/>
      <c r="K333" s="2"/>
      <c r="L333" s="2"/>
      <c r="M333" s="2"/>
      <c r="N333" s="2"/>
      <c r="O333" s="2"/>
      <c r="P333" s="2"/>
      <c r="Q333" s="2"/>
      <c r="R333" s="2"/>
      <c r="S333" s="2"/>
      <c r="T333" s="2"/>
      <c r="U333" s="2"/>
      <c r="V333" s="2"/>
      <c r="W333" s="2"/>
      <c r="X333" s="2"/>
      <c r="Y333" s="2"/>
      <c r="Z333" s="2"/>
    </row>
    <row r="334" spans="1:26" ht="13.5" customHeight="1" x14ac:dyDescent="0.25">
      <c r="A334" s="2"/>
      <c r="B334" s="2"/>
      <c r="C334" s="103"/>
      <c r="D334" s="2"/>
      <c r="E334" s="103"/>
      <c r="F334" s="2"/>
      <c r="G334" s="2"/>
      <c r="H334" s="2"/>
      <c r="I334" s="2"/>
      <c r="J334" s="2"/>
      <c r="K334" s="2"/>
      <c r="L334" s="2"/>
      <c r="M334" s="2"/>
      <c r="N334" s="2"/>
      <c r="O334" s="2"/>
      <c r="P334" s="2"/>
      <c r="Q334" s="2"/>
      <c r="R334" s="2"/>
      <c r="S334" s="2"/>
      <c r="T334" s="2"/>
      <c r="U334" s="2"/>
      <c r="V334" s="2"/>
      <c r="W334" s="2"/>
      <c r="X334" s="2"/>
      <c r="Y334" s="2"/>
      <c r="Z334" s="2"/>
    </row>
    <row r="335" spans="1:26" ht="13.5" customHeight="1" x14ac:dyDescent="0.25">
      <c r="A335" s="2"/>
      <c r="B335" s="2"/>
      <c r="C335" s="103"/>
      <c r="D335" s="2"/>
      <c r="E335" s="103"/>
      <c r="F335" s="2"/>
      <c r="G335" s="2"/>
      <c r="H335" s="2"/>
      <c r="I335" s="2"/>
      <c r="J335" s="2"/>
      <c r="K335" s="2"/>
      <c r="L335" s="2"/>
      <c r="M335" s="2"/>
      <c r="N335" s="2"/>
      <c r="O335" s="2"/>
      <c r="P335" s="2"/>
      <c r="Q335" s="2"/>
      <c r="R335" s="2"/>
      <c r="S335" s="2"/>
      <c r="T335" s="2"/>
      <c r="U335" s="2"/>
      <c r="V335" s="2"/>
      <c r="W335" s="2"/>
      <c r="X335" s="2"/>
      <c r="Y335" s="2"/>
      <c r="Z335" s="2"/>
    </row>
    <row r="336" spans="1:26" ht="13.5" customHeight="1" x14ac:dyDescent="0.25">
      <c r="A336" s="2"/>
      <c r="B336" s="2"/>
      <c r="C336" s="103"/>
      <c r="D336" s="2"/>
      <c r="E336" s="103"/>
      <c r="F336" s="2"/>
      <c r="G336" s="2"/>
      <c r="H336" s="2"/>
      <c r="I336" s="2"/>
      <c r="J336" s="2"/>
      <c r="K336" s="2"/>
      <c r="L336" s="2"/>
      <c r="M336" s="2"/>
      <c r="N336" s="2"/>
      <c r="O336" s="2"/>
      <c r="P336" s="2"/>
      <c r="Q336" s="2"/>
      <c r="R336" s="2"/>
      <c r="S336" s="2"/>
      <c r="T336" s="2"/>
      <c r="U336" s="2"/>
      <c r="V336" s="2"/>
      <c r="W336" s="2"/>
      <c r="X336" s="2"/>
      <c r="Y336" s="2"/>
      <c r="Z336" s="2"/>
    </row>
    <row r="337" spans="1:26" ht="13.5" customHeight="1" x14ac:dyDescent="0.25">
      <c r="A337" s="2"/>
      <c r="B337" s="2"/>
      <c r="C337" s="103"/>
      <c r="D337" s="2"/>
      <c r="E337" s="103"/>
      <c r="F337" s="2"/>
      <c r="G337" s="2"/>
      <c r="H337" s="2"/>
      <c r="I337" s="2"/>
      <c r="J337" s="2"/>
      <c r="K337" s="2"/>
      <c r="L337" s="2"/>
      <c r="M337" s="2"/>
      <c r="N337" s="2"/>
      <c r="O337" s="2"/>
      <c r="P337" s="2"/>
      <c r="Q337" s="2"/>
      <c r="R337" s="2"/>
      <c r="S337" s="2"/>
      <c r="T337" s="2"/>
      <c r="U337" s="2"/>
      <c r="V337" s="2"/>
      <c r="W337" s="2"/>
      <c r="X337" s="2"/>
      <c r="Y337" s="2"/>
      <c r="Z337" s="2"/>
    </row>
    <row r="338" spans="1:26" ht="13.5" customHeight="1" x14ac:dyDescent="0.25">
      <c r="A338" s="2"/>
      <c r="B338" s="2"/>
      <c r="C338" s="103"/>
      <c r="D338" s="2"/>
      <c r="E338" s="103"/>
      <c r="F338" s="2"/>
      <c r="G338" s="2"/>
      <c r="H338" s="2"/>
      <c r="I338" s="2"/>
      <c r="J338" s="2"/>
      <c r="K338" s="2"/>
      <c r="L338" s="2"/>
      <c r="M338" s="2"/>
      <c r="N338" s="2"/>
      <c r="O338" s="2"/>
      <c r="P338" s="2"/>
      <c r="Q338" s="2"/>
      <c r="R338" s="2"/>
      <c r="S338" s="2"/>
      <c r="T338" s="2"/>
      <c r="U338" s="2"/>
      <c r="V338" s="2"/>
      <c r="W338" s="2"/>
      <c r="X338" s="2"/>
      <c r="Y338" s="2"/>
      <c r="Z338" s="2"/>
    </row>
    <row r="339" spans="1:26" ht="13.5" customHeight="1" x14ac:dyDescent="0.25">
      <c r="A339" s="2"/>
      <c r="B339" s="2"/>
      <c r="C339" s="103"/>
      <c r="D339" s="2"/>
      <c r="E339" s="103"/>
      <c r="F339" s="2"/>
      <c r="G339" s="2"/>
      <c r="H339" s="2"/>
      <c r="I339" s="2"/>
      <c r="J339" s="2"/>
      <c r="K339" s="2"/>
      <c r="L339" s="2"/>
      <c r="M339" s="2"/>
      <c r="N339" s="2"/>
      <c r="O339" s="2"/>
      <c r="P339" s="2"/>
      <c r="Q339" s="2"/>
      <c r="R339" s="2"/>
      <c r="S339" s="2"/>
      <c r="T339" s="2"/>
      <c r="U339" s="2"/>
      <c r="V339" s="2"/>
      <c r="W339" s="2"/>
      <c r="X339" s="2"/>
      <c r="Y339" s="2"/>
      <c r="Z339" s="2"/>
    </row>
    <row r="340" spans="1:26" ht="13.5" customHeight="1" x14ac:dyDescent="0.25">
      <c r="A340" s="2"/>
      <c r="B340" s="2"/>
      <c r="C340" s="103"/>
      <c r="D340" s="2"/>
      <c r="E340" s="103"/>
      <c r="F340" s="2"/>
      <c r="G340" s="2"/>
      <c r="H340" s="2"/>
      <c r="I340" s="2"/>
      <c r="J340" s="2"/>
      <c r="K340" s="2"/>
      <c r="L340" s="2"/>
      <c r="M340" s="2"/>
      <c r="N340" s="2"/>
      <c r="O340" s="2"/>
      <c r="P340" s="2"/>
      <c r="Q340" s="2"/>
      <c r="R340" s="2"/>
      <c r="S340" s="2"/>
      <c r="T340" s="2"/>
      <c r="U340" s="2"/>
      <c r="V340" s="2"/>
      <c r="W340" s="2"/>
      <c r="X340" s="2"/>
      <c r="Y340" s="2"/>
      <c r="Z340" s="2"/>
    </row>
    <row r="341" spans="1:26" ht="13.5" customHeight="1" x14ac:dyDescent="0.25">
      <c r="A341" s="2"/>
      <c r="B341" s="2"/>
      <c r="C341" s="103"/>
      <c r="D341" s="2"/>
      <c r="E341" s="103"/>
      <c r="F341" s="2"/>
      <c r="G341" s="2"/>
      <c r="H341" s="2"/>
      <c r="I341" s="2"/>
      <c r="J341" s="2"/>
      <c r="K341" s="2"/>
      <c r="L341" s="2"/>
      <c r="M341" s="2"/>
      <c r="N341" s="2"/>
      <c r="O341" s="2"/>
      <c r="P341" s="2"/>
      <c r="Q341" s="2"/>
      <c r="R341" s="2"/>
      <c r="S341" s="2"/>
      <c r="T341" s="2"/>
      <c r="U341" s="2"/>
      <c r="V341" s="2"/>
      <c r="W341" s="2"/>
      <c r="X341" s="2"/>
      <c r="Y341" s="2"/>
      <c r="Z341" s="2"/>
    </row>
    <row r="342" spans="1:26" ht="13.5" customHeight="1" x14ac:dyDescent="0.25">
      <c r="A342" s="2"/>
      <c r="B342" s="2"/>
      <c r="C342" s="103"/>
      <c r="D342" s="2"/>
      <c r="E342" s="103"/>
      <c r="F342" s="2"/>
      <c r="G342" s="2"/>
      <c r="H342" s="2"/>
      <c r="I342" s="2"/>
      <c r="J342" s="2"/>
      <c r="K342" s="2"/>
      <c r="L342" s="2"/>
      <c r="M342" s="2"/>
      <c r="N342" s="2"/>
      <c r="O342" s="2"/>
      <c r="P342" s="2"/>
      <c r="Q342" s="2"/>
      <c r="R342" s="2"/>
      <c r="S342" s="2"/>
      <c r="T342" s="2"/>
      <c r="U342" s="2"/>
      <c r="V342" s="2"/>
      <c r="W342" s="2"/>
      <c r="X342" s="2"/>
      <c r="Y342" s="2"/>
      <c r="Z342" s="2"/>
    </row>
    <row r="343" spans="1:26" ht="13.5" customHeight="1" x14ac:dyDescent="0.25">
      <c r="A343" s="2"/>
      <c r="B343" s="2"/>
      <c r="C343" s="103"/>
      <c r="D343" s="2"/>
      <c r="E343" s="103"/>
      <c r="F343" s="2"/>
      <c r="G343" s="2"/>
      <c r="H343" s="2"/>
      <c r="I343" s="2"/>
      <c r="J343" s="2"/>
      <c r="K343" s="2"/>
      <c r="L343" s="2"/>
      <c r="M343" s="2"/>
      <c r="N343" s="2"/>
      <c r="O343" s="2"/>
      <c r="P343" s="2"/>
      <c r="Q343" s="2"/>
      <c r="R343" s="2"/>
      <c r="S343" s="2"/>
      <c r="T343" s="2"/>
      <c r="U343" s="2"/>
      <c r="V343" s="2"/>
      <c r="W343" s="2"/>
      <c r="X343" s="2"/>
      <c r="Y343" s="2"/>
      <c r="Z343" s="2"/>
    </row>
    <row r="344" spans="1:26" ht="13.5" customHeight="1" x14ac:dyDescent="0.25">
      <c r="A344" s="2"/>
      <c r="B344" s="2"/>
      <c r="C344" s="103"/>
      <c r="D344" s="2"/>
      <c r="E344" s="103"/>
      <c r="F344" s="2"/>
      <c r="G344" s="2"/>
      <c r="H344" s="2"/>
      <c r="I344" s="2"/>
      <c r="J344" s="2"/>
      <c r="K344" s="2"/>
      <c r="L344" s="2"/>
      <c r="M344" s="2"/>
      <c r="N344" s="2"/>
      <c r="O344" s="2"/>
      <c r="P344" s="2"/>
      <c r="Q344" s="2"/>
      <c r="R344" s="2"/>
      <c r="S344" s="2"/>
      <c r="T344" s="2"/>
      <c r="U344" s="2"/>
      <c r="V344" s="2"/>
      <c r="W344" s="2"/>
      <c r="X344" s="2"/>
      <c r="Y344" s="2"/>
      <c r="Z344" s="2"/>
    </row>
    <row r="345" spans="1:26" ht="13.5" customHeight="1" x14ac:dyDescent="0.25">
      <c r="A345" s="2"/>
      <c r="B345" s="2"/>
      <c r="C345" s="103"/>
      <c r="D345" s="2"/>
      <c r="E345" s="103"/>
      <c r="F345" s="2"/>
      <c r="G345" s="2"/>
      <c r="H345" s="2"/>
      <c r="I345" s="2"/>
      <c r="J345" s="2"/>
      <c r="K345" s="2"/>
      <c r="L345" s="2"/>
      <c r="M345" s="2"/>
      <c r="N345" s="2"/>
      <c r="O345" s="2"/>
      <c r="P345" s="2"/>
      <c r="Q345" s="2"/>
      <c r="R345" s="2"/>
      <c r="S345" s="2"/>
      <c r="T345" s="2"/>
      <c r="U345" s="2"/>
      <c r="V345" s="2"/>
      <c r="W345" s="2"/>
      <c r="X345" s="2"/>
      <c r="Y345" s="2"/>
      <c r="Z345" s="2"/>
    </row>
    <row r="346" spans="1:26" ht="13.5" customHeight="1" x14ac:dyDescent="0.25">
      <c r="A346" s="2"/>
      <c r="B346" s="2"/>
      <c r="C346" s="103"/>
      <c r="D346" s="2"/>
      <c r="E346" s="103"/>
      <c r="F346" s="2"/>
      <c r="G346" s="2"/>
      <c r="H346" s="2"/>
      <c r="I346" s="2"/>
      <c r="J346" s="2"/>
      <c r="K346" s="2"/>
      <c r="L346" s="2"/>
      <c r="M346" s="2"/>
      <c r="N346" s="2"/>
      <c r="O346" s="2"/>
      <c r="P346" s="2"/>
      <c r="Q346" s="2"/>
      <c r="R346" s="2"/>
      <c r="S346" s="2"/>
      <c r="T346" s="2"/>
      <c r="U346" s="2"/>
      <c r="V346" s="2"/>
      <c r="W346" s="2"/>
      <c r="X346" s="2"/>
      <c r="Y346" s="2"/>
      <c r="Z346" s="2"/>
    </row>
    <row r="347" spans="1:26" ht="13.5" customHeight="1" x14ac:dyDescent="0.25">
      <c r="A347" s="2"/>
      <c r="B347" s="2"/>
      <c r="C347" s="103"/>
      <c r="D347" s="2"/>
      <c r="E347" s="103"/>
      <c r="F347" s="2"/>
      <c r="G347" s="2"/>
      <c r="H347" s="2"/>
      <c r="I347" s="2"/>
      <c r="J347" s="2"/>
      <c r="K347" s="2"/>
      <c r="L347" s="2"/>
      <c r="M347" s="2"/>
      <c r="N347" s="2"/>
      <c r="O347" s="2"/>
      <c r="P347" s="2"/>
      <c r="Q347" s="2"/>
      <c r="R347" s="2"/>
      <c r="S347" s="2"/>
      <c r="T347" s="2"/>
      <c r="U347" s="2"/>
      <c r="V347" s="2"/>
      <c r="W347" s="2"/>
      <c r="X347" s="2"/>
      <c r="Y347" s="2"/>
      <c r="Z347" s="2"/>
    </row>
    <row r="348" spans="1:26" ht="13.5" customHeight="1" x14ac:dyDescent="0.25">
      <c r="A348" s="2"/>
      <c r="B348" s="2"/>
      <c r="C348" s="103"/>
      <c r="D348" s="2"/>
      <c r="E348" s="103"/>
      <c r="F348" s="2"/>
      <c r="G348" s="2"/>
      <c r="H348" s="2"/>
      <c r="I348" s="2"/>
      <c r="J348" s="2"/>
      <c r="K348" s="2"/>
      <c r="L348" s="2"/>
      <c r="M348" s="2"/>
      <c r="N348" s="2"/>
      <c r="O348" s="2"/>
      <c r="P348" s="2"/>
      <c r="Q348" s="2"/>
      <c r="R348" s="2"/>
      <c r="S348" s="2"/>
      <c r="T348" s="2"/>
      <c r="U348" s="2"/>
      <c r="V348" s="2"/>
      <c r="W348" s="2"/>
      <c r="X348" s="2"/>
      <c r="Y348" s="2"/>
      <c r="Z348" s="2"/>
    </row>
    <row r="349" spans="1:26" ht="13.5" customHeight="1" x14ac:dyDescent="0.25">
      <c r="A349" s="2"/>
      <c r="B349" s="2"/>
      <c r="C349" s="103"/>
      <c r="D349" s="2"/>
      <c r="E349" s="103"/>
      <c r="F349" s="2"/>
      <c r="G349" s="2"/>
      <c r="H349" s="2"/>
      <c r="I349" s="2"/>
      <c r="J349" s="2"/>
      <c r="K349" s="2"/>
      <c r="L349" s="2"/>
      <c r="M349" s="2"/>
      <c r="N349" s="2"/>
      <c r="O349" s="2"/>
      <c r="P349" s="2"/>
      <c r="Q349" s="2"/>
      <c r="R349" s="2"/>
      <c r="S349" s="2"/>
      <c r="T349" s="2"/>
      <c r="U349" s="2"/>
      <c r="V349" s="2"/>
      <c r="W349" s="2"/>
      <c r="X349" s="2"/>
      <c r="Y349" s="2"/>
      <c r="Z349" s="2"/>
    </row>
    <row r="350" spans="1:26" ht="13.5" customHeight="1" x14ac:dyDescent="0.25">
      <c r="A350" s="2"/>
      <c r="B350" s="2"/>
      <c r="C350" s="103"/>
      <c r="D350" s="2"/>
      <c r="E350" s="103"/>
      <c r="F350" s="2"/>
      <c r="G350" s="2"/>
      <c r="H350" s="2"/>
      <c r="I350" s="2"/>
      <c r="J350" s="2"/>
      <c r="K350" s="2"/>
      <c r="L350" s="2"/>
      <c r="M350" s="2"/>
      <c r="N350" s="2"/>
      <c r="O350" s="2"/>
      <c r="P350" s="2"/>
      <c r="Q350" s="2"/>
      <c r="R350" s="2"/>
      <c r="S350" s="2"/>
      <c r="T350" s="2"/>
      <c r="U350" s="2"/>
      <c r="V350" s="2"/>
      <c r="W350" s="2"/>
      <c r="X350" s="2"/>
      <c r="Y350" s="2"/>
      <c r="Z350" s="2"/>
    </row>
    <row r="351" spans="1:26" ht="13.5" customHeight="1" x14ac:dyDescent="0.25">
      <c r="A351" s="2"/>
      <c r="B351" s="2"/>
      <c r="C351" s="103"/>
      <c r="D351" s="2"/>
      <c r="E351" s="103"/>
      <c r="F351" s="2"/>
      <c r="G351" s="2"/>
      <c r="H351" s="2"/>
      <c r="I351" s="2"/>
      <c r="J351" s="2"/>
      <c r="K351" s="2"/>
      <c r="L351" s="2"/>
      <c r="M351" s="2"/>
      <c r="N351" s="2"/>
      <c r="O351" s="2"/>
      <c r="P351" s="2"/>
      <c r="Q351" s="2"/>
      <c r="R351" s="2"/>
      <c r="S351" s="2"/>
      <c r="T351" s="2"/>
      <c r="U351" s="2"/>
      <c r="V351" s="2"/>
      <c r="W351" s="2"/>
      <c r="X351" s="2"/>
      <c r="Y351" s="2"/>
      <c r="Z351" s="2"/>
    </row>
    <row r="352" spans="1:26" ht="13.5" customHeight="1" x14ac:dyDescent="0.25">
      <c r="A352" s="2"/>
      <c r="B352" s="2"/>
      <c r="C352" s="103"/>
      <c r="D352" s="2"/>
      <c r="E352" s="103"/>
      <c r="F352" s="2"/>
      <c r="G352" s="2"/>
      <c r="H352" s="2"/>
      <c r="I352" s="2"/>
      <c r="J352" s="2"/>
      <c r="K352" s="2"/>
      <c r="L352" s="2"/>
      <c r="M352" s="2"/>
      <c r="N352" s="2"/>
      <c r="O352" s="2"/>
      <c r="P352" s="2"/>
      <c r="Q352" s="2"/>
      <c r="R352" s="2"/>
      <c r="S352" s="2"/>
      <c r="T352" s="2"/>
      <c r="U352" s="2"/>
      <c r="V352" s="2"/>
      <c r="W352" s="2"/>
      <c r="X352" s="2"/>
      <c r="Y352" s="2"/>
      <c r="Z352" s="2"/>
    </row>
    <row r="353" spans="1:26" ht="13.5" customHeight="1" x14ac:dyDescent="0.25">
      <c r="A353" s="2"/>
      <c r="B353" s="2"/>
      <c r="C353" s="103"/>
      <c r="D353" s="2"/>
      <c r="E353" s="103"/>
      <c r="F353" s="2"/>
      <c r="G353" s="2"/>
      <c r="H353" s="2"/>
      <c r="I353" s="2"/>
      <c r="J353" s="2"/>
      <c r="K353" s="2"/>
      <c r="L353" s="2"/>
      <c r="M353" s="2"/>
      <c r="N353" s="2"/>
      <c r="O353" s="2"/>
      <c r="P353" s="2"/>
      <c r="Q353" s="2"/>
      <c r="R353" s="2"/>
      <c r="S353" s="2"/>
      <c r="T353" s="2"/>
      <c r="U353" s="2"/>
      <c r="V353" s="2"/>
      <c r="W353" s="2"/>
      <c r="X353" s="2"/>
      <c r="Y353" s="2"/>
      <c r="Z353" s="2"/>
    </row>
    <row r="354" spans="1:26" ht="13.5" customHeight="1" x14ac:dyDescent="0.25">
      <c r="A354" s="2"/>
      <c r="B354" s="2"/>
      <c r="C354" s="103"/>
      <c r="D354" s="2"/>
      <c r="E354" s="103"/>
      <c r="F354" s="2"/>
      <c r="G354" s="2"/>
      <c r="H354" s="2"/>
      <c r="I354" s="2"/>
      <c r="J354" s="2"/>
      <c r="K354" s="2"/>
      <c r="L354" s="2"/>
      <c r="M354" s="2"/>
      <c r="N354" s="2"/>
      <c r="O354" s="2"/>
      <c r="P354" s="2"/>
      <c r="Q354" s="2"/>
      <c r="R354" s="2"/>
      <c r="S354" s="2"/>
      <c r="T354" s="2"/>
      <c r="U354" s="2"/>
      <c r="V354" s="2"/>
      <c r="W354" s="2"/>
      <c r="X354" s="2"/>
      <c r="Y354" s="2"/>
      <c r="Z354" s="2"/>
    </row>
    <row r="355" spans="1:26" ht="13.5" customHeight="1" x14ac:dyDescent="0.25">
      <c r="A355" s="2"/>
      <c r="B355" s="2"/>
      <c r="C355" s="103"/>
      <c r="D355" s="2"/>
      <c r="E355" s="103"/>
      <c r="F355" s="2"/>
      <c r="G355" s="2"/>
      <c r="H355" s="2"/>
      <c r="I355" s="2"/>
      <c r="J355" s="2"/>
      <c r="K355" s="2"/>
      <c r="L355" s="2"/>
      <c r="M355" s="2"/>
      <c r="N355" s="2"/>
      <c r="O355" s="2"/>
      <c r="P355" s="2"/>
      <c r="Q355" s="2"/>
      <c r="R355" s="2"/>
      <c r="S355" s="2"/>
      <c r="T355" s="2"/>
      <c r="U355" s="2"/>
      <c r="V355" s="2"/>
      <c r="W355" s="2"/>
      <c r="X355" s="2"/>
      <c r="Y355" s="2"/>
      <c r="Z355" s="2"/>
    </row>
    <row r="356" spans="1:26" ht="13.5" customHeight="1" x14ac:dyDescent="0.25">
      <c r="A356" s="2"/>
      <c r="B356" s="2"/>
      <c r="C356" s="103"/>
      <c r="D356" s="2"/>
      <c r="E356" s="103"/>
      <c r="F356" s="2"/>
      <c r="G356" s="2"/>
      <c r="H356" s="2"/>
      <c r="I356" s="2"/>
      <c r="J356" s="2"/>
      <c r="K356" s="2"/>
      <c r="L356" s="2"/>
      <c r="M356" s="2"/>
      <c r="N356" s="2"/>
      <c r="O356" s="2"/>
      <c r="P356" s="2"/>
      <c r="Q356" s="2"/>
      <c r="R356" s="2"/>
      <c r="S356" s="2"/>
      <c r="T356" s="2"/>
      <c r="U356" s="2"/>
      <c r="V356" s="2"/>
      <c r="W356" s="2"/>
      <c r="X356" s="2"/>
      <c r="Y356" s="2"/>
      <c r="Z356" s="2"/>
    </row>
    <row r="357" spans="1:26" ht="13.5" customHeight="1" x14ac:dyDescent="0.25">
      <c r="A357" s="2"/>
      <c r="B357" s="2"/>
      <c r="C357" s="103"/>
      <c r="D357" s="2"/>
      <c r="E357" s="103"/>
      <c r="F357" s="2"/>
      <c r="G357" s="2"/>
      <c r="H357" s="2"/>
      <c r="I357" s="2"/>
      <c r="J357" s="2"/>
      <c r="K357" s="2"/>
      <c r="L357" s="2"/>
      <c r="M357" s="2"/>
      <c r="N357" s="2"/>
      <c r="O357" s="2"/>
      <c r="P357" s="2"/>
      <c r="Q357" s="2"/>
      <c r="R357" s="2"/>
      <c r="S357" s="2"/>
      <c r="T357" s="2"/>
      <c r="U357" s="2"/>
      <c r="V357" s="2"/>
      <c r="W357" s="2"/>
      <c r="X357" s="2"/>
      <c r="Y357" s="2"/>
      <c r="Z357" s="2"/>
    </row>
    <row r="358" spans="1:26" ht="13.5" customHeight="1" x14ac:dyDescent="0.25">
      <c r="A358" s="2"/>
      <c r="B358" s="2"/>
      <c r="C358" s="103"/>
      <c r="D358" s="2"/>
      <c r="E358" s="103"/>
      <c r="F358" s="2"/>
      <c r="G358" s="2"/>
      <c r="H358" s="2"/>
      <c r="I358" s="2"/>
      <c r="J358" s="2"/>
      <c r="K358" s="2"/>
      <c r="L358" s="2"/>
      <c r="M358" s="2"/>
      <c r="N358" s="2"/>
      <c r="O358" s="2"/>
      <c r="P358" s="2"/>
      <c r="Q358" s="2"/>
      <c r="R358" s="2"/>
      <c r="S358" s="2"/>
      <c r="T358" s="2"/>
      <c r="U358" s="2"/>
      <c r="V358" s="2"/>
      <c r="W358" s="2"/>
      <c r="X358" s="2"/>
      <c r="Y358" s="2"/>
      <c r="Z358" s="2"/>
    </row>
    <row r="359" spans="1:26" ht="13.5" customHeight="1" x14ac:dyDescent="0.25">
      <c r="A359" s="2"/>
      <c r="B359" s="2"/>
      <c r="C359" s="103"/>
      <c r="D359" s="2"/>
      <c r="E359" s="103"/>
      <c r="F359" s="2"/>
      <c r="G359" s="2"/>
      <c r="H359" s="2"/>
      <c r="I359" s="2"/>
      <c r="J359" s="2"/>
      <c r="K359" s="2"/>
      <c r="L359" s="2"/>
      <c r="M359" s="2"/>
      <c r="N359" s="2"/>
      <c r="O359" s="2"/>
      <c r="P359" s="2"/>
      <c r="Q359" s="2"/>
      <c r="R359" s="2"/>
      <c r="S359" s="2"/>
      <c r="T359" s="2"/>
      <c r="U359" s="2"/>
      <c r="V359" s="2"/>
      <c r="W359" s="2"/>
      <c r="X359" s="2"/>
      <c r="Y359" s="2"/>
      <c r="Z359" s="2"/>
    </row>
    <row r="360" spans="1:26" ht="13.5" customHeight="1" x14ac:dyDescent="0.25">
      <c r="A360" s="2"/>
      <c r="B360" s="2"/>
      <c r="C360" s="103"/>
      <c r="D360" s="2"/>
      <c r="E360" s="103"/>
      <c r="F360" s="2"/>
      <c r="G360" s="2"/>
      <c r="H360" s="2"/>
      <c r="I360" s="2"/>
      <c r="J360" s="2"/>
      <c r="K360" s="2"/>
      <c r="L360" s="2"/>
      <c r="M360" s="2"/>
      <c r="N360" s="2"/>
      <c r="O360" s="2"/>
      <c r="P360" s="2"/>
      <c r="Q360" s="2"/>
      <c r="R360" s="2"/>
      <c r="S360" s="2"/>
      <c r="T360" s="2"/>
      <c r="U360" s="2"/>
      <c r="V360" s="2"/>
      <c r="W360" s="2"/>
      <c r="X360" s="2"/>
      <c r="Y360" s="2"/>
      <c r="Z360" s="2"/>
    </row>
    <row r="361" spans="1:26" ht="13.5" customHeight="1" x14ac:dyDescent="0.25">
      <c r="A361" s="2"/>
      <c r="B361" s="2"/>
      <c r="C361" s="103"/>
      <c r="D361" s="2"/>
      <c r="E361" s="103"/>
      <c r="F361" s="2"/>
      <c r="G361" s="2"/>
      <c r="H361" s="2"/>
      <c r="I361" s="2"/>
      <c r="J361" s="2"/>
      <c r="K361" s="2"/>
      <c r="L361" s="2"/>
      <c r="M361" s="2"/>
      <c r="N361" s="2"/>
      <c r="O361" s="2"/>
      <c r="P361" s="2"/>
      <c r="Q361" s="2"/>
      <c r="R361" s="2"/>
      <c r="S361" s="2"/>
      <c r="T361" s="2"/>
      <c r="U361" s="2"/>
      <c r="V361" s="2"/>
      <c r="W361" s="2"/>
      <c r="X361" s="2"/>
      <c r="Y361" s="2"/>
      <c r="Z361" s="2"/>
    </row>
    <row r="362" spans="1:26" ht="13.5" customHeight="1" x14ac:dyDescent="0.25">
      <c r="A362" s="2"/>
      <c r="B362" s="2"/>
      <c r="C362" s="103"/>
      <c r="D362" s="2"/>
      <c r="E362" s="103"/>
      <c r="F362" s="2"/>
      <c r="G362" s="2"/>
      <c r="H362" s="2"/>
      <c r="I362" s="2"/>
      <c r="J362" s="2"/>
      <c r="K362" s="2"/>
      <c r="L362" s="2"/>
      <c r="M362" s="2"/>
      <c r="N362" s="2"/>
      <c r="O362" s="2"/>
      <c r="P362" s="2"/>
      <c r="Q362" s="2"/>
      <c r="R362" s="2"/>
      <c r="S362" s="2"/>
      <c r="T362" s="2"/>
      <c r="U362" s="2"/>
      <c r="V362" s="2"/>
      <c r="W362" s="2"/>
      <c r="X362" s="2"/>
      <c r="Y362" s="2"/>
      <c r="Z362" s="2"/>
    </row>
    <row r="363" spans="1:26" ht="13.5" customHeight="1" x14ac:dyDescent="0.25">
      <c r="A363" s="2"/>
      <c r="B363" s="2"/>
      <c r="C363" s="103"/>
      <c r="D363" s="2"/>
      <c r="E363" s="103"/>
      <c r="F363" s="2"/>
      <c r="G363" s="2"/>
      <c r="H363" s="2"/>
      <c r="I363" s="2"/>
      <c r="J363" s="2"/>
      <c r="K363" s="2"/>
      <c r="L363" s="2"/>
      <c r="M363" s="2"/>
      <c r="N363" s="2"/>
      <c r="O363" s="2"/>
      <c r="P363" s="2"/>
      <c r="Q363" s="2"/>
      <c r="R363" s="2"/>
      <c r="S363" s="2"/>
      <c r="T363" s="2"/>
      <c r="U363" s="2"/>
      <c r="V363" s="2"/>
      <c r="W363" s="2"/>
      <c r="X363" s="2"/>
      <c r="Y363" s="2"/>
      <c r="Z363" s="2"/>
    </row>
    <row r="364" spans="1:26" ht="13.5" customHeight="1" x14ac:dyDescent="0.25">
      <c r="A364" s="2"/>
      <c r="B364" s="2"/>
      <c r="C364" s="103"/>
      <c r="D364" s="2"/>
      <c r="E364" s="103"/>
      <c r="F364" s="2"/>
      <c r="G364" s="2"/>
      <c r="H364" s="2"/>
      <c r="I364" s="2"/>
      <c r="J364" s="2"/>
      <c r="K364" s="2"/>
      <c r="L364" s="2"/>
      <c r="M364" s="2"/>
      <c r="N364" s="2"/>
      <c r="O364" s="2"/>
      <c r="P364" s="2"/>
      <c r="Q364" s="2"/>
      <c r="R364" s="2"/>
      <c r="S364" s="2"/>
      <c r="T364" s="2"/>
      <c r="U364" s="2"/>
      <c r="V364" s="2"/>
      <c r="W364" s="2"/>
      <c r="X364" s="2"/>
      <c r="Y364" s="2"/>
      <c r="Z364" s="2"/>
    </row>
    <row r="365" spans="1:26" ht="13.5" customHeight="1" x14ac:dyDescent="0.25">
      <c r="A365" s="2"/>
      <c r="B365" s="2"/>
      <c r="C365" s="103"/>
      <c r="D365" s="2"/>
      <c r="E365" s="103"/>
      <c r="F365" s="2"/>
      <c r="G365" s="2"/>
      <c r="H365" s="2"/>
      <c r="I365" s="2"/>
      <c r="J365" s="2"/>
      <c r="K365" s="2"/>
      <c r="L365" s="2"/>
      <c r="M365" s="2"/>
      <c r="N365" s="2"/>
      <c r="O365" s="2"/>
      <c r="P365" s="2"/>
      <c r="Q365" s="2"/>
      <c r="R365" s="2"/>
      <c r="S365" s="2"/>
      <c r="T365" s="2"/>
      <c r="U365" s="2"/>
      <c r="V365" s="2"/>
      <c r="W365" s="2"/>
      <c r="X365" s="2"/>
      <c r="Y365" s="2"/>
      <c r="Z365" s="2"/>
    </row>
    <row r="366" spans="1:26" ht="13.5" customHeight="1" x14ac:dyDescent="0.25">
      <c r="A366" s="2"/>
      <c r="B366" s="2"/>
      <c r="C366" s="103"/>
      <c r="D366" s="2"/>
      <c r="E366" s="103"/>
      <c r="F366" s="2"/>
      <c r="G366" s="2"/>
      <c r="H366" s="2"/>
      <c r="I366" s="2"/>
      <c r="J366" s="2"/>
      <c r="K366" s="2"/>
      <c r="L366" s="2"/>
      <c r="M366" s="2"/>
      <c r="N366" s="2"/>
      <c r="O366" s="2"/>
      <c r="P366" s="2"/>
      <c r="Q366" s="2"/>
      <c r="R366" s="2"/>
      <c r="S366" s="2"/>
      <c r="T366" s="2"/>
      <c r="U366" s="2"/>
      <c r="V366" s="2"/>
      <c r="W366" s="2"/>
      <c r="X366" s="2"/>
      <c r="Y366" s="2"/>
      <c r="Z366" s="2"/>
    </row>
    <row r="367" spans="1:26" ht="13.5" customHeight="1" x14ac:dyDescent="0.25">
      <c r="A367" s="2"/>
      <c r="B367" s="2"/>
      <c r="C367" s="103"/>
      <c r="D367" s="2"/>
      <c r="E367" s="103"/>
      <c r="F367" s="2"/>
      <c r="G367" s="2"/>
      <c r="H367" s="2"/>
      <c r="I367" s="2"/>
      <c r="J367" s="2"/>
      <c r="K367" s="2"/>
      <c r="L367" s="2"/>
      <c r="M367" s="2"/>
      <c r="N367" s="2"/>
      <c r="O367" s="2"/>
      <c r="P367" s="2"/>
      <c r="Q367" s="2"/>
      <c r="R367" s="2"/>
      <c r="S367" s="2"/>
      <c r="T367" s="2"/>
      <c r="U367" s="2"/>
      <c r="V367" s="2"/>
      <c r="W367" s="2"/>
      <c r="X367" s="2"/>
      <c r="Y367" s="2"/>
      <c r="Z367" s="2"/>
    </row>
    <row r="368" spans="1:26" ht="13.5" customHeight="1" x14ac:dyDescent="0.25">
      <c r="A368" s="2"/>
      <c r="B368" s="2"/>
      <c r="C368" s="103"/>
      <c r="D368" s="2"/>
      <c r="E368" s="103"/>
      <c r="F368" s="2"/>
      <c r="G368" s="2"/>
      <c r="H368" s="2"/>
      <c r="I368" s="2"/>
      <c r="J368" s="2"/>
      <c r="K368" s="2"/>
      <c r="L368" s="2"/>
      <c r="M368" s="2"/>
      <c r="N368" s="2"/>
      <c r="O368" s="2"/>
      <c r="P368" s="2"/>
      <c r="Q368" s="2"/>
      <c r="R368" s="2"/>
      <c r="S368" s="2"/>
      <c r="T368" s="2"/>
      <c r="U368" s="2"/>
      <c r="V368" s="2"/>
      <c r="W368" s="2"/>
      <c r="X368" s="2"/>
      <c r="Y368" s="2"/>
      <c r="Z368" s="2"/>
    </row>
    <row r="369" spans="1:26" ht="13.5" customHeight="1" x14ac:dyDescent="0.25">
      <c r="A369" s="2"/>
      <c r="B369" s="2"/>
      <c r="C369" s="103"/>
      <c r="D369" s="2"/>
      <c r="E369" s="103"/>
      <c r="F369" s="2"/>
      <c r="G369" s="2"/>
      <c r="H369" s="2"/>
      <c r="I369" s="2"/>
      <c r="J369" s="2"/>
      <c r="K369" s="2"/>
      <c r="L369" s="2"/>
      <c r="M369" s="2"/>
      <c r="N369" s="2"/>
      <c r="O369" s="2"/>
      <c r="P369" s="2"/>
      <c r="Q369" s="2"/>
      <c r="R369" s="2"/>
      <c r="S369" s="2"/>
      <c r="T369" s="2"/>
      <c r="U369" s="2"/>
      <c r="V369" s="2"/>
      <c r="W369" s="2"/>
      <c r="X369" s="2"/>
      <c r="Y369" s="2"/>
      <c r="Z369" s="2"/>
    </row>
    <row r="370" spans="1:26" ht="13.5" customHeight="1" x14ac:dyDescent="0.25">
      <c r="A370" s="2"/>
      <c r="B370" s="2"/>
      <c r="C370" s="103"/>
      <c r="D370" s="2"/>
      <c r="E370" s="103"/>
      <c r="F370" s="2"/>
      <c r="G370" s="2"/>
      <c r="H370" s="2"/>
      <c r="I370" s="2"/>
      <c r="J370" s="2"/>
      <c r="K370" s="2"/>
      <c r="L370" s="2"/>
      <c r="M370" s="2"/>
      <c r="N370" s="2"/>
      <c r="O370" s="2"/>
      <c r="P370" s="2"/>
      <c r="Q370" s="2"/>
      <c r="R370" s="2"/>
      <c r="S370" s="2"/>
      <c r="T370" s="2"/>
      <c r="U370" s="2"/>
      <c r="V370" s="2"/>
      <c r="W370" s="2"/>
      <c r="X370" s="2"/>
      <c r="Y370" s="2"/>
      <c r="Z370" s="2"/>
    </row>
    <row r="371" spans="1:26" ht="13.5" customHeight="1" x14ac:dyDescent="0.25">
      <c r="A371" s="2"/>
      <c r="B371" s="2"/>
      <c r="C371" s="103"/>
      <c r="D371" s="2"/>
      <c r="E371" s="103"/>
      <c r="F371" s="2"/>
      <c r="G371" s="2"/>
      <c r="H371" s="2"/>
      <c r="I371" s="2"/>
      <c r="J371" s="2"/>
      <c r="K371" s="2"/>
      <c r="L371" s="2"/>
      <c r="M371" s="2"/>
      <c r="N371" s="2"/>
      <c r="O371" s="2"/>
      <c r="P371" s="2"/>
      <c r="Q371" s="2"/>
      <c r="R371" s="2"/>
      <c r="S371" s="2"/>
      <c r="T371" s="2"/>
      <c r="U371" s="2"/>
      <c r="V371" s="2"/>
      <c r="W371" s="2"/>
      <c r="X371" s="2"/>
      <c r="Y371" s="2"/>
      <c r="Z371" s="2"/>
    </row>
    <row r="372" spans="1:26" ht="13.5" customHeight="1" x14ac:dyDescent="0.25">
      <c r="A372" s="2"/>
      <c r="B372" s="2"/>
      <c r="C372" s="103"/>
      <c r="D372" s="2"/>
      <c r="E372" s="103"/>
      <c r="F372" s="2"/>
      <c r="G372" s="2"/>
      <c r="H372" s="2"/>
      <c r="I372" s="2"/>
      <c r="J372" s="2"/>
      <c r="K372" s="2"/>
      <c r="L372" s="2"/>
      <c r="M372" s="2"/>
      <c r="N372" s="2"/>
      <c r="O372" s="2"/>
      <c r="P372" s="2"/>
      <c r="Q372" s="2"/>
      <c r="R372" s="2"/>
      <c r="S372" s="2"/>
      <c r="T372" s="2"/>
      <c r="U372" s="2"/>
      <c r="V372" s="2"/>
      <c r="W372" s="2"/>
      <c r="X372" s="2"/>
      <c r="Y372" s="2"/>
      <c r="Z372" s="2"/>
    </row>
    <row r="373" spans="1:26" ht="13.5" customHeight="1" x14ac:dyDescent="0.25">
      <c r="A373" s="2"/>
      <c r="B373" s="2"/>
      <c r="C373" s="103"/>
      <c r="D373" s="2"/>
      <c r="E373" s="103"/>
      <c r="F373" s="2"/>
      <c r="G373" s="2"/>
      <c r="H373" s="2"/>
      <c r="I373" s="2"/>
      <c r="J373" s="2"/>
      <c r="K373" s="2"/>
      <c r="L373" s="2"/>
      <c r="M373" s="2"/>
      <c r="N373" s="2"/>
      <c r="O373" s="2"/>
      <c r="P373" s="2"/>
      <c r="Q373" s="2"/>
      <c r="R373" s="2"/>
      <c r="S373" s="2"/>
      <c r="T373" s="2"/>
      <c r="U373" s="2"/>
      <c r="V373" s="2"/>
      <c r="W373" s="2"/>
      <c r="X373" s="2"/>
      <c r="Y373" s="2"/>
      <c r="Z373" s="2"/>
    </row>
    <row r="374" spans="1:26" ht="13.5" customHeight="1" x14ac:dyDescent="0.25">
      <c r="A374" s="2"/>
      <c r="B374" s="2"/>
      <c r="C374" s="103"/>
      <c r="D374" s="2"/>
      <c r="E374" s="103"/>
      <c r="F374" s="2"/>
      <c r="G374" s="2"/>
      <c r="H374" s="2"/>
      <c r="I374" s="2"/>
      <c r="J374" s="2"/>
      <c r="K374" s="2"/>
      <c r="L374" s="2"/>
      <c r="M374" s="2"/>
      <c r="N374" s="2"/>
      <c r="O374" s="2"/>
      <c r="P374" s="2"/>
      <c r="Q374" s="2"/>
      <c r="R374" s="2"/>
      <c r="S374" s="2"/>
      <c r="T374" s="2"/>
      <c r="U374" s="2"/>
      <c r="V374" s="2"/>
      <c r="W374" s="2"/>
      <c r="X374" s="2"/>
      <c r="Y374" s="2"/>
      <c r="Z374" s="2"/>
    </row>
    <row r="375" spans="1:26" ht="13.5" customHeight="1" x14ac:dyDescent="0.25">
      <c r="A375" s="2"/>
      <c r="B375" s="2"/>
      <c r="C375" s="103"/>
      <c r="D375" s="2"/>
      <c r="E375" s="103"/>
      <c r="F375" s="2"/>
      <c r="G375" s="2"/>
      <c r="H375" s="2"/>
      <c r="I375" s="2"/>
      <c r="J375" s="2"/>
      <c r="K375" s="2"/>
      <c r="L375" s="2"/>
      <c r="M375" s="2"/>
      <c r="N375" s="2"/>
      <c r="O375" s="2"/>
      <c r="P375" s="2"/>
      <c r="Q375" s="2"/>
      <c r="R375" s="2"/>
      <c r="S375" s="2"/>
      <c r="T375" s="2"/>
      <c r="U375" s="2"/>
      <c r="V375" s="2"/>
      <c r="W375" s="2"/>
      <c r="X375" s="2"/>
      <c r="Y375" s="2"/>
      <c r="Z375" s="2"/>
    </row>
    <row r="376" spans="1:26" ht="13.5" customHeight="1" x14ac:dyDescent="0.25">
      <c r="A376" s="2"/>
      <c r="B376" s="2"/>
      <c r="C376" s="103"/>
      <c r="D376" s="2"/>
      <c r="E376" s="103"/>
      <c r="F376" s="2"/>
      <c r="G376" s="2"/>
      <c r="H376" s="2"/>
      <c r="I376" s="2"/>
      <c r="J376" s="2"/>
      <c r="K376" s="2"/>
      <c r="L376" s="2"/>
      <c r="M376" s="2"/>
      <c r="N376" s="2"/>
      <c r="O376" s="2"/>
      <c r="P376" s="2"/>
      <c r="Q376" s="2"/>
      <c r="R376" s="2"/>
      <c r="S376" s="2"/>
      <c r="T376" s="2"/>
      <c r="U376" s="2"/>
      <c r="V376" s="2"/>
      <c r="W376" s="2"/>
      <c r="X376" s="2"/>
      <c r="Y376" s="2"/>
      <c r="Z376" s="2"/>
    </row>
    <row r="377" spans="1:26" ht="13.5" customHeight="1" x14ac:dyDescent="0.25">
      <c r="A377" s="2"/>
      <c r="B377" s="2"/>
      <c r="C377" s="103"/>
      <c r="D377" s="2"/>
      <c r="E377" s="103"/>
      <c r="F377" s="2"/>
      <c r="G377" s="2"/>
      <c r="H377" s="2"/>
      <c r="I377" s="2"/>
      <c r="J377" s="2"/>
      <c r="K377" s="2"/>
      <c r="L377" s="2"/>
      <c r="M377" s="2"/>
      <c r="N377" s="2"/>
      <c r="O377" s="2"/>
      <c r="P377" s="2"/>
      <c r="Q377" s="2"/>
      <c r="R377" s="2"/>
      <c r="S377" s="2"/>
      <c r="T377" s="2"/>
      <c r="U377" s="2"/>
      <c r="V377" s="2"/>
      <c r="W377" s="2"/>
      <c r="X377" s="2"/>
      <c r="Y377" s="2"/>
      <c r="Z377" s="2"/>
    </row>
    <row r="378" spans="1:26" ht="13.5" customHeight="1" x14ac:dyDescent="0.25">
      <c r="A378" s="2"/>
      <c r="B378" s="2"/>
      <c r="C378" s="103"/>
      <c r="D378" s="2"/>
      <c r="E378" s="103"/>
      <c r="F378" s="2"/>
      <c r="G378" s="2"/>
      <c r="H378" s="2"/>
      <c r="I378" s="2"/>
      <c r="J378" s="2"/>
      <c r="K378" s="2"/>
      <c r="L378" s="2"/>
      <c r="M378" s="2"/>
      <c r="N378" s="2"/>
      <c r="O378" s="2"/>
      <c r="P378" s="2"/>
      <c r="Q378" s="2"/>
      <c r="R378" s="2"/>
      <c r="S378" s="2"/>
      <c r="T378" s="2"/>
      <c r="U378" s="2"/>
      <c r="V378" s="2"/>
      <c r="W378" s="2"/>
      <c r="X378" s="2"/>
      <c r="Y378" s="2"/>
      <c r="Z378" s="2"/>
    </row>
    <row r="379" spans="1:26" ht="13.5" customHeight="1" x14ac:dyDescent="0.25">
      <c r="A379" s="2"/>
      <c r="B379" s="2"/>
      <c r="C379" s="103"/>
      <c r="D379" s="2"/>
      <c r="E379" s="103"/>
      <c r="F379" s="2"/>
      <c r="G379" s="2"/>
      <c r="H379" s="2"/>
      <c r="I379" s="2"/>
      <c r="J379" s="2"/>
      <c r="K379" s="2"/>
      <c r="L379" s="2"/>
      <c r="M379" s="2"/>
      <c r="N379" s="2"/>
      <c r="O379" s="2"/>
      <c r="P379" s="2"/>
      <c r="Q379" s="2"/>
      <c r="R379" s="2"/>
      <c r="S379" s="2"/>
      <c r="T379" s="2"/>
      <c r="U379" s="2"/>
      <c r="V379" s="2"/>
      <c r="W379" s="2"/>
      <c r="X379" s="2"/>
      <c r="Y379" s="2"/>
      <c r="Z379" s="2"/>
    </row>
    <row r="380" spans="1:26" ht="13.5" customHeight="1" x14ac:dyDescent="0.25">
      <c r="A380" s="2"/>
      <c r="B380" s="2"/>
      <c r="C380" s="103"/>
      <c r="D380" s="2"/>
      <c r="E380" s="103"/>
      <c r="F380" s="2"/>
      <c r="G380" s="2"/>
      <c r="H380" s="2"/>
      <c r="I380" s="2"/>
      <c r="J380" s="2"/>
      <c r="K380" s="2"/>
      <c r="L380" s="2"/>
      <c r="M380" s="2"/>
      <c r="N380" s="2"/>
      <c r="O380" s="2"/>
      <c r="P380" s="2"/>
      <c r="Q380" s="2"/>
      <c r="R380" s="2"/>
      <c r="S380" s="2"/>
      <c r="T380" s="2"/>
      <c r="U380" s="2"/>
      <c r="V380" s="2"/>
      <c r="W380" s="2"/>
      <c r="X380" s="2"/>
      <c r="Y380" s="2"/>
      <c r="Z380" s="2"/>
    </row>
    <row r="381" spans="1:26" ht="13.5" customHeight="1" x14ac:dyDescent="0.25">
      <c r="A381" s="2"/>
      <c r="B381" s="2"/>
      <c r="C381" s="103"/>
      <c r="D381" s="2"/>
      <c r="E381" s="103"/>
      <c r="F381" s="2"/>
      <c r="G381" s="2"/>
      <c r="H381" s="2"/>
      <c r="I381" s="2"/>
      <c r="J381" s="2"/>
      <c r="K381" s="2"/>
      <c r="L381" s="2"/>
      <c r="M381" s="2"/>
      <c r="N381" s="2"/>
      <c r="O381" s="2"/>
      <c r="P381" s="2"/>
      <c r="Q381" s="2"/>
      <c r="R381" s="2"/>
      <c r="S381" s="2"/>
      <c r="T381" s="2"/>
      <c r="U381" s="2"/>
      <c r="V381" s="2"/>
      <c r="W381" s="2"/>
      <c r="X381" s="2"/>
      <c r="Y381" s="2"/>
      <c r="Z381" s="2"/>
    </row>
    <row r="382" spans="1:26" ht="13.5" customHeight="1" x14ac:dyDescent="0.25">
      <c r="A382" s="2"/>
      <c r="B382" s="2"/>
      <c r="C382" s="103"/>
      <c r="D382" s="2"/>
      <c r="E382" s="103"/>
      <c r="F382" s="2"/>
      <c r="G382" s="2"/>
      <c r="H382" s="2"/>
      <c r="I382" s="2"/>
      <c r="J382" s="2"/>
      <c r="K382" s="2"/>
      <c r="L382" s="2"/>
      <c r="M382" s="2"/>
      <c r="N382" s="2"/>
      <c r="O382" s="2"/>
      <c r="P382" s="2"/>
      <c r="Q382" s="2"/>
      <c r="R382" s="2"/>
      <c r="S382" s="2"/>
      <c r="T382" s="2"/>
      <c r="U382" s="2"/>
      <c r="V382" s="2"/>
      <c r="W382" s="2"/>
      <c r="X382" s="2"/>
      <c r="Y382" s="2"/>
      <c r="Z382" s="2"/>
    </row>
    <row r="383" spans="1:26" ht="13.5" customHeight="1" x14ac:dyDescent="0.25">
      <c r="A383" s="2"/>
      <c r="B383" s="2"/>
      <c r="C383" s="103"/>
      <c r="D383" s="2"/>
      <c r="E383" s="103"/>
      <c r="F383" s="2"/>
      <c r="G383" s="2"/>
      <c r="H383" s="2"/>
      <c r="I383" s="2"/>
      <c r="J383" s="2"/>
      <c r="K383" s="2"/>
      <c r="L383" s="2"/>
      <c r="M383" s="2"/>
      <c r="N383" s="2"/>
      <c r="O383" s="2"/>
      <c r="P383" s="2"/>
      <c r="Q383" s="2"/>
      <c r="R383" s="2"/>
      <c r="S383" s="2"/>
      <c r="T383" s="2"/>
      <c r="U383" s="2"/>
      <c r="V383" s="2"/>
      <c r="W383" s="2"/>
      <c r="X383" s="2"/>
      <c r="Y383" s="2"/>
      <c r="Z383" s="2"/>
    </row>
    <row r="384" spans="1:26" ht="13.5" customHeight="1" x14ac:dyDescent="0.25">
      <c r="A384" s="2"/>
      <c r="B384" s="2"/>
      <c r="C384" s="103"/>
      <c r="D384" s="2"/>
      <c r="E384" s="103"/>
      <c r="F384" s="2"/>
      <c r="G384" s="2"/>
      <c r="H384" s="2"/>
      <c r="I384" s="2"/>
      <c r="J384" s="2"/>
      <c r="K384" s="2"/>
      <c r="L384" s="2"/>
      <c r="M384" s="2"/>
      <c r="N384" s="2"/>
      <c r="O384" s="2"/>
      <c r="P384" s="2"/>
      <c r="Q384" s="2"/>
      <c r="R384" s="2"/>
      <c r="S384" s="2"/>
      <c r="T384" s="2"/>
      <c r="U384" s="2"/>
      <c r="V384" s="2"/>
      <c r="W384" s="2"/>
      <c r="X384" s="2"/>
      <c r="Y384" s="2"/>
      <c r="Z384" s="2"/>
    </row>
    <row r="385" spans="1:26" ht="13.5" customHeight="1" x14ac:dyDescent="0.25">
      <c r="A385" s="2"/>
      <c r="B385" s="2"/>
      <c r="C385" s="103"/>
      <c r="D385" s="2"/>
      <c r="E385" s="103"/>
      <c r="F385" s="2"/>
      <c r="G385" s="2"/>
      <c r="H385" s="2"/>
      <c r="I385" s="2"/>
      <c r="J385" s="2"/>
      <c r="K385" s="2"/>
      <c r="L385" s="2"/>
      <c r="M385" s="2"/>
      <c r="N385" s="2"/>
      <c r="O385" s="2"/>
      <c r="P385" s="2"/>
      <c r="Q385" s="2"/>
      <c r="R385" s="2"/>
      <c r="S385" s="2"/>
      <c r="T385" s="2"/>
      <c r="U385" s="2"/>
      <c r="V385" s="2"/>
      <c r="W385" s="2"/>
      <c r="X385" s="2"/>
      <c r="Y385" s="2"/>
      <c r="Z385" s="2"/>
    </row>
    <row r="386" spans="1:26" ht="13.5" customHeight="1" x14ac:dyDescent="0.25">
      <c r="A386" s="2"/>
      <c r="B386" s="2"/>
      <c r="C386" s="103"/>
      <c r="D386" s="2"/>
      <c r="E386" s="103"/>
      <c r="F386" s="2"/>
      <c r="G386" s="2"/>
      <c r="H386" s="2"/>
      <c r="I386" s="2"/>
      <c r="J386" s="2"/>
      <c r="K386" s="2"/>
      <c r="L386" s="2"/>
      <c r="M386" s="2"/>
      <c r="N386" s="2"/>
      <c r="O386" s="2"/>
      <c r="P386" s="2"/>
      <c r="Q386" s="2"/>
      <c r="R386" s="2"/>
      <c r="S386" s="2"/>
      <c r="T386" s="2"/>
      <c r="U386" s="2"/>
      <c r="V386" s="2"/>
      <c r="W386" s="2"/>
      <c r="X386" s="2"/>
      <c r="Y386" s="2"/>
      <c r="Z386" s="2"/>
    </row>
    <row r="387" spans="1:26" ht="13.5" customHeight="1" x14ac:dyDescent="0.25">
      <c r="A387" s="2"/>
      <c r="B387" s="2"/>
      <c r="C387" s="103"/>
      <c r="D387" s="2"/>
      <c r="E387" s="103"/>
      <c r="F387" s="2"/>
      <c r="G387" s="2"/>
      <c r="H387" s="2"/>
      <c r="I387" s="2"/>
      <c r="J387" s="2"/>
      <c r="K387" s="2"/>
      <c r="L387" s="2"/>
      <c r="M387" s="2"/>
      <c r="N387" s="2"/>
      <c r="O387" s="2"/>
      <c r="P387" s="2"/>
      <c r="Q387" s="2"/>
      <c r="R387" s="2"/>
      <c r="S387" s="2"/>
      <c r="T387" s="2"/>
      <c r="U387" s="2"/>
      <c r="V387" s="2"/>
      <c r="W387" s="2"/>
      <c r="X387" s="2"/>
      <c r="Y387" s="2"/>
      <c r="Z387" s="2"/>
    </row>
    <row r="388" spans="1:26" ht="13.5" customHeight="1" x14ac:dyDescent="0.25">
      <c r="A388" s="2"/>
      <c r="B388" s="2"/>
      <c r="C388" s="103"/>
      <c r="D388" s="2"/>
      <c r="E388" s="103"/>
      <c r="F388" s="2"/>
      <c r="G388" s="2"/>
      <c r="H388" s="2"/>
      <c r="I388" s="2"/>
      <c r="J388" s="2"/>
      <c r="K388" s="2"/>
      <c r="L388" s="2"/>
      <c r="M388" s="2"/>
      <c r="N388" s="2"/>
      <c r="O388" s="2"/>
      <c r="P388" s="2"/>
      <c r="Q388" s="2"/>
      <c r="R388" s="2"/>
      <c r="S388" s="2"/>
      <c r="T388" s="2"/>
      <c r="U388" s="2"/>
      <c r="V388" s="2"/>
      <c r="W388" s="2"/>
      <c r="X388" s="2"/>
      <c r="Y388" s="2"/>
      <c r="Z388" s="2"/>
    </row>
    <row r="389" spans="1:26" ht="13.5" customHeight="1" x14ac:dyDescent="0.25">
      <c r="A389" s="2"/>
      <c r="B389" s="2"/>
      <c r="C389" s="103"/>
      <c r="D389" s="2"/>
      <c r="E389" s="103"/>
      <c r="F389" s="2"/>
      <c r="G389" s="2"/>
      <c r="H389" s="2"/>
      <c r="I389" s="2"/>
      <c r="J389" s="2"/>
      <c r="K389" s="2"/>
      <c r="L389" s="2"/>
      <c r="M389" s="2"/>
      <c r="N389" s="2"/>
      <c r="O389" s="2"/>
      <c r="P389" s="2"/>
      <c r="Q389" s="2"/>
      <c r="R389" s="2"/>
      <c r="S389" s="2"/>
      <c r="T389" s="2"/>
      <c r="U389" s="2"/>
      <c r="V389" s="2"/>
      <c r="W389" s="2"/>
      <c r="X389" s="2"/>
      <c r="Y389" s="2"/>
      <c r="Z389" s="2"/>
    </row>
    <row r="390" spans="1:26" ht="13.5" customHeight="1" x14ac:dyDescent="0.25">
      <c r="A390" s="2"/>
      <c r="B390" s="2"/>
      <c r="C390" s="103"/>
      <c r="D390" s="2"/>
      <c r="E390" s="103"/>
      <c r="F390" s="2"/>
      <c r="G390" s="2"/>
      <c r="H390" s="2"/>
      <c r="I390" s="2"/>
      <c r="J390" s="2"/>
      <c r="K390" s="2"/>
      <c r="L390" s="2"/>
      <c r="M390" s="2"/>
      <c r="N390" s="2"/>
      <c r="O390" s="2"/>
      <c r="P390" s="2"/>
      <c r="Q390" s="2"/>
      <c r="R390" s="2"/>
      <c r="S390" s="2"/>
      <c r="T390" s="2"/>
      <c r="U390" s="2"/>
      <c r="V390" s="2"/>
      <c r="W390" s="2"/>
      <c r="X390" s="2"/>
      <c r="Y390" s="2"/>
      <c r="Z390" s="2"/>
    </row>
    <row r="391" spans="1:26" ht="13.5" customHeight="1" x14ac:dyDescent="0.25">
      <c r="A391" s="2"/>
      <c r="B391" s="2"/>
      <c r="C391" s="103"/>
      <c r="D391" s="2"/>
      <c r="E391" s="103"/>
      <c r="F391" s="2"/>
      <c r="G391" s="2"/>
      <c r="H391" s="2"/>
      <c r="I391" s="2"/>
      <c r="J391" s="2"/>
      <c r="K391" s="2"/>
      <c r="L391" s="2"/>
      <c r="M391" s="2"/>
      <c r="N391" s="2"/>
      <c r="O391" s="2"/>
      <c r="P391" s="2"/>
      <c r="Q391" s="2"/>
      <c r="R391" s="2"/>
      <c r="S391" s="2"/>
      <c r="T391" s="2"/>
      <c r="U391" s="2"/>
      <c r="V391" s="2"/>
      <c r="W391" s="2"/>
      <c r="X391" s="2"/>
      <c r="Y391" s="2"/>
      <c r="Z391" s="2"/>
    </row>
    <row r="392" spans="1:26" ht="13.5" customHeight="1" x14ac:dyDescent="0.25">
      <c r="A392" s="2"/>
      <c r="B392" s="2"/>
      <c r="C392" s="103"/>
      <c r="D392" s="2"/>
      <c r="E392" s="103"/>
      <c r="F392" s="2"/>
      <c r="G392" s="2"/>
      <c r="H392" s="2"/>
      <c r="I392" s="2"/>
      <c r="J392" s="2"/>
      <c r="K392" s="2"/>
      <c r="L392" s="2"/>
      <c r="M392" s="2"/>
      <c r="N392" s="2"/>
      <c r="O392" s="2"/>
      <c r="P392" s="2"/>
      <c r="Q392" s="2"/>
      <c r="R392" s="2"/>
      <c r="S392" s="2"/>
      <c r="T392" s="2"/>
      <c r="U392" s="2"/>
      <c r="V392" s="2"/>
      <c r="W392" s="2"/>
      <c r="X392" s="2"/>
      <c r="Y392" s="2"/>
      <c r="Z392" s="2"/>
    </row>
    <row r="393" spans="1:26" ht="13.5" customHeight="1" x14ac:dyDescent="0.25">
      <c r="A393" s="2"/>
      <c r="B393" s="2"/>
      <c r="C393" s="103"/>
      <c r="D393" s="2"/>
      <c r="E393" s="103"/>
      <c r="F393" s="2"/>
      <c r="G393" s="2"/>
      <c r="H393" s="2"/>
      <c r="I393" s="2"/>
      <c r="J393" s="2"/>
      <c r="K393" s="2"/>
      <c r="L393" s="2"/>
      <c r="M393" s="2"/>
      <c r="N393" s="2"/>
      <c r="O393" s="2"/>
      <c r="P393" s="2"/>
      <c r="Q393" s="2"/>
      <c r="R393" s="2"/>
      <c r="S393" s="2"/>
      <c r="T393" s="2"/>
      <c r="U393" s="2"/>
      <c r="V393" s="2"/>
      <c r="W393" s="2"/>
      <c r="X393" s="2"/>
      <c r="Y393" s="2"/>
      <c r="Z393" s="2"/>
    </row>
    <row r="394" spans="1:26" ht="13.5" customHeight="1" x14ac:dyDescent="0.25">
      <c r="A394" s="2"/>
      <c r="B394" s="2"/>
      <c r="C394" s="103"/>
      <c r="D394" s="2"/>
      <c r="E394" s="103"/>
      <c r="F394" s="2"/>
      <c r="G394" s="2"/>
      <c r="H394" s="2"/>
      <c r="I394" s="2"/>
      <c r="J394" s="2"/>
      <c r="K394" s="2"/>
      <c r="L394" s="2"/>
      <c r="M394" s="2"/>
      <c r="N394" s="2"/>
      <c r="O394" s="2"/>
      <c r="P394" s="2"/>
      <c r="Q394" s="2"/>
      <c r="R394" s="2"/>
      <c r="S394" s="2"/>
      <c r="T394" s="2"/>
      <c r="U394" s="2"/>
      <c r="V394" s="2"/>
      <c r="W394" s="2"/>
      <c r="X394" s="2"/>
      <c r="Y394" s="2"/>
      <c r="Z394" s="2"/>
    </row>
    <row r="395" spans="1:26" ht="13.5" customHeight="1" x14ac:dyDescent="0.25">
      <c r="A395" s="2"/>
      <c r="B395" s="2"/>
      <c r="C395" s="103"/>
      <c r="D395" s="2"/>
      <c r="E395" s="103"/>
      <c r="F395" s="2"/>
      <c r="G395" s="2"/>
      <c r="H395" s="2"/>
      <c r="I395" s="2"/>
      <c r="J395" s="2"/>
      <c r="K395" s="2"/>
      <c r="L395" s="2"/>
      <c r="M395" s="2"/>
      <c r="N395" s="2"/>
      <c r="O395" s="2"/>
      <c r="P395" s="2"/>
      <c r="Q395" s="2"/>
      <c r="R395" s="2"/>
      <c r="S395" s="2"/>
      <c r="T395" s="2"/>
      <c r="U395" s="2"/>
      <c r="V395" s="2"/>
      <c r="W395" s="2"/>
      <c r="X395" s="2"/>
      <c r="Y395" s="2"/>
      <c r="Z395" s="2"/>
    </row>
    <row r="396" spans="1:26" ht="13.5" customHeight="1" x14ac:dyDescent="0.25">
      <c r="A396" s="2"/>
      <c r="B396" s="2"/>
      <c r="C396" s="103"/>
      <c r="D396" s="2"/>
      <c r="E396" s="103"/>
      <c r="F396" s="2"/>
      <c r="G396" s="2"/>
      <c r="H396" s="2"/>
      <c r="I396" s="2"/>
      <c r="J396" s="2"/>
      <c r="K396" s="2"/>
      <c r="L396" s="2"/>
      <c r="M396" s="2"/>
      <c r="N396" s="2"/>
      <c r="O396" s="2"/>
      <c r="P396" s="2"/>
      <c r="Q396" s="2"/>
      <c r="R396" s="2"/>
      <c r="S396" s="2"/>
      <c r="T396" s="2"/>
      <c r="U396" s="2"/>
      <c r="V396" s="2"/>
      <c r="W396" s="2"/>
      <c r="X396" s="2"/>
      <c r="Y396" s="2"/>
      <c r="Z396" s="2"/>
    </row>
    <row r="397" spans="1:26" ht="13.5" customHeight="1" x14ac:dyDescent="0.25">
      <c r="A397" s="2"/>
      <c r="B397" s="2"/>
      <c r="C397" s="103"/>
      <c r="D397" s="2"/>
      <c r="E397" s="103"/>
      <c r="F397" s="2"/>
      <c r="G397" s="2"/>
      <c r="H397" s="2"/>
      <c r="I397" s="2"/>
      <c r="J397" s="2"/>
      <c r="K397" s="2"/>
      <c r="L397" s="2"/>
      <c r="M397" s="2"/>
      <c r="N397" s="2"/>
      <c r="O397" s="2"/>
      <c r="P397" s="2"/>
      <c r="Q397" s="2"/>
      <c r="R397" s="2"/>
      <c r="S397" s="2"/>
      <c r="T397" s="2"/>
      <c r="U397" s="2"/>
      <c r="V397" s="2"/>
      <c r="W397" s="2"/>
      <c r="X397" s="2"/>
      <c r="Y397" s="2"/>
      <c r="Z397" s="2"/>
    </row>
    <row r="398" spans="1:26" ht="13.5" customHeight="1" x14ac:dyDescent="0.25">
      <c r="A398" s="2"/>
      <c r="B398" s="2"/>
      <c r="C398" s="103"/>
      <c r="D398" s="2"/>
      <c r="E398" s="103"/>
      <c r="F398" s="2"/>
      <c r="G398" s="2"/>
      <c r="H398" s="2"/>
      <c r="I398" s="2"/>
      <c r="J398" s="2"/>
      <c r="K398" s="2"/>
      <c r="L398" s="2"/>
      <c r="M398" s="2"/>
      <c r="N398" s="2"/>
      <c r="O398" s="2"/>
      <c r="P398" s="2"/>
      <c r="Q398" s="2"/>
      <c r="R398" s="2"/>
      <c r="S398" s="2"/>
      <c r="T398" s="2"/>
      <c r="U398" s="2"/>
      <c r="V398" s="2"/>
      <c r="W398" s="2"/>
      <c r="X398" s="2"/>
      <c r="Y398" s="2"/>
      <c r="Z398" s="2"/>
    </row>
    <row r="399" spans="1:26" ht="13.5" customHeight="1" x14ac:dyDescent="0.25">
      <c r="A399" s="2"/>
      <c r="B399" s="2"/>
      <c r="C399" s="103"/>
      <c r="D399" s="2"/>
      <c r="E399" s="103"/>
      <c r="F399" s="2"/>
      <c r="G399" s="2"/>
      <c r="H399" s="2"/>
      <c r="I399" s="2"/>
      <c r="J399" s="2"/>
      <c r="K399" s="2"/>
      <c r="L399" s="2"/>
      <c r="M399" s="2"/>
      <c r="N399" s="2"/>
      <c r="O399" s="2"/>
      <c r="P399" s="2"/>
      <c r="Q399" s="2"/>
      <c r="R399" s="2"/>
      <c r="S399" s="2"/>
      <c r="T399" s="2"/>
      <c r="U399" s="2"/>
      <c r="V399" s="2"/>
      <c r="W399" s="2"/>
      <c r="X399" s="2"/>
      <c r="Y399" s="2"/>
      <c r="Z399" s="2"/>
    </row>
    <row r="400" spans="1:26" ht="13.5" customHeight="1" x14ac:dyDescent="0.25">
      <c r="A400" s="2"/>
      <c r="B400" s="2"/>
      <c r="C400" s="103"/>
      <c r="D400" s="2"/>
      <c r="E400" s="103"/>
      <c r="F400" s="2"/>
      <c r="G400" s="2"/>
      <c r="H400" s="2"/>
      <c r="I400" s="2"/>
      <c r="J400" s="2"/>
      <c r="K400" s="2"/>
      <c r="L400" s="2"/>
      <c r="M400" s="2"/>
      <c r="N400" s="2"/>
      <c r="O400" s="2"/>
      <c r="P400" s="2"/>
      <c r="Q400" s="2"/>
      <c r="R400" s="2"/>
      <c r="S400" s="2"/>
      <c r="T400" s="2"/>
      <c r="U400" s="2"/>
      <c r="V400" s="2"/>
      <c r="W400" s="2"/>
      <c r="X400" s="2"/>
      <c r="Y400" s="2"/>
      <c r="Z400" s="2"/>
    </row>
    <row r="401" spans="1:26" ht="13.5" customHeight="1" x14ac:dyDescent="0.25">
      <c r="A401" s="2"/>
      <c r="B401" s="2"/>
      <c r="C401" s="103"/>
      <c r="D401" s="2"/>
      <c r="E401" s="103"/>
      <c r="F401" s="2"/>
      <c r="G401" s="2"/>
      <c r="H401" s="2"/>
      <c r="I401" s="2"/>
      <c r="J401" s="2"/>
      <c r="K401" s="2"/>
      <c r="L401" s="2"/>
      <c r="M401" s="2"/>
      <c r="N401" s="2"/>
      <c r="O401" s="2"/>
      <c r="P401" s="2"/>
      <c r="Q401" s="2"/>
      <c r="R401" s="2"/>
      <c r="S401" s="2"/>
      <c r="T401" s="2"/>
      <c r="U401" s="2"/>
      <c r="V401" s="2"/>
      <c r="W401" s="2"/>
      <c r="X401" s="2"/>
      <c r="Y401" s="2"/>
      <c r="Z401" s="2"/>
    </row>
    <row r="402" spans="1:26" ht="13.5" customHeight="1" x14ac:dyDescent="0.25">
      <c r="A402" s="2"/>
      <c r="B402" s="2"/>
      <c r="C402" s="103"/>
      <c r="D402" s="2"/>
      <c r="E402" s="103"/>
      <c r="F402" s="2"/>
      <c r="G402" s="2"/>
      <c r="H402" s="2"/>
      <c r="I402" s="2"/>
      <c r="J402" s="2"/>
      <c r="K402" s="2"/>
      <c r="L402" s="2"/>
      <c r="M402" s="2"/>
      <c r="N402" s="2"/>
      <c r="O402" s="2"/>
      <c r="P402" s="2"/>
      <c r="Q402" s="2"/>
      <c r="R402" s="2"/>
      <c r="S402" s="2"/>
      <c r="T402" s="2"/>
      <c r="U402" s="2"/>
      <c r="V402" s="2"/>
      <c r="W402" s="2"/>
      <c r="X402" s="2"/>
      <c r="Y402" s="2"/>
      <c r="Z402" s="2"/>
    </row>
    <row r="403" spans="1:26" ht="13.5" customHeight="1" x14ac:dyDescent="0.25">
      <c r="A403" s="2"/>
      <c r="B403" s="2"/>
      <c r="C403" s="103"/>
      <c r="D403" s="2"/>
      <c r="E403" s="103"/>
      <c r="F403" s="2"/>
      <c r="G403" s="2"/>
      <c r="H403" s="2"/>
      <c r="I403" s="2"/>
      <c r="J403" s="2"/>
      <c r="K403" s="2"/>
      <c r="L403" s="2"/>
      <c r="M403" s="2"/>
      <c r="N403" s="2"/>
      <c r="O403" s="2"/>
      <c r="P403" s="2"/>
      <c r="Q403" s="2"/>
      <c r="R403" s="2"/>
      <c r="S403" s="2"/>
      <c r="T403" s="2"/>
      <c r="U403" s="2"/>
      <c r="V403" s="2"/>
      <c r="W403" s="2"/>
      <c r="X403" s="2"/>
      <c r="Y403" s="2"/>
      <c r="Z403" s="2"/>
    </row>
    <row r="404" spans="1:26" ht="13.5" customHeight="1" x14ac:dyDescent="0.25">
      <c r="A404" s="2"/>
      <c r="B404" s="2"/>
      <c r="C404" s="103"/>
      <c r="D404" s="2"/>
      <c r="E404" s="103"/>
      <c r="F404" s="2"/>
      <c r="G404" s="2"/>
      <c r="H404" s="2"/>
      <c r="I404" s="2"/>
      <c r="J404" s="2"/>
      <c r="K404" s="2"/>
      <c r="L404" s="2"/>
      <c r="M404" s="2"/>
      <c r="N404" s="2"/>
      <c r="O404" s="2"/>
      <c r="P404" s="2"/>
      <c r="Q404" s="2"/>
      <c r="R404" s="2"/>
      <c r="S404" s="2"/>
      <c r="T404" s="2"/>
      <c r="U404" s="2"/>
      <c r="V404" s="2"/>
      <c r="W404" s="2"/>
      <c r="X404" s="2"/>
      <c r="Y404" s="2"/>
      <c r="Z404" s="2"/>
    </row>
    <row r="405" spans="1:26" ht="13.5" customHeight="1" x14ac:dyDescent="0.25">
      <c r="A405" s="2"/>
      <c r="B405" s="2"/>
      <c r="C405" s="103"/>
      <c r="D405" s="2"/>
      <c r="E405" s="103"/>
      <c r="F405" s="2"/>
      <c r="G405" s="2"/>
      <c r="H405" s="2"/>
      <c r="I405" s="2"/>
      <c r="J405" s="2"/>
      <c r="K405" s="2"/>
      <c r="L405" s="2"/>
      <c r="M405" s="2"/>
      <c r="N405" s="2"/>
      <c r="O405" s="2"/>
      <c r="P405" s="2"/>
      <c r="Q405" s="2"/>
      <c r="R405" s="2"/>
      <c r="S405" s="2"/>
      <c r="T405" s="2"/>
      <c r="U405" s="2"/>
      <c r="V405" s="2"/>
      <c r="W405" s="2"/>
      <c r="X405" s="2"/>
      <c r="Y405" s="2"/>
      <c r="Z405" s="2"/>
    </row>
    <row r="406" spans="1:26" ht="13.5" customHeight="1" x14ac:dyDescent="0.25">
      <c r="A406" s="2"/>
      <c r="B406" s="2"/>
      <c r="C406" s="103"/>
      <c r="D406" s="2"/>
      <c r="E406" s="103"/>
      <c r="F406" s="2"/>
      <c r="G406" s="2"/>
      <c r="H406" s="2"/>
      <c r="I406" s="2"/>
      <c r="J406" s="2"/>
      <c r="K406" s="2"/>
      <c r="L406" s="2"/>
      <c r="M406" s="2"/>
      <c r="N406" s="2"/>
      <c r="O406" s="2"/>
      <c r="P406" s="2"/>
      <c r="Q406" s="2"/>
      <c r="R406" s="2"/>
      <c r="S406" s="2"/>
      <c r="T406" s="2"/>
      <c r="U406" s="2"/>
      <c r="V406" s="2"/>
      <c r="W406" s="2"/>
      <c r="X406" s="2"/>
      <c r="Y406" s="2"/>
      <c r="Z406" s="2"/>
    </row>
    <row r="407" spans="1:26" ht="13.5" customHeight="1" x14ac:dyDescent="0.25">
      <c r="A407" s="2"/>
      <c r="B407" s="2"/>
      <c r="C407" s="103"/>
      <c r="D407" s="2"/>
      <c r="E407" s="103"/>
      <c r="F407" s="2"/>
      <c r="G407" s="2"/>
      <c r="H407" s="2"/>
      <c r="I407" s="2"/>
      <c r="J407" s="2"/>
      <c r="K407" s="2"/>
      <c r="L407" s="2"/>
      <c r="M407" s="2"/>
      <c r="N407" s="2"/>
      <c r="O407" s="2"/>
      <c r="P407" s="2"/>
      <c r="Q407" s="2"/>
      <c r="R407" s="2"/>
      <c r="S407" s="2"/>
      <c r="T407" s="2"/>
      <c r="U407" s="2"/>
      <c r="V407" s="2"/>
      <c r="W407" s="2"/>
      <c r="X407" s="2"/>
      <c r="Y407" s="2"/>
      <c r="Z407" s="2"/>
    </row>
    <row r="408" spans="1:26" ht="13.5" customHeight="1" x14ac:dyDescent="0.25">
      <c r="A408" s="2"/>
      <c r="B408" s="2"/>
      <c r="C408" s="103"/>
      <c r="D408" s="2"/>
      <c r="E408" s="103"/>
      <c r="F408" s="2"/>
      <c r="G408" s="2"/>
      <c r="H408" s="2"/>
      <c r="I408" s="2"/>
      <c r="J408" s="2"/>
      <c r="K408" s="2"/>
      <c r="L408" s="2"/>
      <c r="M408" s="2"/>
      <c r="N408" s="2"/>
      <c r="O408" s="2"/>
      <c r="P408" s="2"/>
      <c r="Q408" s="2"/>
      <c r="R408" s="2"/>
      <c r="S408" s="2"/>
      <c r="T408" s="2"/>
      <c r="U408" s="2"/>
      <c r="V408" s="2"/>
      <c r="W408" s="2"/>
      <c r="X408" s="2"/>
      <c r="Y408" s="2"/>
      <c r="Z408" s="2"/>
    </row>
    <row r="409" spans="1:26" ht="13.5" customHeight="1" x14ac:dyDescent="0.25">
      <c r="A409" s="2"/>
      <c r="B409" s="2"/>
      <c r="C409" s="103"/>
      <c r="D409" s="2"/>
      <c r="E409" s="103"/>
      <c r="F409" s="2"/>
      <c r="G409" s="2"/>
      <c r="H409" s="2"/>
      <c r="I409" s="2"/>
      <c r="J409" s="2"/>
      <c r="K409" s="2"/>
      <c r="L409" s="2"/>
      <c r="M409" s="2"/>
      <c r="N409" s="2"/>
      <c r="O409" s="2"/>
      <c r="P409" s="2"/>
      <c r="Q409" s="2"/>
      <c r="R409" s="2"/>
      <c r="S409" s="2"/>
      <c r="T409" s="2"/>
      <c r="U409" s="2"/>
      <c r="V409" s="2"/>
      <c r="W409" s="2"/>
      <c r="X409" s="2"/>
      <c r="Y409" s="2"/>
      <c r="Z409" s="2"/>
    </row>
    <row r="410" spans="1:26" ht="13.5" customHeight="1" x14ac:dyDescent="0.25">
      <c r="A410" s="2"/>
      <c r="B410" s="2"/>
      <c r="C410" s="103"/>
      <c r="D410" s="2"/>
      <c r="E410" s="103"/>
      <c r="F410" s="2"/>
      <c r="G410" s="2"/>
      <c r="H410" s="2"/>
      <c r="I410" s="2"/>
      <c r="J410" s="2"/>
      <c r="K410" s="2"/>
      <c r="L410" s="2"/>
      <c r="M410" s="2"/>
      <c r="N410" s="2"/>
      <c r="O410" s="2"/>
      <c r="P410" s="2"/>
      <c r="Q410" s="2"/>
      <c r="R410" s="2"/>
      <c r="S410" s="2"/>
      <c r="T410" s="2"/>
      <c r="U410" s="2"/>
      <c r="V410" s="2"/>
      <c r="W410" s="2"/>
      <c r="X410" s="2"/>
      <c r="Y410" s="2"/>
      <c r="Z410" s="2"/>
    </row>
    <row r="411" spans="1:26" ht="13.5" customHeight="1" x14ac:dyDescent="0.25">
      <c r="A411" s="2"/>
      <c r="B411" s="2"/>
      <c r="C411" s="103"/>
      <c r="D411" s="2"/>
      <c r="E411" s="103"/>
      <c r="F411" s="2"/>
      <c r="G411" s="2"/>
      <c r="H411" s="2"/>
      <c r="I411" s="2"/>
      <c r="J411" s="2"/>
      <c r="K411" s="2"/>
      <c r="L411" s="2"/>
      <c r="M411" s="2"/>
      <c r="N411" s="2"/>
      <c r="O411" s="2"/>
      <c r="P411" s="2"/>
      <c r="Q411" s="2"/>
      <c r="R411" s="2"/>
      <c r="S411" s="2"/>
      <c r="T411" s="2"/>
      <c r="U411" s="2"/>
      <c r="V411" s="2"/>
      <c r="W411" s="2"/>
      <c r="X411" s="2"/>
      <c r="Y411" s="2"/>
      <c r="Z411" s="2"/>
    </row>
    <row r="412" spans="1:26" ht="13.5" customHeight="1" x14ac:dyDescent="0.25">
      <c r="A412" s="2"/>
      <c r="B412" s="2"/>
      <c r="C412" s="103"/>
      <c r="D412" s="2"/>
      <c r="E412" s="103"/>
      <c r="F412" s="2"/>
      <c r="G412" s="2"/>
      <c r="H412" s="2"/>
      <c r="I412" s="2"/>
      <c r="J412" s="2"/>
      <c r="K412" s="2"/>
      <c r="L412" s="2"/>
      <c r="M412" s="2"/>
      <c r="N412" s="2"/>
      <c r="O412" s="2"/>
      <c r="P412" s="2"/>
      <c r="Q412" s="2"/>
      <c r="R412" s="2"/>
      <c r="S412" s="2"/>
      <c r="T412" s="2"/>
      <c r="U412" s="2"/>
      <c r="V412" s="2"/>
      <c r="W412" s="2"/>
      <c r="X412" s="2"/>
      <c r="Y412" s="2"/>
      <c r="Z412" s="2"/>
    </row>
    <row r="413" spans="1:26" ht="13.5" customHeight="1" x14ac:dyDescent="0.25">
      <c r="A413" s="2"/>
      <c r="B413" s="2"/>
      <c r="C413" s="103"/>
      <c r="D413" s="2"/>
      <c r="E413" s="103"/>
      <c r="F413" s="2"/>
      <c r="G413" s="2"/>
      <c r="H413" s="2"/>
      <c r="I413" s="2"/>
      <c r="J413" s="2"/>
      <c r="K413" s="2"/>
      <c r="L413" s="2"/>
      <c r="M413" s="2"/>
      <c r="N413" s="2"/>
      <c r="O413" s="2"/>
      <c r="P413" s="2"/>
      <c r="Q413" s="2"/>
      <c r="R413" s="2"/>
      <c r="S413" s="2"/>
      <c r="T413" s="2"/>
      <c r="U413" s="2"/>
      <c r="V413" s="2"/>
      <c r="W413" s="2"/>
      <c r="X413" s="2"/>
      <c r="Y413" s="2"/>
      <c r="Z413" s="2"/>
    </row>
    <row r="414" spans="1:26" ht="13.5" customHeight="1" x14ac:dyDescent="0.25">
      <c r="A414" s="2"/>
      <c r="B414" s="2"/>
      <c r="C414" s="103"/>
      <c r="D414" s="2"/>
      <c r="E414" s="103"/>
      <c r="F414" s="2"/>
      <c r="G414" s="2"/>
      <c r="H414" s="2"/>
      <c r="I414" s="2"/>
      <c r="J414" s="2"/>
      <c r="K414" s="2"/>
      <c r="L414" s="2"/>
      <c r="M414" s="2"/>
      <c r="N414" s="2"/>
      <c r="O414" s="2"/>
      <c r="P414" s="2"/>
      <c r="Q414" s="2"/>
      <c r="R414" s="2"/>
      <c r="S414" s="2"/>
      <c r="T414" s="2"/>
      <c r="U414" s="2"/>
      <c r="V414" s="2"/>
      <c r="W414" s="2"/>
      <c r="X414" s="2"/>
      <c r="Y414" s="2"/>
      <c r="Z414" s="2"/>
    </row>
    <row r="415" spans="1:26" ht="13.5" customHeight="1" x14ac:dyDescent="0.25">
      <c r="A415" s="2"/>
      <c r="B415" s="2"/>
      <c r="C415" s="103"/>
      <c r="D415" s="2"/>
      <c r="E415" s="103"/>
      <c r="F415" s="2"/>
      <c r="G415" s="2"/>
      <c r="H415" s="2"/>
      <c r="I415" s="2"/>
      <c r="J415" s="2"/>
      <c r="K415" s="2"/>
      <c r="L415" s="2"/>
      <c r="M415" s="2"/>
      <c r="N415" s="2"/>
      <c r="O415" s="2"/>
      <c r="P415" s="2"/>
      <c r="Q415" s="2"/>
      <c r="R415" s="2"/>
      <c r="S415" s="2"/>
      <c r="T415" s="2"/>
      <c r="U415" s="2"/>
      <c r="V415" s="2"/>
      <c r="W415" s="2"/>
      <c r="X415" s="2"/>
      <c r="Y415" s="2"/>
      <c r="Z415" s="2"/>
    </row>
    <row r="416" spans="1:26" ht="13.5" customHeight="1" x14ac:dyDescent="0.25">
      <c r="A416" s="2"/>
      <c r="B416" s="2"/>
      <c r="C416" s="103"/>
      <c r="D416" s="2"/>
      <c r="E416" s="103"/>
      <c r="F416" s="2"/>
      <c r="G416" s="2"/>
      <c r="H416" s="2"/>
      <c r="I416" s="2"/>
      <c r="J416" s="2"/>
      <c r="K416" s="2"/>
      <c r="L416" s="2"/>
      <c r="M416" s="2"/>
      <c r="N416" s="2"/>
      <c r="O416" s="2"/>
      <c r="P416" s="2"/>
      <c r="Q416" s="2"/>
      <c r="R416" s="2"/>
      <c r="S416" s="2"/>
      <c r="T416" s="2"/>
      <c r="U416" s="2"/>
      <c r="V416" s="2"/>
      <c r="W416" s="2"/>
      <c r="X416" s="2"/>
      <c r="Y416" s="2"/>
      <c r="Z416" s="2"/>
    </row>
    <row r="417" spans="1:26" ht="13.5" customHeight="1" x14ac:dyDescent="0.25">
      <c r="A417" s="2"/>
      <c r="B417" s="2"/>
      <c r="C417" s="103"/>
      <c r="D417" s="2"/>
      <c r="E417" s="103"/>
      <c r="F417" s="2"/>
      <c r="G417" s="2"/>
      <c r="H417" s="2"/>
      <c r="I417" s="2"/>
      <c r="J417" s="2"/>
      <c r="K417" s="2"/>
      <c r="L417" s="2"/>
      <c r="M417" s="2"/>
      <c r="N417" s="2"/>
      <c r="O417" s="2"/>
      <c r="P417" s="2"/>
      <c r="Q417" s="2"/>
      <c r="R417" s="2"/>
      <c r="S417" s="2"/>
      <c r="T417" s="2"/>
      <c r="U417" s="2"/>
      <c r="V417" s="2"/>
      <c r="W417" s="2"/>
      <c r="X417" s="2"/>
      <c r="Y417" s="2"/>
      <c r="Z417" s="2"/>
    </row>
    <row r="418" spans="1:26" ht="13.5" customHeight="1" x14ac:dyDescent="0.25">
      <c r="A418" s="2"/>
      <c r="B418" s="2"/>
      <c r="C418" s="103"/>
      <c r="D418" s="2"/>
      <c r="E418" s="103"/>
      <c r="F418" s="2"/>
      <c r="G418" s="2"/>
      <c r="H418" s="2"/>
      <c r="I418" s="2"/>
      <c r="J418" s="2"/>
      <c r="K418" s="2"/>
      <c r="L418" s="2"/>
      <c r="M418" s="2"/>
      <c r="N418" s="2"/>
      <c r="O418" s="2"/>
      <c r="P418" s="2"/>
      <c r="Q418" s="2"/>
      <c r="R418" s="2"/>
      <c r="S418" s="2"/>
      <c r="T418" s="2"/>
      <c r="U418" s="2"/>
      <c r="V418" s="2"/>
      <c r="W418" s="2"/>
      <c r="X418" s="2"/>
      <c r="Y418" s="2"/>
      <c r="Z418" s="2"/>
    </row>
    <row r="419" spans="1:26" ht="13.5" customHeight="1" x14ac:dyDescent="0.25">
      <c r="A419" s="2"/>
      <c r="B419" s="2"/>
      <c r="C419" s="103"/>
      <c r="D419" s="2"/>
      <c r="E419" s="103"/>
      <c r="F419" s="2"/>
      <c r="G419" s="2"/>
      <c r="H419" s="2"/>
      <c r="I419" s="2"/>
      <c r="J419" s="2"/>
      <c r="K419" s="2"/>
      <c r="L419" s="2"/>
      <c r="M419" s="2"/>
      <c r="N419" s="2"/>
      <c r="O419" s="2"/>
      <c r="P419" s="2"/>
      <c r="Q419" s="2"/>
      <c r="R419" s="2"/>
      <c r="S419" s="2"/>
      <c r="T419" s="2"/>
      <c r="U419" s="2"/>
      <c r="V419" s="2"/>
      <c r="W419" s="2"/>
      <c r="X419" s="2"/>
      <c r="Y419" s="2"/>
      <c r="Z419" s="2"/>
    </row>
    <row r="420" spans="1:26" ht="13.5" customHeight="1" x14ac:dyDescent="0.25">
      <c r="A420" s="2"/>
      <c r="B420" s="2"/>
      <c r="C420" s="103"/>
      <c r="D420" s="2"/>
      <c r="E420" s="103"/>
      <c r="F420" s="2"/>
      <c r="G420" s="2"/>
      <c r="H420" s="2"/>
      <c r="I420" s="2"/>
      <c r="J420" s="2"/>
      <c r="K420" s="2"/>
      <c r="L420" s="2"/>
      <c r="M420" s="2"/>
      <c r="N420" s="2"/>
      <c r="O420" s="2"/>
      <c r="P420" s="2"/>
      <c r="Q420" s="2"/>
      <c r="R420" s="2"/>
      <c r="S420" s="2"/>
      <c r="T420" s="2"/>
      <c r="U420" s="2"/>
      <c r="V420" s="2"/>
      <c r="W420" s="2"/>
      <c r="X420" s="2"/>
      <c r="Y420" s="2"/>
      <c r="Z420" s="2"/>
    </row>
    <row r="421" spans="1:26" ht="13.5" customHeight="1" x14ac:dyDescent="0.25">
      <c r="A421" s="2"/>
      <c r="B421" s="2"/>
      <c r="C421" s="103"/>
      <c r="D421" s="2"/>
      <c r="E421" s="103"/>
      <c r="F421" s="2"/>
      <c r="G421" s="2"/>
      <c r="H421" s="2"/>
      <c r="I421" s="2"/>
      <c r="J421" s="2"/>
      <c r="K421" s="2"/>
      <c r="L421" s="2"/>
      <c r="M421" s="2"/>
      <c r="N421" s="2"/>
      <c r="O421" s="2"/>
      <c r="P421" s="2"/>
      <c r="Q421" s="2"/>
      <c r="R421" s="2"/>
      <c r="S421" s="2"/>
      <c r="T421" s="2"/>
      <c r="U421" s="2"/>
      <c r="V421" s="2"/>
      <c r="W421" s="2"/>
      <c r="X421" s="2"/>
      <c r="Y421" s="2"/>
      <c r="Z421" s="2"/>
    </row>
    <row r="422" spans="1:26" ht="13.5" customHeight="1" x14ac:dyDescent="0.25">
      <c r="A422" s="2"/>
      <c r="B422" s="2"/>
      <c r="C422" s="103"/>
      <c r="D422" s="2"/>
      <c r="E422" s="103"/>
      <c r="F422" s="2"/>
      <c r="G422" s="2"/>
      <c r="H422" s="2"/>
      <c r="I422" s="2"/>
      <c r="J422" s="2"/>
      <c r="K422" s="2"/>
      <c r="L422" s="2"/>
      <c r="M422" s="2"/>
      <c r="N422" s="2"/>
      <c r="O422" s="2"/>
      <c r="P422" s="2"/>
      <c r="Q422" s="2"/>
      <c r="R422" s="2"/>
      <c r="S422" s="2"/>
      <c r="T422" s="2"/>
      <c r="U422" s="2"/>
      <c r="V422" s="2"/>
      <c r="W422" s="2"/>
      <c r="X422" s="2"/>
      <c r="Y422" s="2"/>
      <c r="Z422" s="2"/>
    </row>
    <row r="423" spans="1:26" ht="13.5" customHeight="1" x14ac:dyDescent="0.25">
      <c r="A423" s="2"/>
      <c r="B423" s="2"/>
      <c r="C423" s="103"/>
      <c r="D423" s="2"/>
      <c r="E423" s="103"/>
      <c r="F423" s="2"/>
      <c r="G423" s="2"/>
      <c r="H423" s="2"/>
      <c r="I423" s="2"/>
      <c r="J423" s="2"/>
      <c r="K423" s="2"/>
      <c r="L423" s="2"/>
      <c r="M423" s="2"/>
      <c r="N423" s="2"/>
      <c r="O423" s="2"/>
      <c r="P423" s="2"/>
      <c r="Q423" s="2"/>
      <c r="R423" s="2"/>
      <c r="S423" s="2"/>
      <c r="T423" s="2"/>
      <c r="U423" s="2"/>
      <c r="V423" s="2"/>
      <c r="W423" s="2"/>
      <c r="X423" s="2"/>
      <c r="Y423" s="2"/>
      <c r="Z423" s="2"/>
    </row>
    <row r="424" spans="1:26" ht="13.5" customHeight="1" x14ac:dyDescent="0.25">
      <c r="A424" s="2"/>
      <c r="B424" s="2"/>
      <c r="C424" s="103"/>
      <c r="D424" s="2"/>
      <c r="E424" s="103"/>
      <c r="F424" s="2"/>
      <c r="G424" s="2"/>
      <c r="H424" s="2"/>
      <c r="I424" s="2"/>
      <c r="J424" s="2"/>
      <c r="K424" s="2"/>
      <c r="L424" s="2"/>
      <c r="M424" s="2"/>
      <c r="N424" s="2"/>
      <c r="O424" s="2"/>
      <c r="P424" s="2"/>
      <c r="Q424" s="2"/>
      <c r="R424" s="2"/>
      <c r="S424" s="2"/>
      <c r="T424" s="2"/>
      <c r="U424" s="2"/>
      <c r="V424" s="2"/>
      <c r="W424" s="2"/>
      <c r="X424" s="2"/>
      <c r="Y424" s="2"/>
      <c r="Z424" s="2"/>
    </row>
    <row r="425" spans="1:26" ht="13.5" customHeight="1" x14ac:dyDescent="0.25">
      <c r="A425" s="2"/>
      <c r="B425" s="2"/>
      <c r="C425" s="103"/>
      <c r="D425" s="2"/>
      <c r="E425" s="103"/>
      <c r="F425" s="2"/>
      <c r="G425" s="2"/>
      <c r="H425" s="2"/>
      <c r="I425" s="2"/>
      <c r="J425" s="2"/>
      <c r="K425" s="2"/>
      <c r="L425" s="2"/>
      <c r="M425" s="2"/>
      <c r="N425" s="2"/>
      <c r="O425" s="2"/>
      <c r="P425" s="2"/>
      <c r="Q425" s="2"/>
      <c r="R425" s="2"/>
      <c r="S425" s="2"/>
      <c r="T425" s="2"/>
      <c r="U425" s="2"/>
      <c r="V425" s="2"/>
      <c r="W425" s="2"/>
      <c r="X425" s="2"/>
      <c r="Y425" s="2"/>
      <c r="Z425" s="2"/>
    </row>
    <row r="426" spans="1:26" ht="13.5" customHeight="1" x14ac:dyDescent="0.25">
      <c r="A426" s="2"/>
      <c r="B426" s="2"/>
      <c r="C426" s="103"/>
      <c r="D426" s="2"/>
      <c r="E426" s="103"/>
      <c r="F426" s="2"/>
      <c r="G426" s="2"/>
      <c r="H426" s="2"/>
      <c r="I426" s="2"/>
      <c r="J426" s="2"/>
      <c r="K426" s="2"/>
      <c r="L426" s="2"/>
      <c r="M426" s="2"/>
      <c r="N426" s="2"/>
      <c r="O426" s="2"/>
      <c r="P426" s="2"/>
      <c r="Q426" s="2"/>
      <c r="R426" s="2"/>
      <c r="S426" s="2"/>
      <c r="T426" s="2"/>
      <c r="U426" s="2"/>
      <c r="V426" s="2"/>
      <c r="W426" s="2"/>
      <c r="X426" s="2"/>
      <c r="Y426" s="2"/>
      <c r="Z426" s="2"/>
    </row>
    <row r="427" spans="1:26" ht="13.5" customHeight="1" x14ac:dyDescent="0.25">
      <c r="A427" s="2"/>
      <c r="B427" s="2"/>
      <c r="C427" s="103"/>
      <c r="D427" s="2"/>
      <c r="E427" s="103"/>
      <c r="F427" s="2"/>
      <c r="G427" s="2"/>
      <c r="H427" s="2"/>
      <c r="I427" s="2"/>
      <c r="J427" s="2"/>
      <c r="K427" s="2"/>
      <c r="L427" s="2"/>
      <c r="M427" s="2"/>
      <c r="N427" s="2"/>
      <c r="O427" s="2"/>
      <c r="P427" s="2"/>
      <c r="Q427" s="2"/>
      <c r="R427" s="2"/>
      <c r="S427" s="2"/>
      <c r="T427" s="2"/>
      <c r="U427" s="2"/>
      <c r="V427" s="2"/>
      <c r="W427" s="2"/>
      <c r="X427" s="2"/>
      <c r="Y427" s="2"/>
      <c r="Z427" s="2"/>
    </row>
    <row r="428" spans="1:26" ht="13.5" customHeight="1" x14ac:dyDescent="0.25">
      <c r="A428" s="2"/>
      <c r="B428" s="2"/>
      <c r="C428" s="103"/>
      <c r="D428" s="2"/>
      <c r="E428" s="103"/>
      <c r="F428" s="2"/>
      <c r="G428" s="2"/>
      <c r="H428" s="2"/>
      <c r="I428" s="2"/>
      <c r="J428" s="2"/>
      <c r="K428" s="2"/>
      <c r="L428" s="2"/>
      <c r="M428" s="2"/>
      <c r="N428" s="2"/>
      <c r="O428" s="2"/>
      <c r="P428" s="2"/>
      <c r="Q428" s="2"/>
      <c r="R428" s="2"/>
      <c r="S428" s="2"/>
      <c r="T428" s="2"/>
      <c r="U428" s="2"/>
      <c r="V428" s="2"/>
      <c r="W428" s="2"/>
      <c r="X428" s="2"/>
      <c r="Y428" s="2"/>
      <c r="Z428" s="2"/>
    </row>
    <row r="429" spans="1:26" ht="13.5" customHeight="1" x14ac:dyDescent="0.25">
      <c r="A429" s="2"/>
      <c r="B429" s="2"/>
      <c r="C429" s="103"/>
      <c r="D429" s="2"/>
      <c r="E429" s="103"/>
      <c r="F429" s="2"/>
      <c r="G429" s="2"/>
      <c r="H429" s="2"/>
      <c r="I429" s="2"/>
      <c r="J429" s="2"/>
      <c r="K429" s="2"/>
      <c r="L429" s="2"/>
      <c r="M429" s="2"/>
      <c r="N429" s="2"/>
      <c r="O429" s="2"/>
      <c r="P429" s="2"/>
      <c r="Q429" s="2"/>
      <c r="R429" s="2"/>
      <c r="S429" s="2"/>
      <c r="T429" s="2"/>
      <c r="U429" s="2"/>
      <c r="V429" s="2"/>
      <c r="W429" s="2"/>
      <c r="X429" s="2"/>
      <c r="Y429" s="2"/>
      <c r="Z429" s="2"/>
    </row>
    <row r="430" spans="1:26" ht="13.5" customHeight="1" x14ac:dyDescent="0.25">
      <c r="A430" s="2"/>
      <c r="B430" s="2"/>
      <c r="C430" s="103"/>
      <c r="D430" s="2"/>
      <c r="E430" s="103"/>
      <c r="F430" s="2"/>
      <c r="G430" s="2"/>
      <c r="H430" s="2"/>
      <c r="I430" s="2"/>
      <c r="J430" s="2"/>
      <c r="K430" s="2"/>
      <c r="L430" s="2"/>
      <c r="M430" s="2"/>
      <c r="N430" s="2"/>
      <c r="O430" s="2"/>
      <c r="P430" s="2"/>
      <c r="Q430" s="2"/>
      <c r="R430" s="2"/>
      <c r="S430" s="2"/>
      <c r="T430" s="2"/>
      <c r="U430" s="2"/>
      <c r="V430" s="2"/>
      <c r="W430" s="2"/>
      <c r="X430" s="2"/>
      <c r="Y430" s="2"/>
      <c r="Z430" s="2"/>
    </row>
    <row r="431" spans="1:26" ht="13.5" customHeight="1" x14ac:dyDescent="0.25">
      <c r="A431" s="2"/>
      <c r="B431" s="2"/>
      <c r="C431" s="103"/>
      <c r="D431" s="2"/>
      <c r="E431" s="103"/>
      <c r="F431" s="2"/>
      <c r="G431" s="2"/>
      <c r="H431" s="2"/>
      <c r="I431" s="2"/>
      <c r="J431" s="2"/>
      <c r="K431" s="2"/>
      <c r="L431" s="2"/>
      <c r="M431" s="2"/>
      <c r="N431" s="2"/>
      <c r="O431" s="2"/>
      <c r="P431" s="2"/>
      <c r="Q431" s="2"/>
      <c r="R431" s="2"/>
      <c r="S431" s="2"/>
      <c r="T431" s="2"/>
      <c r="U431" s="2"/>
      <c r="V431" s="2"/>
      <c r="W431" s="2"/>
      <c r="X431" s="2"/>
      <c r="Y431" s="2"/>
      <c r="Z431" s="2"/>
    </row>
    <row r="432" spans="1:26" ht="13.5" customHeight="1" x14ac:dyDescent="0.25">
      <c r="A432" s="2"/>
      <c r="B432" s="2"/>
      <c r="C432" s="103"/>
      <c r="D432" s="2"/>
      <c r="E432" s="103"/>
      <c r="F432" s="2"/>
      <c r="G432" s="2"/>
      <c r="H432" s="2"/>
      <c r="I432" s="2"/>
      <c r="J432" s="2"/>
      <c r="K432" s="2"/>
      <c r="L432" s="2"/>
      <c r="M432" s="2"/>
      <c r="N432" s="2"/>
      <c r="O432" s="2"/>
      <c r="P432" s="2"/>
      <c r="Q432" s="2"/>
      <c r="R432" s="2"/>
      <c r="S432" s="2"/>
      <c r="T432" s="2"/>
      <c r="U432" s="2"/>
      <c r="V432" s="2"/>
      <c r="W432" s="2"/>
      <c r="X432" s="2"/>
      <c r="Y432" s="2"/>
      <c r="Z432" s="2"/>
    </row>
    <row r="433" spans="1:26" ht="13.5" customHeight="1" x14ac:dyDescent="0.25">
      <c r="A433" s="2"/>
      <c r="B433" s="2"/>
      <c r="C433" s="103"/>
      <c r="D433" s="2"/>
      <c r="E433" s="103"/>
      <c r="F433" s="2"/>
      <c r="G433" s="2"/>
      <c r="H433" s="2"/>
      <c r="I433" s="2"/>
      <c r="J433" s="2"/>
      <c r="K433" s="2"/>
      <c r="L433" s="2"/>
      <c r="M433" s="2"/>
      <c r="N433" s="2"/>
      <c r="O433" s="2"/>
      <c r="P433" s="2"/>
      <c r="Q433" s="2"/>
      <c r="R433" s="2"/>
      <c r="S433" s="2"/>
      <c r="T433" s="2"/>
      <c r="U433" s="2"/>
      <c r="V433" s="2"/>
      <c r="W433" s="2"/>
      <c r="X433" s="2"/>
      <c r="Y433" s="2"/>
      <c r="Z433" s="2"/>
    </row>
    <row r="434" spans="1:26" ht="13.5" customHeight="1" x14ac:dyDescent="0.25">
      <c r="A434" s="2"/>
      <c r="B434" s="2"/>
      <c r="C434" s="103"/>
      <c r="D434" s="2"/>
      <c r="E434" s="103"/>
      <c r="F434" s="2"/>
      <c r="G434" s="2"/>
      <c r="H434" s="2"/>
      <c r="I434" s="2"/>
      <c r="J434" s="2"/>
      <c r="K434" s="2"/>
      <c r="L434" s="2"/>
      <c r="M434" s="2"/>
      <c r="N434" s="2"/>
      <c r="O434" s="2"/>
      <c r="P434" s="2"/>
      <c r="Q434" s="2"/>
      <c r="R434" s="2"/>
      <c r="S434" s="2"/>
      <c r="T434" s="2"/>
      <c r="U434" s="2"/>
      <c r="V434" s="2"/>
      <c r="W434" s="2"/>
      <c r="X434" s="2"/>
      <c r="Y434" s="2"/>
      <c r="Z434" s="2"/>
    </row>
    <row r="435" spans="1:26" ht="13.5" customHeight="1" x14ac:dyDescent="0.25">
      <c r="A435" s="2"/>
      <c r="B435" s="2"/>
      <c r="C435" s="103"/>
      <c r="D435" s="2"/>
      <c r="E435" s="103"/>
      <c r="F435" s="2"/>
      <c r="G435" s="2"/>
      <c r="H435" s="2"/>
      <c r="I435" s="2"/>
      <c r="J435" s="2"/>
      <c r="K435" s="2"/>
      <c r="L435" s="2"/>
      <c r="M435" s="2"/>
      <c r="N435" s="2"/>
      <c r="O435" s="2"/>
      <c r="P435" s="2"/>
      <c r="Q435" s="2"/>
      <c r="R435" s="2"/>
      <c r="S435" s="2"/>
      <c r="T435" s="2"/>
      <c r="U435" s="2"/>
      <c r="V435" s="2"/>
      <c r="W435" s="2"/>
      <c r="X435" s="2"/>
      <c r="Y435" s="2"/>
      <c r="Z435" s="2"/>
    </row>
    <row r="436" spans="1:26" ht="13.5" customHeight="1" x14ac:dyDescent="0.25">
      <c r="A436" s="2"/>
      <c r="B436" s="2"/>
      <c r="C436" s="103"/>
      <c r="D436" s="2"/>
      <c r="E436" s="103"/>
      <c r="F436" s="2"/>
      <c r="G436" s="2"/>
      <c r="H436" s="2"/>
      <c r="I436" s="2"/>
      <c r="J436" s="2"/>
      <c r="K436" s="2"/>
      <c r="L436" s="2"/>
      <c r="M436" s="2"/>
      <c r="N436" s="2"/>
      <c r="O436" s="2"/>
      <c r="P436" s="2"/>
      <c r="Q436" s="2"/>
      <c r="R436" s="2"/>
      <c r="S436" s="2"/>
      <c r="T436" s="2"/>
      <c r="U436" s="2"/>
      <c r="V436" s="2"/>
      <c r="W436" s="2"/>
      <c r="X436" s="2"/>
      <c r="Y436" s="2"/>
      <c r="Z436" s="2"/>
    </row>
    <row r="437" spans="1:26" ht="13.5" customHeight="1" x14ac:dyDescent="0.25">
      <c r="A437" s="2"/>
      <c r="B437" s="2"/>
      <c r="C437" s="103"/>
      <c r="D437" s="2"/>
      <c r="E437" s="103"/>
      <c r="F437" s="2"/>
      <c r="G437" s="2"/>
      <c r="H437" s="2"/>
      <c r="I437" s="2"/>
      <c r="J437" s="2"/>
      <c r="K437" s="2"/>
      <c r="L437" s="2"/>
      <c r="M437" s="2"/>
      <c r="N437" s="2"/>
      <c r="O437" s="2"/>
      <c r="P437" s="2"/>
      <c r="Q437" s="2"/>
      <c r="R437" s="2"/>
      <c r="S437" s="2"/>
      <c r="T437" s="2"/>
      <c r="U437" s="2"/>
      <c r="V437" s="2"/>
      <c r="W437" s="2"/>
      <c r="X437" s="2"/>
      <c r="Y437" s="2"/>
      <c r="Z437" s="2"/>
    </row>
    <row r="438" spans="1:26" ht="13.5" customHeight="1" x14ac:dyDescent="0.25">
      <c r="A438" s="2"/>
      <c r="B438" s="2"/>
      <c r="C438" s="103"/>
      <c r="D438" s="2"/>
      <c r="E438" s="103"/>
      <c r="F438" s="2"/>
      <c r="G438" s="2"/>
      <c r="H438" s="2"/>
      <c r="I438" s="2"/>
      <c r="J438" s="2"/>
      <c r="K438" s="2"/>
      <c r="L438" s="2"/>
      <c r="M438" s="2"/>
      <c r="N438" s="2"/>
      <c r="O438" s="2"/>
      <c r="P438" s="2"/>
      <c r="Q438" s="2"/>
      <c r="R438" s="2"/>
      <c r="S438" s="2"/>
      <c r="T438" s="2"/>
      <c r="U438" s="2"/>
      <c r="V438" s="2"/>
      <c r="W438" s="2"/>
      <c r="X438" s="2"/>
      <c r="Y438" s="2"/>
      <c r="Z438" s="2"/>
    </row>
    <row r="439" spans="1:26" ht="13.5" customHeight="1" x14ac:dyDescent="0.25">
      <c r="A439" s="2"/>
      <c r="B439" s="2"/>
      <c r="C439" s="103"/>
      <c r="D439" s="2"/>
      <c r="E439" s="103"/>
      <c r="F439" s="2"/>
      <c r="G439" s="2"/>
      <c r="H439" s="2"/>
      <c r="I439" s="2"/>
      <c r="J439" s="2"/>
      <c r="K439" s="2"/>
      <c r="L439" s="2"/>
      <c r="M439" s="2"/>
      <c r="N439" s="2"/>
      <c r="O439" s="2"/>
      <c r="P439" s="2"/>
      <c r="Q439" s="2"/>
      <c r="R439" s="2"/>
      <c r="S439" s="2"/>
      <c r="T439" s="2"/>
      <c r="U439" s="2"/>
      <c r="V439" s="2"/>
      <c r="W439" s="2"/>
      <c r="X439" s="2"/>
      <c r="Y439" s="2"/>
      <c r="Z439" s="2"/>
    </row>
    <row r="440" spans="1:26" ht="13.5" customHeight="1" x14ac:dyDescent="0.25">
      <c r="A440" s="2"/>
      <c r="B440" s="2"/>
      <c r="C440" s="103"/>
      <c r="D440" s="2"/>
      <c r="E440" s="103"/>
      <c r="F440" s="2"/>
      <c r="G440" s="2"/>
      <c r="H440" s="2"/>
      <c r="I440" s="2"/>
      <c r="J440" s="2"/>
      <c r="K440" s="2"/>
      <c r="L440" s="2"/>
      <c r="M440" s="2"/>
      <c r="N440" s="2"/>
      <c r="O440" s="2"/>
      <c r="P440" s="2"/>
      <c r="Q440" s="2"/>
      <c r="R440" s="2"/>
      <c r="S440" s="2"/>
      <c r="T440" s="2"/>
      <c r="U440" s="2"/>
      <c r="V440" s="2"/>
      <c r="W440" s="2"/>
      <c r="X440" s="2"/>
      <c r="Y440" s="2"/>
      <c r="Z440" s="2"/>
    </row>
    <row r="441" spans="1:26" ht="13.5" customHeight="1" x14ac:dyDescent="0.25">
      <c r="A441" s="2"/>
      <c r="B441" s="2"/>
      <c r="C441" s="103"/>
      <c r="D441" s="2"/>
      <c r="E441" s="103"/>
      <c r="F441" s="2"/>
      <c r="G441" s="2"/>
      <c r="H441" s="2"/>
      <c r="I441" s="2"/>
      <c r="J441" s="2"/>
      <c r="K441" s="2"/>
      <c r="L441" s="2"/>
      <c r="M441" s="2"/>
      <c r="N441" s="2"/>
      <c r="O441" s="2"/>
      <c r="P441" s="2"/>
      <c r="Q441" s="2"/>
      <c r="R441" s="2"/>
      <c r="S441" s="2"/>
      <c r="T441" s="2"/>
      <c r="U441" s="2"/>
      <c r="V441" s="2"/>
      <c r="W441" s="2"/>
      <c r="X441" s="2"/>
      <c r="Y441" s="2"/>
      <c r="Z441" s="2"/>
    </row>
    <row r="442" spans="1:26" ht="13.5" customHeight="1" x14ac:dyDescent="0.25">
      <c r="A442" s="2"/>
      <c r="B442" s="2"/>
      <c r="C442" s="103"/>
      <c r="D442" s="2"/>
      <c r="E442" s="103"/>
      <c r="F442" s="2"/>
      <c r="G442" s="2"/>
      <c r="H442" s="2"/>
      <c r="I442" s="2"/>
      <c r="J442" s="2"/>
      <c r="K442" s="2"/>
      <c r="L442" s="2"/>
      <c r="M442" s="2"/>
      <c r="N442" s="2"/>
      <c r="O442" s="2"/>
      <c r="P442" s="2"/>
      <c r="Q442" s="2"/>
      <c r="R442" s="2"/>
      <c r="S442" s="2"/>
      <c r="T442" s="2"/>
      <c r="U442" s="2"/>
      <c r="V442" s="2"/>
      <c r="W442" s="2"/>
      <c r="X442" s="2"/>
      <c r="Y442" s="2"/>
      <c r="Z442" s="2"/>
    </row>
    <row r="443" spans="1:26" ht="13.5" customHeight="1" x14ac:dyDescent="0.25">
      <c r="A443" s="2"/>
      <c r="B443" s="2"/>
      <c r="C443" s="103"/>
      <c r="D443" s="2"/>
      <c r="E443" s="103"/>
      <c r="F443" s="2"/>
      <c r="G443" s="2"/>
      <c r="H443" s="2"/>
      <c r="I443" s="2"/>
      <c r="J443" s="2"/>
      <c r="K443" s="2"/>
      <c r="L443" s="2"/>
      <c r="M443" s="2"/>
      <c r="N443" s="2"/>
      <c r="O443" s="2"/>
      <c r="P443" s="2"/>
      <c r="Q443" s="2"/>
      <c r="R443" s="2"/>
      <c r="S443" s="2"/>
      <c r="T443" s="2"/>
      <c r="U443" s="2"/>
      <c r="V443" s="2"/>
      <c r="W443" s="2"/>
      <c r="X443" s="2"/>
      <c r="Y443" s="2"/>
      <c r="Z443" s="2"/>
    </row>
    <row r="444" spans="1:26" ht="13.5" customHeight="1" x14ac:dyDescent="0.25">
      <c r="A444" s="2"/>
      <c r="B444" s="2"/>
      <c r="C444" s="103"/>
      <c r="D444" s="2"/>
      <c r="E444" s="103"/>
      <c r="F444" s="2"/>
      <c r="G444" s="2"/>
      <c r="H444" s="2"/>
      <c r="I444" s="2"/>
      <c r="J444" s="2"/>
      <c r="K444" s="2"/>
      <c r="L444" s="2"/>
      <c r="M444" s="2"/>
      <c r="N444" s="2"/>
      <c r="O444" s="2"/>
      <c r="P444" s="2"/>
      <c r="Q444" s="2"/>
      <c r="R444" s="2"/>
      <c r="S444" s="2"/>
      <c r="T444" s="2"/>
      <c r="U444" s="2"/>
      <c r="V444" s="2"/>
      <c r="W444" s="2"/>
      <c r="X444" s="2"/>
      <c r="Y444" s="2"/>
      <c r="Z444" s="2"/>
    </row>
    <row r="445" spans="1:26" ht="13.5" customHeight="1" x14ac:dyDescent="0.25">
      <c r="A445" s="2"/>
      <c r="B445" s="2"/>
      <c r="C445" s="103"/>
      <c r="D445" s="2"/>
      <c r="E445" s="103"/>
      <c r="F445" s="2"/>
      <c r="G445" s="2"/>
      <c r="H445" s="2"/>
      <c r="I445" s="2"/>
      <c r="J445" s="2"/>
      <c r="K445" s="2"/>
      <c r="L445" s="2"/>
      <c r="M445" s="2"/>
      <c r="N445" s="2"/>
      <c r="O445" s="2"/>
      <c r="P445" s="2"/>
      <c r="Q445" s="2"/>
      <c r="R445" s="2"/>
      <c r="S445" s="2"/>
      <c r="T445" s="2"/>
      <c r="U445" s="2"/>
      <c r="V445" s="2"/>
      <c r="W445" s="2"/>
      <c r="X445" s="2"/>
      <c r="Y445" s="2"/>
      <c r="Z445" s="2"/>
    </row>
    <row r="446" spans="1:26" ht="13.5" customHeight="1" x14ac:dyDescent="0.25">
      <c r="A446" s="2"/>
      <c r="B446" s="2"/>
      <c r="C446" s="103"/>
      <c r="D446" s="2"/>
      <c r="E446" s="103"/>
      <c r="F446" s="2"/>
      <c r="G446" s="2"/>
      <c r="H446" s="2"/>
      <c r="I446" s="2"/>
      <c r="J446" s="2"/>
      <c r="K446" s="2"/>
      <c r="L446" s="2"/>
      <c r="M446" s="2"/>
      <c r="N446" s="2"/>
      <c r="O446" s="2"/>
      <c r="P446" s="2"/>
      <c r="Q446" s="2"/>
      <c r="R446" s="2"/>
      <c r="S446" s="2"/>
      <c r="T446" s="2"/>
      <c r="U446" s="2"/>
      <c r="V446" s="2"/>
      <c r="W446" s="2"/>
      <c r="X446" s="2"/>
      <c r="Y446" s="2"/>
      <c r="Z446" s="2"/>
    </row>
    <row r="447" spans="1:26" ht="13.5" customHeight="1" x14ac:dyDescent="0.25">
      <c r="A447" s="2"/>
      <c r="B447" s="2"/>
      <c r="C447" s="103"/>
      <c r="D447" s="2"/>
      <c r="E447" s="103"/>
      <c r="F447" s="2"/>
      <c r="G447" s="2"/>
      <c r="H447" s="2"/>
      <c r="I447" s="2"/>
      <c r="J447" s="2"/>
      <c r="K447" s="2"/>
      <c r="L447" s="2"/>
      <c r="M447" s="2"/>
      <c r="N447" s="2"/>
      <c r="O447" s="2"/>
      <c r="P447" s="2"/>
      <c r="Q447" s="2"/>
      <c r="R447" s="2"/>
      <c r="S447" s="2"/>
      <c r="T447" s="2"/>
      <c r="U447" s="2"/>
      <c r="V447" s="2"/>
      <c r="W447" s="2"/>
      <c r="X447" s="2"/>
      <c r="Y447" s="2"/>
      <c r="Z447" s="2"/>
    </row>
    <row r="448" spans="1:26" ht="13.5" customHeight="1" x14ac:dyDescent="0.25">
      <c r="A448" s="2"/>
      <c r="B448" s="2"/>
      <c r="C448" s="103"/>
      <c r="D448" s="2"/>
      <c r="E448" s="103"/>
      <c r="F448" s="2"/>
      <c r="G448" s="2"/>
      <c r="H448" s="2"/>
      <c r="I448" s="2"/>
      <c r="J448" s="2"/>
      <c r="K448" s="2"/>
      <c r="L448" s="2"/>
      <c r="M448" s="2"/>
      <c r="N448" s="2"/>
      <c r="O448" s="2"/>
      <c r="P448" s="2"/>
      <c r="Q448" s="2"/>
      <c r="R448" s="2"/>
      <c r="S448" s="2"/>
      <c r="T448" s="2"/>
      <c r="U448" s="2"/>
      <c r="V448" s="2"/>
      <c r="W448" s="2"/>
      <c r="X448" s="2"/>
      <c r="Y448" s="2"/>
      <c r="Z448" s="2"/>
    </row>
    <row r="449" spans="1:26" ht="13.5" customHeight="1" x14ac:dyDescent="0.25">
      <c r="A449" s="2"/>
      <c r="B449" s="2"/>
      <c r="C449" s="103"/>
      <c r="D449" s="2"/>
      <c r="E449" s="103"/>
      <c r="F449" s="2"/>
      <c r="G449" s="2"/>
      <c r="H449" s="2"/>
      <c r="I449" s="2"/>
      <c r="J449" s="2"/>
      <c r="K449" s="2"/>
      <c r="L449" s="2"/>
      <c r="M449" s="2"/>
      <c r="N449" s="2"/>
      <c r="O449" s="2"/>
      <c r="P449" s="2"/>
      <c r="Q449" s="2"/>
      <c r="R449" s="2"/>
      <c r="S449" s="2"/>
      <c r="T449" s="2"/>
      <c r="U449" s="2"/>
      <c r="V449" s="2"/>
      <c r="W449" s="2"/>
      <c r="X449" s="2"/>
      <c r="Y449" s="2"/>
      <c r="Z449" s="2"/>
    </row>
    <row r="450" spans="1:26" ht="13.5" customHeight="1" x14ac:dyDescent="0.25">
      <c r="A450" s="2"/>
      <c r="B450" s="2"/>
      <c r="C450" s="103"/>
      <c r="D450" s="2"/>
      <c r="E450" s="103"/>
      <c r="F450" s="2"/>
      <c r="G450" s="2"/>
      <c r="H450" s="2"/>
      <c r="I450" s="2"/>
      <c r="J450" s="2"/>
      <c r="K450" s="2"/>
      <c r="L450" s="2"/>
      <c r="M450" s="2"/>
      <c r="N450" s="2"/>
      <c r="O450" s="2"/>
      <c r="P450" s="2"/>
      <c r="Q450" s="2"/>
      <c r="R450" s="2"/>
      <c r="S450" s="2"/>
      <c r="T450" s="2"/>
      <c r="U450" s="2"/>
      <c r="V450" s="2"/>
      <c r="W450" s="2"/>
      <c r="X450" s="2"/>
      <c r="Y450" s="2"/>
      <c r="Z450" s="2"/>
    </row>
    <row r="451" spans="1:26" ht="13.5" customHeight="1" x14ac:dyDescent="0.25">
      <c r="A451" s="2"/>
      <c r="B451" s="2"/>
      <c r="C451" s="103"/>
      <c r="D451" s="2"/>
      <c r="E451" s="103"/>
      <c r="F451" s="2"/>
      <c r="G451" s="2"/>
      <c r="H451" s="2"/>
      <c r="I451" s="2"/>
      <c r="J451" s="2"/>
      <c r="K451" s="2"/>
      <c r="L451" s="2"/>
      <c r="M451" s="2"/>
      <c r="N451" s="2"/>
      <c r="O451" s="2"/>
      <c r="P451" s="2"/>
      <c r="Q451" s="2"/>
      <c r="R451" s="2"/>
      <c r="S451" s="2"/>
      <c r="T451" s="2"/>
      <c r="U451" s="2"/>
      <c r="V451" s="2"/>
      <c r="W451" s="2"/>
      <c r="X451" s="2"/>
      <c r="Y451" s="2"/>
      <c r="Z451" s="2"/>
    </row>
    <row r="452" spans="1:26" ht="13.5" customHeight="1" x14ac:dyDescent="0.25">
      <c r="A452" s="2"/>
      <c r="B452" s="2"/>
      <c r="C452" s="103"/>
      <c r="D452" s="2"/>
      <c r="E452" s="103"/>
      <c r="F452" s="2"/>
      <c r="G452" s="2"/>
      <c r="H452" s="2"/>
      <c r="I452" s="2"/>
      <c r="J452" s="2"/>
      <c r="K452" s="2"/>
      <c r="L452" s="2"/>
      <c r="M452" s="2"/>
      <c r="N452" s="2"/>
      <c r="O452" s="2"/>
      <c r="P452" s="2"/>
      <c r="Q452" s="2"/>
      <c r="R452" s="2"/>
      <c r="S452" s="2"/>
      <c r="T452" s="2"/>
      <c r="U452" s="2"/>
      <c r="V452" s="2"/>
      <c r="W452" s="2"/>
      <c r="X452" s="2"/>
      <c r="Y452" s="2"/>
      <c r="Z452" s="2"/>
    </row>
    <row r="453" spans="1:26" ht="13.5" customHeight="1" x14ac:dyDescent="0.25">
      <c r="A453" s="2"/>
      <c r="B453" s="2"/>
      <c r="C453" s="103"/>
      <c r="D453" s="2"/>
      <c r="E453" s="103"/>
      <c r="F453" s="2"/>
      <c r="G453" s="2"/>
      <c r="H453" s="2"/>
      <c r="I453" s="2"/>
      <c r="J453" s="2"/>
      <c r="K453" s="2"/>
      <c r="L453" s="2"/>
      <c r="M453" s="2"/>
      <c r="N453" s="2"/>
      <c r="O453" s="2"/>
      <c r="P453" s="2"/>
      <c r="Q453" s="2"/>
      <c r="R453" s="2"/>
      <c r="S453" s="2"/>
      <c r="T453" s="2"/>
      <c r="U453" s="2"/>
      <c r="V453" s="2"/>
      <c r="W453" s="2"/>
      <c r="X453" s="2"/>
      <c r="Y453" s="2"/>
      <c r="Z453" s="2"/>
    </row>
    <row r="454" spans="1:26" ht="13.5" customHeight="1" x14ac:dyDescent="0.25">
      <c r="A454" s="2"/>
      <c r="B454" s="2"/>
      <c r="C454" s="103"/>
      <c r="D454" s="2"/>
      <c r="E454" s="103"/>
      <c r="F454" s="2"/>
      <c r="G454" s="2"/>
      <c r="H454" s="2"/>
      <c r="I454" s="2"/>
      <c r="J454" s="2"/>
      <c r="K454" s="2"/>
      <c r="L454" s="2"/>
      <c r="M454" s="2"/>
      <c r="N454" s="2"/>
      <c r="O454" s="2"/>
      <c r="P454" s="2"/>
      <c r="Q454" s="2"/>
      <c r="R454" s="2"/>
      <c r="S454" s="2"/>
      <c r="T454" s="2"/>
      <c r="U454" s="2"/>
      <c r="V454" s="2"/>
      <c r="W454" s="2"/>
      <c r="X454" s="2"/>
      <c r="Y454" s="2"/>
      <c r="Z454" s="2"/>
    </row>
    <row r="455" spans="1:26" ht="13.5" customHeight="1" x14ac:dyDescent="0.25">
      <c r="A455" s="2"/>
      <c r="B455" s="2"/>
      <c r="C455" s="103"/>
      <c r="D455" s="2"/>
      <c r="E455" s="103"/>
      <c r="F455" s="2"/>
      <c r="G455" s="2"/>
      <c r="H455" s="2"/>
      <c r="I455" s="2"/>
      <c r="J455" s="2"/>
      <c r="K455" s="2"/>
      <c r="L455" s="2"/>
      <c r="M455" s="2"/>
      <c r="N455" s="2"/>
      <c r="O455" s="2"/>
      <c r="P455" s="2"/>
      <c r="Q455" s="2"/>
      <c r="R455" s="2"/>
      <c r="S455" s="2"/>
      <c r="T455" s="2"/>
      <c r="U455" s="2"/>
      <c r="V455" s="2"/>
      <c r="W455" s="2"/>
      <c r="X455" s="2"/>
      <c r="Y455" s="2"/>
      <c r="Z455" s="2"/>
    </row>
    <row r="456" spans="1:26" ht="13.5" customHeight="1" x14ac:dyDescent="0.25">
      <c r="A456" s="2"/>
      <c r="B456" s="2"/>
      <c r="C456" s="103"/>
      <c r="D456" s="2"/>
      <c r="E456" s="103"/>
      <c r="F456" s="2"/>
      <c r="G456" s="2"/>
      <c r="H456" s="2"/>
      <c r="I456" s="2"/>
      <c r="J456" s="2"/>
      <c r="K456" s="2"/>
      <c r="L456" s="2"/>
      <c r="M456" s="2"/>
      <c r="N456" s="2"/>
      <c r="O456" s="2"/>
      <c r="P456" s="2"/>
      <c r="Q456" s="2"/>
      <c r="R456" s="2"/>
      <c r="S456" s="2"/>
      <c r="T456" s="2"/>
      <c r="U456" s="2"/>
      <c r="V456" s="2"/>
      <c r="W456" s="2"/>
      <c r="X456" s="2"/>
      <c r="Y456" s="2"/>
      <c r="Z456" s="2"/>
    </row>
    <row r="457" spans="1:26" ht="13.5" customHeight="1" x14ac:dyDescent="0.25">
      <c r="A457" s="2"/>
      <c r="B457" s="2"/>
      <c r="C457" s="103"/>
      <c r="D457" s="2"/>
      <c r="E457" s="103"/>
      <c r="F457" s="2"/>
      <c r="G457" s="2"/>
      <c r="H457" s="2"/>
      <c r="I457" s="2"/>
      <c r="J457" s="2"/>
      <c r="K457" s="2"/>
      <c r="L457" s="2"/>
      <c r="M457" s="2"/>
      <c r="N457" s="2"/>
      <c r="O457" s="2"/>
      <c r="P457" s="2"/>
      <c r="Q457" s="2"/>
      <c r="R457" s="2"/>
      <c r="S457" s="2"/>
      <c r="T457" s="2"/>
      <c r="U457" s="2"/>
      <c r="V457" s="2"/>
      <c r="W457" s="2"/>
      <c r="X457" s="2"/>
      <c r="Y457" s="2"/>
      <c r="Z457" s="2"/>
    </row>
    <row r="458" spans="1:26" ht="13.5" customHeight="1" x14ac:dyDescent="0.25">
      <c r="A458" s="2"/>
      <c r="B458" s="2"/>
      <c r="C458" s="103"/>
      <c r="D458" s="2"/>
      <c r="E458" s="103"/>
      <c r="F458" s="2"/>
      <c r="G458" s="2"/>
      <c r="H458" s="2"/>
      <c r="I458" s="2"/>
      <c r="J458" s="2"/>
      <c r="K458" s="2"/>
      <c r="L458" s="2"/>
      <c r="M458" s="2"/>
      <c r="N458" s="2"/>
      <c r="O458" s="2"/>
      <c r="P458" s="2"/>
      <c r="Q458" s="2"/>
      <c r="R458" s="2"/>
      <c r="S458" s="2"/>
      <c r="T458" s="2"/>
      <c r="U458" s="2"/>
      <c r="V458" s="2"/>
      <c r="W458" s="2"/>
      <c r="X458" s="2"/>
      <c r="Y458" s="2"/>
      <c r="Z458" s="2"/>
    </row>
    <row r="459" spans="1:26" ht="13.5" customHeight="1" x14ac:dyDescent="0.25">
      <c r="A459" s="2"/>
      <c r="B459" s="2"/>
      <c r="C459" s="103"/>
      <c r="D459" s="2"/>
      <c r="E459" s="103"/>
      <c r="F459" s="2"/>
      <c r="G459" s="2"/>
      <c r="H459" s="2"/>
      <c r="I459" s="2"/>
      <c r="J459" s="2"/>
      <c r="K459" s="2"/>
      <c r="L459" s="2"/>
      <c r="M459" s="2"/>
      <c r="N459" s="2"/>
      <c r="O459" s="2"/>
      <c r="P459" s="2"/>
      <c r="Q459" s="2"/>
      <c r="R459" s="2"/>
      <c r="S459" s="2"/>
      <c r="T459" s="2"/>
      <c r="U459" s="2"/>
      <c r="V459" s="2"/>
      <c r="W459" s="2"/>
      <c r="X459" s="2"/>
      <c r="Y459" s="2"/>
      <c r="Z459" s="2"/>
    </row>
    <row r="460" spans="1:26" ht="13.5" customHeight="1" x14ac:dyDescent="0.25">
      <c r="A460" s="2"/>
      <c r="B460" s="2"/>
      <c r="C460" s="103"/>
      <c r="D460" s="2"/>
      <c r="E460" s="103"/>
      <c r="F460" s="2"/>
      <c r="G460" s="2"/>
      <c r="H460" s="2"/>
      <c r="I460" s="2"/>
      <c r="J460" s="2"/>
      <c r="K460" s="2"/>
      <c r="L460" s="2"/>
      <c r="M460" s="2"/>
      <c r="N460" s="2"/>
      <c r="O460" s="2"/>
      <c r="P460" s="2"/>
      <c r="Q460" s="2"/>
      <c r="R460" s="2"/>
      <c r="S460" s="2"/>
      <c r="T460" s="2"/>
      <c r="U460" s="2"/>
      <c r="V460" s="2"/>
      <c r="W460" s="2"/>
      <c r="X460" s="2"/>
      <c r="Y460" s="2"/>
      <c r="Z460" s="2"/>
    </row>
    <row r="461" spans="1:26" ht="13.5" customHeight="1" x14ac:dyDescent="0.25">
      <c r="A461" s="2"/>
      <c r="B461" s="2"/>
      <c r="C461" s="103"/>
      <c r="D461" s="2"/>
      <c r="E461" s="103"/>
      <c r="F461" s="2"/>
      <c r="G461" s="2"/>
      <c r="H461" s="2"/>
      <c r="I461" s="2"/>
      <c r="J461" s="2"/>
      <c r="K461" s="2"/>
      <c r="L461" s="2"/>
      <c r="M461" s="2"/>
      <c r="N461" s="2"/>
      <c r="O461" s="2"/>
      <c r="P461" s="2"/>
      <c r="Q461" s="2"/>
      <c r="R461" s="2"/>
      <c r="S461" s="2"/>
      <c r="T461" s="2"/>
      <c r="U461" s="2"/>
      <c r="V461" s="2"/>
      <c r="W461" s="2"/>
      <c r="X461" s="2"/>
      <c r="Y461" s="2"/>
      <c r="Z461" s="2"/>
    </row>
    <row r="462" spans="1:26" ht="13.5" customHeight="1" x14ac:dyDescent="0.25">
      <c r="A462" s="2"/>
      <c r="B462" s="2"/>
      <c r="C462" s="103"/>
      <c r="D462" s="2"/>
      <c r="E462" s="103"/>
      <c r="F462" s="2"/>
      <c r="G462" s="2"/>
      <c r="H462" s="2"/>
      <c r="I462" s="2"/>
      <c r="J462" s="2"/>
      <c r="K462" s="2"/>
      <c r="L462" s="2"/>
      <c r="M462" s="2"/>
      <c r="N462" s="2"/>
      <c r="O462" s="2"/>
      <c r="P462" s="2"/>
      <c r="Q462" s="2"/>
      <c r="R462" s="2"/>
      <c r="S462" s="2"/>
      <c r="T462" s="2"/>
      <c r="U462" s="2"/>
      <c r="V462" s="2"/>
      <c r="W462" s="2"/>
      <c r="X462" s="2"/>
      <c r="Y462" s="2"/>
      <c r="Z462" s="2"/>
    </row>
    <row r="463" spans="1:26" ht="13.5" customHeight="1" x14ac:dyDescent="0.25">
      <c r="A463" s="2"/>
      <c r="B463" s="2"/>
      <c r="C463" s="103"/>
      <c r="D463" s="2"/>
      <c r="E463" s="103"/>
      <c r="F463" s="2"/>
      <c r="G463" s="2"/>
      <c r="H463" s="2"/>
      <c r="I463" s="2"/>
      <c r="J463" s="2"/>
      <c r="K463" s="2"/>
      <c r="L463" s="2"/>
      <c r="M463" s="2"/>
      <c r="N463" s="2"/>
      <c r="O463" s="2"/>
      <c r="P463" s="2"/>
      <c r="Q463" s="2"/>
      <c r="R463" s="2"/>
      <c r="S463" s="2"/>
      <c r="T463" s="2"/>
      <c r="U463" s="2"/>
      <c r="V463" s="2"/>
      <c r="W463" s="2"/>
      <c r="X463" s="2"/>
      <c r="Y463" s="2"/>
      <c r="Z463" s="2"/>
    </row>
    <row r="464" spans="1:26" ht="13.5" customHeight="1" x14ac:dyDescent="0.25">
      <c r="A464" s="2"/>
      <c r="B464" s="2"/>
      <c r="C464" s="103"/>
      <c r="D464" s="2"/>
      <c r="E464" s="103"/>
      <c r="F464" s="2"/>
      <c r="G464" s="2"/>
      <c r="H464" s="2"/>
      <c r="I464" s="2"/>
      <c r="J464" s="2"/>
      <c r="K464" s="2"/>
      <c r="L464" s="2"/>
      <c r="M464" s="2"/>
      <c r="N464" s="2"/>
      <c r="O464" s="2"/>
      <c r="P464" s="2"/>
      <c r="Q464" s="2"/>
      <c r="R464" s="2"/>
      <c r="S464" s="2"/>
      <c r="T464" s="2"/>
      <c r="U464" s="2"/>
      <c r="V464" s="2"/>
      <c r="W464" s="2"/>
      <c r="X464" s="2"/>
      <c r="Y464" s="2"/>
      <c r="Z464" s="2"/>
    </row>
    <row r="465" spans="1:26" ht="13.5" customHeight="1" x14ac:dyDescent="0.25">
      <c r="A465" s="2"/>
      <c r="B465" s="2"/>
      <c r="C465" s="103"/>
      <c r="D465" s="2"/>
      <c r="E465" s="103"/>
      <c r="F465" s="2"/>
      <c r="G465" s="2"/>
      <c r="H465" s="2"/>
      <c r="I465" s="2"/>
      <c r="J465" s="2"/>
      <c r="K465" s="2"/>
      <c r="L465" s="2"/>
      <c r="M465" s="2"/>
      <c r="N465" s="2"/>
      <c r="O465" s="2"/>
      <c r="P465" s="2"/>
      <c r="Q465" s="2"/>
      <c r="R465" s="2"/>
      <c r="S465" s="2"/>
      <c r="T465" s="2"/>
      <c r="U465" s="2"/>
      <c r="V465" s="2"/>
      <c r="W465" s="2"/>
      <c r="X465" s="2"/>
      <c r="Y465" s="2"/>
      <c r="Z465" s="2"/>
    </row>
    <row r="466" spans="1:26" ht="13.5" customHeight="1" x14ac:dyDescent="0.25">
      <c r="A466" s="2"/>
      <c r="B466" s="2"/>
      <c r="C466" s="103"/>
      <c r="D466" s="2"/>
      <c r="E466" s="103"/>
      <c r="F466" s="2"/>
      <c r="G466" s="2"/>
      <c r="H466" s="2"/>
      <c r="I466" s="2"/>
      <c r="J466" s="2"/>
      <c r="K466" s="2"/>
      <c r="L466" s="2"/>
      <c r="M466" s="2"/>
      <c r="N466" s="2"/>
      <c r="O466" s="2"/>
      <c r="P466" s="2"/>
      <c r="Q466" s="2"/>
      <c r="R466" s="2"/>
      <c r="S466" s="2"/>
      <c r="T466" s="2"/>
      <c r="U466" s="2"/>
      <c r="V466" s="2"/>
      <c r="W466" s="2"/>
      <c r="X466" s="2"/>
      <c r="Y466" s="2"/>
      <c r="Z466" s="2"/>
    </row>
    <row r="467" spans="1:26" ht="13.5" customHeight="1" x14ac:dyDescent="0.25">
      <c r="A467" s="2"/>
      <c r="B467" s="2"/>
      <c r="C467" s="103"/>
      <c r="D467" s="2"/>
      <c r="E467" s="103"/>
      <c r="F467" s="2"/>
      <c r="G467" s="2"/>
      <c r="H467" s="2"/>
      <c r="I467" s="2"/>
      <c r="J467" s="2"/>
      <c r="K467" s="2"/>
      <c r="L467" s="2"/>
      <c r="M467" s="2"/>
      <c r="N467" s="2"/>
      <c r="O467" s="2"/>
      <c r="P467" s="2"/>
      <c r="Q467" s="2"/>
      <c r="R467" s="2"/>
      <c r="S467" s="2"/>
      <c r="T467" s="2"/>
      <c r="U467" s="2"/>
      <c r="V467" s="2"/>
      <c r="W467" s="2"/>
      <c r="X467" s="2"/>
      <c r="Y467" s="2"/>
      <c r="Z467" s="2"/>
    </row>
    <row r="468" spans="1:26" ht="13.5" customHeight="1" x14ac:dyDescent="0.25">
      <c r="A468" s="2"/>
      <c r="B468" s="2"/>
      <c r="C468" s="103"/>
      <c r="D468" s="2"/>
      <c r="E468" s="103"/>
      <c r="F468" s="2"/>
      <c r="G468" s="2"/>
      <c r="H468" s="2"/>
      <c r="I468" s="2"/>
      <c r="J468" s="2"/>
      <c r="K468" s="2"/>
      <c r="L468" s="2"/>
      <c r="M468" s="2"/>
      <c r="N468" s="2"/>
      <c r="O468" s="2"/>
      <c r="P468" s="2"/>
      <c r="Q468" s="2"/>
      <c r="R468" s="2"/>
      <c r="S468" s="2"/>
      <c r="T468" s="2"/>
      <c r="U468" s="2"/>
      <c r="V468" s="2"/>
      <c r="W468" s="2"/>
      <c r="X468" s="2"/>
      <c r="Y468" s="2"/>
      <c r="Z468" s="2"/>
    </row>
    <row r="469" spans="1:26" ht="13.5" customHeight="1" x14ac:dyDescent="0.25">
      <c r="A469" s="2"/>
      <c r="B469" s="2"/>
      <c r="C469" s="103"/>
      <c r="D469" s="2"/>
      <c r="E469" s="103"/>
      <c r="F469" s="2"/>
      <c r="G469" s="2"/>
      <c r="H469" s="2"/>
      <c r="I469" s="2"/>
      <c r="J469" s="2"/>
      <c r="K469" s="2"/>
      <c r="L469" s="2"/>
      <c r="M469" s="2"/>
      <c r="N469" s="2"/>
      <c r="O469" s="2"/>
      <c r="P469" s="2"/>
      <c r="Q469" s="2"/>
      <c r="R469" s="2"/>
      <c r="S469" s="2"/>
      <c r="T469" s="2"/>
      <c r="U469" s="2"/>
      <c r="V469" s="2"/>
      <c r="W469" s="2"/>
      <c r="X469" s="2"/>
      <c r="Y469" s="2"/>
      <c r="Z469" s="2"/>
    </row>
    <row r="470" spans="1:26" ht="13.5" customHeight="1" x14ac:dyDescent="0.25">
      <c r="A470" s="2"/>
      <c r="B470" s="2"/>
      <c r="C470" s="103"/>
      <c r="D470" s="2"/>
      <c r="E470" s="103"/>
      <c r="F470" s="2"/>
      <c r="G470" s="2"/>
      <c r="H470" s="2"/>
      <c r="I470" s="2"/>
      <c r="J470" s="2"/>
      <c r="K470" s="2"/>
      <c r="L470" s="2"/>
      <c r="M470" s="2"/>
      <c r="N470" s="2"/>
      <c r="O470" s="2"/>
      <c r="P470" s="2"/>
      <c r="Q470" s="2"/>
      <c r="R470" s="2"/>
      <c r="S470" s="2"/>
      <c r="T470" s="2"/>
      <c r="U470" s="2"/>
      <c r="V470" s="2"/>
      <c r="W470" s="2"/>
      <c r="X470" s="2"/>
      <c r="Y470" s="2"/>
      <c r="Z470" s="2"/>
    </row>
    <row r="471" spans="1:26" ht="13.5" customHeight="1" x14ac:dyDescent="0.25">
      <c r="A471" s="2"/>
      <c r="B471" s="2"/>
      <c r="C471" s="103"/>
      <c r="D471" s="2"/>
      <c r="E471" s="103"/>
      <c r="F471" s="2"/>
      <c r="G471" s="2"/>
      <c r="H471" s="2"/>
      <c r="I471" s="2"/>
      <c r="J471" s="2"/>
      <c r="K471" s="2"/>
      <c r="L471" s="2"/>
      <c r="M471" s="2"/>
      <c r="N471" s="2"/>
      <c r="O471" s="2"/>
      <c r="P471" s="2"/>
      <c r="Q471" s="2"/>
      <c r="R471" s="2"/>
      <c r="S471" s="2"/>
      <c r="T471" s="2"/>
      <c r="U471" s="2"/>
      <c r="V471" s="2"/>
      <c r="W471" s="2"/>
      <c r="X471" s="2"/>
      <c r="Y471" s="2"/>
      <c r="Z471" s="2"/>
    </row>
    <row r="472" spans="1:26" ht="13.5" customHeight="1" x14ac:dyDescent="0.25">
      <c r="A472" s="2"/>
      <c r="B472" s="2"/>
      <c r="C472" s="103"/>
      <c r="D472" s="2"/>
      <c r="E472" s="103"/>
      <c r="F472" s="2"/>
      <c r="G472" s="2"/>
      <c r="H472" s="2"/>
      <c r="I472" s="2"/>
      <c r="J472" s="2"/>
      <c r="K472" s="2"/>
      <c r="L472" s="2"/>
      <c r="M472" s="2"/>
      <c r="N472" s="2"/>
      <c r="O472" s="2"/>
      <c r="P472" s="2"/>
      <c r="Q472" s="2"/>
      <c r="R472" s="2"/>
      <c r="S472" s="2"/>
      <c r="T472" s="2"/>
      <c r="U472" s="2"/>
      <c r="V472" s="2"/>
      <c r="W472" s="2"/>
      <c r="X472" s="2"/>
      <c r="Y472" s="2"/>
      <c r="Z472" s="2"/>
    </row>
    <row r="473" spans="1:26" ht="13.5" customHeight="1" x14ac:dyDescent="0.25">
      <c r="A473" s="2"/>
      <c r="B473" s="2"/>
      <c r="C473" s="103"/>
      <c r="D473" s="2"/>
      <c r="E473" s="103"/>
      <c r="F473" s="2"/>
      <c r="G473" s="2"/>
      <c r="H473" s="2"/>
      <c r="I473" s="2"/>
      <c r="J473" s="2"/>
      <c r="K473" s="2"/>
      <c r="L473" s="2"/>
      <c r="M473" s="2"/>
      <c r="N473" s="2"/>
      <c r="O473" s="2"/>
      <c r="P473" s="2"/>
      <c r="Q473" s="2"/>
      <c r="R473" s="2"/>
      <c r="S473" s="2"/>
      <c r="T473" s="2"/>
      <c r="U473" s="2"/>
      <c r="V473" s="2"/>
      <c r="W473" s="2"/>
      <c r="X473" s="2"/>
      <c r="Y473" s="2"/>
      <c r="Z473" s="2"/>
    </row>
    <row r="474" spans="1:26" ht="13.5" customHeight="1" x14ac:dyDescent="0.25">
      <c r="A474" s="2"/>
      <c r="B474" s="2"/>
      <c r="C474" s="103"/>
      <c r="D474" s="2"/>
      <c r="E474" s="103"/>
      <c r="F474" s="2"/>
      <c r="G474" s="2"/>
      <c r="H474" s="2"/>
      <c r="I474" s="2"/>
      <c r="J474" s="2"/>
      <c r="K474" s="2"/>
      <c r="L474" s="2"/>
      <c r="M474" s="2"/>
      <c r="N474" s="2"/>
      <c r="O474" s="2"/>
      <c r="P474" s="2"/>
      <c r="Q474" s="2"/>
      <c r="R474" s="2"/>
      <c r="S474" s="2"/>
      <c r="T474" s="2"/>
      <c r="U474" s="2"/>
      <c r="V474" s="2"/>
      <c r="W474" s="2"/>
      <c r="X474" s="2"/>
      <c r="Y474" s="2"/>
      <c r="Z474" s="2"/>
    </row>
    <row r="475" spans="1:26" ht="13.5" customHeight="1" x14ac:dyDescent="0.25">
      <c r="A475" s="2"/>
      <c r="B475" s="2"/>
      <c r="C475" s="103"/>
      <c r="D475" s="2"/>
      <c r="E475" s="103"/>
      <c r="F475" s="2"/>
      <c r="G475" s="2"/>
      <c r="H475" s="2"/>
      <c r="I475" s="2"/>
      <c r="J475" s="2"/>
      <c r="K475" s="2"/>
      <c r="L475" s="2"/>
      <c r="M475" s="2"/>
      <c r="N475" s="2"/>
      <c r="O475" s="2"/>
      <c r="P475" s="2"/>
      <c r="Q475" s="2"/>
      <c r="R475" s="2"/>
      <c r="S475" s="2"/>
      <c r="T475" s="2"/>
      <c r="U475" s="2"/>
      <c r="V475" s="2"/>
      <c r="W475" s="2"/>
      <c r="X475" s="2"/>
      <c r="Y475" s="2"/>
      <c r="Z475" s="2"/>
    </row>
    <row r="476" spans="1:26" ht="13.5" customHeight="1" x14ac:dyDescent="0.25">
      <c r="A476" s="2"/>
      <c r="B476" s="2"/>
      <c r="C476" s="103"/>
      <c r="D476" s="2"/>
      <c r="E476" s="103"/>
      <c r="F476" s="2"/>
      <c r="G476" s="2"/>
      <c r="H476" s="2"/>
      <c r="I476" s="2"/>
      <c r="J476" s="2"/>
      <c r="K476" s="2"/>
      <c r="L476" s="2"/>
      <c r="M476" s="2"/>
      <c r="N476" s="2"/>
      <c r="O476" s="2"/>
      <c r="P476" s="2"/>
      <c r="Q476" s="2"/>
      <c r="R476" s="2"/>
      <c r="S476" s="2"/>
      <c r="T476" s="2"/>
      <c r="U476" s="2"/>
      <c r="V476" s="2"/>
      <c r="W476" s="2"/>
      <c r="X476" s="2"/>
      <c r="Y476" s="2"/>
      <c r="Z476" s="2"/>
    </row>
    <row r="477" spans="1:26" ht="13.5" customHeight="1" x14ac:dyDescent="0.25">
      <c r="A477" s="2"/>
      <c r="B477" s="2"/>
      <c r="C477" s="103"/>
      <c r="D477" s="2"/>
      <c r="E477" s="103"/>
      <c r="F477" s="2"/>
      <c r="G477" s="2"/>
      <c r="H477" s="2"/>
      <c r="I477" s="2"/>
      <c r="J477" s="2"/>
      <c r="K477" s="2"/>
      <c r="L477" s="2"/>
      <c r="M477" s="2"/>
      <c r="N477" s="2"/>
      <c r="O477" s="2"/>
      <c r="P477" s="2"/>
      <c r="Q477" s="2"/>
      <c r="R477" s="2"/>
      <c r="S477" s="2"/>
      <c r="T477" s="2"/>
      <c r="U477" s="2"/>
      <c r="V477" s="2"/>
      <c r="W477" s="2"/>
      <c r="X477" s="2"/>
      <c r="Y477" s="2"/>
      <c r="Z477" s="2"/>
    </row>
    <row r="478" spans="1:26" ht="13.5" customHeight="1" x14ac:dyDescent="0.25">
      <c r="A478" s="2"/>
      <c r="B478" s="2"/>
      <c r="C478" s="103"/>
      <c r="D478" s="2"/>
      <c r="E478" s="103"/>
      <c r="F478" s="2"/>
      <c r="G478" s="2"/>
      <c r="H478" s="2"/>
      <c r="I478" s="2"/>
      <c r="J478" s="2"/>
      <c r="K478" s="2"/>
      <c r="L478" s="2"/>
      <c r="M478" s="2"/>
      <c r="N478" s="2"/>
      <c r="O478" s="2"/>
      <c r="P478" s="2"/>
      <c r="Q478" s="2"/>
      <c r="R478" s="2"/>
      <c r="S478" s="2"/>
      <c r="T478" s="2"/>
      <c r="U478" s="2"/>
      <c r="V478" s="2"/>
      <c r="W478" s="2"/>
      <c r="X478" s="2"/>
      <c r="Y478" s="2"/>
      <c r="Z478" s="2"/>
    </row>
    <row r="479" spans="1:26" ht="13.5" customHeight="1" x14ac:dyDescent="0.25">
      <c r="A479" s="2"/>
      <c r="B479" s="2"/>
      <c r="C479" s="103"/>
      <c r="D479" s="2"/>
      <c r="E479" s="103"/>
      <c r="F479" s="2"/>
      <c r="G479" s="2"/>
      <c r="H479" s="2"/>
      <c r="I479" s="2"/>
      <c r="J479" s="2"/>
      <c r="K479" s="2"/>
      <c r="L479" s="2"/>
      <c r="M479" s="2"/>
      <c r="N479" s="2"/>
      <c r="O479" s="2"/>
      <c r="P479" s="2"/>
      <c r="Q479" s="2"/>
      <c r="R479" s="2"/>
      <c r="S479" s="2"/>
      <c r="T479" s="2"/>
      <c r="U479" s="2"/>
      <c r="V479" s="2"/>
      <c r="W479" s="2"/>
      <c r="X479" s="2"/>
      <c r="Y479" s="2"/>
      <c r="Z479" s="2"/>
    </row>
    <row r="480" spans="1:26" ht="13.5" customHeight="1" x14ac:dyDescent="0.25">
      <c r="A480" s="2"/>
      <c r="B480" s="2"/>
      <c r="C480" s="103"/>
      <c r="D480" s="2"/>
      <c r="E480" s="103"/>
      <c r="F480" s="2"/>
      <c r="G480" s="2"/>
      <c r="H480" s="2"/>
      <c r="I480" s="2"/>
      <c r="J480" s="2"/>
      <c r="K480" s="2"/>
      <c r="L480" s="2"/>
      <c r="M480" s="2"/>
      <c r="N480" s="2"/>
      <c r="O480" s="2"/>
      <c r="P480" s="2"/>
      <c r="Q480" s="2"/>
      <c r="R480" s="2"/>
      <c r="S480" s="2"/>
      <c r="T480" s="2"/>
      <c r="U480" s="2"/>
      <c r="V480" s="2"/>
      <c r="W480" s="2"/>
      <c r="X480" s="2"/>
      <c r="Y480" s="2"/>
      <c r="Z480" s="2"/>
    </row>
    <row r="481" spans="1:26" ht="13.5" customHeight="1" x14ac:dyDescent="0.25">
      <c r="A481" s="2"/>
      <c r="B481" s="2"/>
      <c r="C481" s="103"/>
      <c r="D481" s="2"/>
      <c r="E481" s="103"/>
      <c r="F481" s="2"/>
      <c r="G481" s="2"/>
      <c r="H481" s="2"/>
      <c r="I481" s="2"/>
      <c r="J481" s="2"/>
      <c r="K481" s="2"/>
      <c r="L481" s="2"/>
      <c r="M481" s="2"/>
      <c r="N481" s="2"/>
      <c r="O481" s="2"/>
      <c r="P481" s="2"/>
      <c r="Q481" s="2"/>
      <c r="R481" s="2"/>
      <c r="S481" s="2"/>
      <c r="T481" s="2"/>
      <c r="U481" s="2"/>
      <c r="V481" s="2"/>
      <c r="W481" s="2"/>
      <c r="X481" s="2"/>
      <c r="Y481" s="2"/>
      <c r="Z481" s="2"/>
    </row>
    <row r="482" spans="1:26" ht="13.5" customHeight="1" x14ac:dyDescent="0.25">
      <c r="A482" s="2"/>
      <c r="B482" s="2"/>
      <c r="C482" s="103"/>
      <c r="D482" s="2"/>
      <c r="E482" s="103"/>
      <c r="F482" s="2"/>
      <c r="G482" s="2"/>
      <c r="H482" s="2"/>
      <c r="I482" s="2"/>
      <c r="J482" s="2"/>
      <c r="K482" s="2"/>
      <c r="L482" s="2"/>
      <c r="M482" s="2"/>
      <c r="N482" s="2"/>
      <c r="O482" s="2"/>
      <c r="P482" s="2"/>
      <c r="Q482" s="2"/>
      <c r="R482" s="2"/>
      <c r="S482" s="2"/>
      <c r="T482" s="2"/>
      <c r="U482" s="2"/>
      <c r="V482" s="2"/>
      <c r="W482" s="2"/>
      <c r="X482" s="2"/>
      <c r="Y482" s="2"/>
      <c r="Z482" s="2"/>
    </row>
    <row r="483" spans="1:26" ht="13.5" customHeight="1" x14ac:dyDescent="0.25">
      <c r="A483" s="2"/>
      <c r="B483" s="2"/>
      <c r="C483" s="103"/>
      <c r="D483" s="2"/>
      <c r="E483" s="103"/>
      <c r="F483" s="2"/>
      <c r="G483" s="2"/>
      <c r="H483" s="2"/>
      <c r="I483" s="2"/>
      <c r="J483" s="2"/>
      <c r="K483" s="2"/>
      <c r="L483" s="2"/>
      <c r="M483" s="2"/>
      <c r="N483" s="2"/>
      <c r="O483" s="2"/>
      <c r="P483" s="2"/>
      <c r="Q483" s="2"/>
      <c r="R483" s="2"/>
      <c r="S483" s="2"/>
      <c r="T483" s="2"/>
      <c r="U483" s="2"/>
      <c r="V483" s="2"/>
      <c r="W483" s="2"/>
      <c r="X483" s="2"/>
      <c r="Y483" s="2"/>
      <c r="Z483" s="2"/>
    </row>
    <row r="484" spans="1:26" ht="13.5" customHeight="1" x14ac:dyDescent="0.25">
      <c r="A484" s="2"/>
      <c r="B484" s="2"/>
      <c r="C484" s="103"/>
      <c r="D484" s="2"/>
      <c r="E484" s="103"/>
      <c r="F484" s="2"/>
      <c r="G484" s="2"/>
      <c r="H484" s="2"/>
      <c r="I484" s="2"/>
      <c r="J484" s="2"/>
      <c r="K484" s="2"/>
      <c r="L484" s="2"/>
      <c r="M484" s="2"/>
      <c r="N484" s="2"/>
      <c r="O484" s="2"/>
      <c r="P484" s="2"/>
      <c r="Q484" s="2"/>
      <c r="R484" s="2"/>
      <c r="S484" s="2"/>
      <c r="T484" s="2"/>
      <c r="U484" s="2"/>
      <c r="V484" s="2"/>
      <c r="W484" s="2"/>
      <c r="X484" s="2"/>
      <c r="Y484" s="2"/>
      <c r="Z484" s="2"/>
    </row>
    <row r="485" spans="1:26" ht="13.5" customHeight="1" x14ac:dyDescent="0.25">
      <c r="A485" s="2"/>
      <c r="B485" s="2"/>
      <c r="C485" s="103"/>
      <c r="D485" s="2"/>
      <c r="E485" s="103"/>
      <c r="F485" s="2"/>
      <c r="G485" s="2"/>
      <c r="H485" s="2"/>
      <c r="I485" s="2"/>
      <c r="J485" s="2"/>
      <c r="K485" s="2"/>
      <c r="L485" s="2"/>
      <c r="M485" s="2"/>
      <c r="N485" s="2"/>
      <c r="O485" s="2"/>
      <c r="P485" s="2"/>
      <c r="Q485" s="2"/>
      <c r="R485" s="2"/>
      <c r="S485" s="2"/>
      <c r="T485" s="2"/>
      <c r="U485" s="2"/>
      <c r="V485" s="2"/>
      <c r="W485" s="2"/>
      <c r="X485" s="2"/>
      <c r="Y485" s="2"/>
      <c r="Z485" s="2"/>
    </row>
    <row r="486" spans="1:26" ht="13.5" customHeight="1" x14ac:dyDescent="0.25">
      <c r="A486" s="2"/>
      <c r="B486" s="2"/>
      <c r="C486" s="103"/>
      <c r="D486" s="2"/>
      <c r="E486" s="103"/>
      <c r="F486" s="2"/>
      <c r="G486" s="2"/>
      <c r="H486" s="2"/>
      <c r="I486" s="2"/>
      <c r="J486" s="2"/>
      <c r="K486" s="2"/>
      <c r="L486" s="2"/>
      <c r="M486" s="2"/>
      <c r="N486" s="2"/>
      <c r="O486" s="2"/>
      <c r="P486" s="2"/>
      <c r="Q486" s="2"/>
      <c r="R486" s="2"/>
      <c r="S486" s="2"/>
      <c r="T486" s="2"/>
      <c r="U486" s="2"/>
      <c r="V486" s="2"/>
      <c r="W486" s="2"/>
      <c r="X486" s="2"/>
      <c r="Y486" s="2"/>
      <c r="Z486" s="2"/>
    </row>
    <row r="487" spans="1:26" ht="13.5" customHeight="1" x14ac:dyDescent="0.25">
      <c r="A487" s="2"/>
      <c r="B487" s="2"/>
      <c r="C487" s="103"/>
      <c r="D487" s="2"/>
      <c r="E487" s="103"/>
      <c r="F487" s="2"/>
      <c r="G487" s="2"/>
      <c r="H487" s="2"/>
      <c r="I487" s="2"/>
      <c r="J487" s="2"/>
      <c r="K487" s="2"/>
      <c r="L487" s="2"/>
      <c r="M487" s="2"/>
      <c r="N487" s="2"/>
      <c r="O487" s="2"/>
      <c r="P487" s="2"/>
      <c r="Q487" s="2"/>
      <c r="R487" s="2"/>
      <c r="S487" s="2"/>
      <c r="T487" s="2"/>
      <c r="U487" s="2"/>
      <c r="V487" s="2"/>
      <c r="W487" s="2"/>
      <c r="X487" s="2"/>
      <c r="Y487" s="2"/>
      <c r="Z487" s="2"/>
    </row>
    <row r="488" spans="1:26" ht="13.5" customHeight="1" x14ac:dyDescent="0.25">
      <c r="A488" s="2"/>
      <c r="B488" s="2"/>
      <c r="C488" s="103"/>
      <c r="D488" s="2"/>
      <c r="E488" s="103"/>
      <c r="F488" s="2"/>
      <c r="G488" s="2"/>
      <c r="H488" s="2"/>
      <c r="I488" s="2"/>
      <c r="J488" s="2"/>
      <c r="K488" s="2"/>
      <c r="L488" s="2"/>
      <c r="M488" s="2"/>
      <c r="N488" s="2"/>
      <c r="O488" s="2"/>
      <c r="P488" s="2"/>
      <c r="Q488" s="2"/>
      <c r="R488" s="2"/>
      <c r="S488" s="2"/>
      <c r="T488" s="2"/>
      <c r="U488" s="2"/>
      <c r="V488" s="2"/>
      <c r="W488" s="2"/>
      <c r="X488" s="2"/>
      <c r="Y488" s="2"/>
      <c r="Z488" s="2"/>
    </row>
    <row r="489" spans="1:26" ht="13.5" customHeight="1" x14ac:dyDescent="0.25">
      <c r="A489" s="2"/>
      <c r="B489" s="2"/>
      <c r="C489" s="103"/>
      <c r="D489" s="2"/>
      <c r="E489" s="103"/>
      <c r="F489" s="2"/>
      <c r="G489" s="2"/>
      <c r="H489" s="2"/>
      <c r="I489" s="2"/>
      <c r="J489" s="2"/>
      <c r="K489" s="2"/>
      <c r="L489" s="2"/>
      <c r="M489" s="2"/>
      <c r="N489" s="2"/>
      <c r="O489" s="2"/>
      <c r="P489" s="2"/>
      <c r="Q489" s="2"/>
      <c r="R489" s="2"/>
      <c r="S489" s="2"/>
      <c r="T489" s="2"/>
      <c r="U489" s="2"/>
      <c r="V489" s="2"/>
      <c r="W489" s="2"/>
      <c r="X489" s="2"/>
      <c r="Y489" s="2"/>
      <c r="Z489" s="2"/>
    </row>
    <row r="490" spans="1:26" ht="13.5" customHeight="1" x14ac:dyDescent="0.25">
      <c r="A490" s="2"/>
      <c r="B490" s="2"/>
      <c r="C490" s="103"/>
      <c r="D490" s="2"/>
      <c r="E490" s="103"/>
      <c r="F490" s="2"/>
      <c r="G490" s="2"/>
      <c r="H490" s="2"/>
      <c r="I490" s="2"/>
      <c r="J490" s="2"/>
      <c r="K490" s="2"/>
      <c r="L490" s="2"/>
      <c r="M490" s="2"/>
      <c r="N490" s="2"/>
      <c r="O490" s="2"/>
      <c r="P490" s="2"/>
      <c r="Q490" s="2"/>
      <c r="R490" s="2"/>
      <c r="S490" s="2"/>
      <c r="T490" s="2"/>
      <c r="U490" s="2"/>
      <c r="V490" s="2"/>
      <c r="W490" s="2"/>
      <c r="X490" s="2"/>
      <c r="Y490" s="2"/>
      <c r="Z490" s="2"/>
    </row>
    <row r="491" spans="1:26" ht="13.5" customHeight="1" x14ac:dyDescent="0.25">
      <c r="A491" s="2"/>
      <c r="B491" s="2"/>
      <c r="C491" s="103"/>
      <c r="D491" s="2"/>
      <c r="E491" s="103"/>
      <c r="F491" s="2"/>
      <c r="G491" s="2"/>
      <c r="H491" s="2"/>
      <c r="I491" s="2"/>
      <c r="J491" s="2"/>
      <c r="K491" s="2"/>
      <c r="L491" s="2"/>
      <c r="M491" s="2"/>
      <c r="N491" s="2"/>
      <c r="O491" s="2"/>
      <c r="P491" s="2"/>
      <c r="Q491" s="2"/>
      <c r="R491" s="2"/>
      <c r="S491" s="2"/>
      <c r="T491" s="2"/>
      <c r="U491" s="2"/>
      <c r="V491" s="2"/>
      <c r="W491" s="2"/>
      <c r="X491" s="2"/>
      <c r="Y491" s="2"/>
      <c r="Z491" s="2"/>
    </row>
    <row r="492" spans="1:26" ht="13.5" customHeight="1" x14ac:dyDescent="0.25">
      <c r="A492" s="2"/>
      <c r="B492" s="2"/>
      <c r="C492" s="103"/>
      <c r="D492" s="2"/>
      <c r="E492" s="103"/>
      <c r="F492" s="2"/>
      <c r="G492" s="2"/>
      <c r="H492" s="2"/>
      <c r="I492" s="2"/>
      <c r="J492" s="2"/>
      <c r="K492" s="2"/>
      <c r="L492" s="2"/>
      <c r="M492" s="2"/>
      <c r="N492" s="2"/>
      <c r="O492" s="2"/>
      <c r="P492" s="2"/>
      <c r="Q492" s="2"/>
      <c r="R492" s="2"/>
      <c r="S492" s="2"/>
      <c r="T492" s="2"/>
      <c r="U492" s="2"/>
      <c r="V492" s="2"/>
      <c r="W492" s="2"/>
      <c r="X492" s="2"/>
      <c r="Y492" s="2"/>
      <c r="Z492" s="2"/>
    </row>
    <row r="493" spans="1:26" ht="13.5" customHeight="1" x14ac:dyDescent="0.25">
      <c r="A493" s="2"/>
      <c r="B493" s="2"/>
      <c r="C493" s="103"/>
      <c r="D493" s="2"/>
      <c r="E493" s="103"/>
      <c r="F493" s="2"/>
      <c r="G493" s="2"/>
      <c r="H493" s="2"/>
      <c r="I493" s="2"/>
      <c r="J493" s="2"/>
      <c r="K493" s="2"/>
      <c r="L493" s="2"/>
      <c r="M493" s="2"/>
      <c r="N493" s="2"/>
      <c r="O493" s="2"/>
      <c r="P493" s="2"/>
      <c r="Q493" s="2"/>
      <c r="R493" s="2"/>
      <c r="S493" s="2"/>
      <c r="T493" s="2"/>
      <c r="U493" s="2"/>
      <c r="V493" s="2"/>
      <c r="W493" s="2"/>
      <c r="X493" s="2"/>
      <c r="Y493" s="2"/>
      <c r="Z493" s="2"/>
    </row>
    <row r="494" spans="1:26" ht="13.5" customHeight="1" x14ac:dyDescent="0.25">
      <c r="A494" s="2"/>
      <c r="B494" s="2"/>
      <c r="C494" s="103"/>
      <c r="D494" s="2"/>
      <c r="E494" s="103"/>
      <c r="F494" s="2"/>
      <c r="G494" s="2"/>
      <c r="H494" s="2"/>
      <c r="I494" s="2"/>
      <c r="J494" s="2"/>
      <c r="K494" s="2"/>
      <c r="L494" s="2"/>
      <c r="M494" s="2"/>
      <c r="N494" s="2"/>
      <c r="O494" s="2"/>
      <c r="P494" s="2"/>
      <c r="Q494" s="2"/>
      <c r="R494" s="2"/>
      <c r="S494" s="2"/>
      <c r="T494" s="2"/>
      <c r="U494" s="2"/>
      <c r="V494" s="2"/>
      <c r="W494" s="2"/>
      <c r="X494" s="2"/>
      <c r="Y494" s="2"/>
      <c r="Z494" s="2"/>
    </row>
    <row r="495" spans="1:26" ht="13.5" customHeight="1" x14ac:dyDescent="0.25">
      <c r="A495" s="2"/>
      <c r="B495" s="2"/>
      <c r="C495" s="103"/>
      <c r="D495" s="2"/>
      <c r="E495" s="103"/>
      <c r="F495" s="2"/>
      <c r="G495" s="2"/>
      <c r="H495" s="2"/>
      <c r="I495" s="2"/>
      <c r="J495" s="2"/>
      <c r="K495" s="2"/>
      <c r="L495" s="2"/>
      <c r="M495" s="2"/>
      <c r="N495" s="2"/>
      <c r="O495" s="2"/>
      <c r="P495" s="2"/>
      <c r="Q495" s="2"/>
      <c r="R495" s="2"/>
      <c r="S495" s="2"/>
      <c r="T495" s="2"/>
      <c r="U495" s="2"/>
      <c r="V495" s="2"/>
      <c r="W495" s="2"/>
      <c r="X495" s="2"/>
      <c r="Y495" s="2"/>
      <c r="Z495" s="2"/>
    </row>
    <row r="496" spans="1:26" ht="13.5" customHeight="1" x14ac:dyDescent="0.25">
      <c r="A496" s="2"/>
      <c r="B496" s="2"/>
      <c r="C496" s="103"/>
      <c r="D496" s="2"/>
      <c r="E496" s="103"/>
      <c r="F496" s="2"/>
      <c r="G496" s="2"/>
      <c r="H496" s="2"/>
      <c r="I496" s="2"/>
      <c r="J496" s="2"/>
      <c r="K496" s="2"/>
      <c r="L496" s="2"/>
      <c r="M496" s="2"/>
      <c r="N496" s="2"/>
      <c r="O496" s="2"/>
      <c r="P496" s="2"/>
      <c r="Q496" s="2"/>
      <c r="R496" s="2"/>
      <c r="S496" s="2"/>
      <c r="T496" s="2"/>
      <c r="U496" s="2"/>
      <c r="V496" s="2"/>
      <c r="W496" s="2"/>
      <c r="X496" s="2"/>
      <c r="Y496" s="2"/>
      <c r="Z496" s="2"/>
    </row>
    <row r="497" spans="1:26" ht="13.5" customHeight="1" x14ac:dyDescent="0.25">
      <c r="A497" s="2"/>
      <c r="B497" s="2"/>
      <c r="C497" s="103"/>
      <c r="D497" s="2"/>
      <c r="E497" s="103"/>
      <c r="F497" s="2"/>
      <c r="G497" s="2"/>
      <c r="H497" s="2"/>
      <c r="I497" s="2"/>
      <c r="J497" s="2"/>
      <c r="K497" s="2"/>
      <c r="L497" s="2"/>
      <c r="M497" s="2"/>
      <c r="N497" s="2"/>
      <c r="O497" s="2"/>
      <c r="P497" s="2"/>
      <c r="Q497" s="2"/>
      <c r="R497" s="2"/>
      <c r="S497" s="2"/>
      <c r="T497" s="2"/>
      <c r="U497" s="2"/>
      <c r="V497" s="2"/>
      <c r="W497" s="2"/>
      <c r="X497" s="2"/>
      <c r="Y497" s="2"/>
      <c r="Z497" s="2"/>
    </row>
    <row r="498" spans="1:26" ht="13.5" customHeight="1" x14ac:dyDescent="0.25">
      <c r="A498" s="2"/>
      <c r="B498" s="2"/>
      <c r="C498" s="103"/>
      <c r="D498" s="2"/>
      <c r="E498" s="103"/>
      <c r="F498" s="2"/>
      <c r="G498" s="2"/>
      <c r="H498" s="2"/>
      <c r="I498" s="2"/>
      <c r="J498" s="2"/>
      <c r="K498" s="2"/>
      <c r="L498" s="2"/>
      <c r="M498" s="2"/>
      <c r="N498" s="2"/>
      <c r="O498" s="2"/>
      <c r="P498" s="2"/>
      <c r="Q498" s="2"/>
      <c r="R498" s="2"/>
      <c r="S498" s="2"/>
      <c r="T498" s="2"/>
      <c r="U498" s="2"/>
      <c r="V498" s="2"/>
      <c r="W498" s="2"/>
      <c r="X498" s="2"/>
      <c r="Y498" s="2"/>
      <c r="Z498" s="2"/>
    </row>
    <row r="499" spans="1:26" ht="13.5" customHeight="1" x14ac:dyDescent="0.25">
      <c r="A499" s="2"/>
      <c r="B499" s="2"/>
      <c r="C499" s="103"/>
      <c r="D499" s="2"/>
      <c r="E499" s="103"/>
      <c r="F499" s="2"/>
      <c r="G499" s="2"/>
      <c r="H499" s="2"/>
      <c r="I499" s="2"/>
      <c r="J499" s="2"/>
      <c r="K499" s="2"/>
      <c r="L499" s="2"/>
      <c r="M499" s="2"/>
      <c r="N499" s="2"/>
      <c r="O499" s="2"/>
      <c r="P499" s="2"/>
      <c r="Q499" s="2"/>
      <c r="R499" s="2"/>
      <c r="S499" s="2"/>
      <c r="T499" s="2"/>
      <c r="U499" s="2"/>
      <c r="V499" s="2"/>
      <c r="W499" s="2"/>
      <c r="X499" s="2"/>
      <c r="Y499" s="2"/>
      <c r="Z499" s="2"/>
    </row>
    <row r="500" spans="1:26" ht="13.5" customHeight="1" x14ac:dyDescent="0.25">
      <c r="A500" s="2"/>
      <c r="B500" s="2"/>
      <c r="C500" s="103"/>
      <c r="D500" s="2"/>
      <c r="E500" s="103"/>
      <c r="F500" s="2"/>
      <c r="G500" s="2"/>
      <c r="H500" s="2"/>
      <c r="I500" s="2"/>
      <c r="J500" s="2"/>
      <c r="K500" s="2"/>
      <c r="L500" s="2"/>
      <c r="M500" s="2"/>
      <c r="N500" s="2"/>
      <c r="O500" s="2"/>
      <c r="P500" s="2"/>
      <c r="Q500" s="2"/>
      <c r="R500" s="2"/>
      <c r="S500" s="2"/>
      <c r="T500" s="2"/>
      <c r="U500" s="2"/>
      <c r="V500" s="2"/>
      <c r="W500" s="2"/>
      <c r="X500" s="2"/>
      <c r="Y500" s="2"/>
      <c r="Z500" s="2"/>
    </row>
    <row r="501" spans="1:26" ht="13.5" customHeight="1" x14ac:dyDescent="0.25">
      <c r="A501" s="2"/>
      <c r="B501" s="2"/>
      <c r="C501" s="103"/>
      <c r="D501" s="2"/>
      <c r="E501" s="103"/>
      <c r="F501" s="2"/>
      <c r="G501" s="2"/>
      <c r="H501" s="2"/>
      <c r="I501" s="2"/>
      <c r="J501" s="2"/>
      <c r="K501" s="2"/>
      <c r="L501" s="2"/>
      <c r="M501" s="2"/>
      <c r="N501" s="2"/>
      <c r="O501" s="2"/>
      <c r="P501" s="2"/>
      <c r="Q501" s="2"/>
      <c r="R501" s="2"/>
      <c r="S501" s="2"/>
      <c r="T501" s="2"/>
      <c r="U501" s="2"/>
      <c r="V501" s="2"/>
      <c r="W501" s="2"/>
      <c r="X501" s="2"/>
      <c r="Y501" s="2"/>
      <c r="Z501" s="2"/>
    </row>
    <row r="502" spans="1:26" ht="13.5" customHeight="1" x14ac:dyDescent="0.25">
      <c r="A502" s="2"/>
      <c r="B502" s="2"/>
      <c r="C502" s="103"/>
      <c r="D502" s="2"/>
      <c r="E502" s="103"/>
      <c r="F502" s="2"/>
      <c r="G502" s="2"/>
      <c r="H502" s="2"/>
      <c r="I502" s="2"/>
      <c r="J502" s="2"/>
      <c r="K502" s="2"/>
      <c r="L502" s="2"/>
      <c r="M502" s="2"/>
      <c r="N502" s="2"/>
      <c r="O502" s="2"/>
      <c r="P502" s="2"/>
      <c r="Q502" s="2"/>
      <c r="R502" s="2"/>
      <c r="S502" s="2"/>
      <c r="T502" s="2"/>
      <c r="U502" s="2"/>
      <c r="V502" s="2"/>
      <c r="W502" s="2"/>
      <c r="X502" s="2"/>
      <c r="Y502" s="2"/>
      <c r="Z502" s="2"/>
    </row>
    <row r="503" spans="1:26" ht="13.5" customHeight="1" x14ac:dyDescent="0.25">
      <c r="A503" s="2"/>
      <c r="B503" s="2"/>
      <c r="C503" s="103"/>
      <c r="D503" s="2"/>
      <c r="E503" s="103"/>
      <c r="F503" s="2"/>
      <c r="G503" s="2"/>
      <c r="H503" s="2"/>
      <c r="I503" s="2"/>
      <c r="J503" s="2"/>
      <c r="K503" s="2"/>
      <c r="L503" s="2"/>
      <c r="M503" s="2"/>
      <c r="N503" s="2"/>
      <c r="O503" s="2"/>
      <c r="P503" s="2"/>
      <c r="Q503" s="2"/>
      <c r="R503" s="2"/>
      <c r="S503" s="2"/>
      <c r="T503" s="2"/>
      <c r="U503" s="2"/>
      <c r="V503" s="2"/>
      <c r="W503" s="2"/>
      <c r="X503" s="2"/>
      <c r="Y503" s="2"/>
      <c r="Z503" s="2"/>
    </row>
    <row r="504" spans="1:26" ht="13.5" customHeight="1" x14ac:dyDescent="0.25">
      <c r="A504" s="2"/>
      <c r="B504" s="2"/>
      <c r="C504" s="103"/>
      <c r="D504" s="2"/>
      <c r="E504" s="103"/>
      <c r="F504" s="2"/>
      <c r="G504" s="2"/>
      <c r="H504" s="2"/>
      <c r="I504" s="2"/>
      <c r="J504" s="2"/>
      <c r="K504" s="2"/>
      <c r="L504" s="2"/>
      <c r="M504" s="2"/>
      <c r="N504" s="2"/>
      <c r="O504" s="2"/>
      <c r="P504" s="2"/>
      <c r="Q504" s="2"/>
      <c r="R504" s="2"/>
      <c r="S504" s="2"/>
      <c r="T504" s="2"/>
      <c r="U504" s="2"/>
      <c r="V504" s="2"/>
      <c r="W504" s="2"/>
      <c r="X504" s="2"/>
      <c r="Y504" s="2"/>
      <c r="Z504" s="2"/>
    </row>
    <row r="505" spans="1:26" ht="13.5" customHeight="1" x14ac:dyDescent="0.25">
      <c r="A505" s="2"/>
      <c r="B505" s="2"/>
      <c r="C505" s="103"/>
      <c r="D505" s="2"/>
      <c r="E505" s="103"/>
      <c r="F505" s="2"/>
      <c r="G505" s="2"/>
      <c r="H505" s="2"/>
      <c r="I505" s="2"/>
      <c r="J505" s="2"/>
      <c r="K505" s="2"/>
      <c r="L505" s="2"/>
      <c r="M505" s="2"/>
      <c r="N505" s="2"/>
      <c r="O505" s="2"/>
      <c r="P505" s="2"/>
      <c r="Q505" s="2"/>
      <c r="R505" s="2"/>
      <c r="S505" s="2"/>
      <c r="T505" s="2"/>
      <c r="U505" s="2"/>
      <c r="V505" s="2"/>
      <c r="W505" s="2"/>
      <c r="X505" s="2"/>
      <c r="Y505" s="2"/>
      <c r="Z505" s="2"/>
    </row>
    <row r="506" spans="1:26" ht="13.5" customHeight="1" x14ac:dyDescent="0.25">
      <c r="A506" s="2"/>
      <c r="B506" s="2"/>
      <c r="C506" s="103"/>
      <c r="D506" s="2"/>
      <c r="E506" s="103"/>
      <c r="F506" s="2"/>
      <c r="G506" s="2"/>
      <c r="H506" s="2"/>
      <c r="I506" s="2"/>
      <c r="J506" s="2"/>
      <c r="K506" s="2"/>
      <c r="L506" s="2"/>
      <c r="M506" s="2"/>
      <c r="N506" s="2"/>
      <c r="O506" s="2"/>
      <c r="P506" s="2"/>
      <c r="Q506" s="2"/>
      <c r="R506" s="2"/>
      <c r="S506" s="2"/>
      <c r="T506" s="2"/>
      <c r="U506" s="2"/>
      <c r="V506" s="2"/>
      <c r="W506" s="2"/>
      <c r="X506" s="2"/>
      <c r="Y506" s="2"/>
      <c r="Z506" s="2"/>
    </row>
    <row r="507" spans="1:26" ht="13.5" customHeight="1" x14ac:dyDescent="0.25">
      <c r="A507" s="2"/>
      <c r="B507" s="2"/>
      <c r="C507" s="103"/>
      <c r="D507" s="2"/>
      <c r="E507" s="103"/>
      <c r="F507" s="2"/>
      <c r="G507" s="2"/>
      <c r="H507" s="2"/>
      <c r="I507" s="2"/>
      <c r="J507" s="2"/>
      <c r="K507" s="2"/>
      <c r="L507" s="2"/>
      <c r="M507" s="2"/>
      <c r="N507" s="2"/>
      <c r="O507" s="2"/>
      <c r="P507" s="2"/>
      <c r="Q507" s="2"/>
      <c r="R507" s="2"/>
      <c r="S507" s="2"/>
      <c r="T507" s="2"/>
      <c r="U507" s="2"/>
      <c r="V507" s="2"/>
      <c r="W507" s="2"/>
      <c r="X507" s="2"/>
      <c r="Y507" s="2"/>
      <c r="Z507" s="2"/>
    </row>
    <row r="508" spans="1:26" ht="13.5" customHeight="1" x14ac:dyDescent="0.25">
      <c r="A508" s="2"/>
      <c r="B508" s="2"/>
      <c r="C508" s="103"/>
      <c r="D508" s="2"/>
      <c r="E508" s="103"/>
      <c r="F508" s="2"/>
      <c r="G508" s="2"/>
      <c r="H508" s="2"/>
      <c r="I508" s="2"/>
      <c r="J508" s="2"/>
      <c r="K508" s="2"/>
      <c r="L508" s="2"/>
      <c r="M508" s="2"/>
      <c r="N508" s="2"/>
      <c r="O508" s="2"/>
      <c r="P508" s="2"/>
      <c r="Q508" s="2"/>
      <c r="R508" s="2"/>
      <c r="S508" s="2"/>
      <c r="T508" s="2"/>
      <c r="U508" s="2"/>
      <c r="V508" s="2"/>
      <c r="W508" s="2"/>
      <c r="X508" s="2"/>
      <c r="Y508" s="2"/>
      <c r="Z508" s="2"/>
    </row>
    <row r="509" spans="1:26" ht="13.5" customHeight="1" x14ac:dyDescent="0.25">
      <c r="A509" s="2"/>
      <c r="B509" s="2"/>
      <c r="C509" s="103"/>
      <c r="D509" s="2"/>
      <c r="E509" s="103"/>
      <c r="F509" s="2"/>
      <c r="G509" s="2"/>
      <c r="H509" s="2"/>
      <c r="I509" s="2"/>
      <c r="J509" s="2"/>
      <c r="K509" s="2"/>
      <c r="L509" s="2"/>
      <c r="M509" s="2"/>
      <c r="N509" s="2"/>
      <c r="O509" s="2"/>
      <c r="P509" s="2"/>
      <c r="Q509" s="2"/>
      <c r="R509" s="2"/>
      <c r="S509" s="2"/>
      <c r="T509" s="2"/>
      <c r="U509" s="2"/>
      <c r="V509" s="2"/>
      <c r="W509" s="2"/>
      <c r="X509" s="2"/>
      <c r="Y509" s="2"/>
      <c r="Z509" s="2"/>
    </row>
    <row r="510" spans="1:26" ht="13.5" customHeight="1" x14ac:dyDescent="0.25">
      <c r="A510" s="2"/>
      <c r="B510" s="2"/>
      <c r="C510" s="103"/>
      <c r="D510" s="2"/>
      <c r="E510" s="103"/>
      <c r="F510" s="2"/>
      <c r="G510" s="2"/>
      <c r="H510" s="2"/>
      <c r="I510" s="2"/>
      <c r="J510" s="2"/>
      <c r="K510" s="2"/>
      <c r="L510" s="2"/>
      <c r="M510" s="2"/>
      <c r="N510" s="2"/>
      <c r="O510" s="2"/>
      <c r="P510" s="2"/>
      <c r="Q510" s="2"/>
      <c r="R510" s="2"/>
      <c r="S510" s="2"/>
      <c r="T510" s="2"/>
      <c r="U510" s="2"/>
      <c r="V510" s="2"/>
      <c r="W510" s="2"/>
      <c r="X510" s="2"/>
      <c r="Y510" s="2"/>
      <c r="Z510" s="2"/>
    </row>
    <row r="511" spans="1:26" ht="13.5" customHeight="1" x14ac:dyDescent="0.25">
      <c r="A511" s="2"/>
      <c r="B511" s="2"/>
      <c r="C511" s="103"/>
      <c r="D511" s="2"/>
      <c r="E511" s="103"/>
      <c r="F511" s="2"/>
      <c r="G511" s="2"/>
      <c r="H511" s="2"/>
      <c r="I511" s="2"/>
      <c r="J511" s="2"/>
      <c r="K511" s="2"/>
      <c r="L511" s="2"/>
      <c r="M511" s="2"/>
      <c r="N511" s="2"/>
      <c r="O511" s="2"/>
      <c r="P511" s="2"/>
      <c r="Q511" s="2"/>
      <c r="R511" s="2"/>
      <c r="S511" s="2"/>
      <c r="T511" s="2"/>
      <c r="U511" s="2"/>
      <c r="V511" s="2"/>
      <c r="W511" s="2"/>
      <c r="X511" s="2"/>
      <c r="Y511" s="2"/>
      <c r="Z511" s="2"/>
    </row>
    <row r="512" spans="1:26" ht="13.5" customHeight="1" x14ac:dyDescent="0.25">
      <c r="A512" s="2"/>
      <c r="B512" s="2"/>
      <c r="C512" s="103"/>
      <c r="D512" s="2"/>
      <c r="E512" s="103"/>
      <c r="F512" s="2"/>
      <c r="G512" s="2"/>
      <c r="H512" s="2"/>
      <c r="I512" s="2"/>
      <c r="J512" s="2"/>
      <c r="K512" s="2"/>
      <c r="L512" s="2"/>
      <c r="M512" s="2"/>
      <c r="N512" s="2"/>
      <c r="O512" s="2"/>
      <c r="P512" s="2"/>
      <c r="Q512" s="2"/>
      <c r="R512" s="2"/>
      <c r="S512" s="2"/>
      <c r="T512" s="2"/>
      <c r="U512" s="2"/>
      <c r="V512" s="2"/>
      <c r="W512" s="2"/>
      <c r="X512" s="2"/>
      <c r="Y512" s="2"/>
      <c r="Z512" s="2"/>
    </row>
    <row r="513" spans="1:26" ht="13.5" customHeight="1" x14ac:dyDescent="0.25">
      <c r="A513" s="2"/>
      <c r="B513" s="2"/>
      <c r="C513" s="103"/>
      <c r="D513" s="2"/>
      <c r="E513" s="103"/>
      <c r="F513" s="2"/>
      <c r="G513" s="2"/>
      <c r="H513" s="2"/>
      <c r="I513" s="2"/>
      <c r="J513" s="2"/>
      <c r="K513" s="2"/>
      <c r="L513" s="2"/>
      <c r="M513" s="2"/>
      <c r="N513" s="2"/>
      <c r="O513" s="2"/>
      <c r="P513" s="2"/>
      <c r="Q513" s="2"/>
      <c r="R513" s="2"/>
      <c r="S513" s="2"/>
      <c r="T513" s="2"/>
      <c r="U513" s="2"/>
      <c r="V513" s="2"/>
      <c r="W513" s="2"/>
      <c r="X513" s="2"/>
      <c r="Y513" s="2"/>
      <c r="Z513" s="2"/>
    </row>
    <row r="514" spans="1:26" ht="13.5" customHeight="1" x14ac:dyDescent="0.25">
      <c r="A514" s="2"/>
      <c r="B514" s="2"/>
      <c r="C514" s="103"/>
      <c r="D514" s="2"/>
      <c r="E514" s="103"/>
      <c r="F514" s="2"/>
      <c r="G514" s="2"/>
      <c r="H514" s="2"/>
      <c r="I514" s="2"/>
      <c r="J514" s="2"/>
      <c r="K514" s="2"/>
      <c r="L514" s="2"/>
      <c r="M514" s="2"/>
      <c r="N514" s="2"/>
      <c r="O514" s="2"/>
      <c r="P514" s="2"/>
      <c r="Q514" s="2"/>
      <c r="R514" s="2"/>
      <c r="S514" s="2"/>
      <c r="T514" s="2"/>
      <c r="U514" s="2"/>
      <c r="V514" s="2"/>
      <c r="W514" s="2"/>
      <c r="X514" s="2"/>
      <c r="Y514" s="2"/>
      <c r="Z514" s="2"/>
    </row>
    <row r="515" spans="1:26" ht="13.5" customHeight="1" x14ac:dyDescent="0.25">
      <c r="A515" s="2"/>
      <c r="B515" s="2"/>
      <c r="C515" s="103"/>
      <c r="D515" s="2"/>
      <c r="E515" s="103"/>
      <c r="F515" s="2"/>
      <c r="G515" s="2"/>
      <c r="H515" s="2"/>
      <c r="I515" s="2"/>
      <c r="J515" s="2"/>
      <c r="K515" s="2"/>
      <c r="L515" s="2"/>
      <c r="M515" s="2"/>
      <c r="N515" s="2"/>
      <c r="O515" s="2"/>
      <c r="P515" s="2"/>
      <c r="Q515" s="2"/>
      <c r="R515" s="2"/>
      <c r="S515" s="2"/>
      <c r="T515" s="2"/>
      <c r="U515" s="2"/>
      <c r="V515" s="2"/>
      <c r="W515" s="2"/>
      <c r="X515" s="2"/>
      <c r="Y515" s="2"/>
      <c r="Z515" s="2"/>
    </row>
    <row r="516" spans="1:26" ht="13.5" customHeight="1" x14ac:dyDescent="0.25">
      <c r="A516" s="2"/>
      <c r="B516" s="2"/>
      <c r="C516" s="103"/>
      <c r="D516" s="2"/>
      <c r="E516" s="103"/>
      <c r="F516" s="2"/>
      <c r="G516" s="2"/>
      <c r="H516" s="2"/>
      <c r="I516" s="2"/>
      <c r="J516" s="2"/>
      <c r="K516" s="2"/>
      <c r="L516" s="2"/>
      <c r="M516" s="2"/>
      <c r="N516" s="2"/>
      <c r="O516" s="2"/>
      <c r="P516" s="2"/>
      <c r="Q516" s="2"/>
      <c r="R516" s="2"/>
      <c r="S516" s="2"/>
      <c r="T516" s="2"/>
      <c r="U516" s="2"/>
      <c r="V516" s="2"/>
      <c r="W516" s="2"/>
      <c r="X516" s="2"/>
      <c r="Y516" s="2"/>
      <c r="Z516" s="2"/>
    </row>
    <row r="517" spans="1:26" ht="13.5" customHeight="1" x14ac:dyDescent="0.25">
      <c r="A517" s="2"/>
      <c r="B517" s="2"/>
      <c r="C517" s="103"/>
      <c r="D517" s="2"/>
      <c r="E517" s="103"/>
      <c r="F517" s="2"/>
      <c r="G517" s="2"/>
      <c r="H517" s="2"/>
      <c r="I517" s="2"/>
      <c r="J517" s="2"/>
      <c r="K517" s="2"/>
      <c r="L517" s="2"/>
      <c r="M517" s="2"/>
      <c r="N517" s="2"/>
      <c r="O517" s="2"/>
      <c r="P517" s="2"/>
      <c r="Q517" s="2"/>
      <c r="R517" s="2"/>
      <c r="S517" s="2"/>
      <c r="T517" s="2"/>
      <c r="U517" s="2"/>
      <c r="V517" s="2"/>
      <c r="W517" s="2"/>
      <c r="X517" s="2"/>
      <c r="Y517" s="2"/>
      <c r="Z517" s="2"/>
    </row>
    <row r="518" spans="1:26" ht="13.5" customHeight="1" x14ac:dyDescent="0.25">
      <c r="A518" s="2"/>
      <c r="B518" s="2"/>
      <c r="C518" s="103"/>
      <c r="D518" s="2"/>
      <c r="E518" s="103"/>
      <c r="F518" s="2"/>
      <c r="G518" s="2"/>
      <c r="H518" s="2"/>
      <c r="I518" s="2"/>
      <c r="J518" s="2"/>
      <c r="K518" s="2"/>
      <c r="L518" s="2"/>
      <c r="M518" s="2"/>
      <c r="N518" s="2"/>
      <c r="O518" s="2"/>
      <c r="P518" s="2"/>
      <c r="Q518" s="2"/>
      <c r="R518" s="2"/>
      <c r="S518" s="2"/>
      <c r="T518" s="2"/>
      <c r="U518" s="2"/>
      <c r="V518" s="2"/>
      <c r="W518" s="2"/>
      <c r="X518" s="2"/>
      <c r="Y518" s="2"/>
      <c r="Z518" s="2"/>
    </row>
    <row r="519" spans="1:26" ht="13.5" customHeight="1" x14ac:dyDescent="0.25">
      <c r="A519" s="2"/>
      <c r="B519" s="2"/>
      <c r="C519" s="103"/>
      <c r="D519" s="2"/>
      <c r="E519" s="103"/>
      <c r="F519" s="2"/>
      <c r="G519" s="2"/>
      <c r="H519" s="2"/>
      <c r="I519" s="2"/>
      <c r="J519" s="2"/>
      <c r="K519" s="2"/>
      <c r="L519" s="2"/>
      <c r="M519" s="2"/>
      <c r="N519" s="2"/>
      <c r="O519" s="2"/>
      <c r="P519" s="2"/>
      <c r="Q519" s="2"/>
      <c r="R519" s="2"/>
      <c r="S519" s="2"/>
      <c r="T519" s="2"/>
      <c r="U519" s="2"/>
      <c r="V519" s="2"/>
      <c r="W519" s="2"/>
      <c r="X519" s="2"/>
      <c r="Y519" s="2"/>
      <c r="Z519" s="2"/>
    </row>
    <row r="520" spans="1:26" ht="13.5" customHeight="1" x14ac:dyDescent="0.25">
      <c r="A520" s="2"/>
      <c r="B520" s="2"/>
      <c r="C520" s="103"/>
      <c r="D520" s="2"/>
      <c r="E520" s="103"/>
      <c r="F520" s="2"/>
      <c r="G520" s="2"/>
      <c r="H520" s="2"/>
      <c r="I520" s="2"/>
      <c r="J520" s="2"/>
      <c r="K520" s="2"/>
      <c r="L520" s="2"/>
      <c r="M520" s="2"/>
      <c r="N520" s="2"/>
      <c r="O520" s="2"/>
      <c r="P520" s="2"/>
      <c r="Q520" s="2"/>
      <c r="R520" s="2"/>
      <c r="S520" s="2"/>
      <c r="T520" s="2"/>
      <c r="U520" s="2"/>
      <c r="V520" s="2"/>
      <c r="W520" s="2"/>
      <c r="X520" s="2"/>
      <c r="Y520" s="2"/>
      <c r="Z520" s="2"/>
    </row>
    <row r="521" spans="1:26" ht="13.5" customHeight="1" x14ac:dyDescent="0.25">
      <c r="A521" s="2"/>
      <c r="B521" s="2"/>
      <c r="C521" s="103"/>
      <c r="D521" s="2"/>
      <c r="E521" s="103"/>
      <c r="F521" s="2"/>
      <c r="G521" s="2"/>
      <c r="H521" s="2"/>
      <c r="I521" s="2"/>
      <c r="J521" s="2"/>
      <c r="K521" s="2"/>
      <c r="L521" s="2"/>
      <c r="M521" s="2"/>
      <c r="N521" s="2"/>
      <c r="O521" s="2"/>
      <c r="P521" s="2"/>
      <c r="Q521" s="2"/>
      <c r="R521" s="2"/>
      <c r="S521" s="2"/>
      <c r="T521" s="2"/>
      <c r="U521" s="2"/>
      <c r="V521" s="2"/>
      <c r="W521" s="2"/>
      <c r="X521" s="2"/>
      <c r="Y521" s="2"/>
      <c r="Z521" s="2"/>
    </row>
    <row r="522" spans="1:26" ht="13.5" customHeight="1" x14ac:dyDescent="0.25">
      <c r="A522" s="2"/>
      <c r="B522" s="2"/>
      <c r="C522" s="103"/>
      <c r="D522" s="2"/>
      <c r="E522" s="103"/>
      <c r="F522" s="2"/>
      <c r="G522" s="2"/>
      <c r="H522" s="2"/>
      <c r="I522" s="2"/>
      <c r="J522" s="2"/>
      <c r="K522" s="2"/>
      <c r="L522" s="2"/>
      <c r="M522" s="2"/>
      <c r="N522" s="2"/>
      <c r="O522" s="2"/>
      <c r="P522" s="2"/>
      <c r="Q522" s="2"/>
      <c r="R522" s="2"/>
      <c r="S522" s="2"/>
      <c r="T522" s="2"/>
      <c r="U522" s="2"/>
      <c r="V522" s="2"/>
      <c r="W522" s="2"/>
      <c r="X522" s="2"/>
      <c r="Y522" s="2"/>
      <c r="Z522" s="2"/>
    </row>
    <row r="523" spans="1:26" ht="13.5" customHeight="1" x14ac:dyDescent="0.25">
      <c r="A523" s="2"/>
      <c r="B523" s="2"/>
      <c r="C523" s="103"/>
      <c r="D523" s="2"/>
      <c r="E523" s="103"/>
      <c r="F523" s="2"/>
      <c r="G523" s="2"/>
      <c r="H523" s="2"/>
      <c r="I523" s="2"/>
      <c r="J523" s="2"/>
      <c r="K523" s="2"/>
      <c r="L523" s="2"/>
      <c r="M523" s="2"/>
      <c r="N523" s="2"/>
      <c r="O523" s="2"/>
      <c r="P523" s="2"/>
      <c r="Q523" s="2"/>
      <c r="R523" s="2"/>
      <c r="S523" s="2"/>
      <c r="T523" s="2"/>
      <c r="U523" s="2"/>
      <c r="V523" s="2"/>
      <c r="W523" s="2"/>
      <c r="X523" s="2"/>
      <c r="Y523" s="2"/>
      <c r="Z523" s="2"/>
    </row>
    <row r="524" spans="1:26" ht="13.5" customHeight="1" x14ac:dyDescent="0.25">
      <c r="A524" s="2"/>
      <c r="B524" s="2"/>
      <c r="C524" s="103"/>
      <c r="D524" s="2"/>
      <c r="E524" s="103"/>
      <c r="F524" s="2"/>
      <c r="G524" s="2"/>
      <c r="H524" s="2"/>
      <c r="I524" s="2"/>
      <c r="J524" s="2"/>
      <c r="K524" s="2"/>
      <c r="L524" s="2"/>
      <c r="M524" s="2"/>
      <c r="N524" s="2"/>
      <c r="O524" s="2"/>
      <c r="P524" s="2"/>
      <c r="Q524" s="2"/>
      <c r="R524" s="2"/>
      <c r="S524" s="2"/>
      <c r="T524" s="2"/>
      <c r="U524" s="2"/>
      <c r="V524" s="2"/>
      <c r="W524" s="2"/>
      <c r="X524" s="2"/>
      <c r="Y524" s="2"/>
      <c r="Z524" s="2"/>
    </row>
    <row r="525" spans="1:26" ht="13.5" customHeight="1" x14ac:dyDescent="0.25">
      <c r="A525" s="2"/>
      <c r="B525" s="2"/>
      <c r="C525" s="103"/>
      <c r="D525" s="2"/>
      <c r="E525" s="103"/>
      <c r="F525" s="2"/>
      <c r="G525" s="2"/>
      <c r="H525" s="2"/>
      <c r="I525" s="2"/>
      <c r="J525" s="2"/>
      <c r="K525" s="2"/>
      <c r="L525" s="2"/>
      <c r="M525" s="2"/>
      <c r="N525" s="2"/>
      <c r="O525" s="2"/>
      <c r="P525" s="2"/>
      <c r="Q525" s="2"/>
      <c r="R525" s="2"/>
      <c r="S525" s="2"/>
      <c r="T525" s="2"/>
      <c r="U525" s="2"/>
      <c r="V525" s="2"/>
      <c r="W525" s="2"/>
      <c r="X525" s="2"/>
      <c r="Y525" s="2"/>
      <c r="Z525" s="2"/>
    </row>
    <row r="526" spans="1:26" ht="13.5" customHeight="1" x14ac:dyDescent="0.25">
      <c r="A526" s="2"/>
      <c r="B526" s="2"/>
      <c r="C526" s="103"/>
      <c r="D526" s="2"/>
      <c r="E526" s="103"/>
      <c r="F526" s="2"/>
      <c r="G526" s="2"/>
      <c r="H526" s="2"/>
      <c r="I526" s="2"/>
      <c r="J526" s="2"/>
      <c r="K526" s="2"/>
      <c r="L526" s="2"/>
      <c r="M526" s="2"/>
      <c r="N526" s="2"/>
      <c r="O526" s="2"/>
      <c r="P526" s="2"/>
      <c r="Q526" s="2"/>
      <c r="R526" s="2"/>
      <c r="S526" s="2"/>
      <c r="T526" s="2"/>
      <c r="U526" s="2"/>
      <c r="V526" s="2"/>
      <c r="W526" s="2"/>
      <c r="X526" s="2"/>
      <c r="Y526" s="2"/>
      <c r="Z526" s="2"/>
    </row>
    <row r="527" spans="1:26" ht="13.5" customHeight="1" x14ac:dyDescent="0.25">
      <c r="A527" s="2"/>
      <c r="B527" s="2"/>
      <c r="C527" s="103"/>
      <c r="D527" s="2"/>
      <c r="E527" s="103"/>
      <c r="F527" s="2"/>
      <c r="G527" s="2"/>
      <c r="H527" s="2"/>
      <c r="I527" s="2"/>
      <c r="J527" s="2"/>
      <c r="K527" s="2"/>
      <c r="L527" s="2"/>
      <c r="M527" s="2"/>
      <c r="N527" s="2"/>
      <c r="O527" s="2"/>
      <c r="P527" s="2"/>
      <c r="Q527" s="2"/>
      <c r="R527" s="2"/>
      <c r="S527" s="2"/>
      <c r="T527" s="2"/>
      <c r="U527" s="2"/>
      <c r="V527" s="2"/>
      <c r="W527" s="2"/>
      <c r="X527" s="2"/>
      <c r="Y527" s="2"/>
      <c r="Z527" s="2"/>
    </row>
    <row r="528" spans="1:26" ht="13.5" customHeight="1" x14ac:dyDescent="0.25">
      <c r="A528" s="2"/>
      <c r="B528" s="2"/>
      <c r="C528" s="103"/>
      <c r="D528" s="2"/>
      <c r="E528" s="103"/>
      <c r="F528" s="2"/>
      <c r="G528" s="2"/>
      <c r="H528" s="2"/>
      <c r="I528" s="2"/>
      <c r="J528" s="2"/>
      <c r="K528" s="2"/>
      <c r="L528" s="2"/>
      <c r="M528" s="2"/>
      <c r="N528" s="2"/>
      <c r="O528" s="2"/>
      <c r="P528" s="2"/>
      <c r="Q528" s="2"/>
      <c r="R528" s="2"/>
      <c r="S528" s="2"/>
      <c r="T528" s="2"/>
      <c r="U528" s="2"/>
      <c r="V528" s="2"/>
      <c r="W528" s="2"/>
      <c r="X528" s="2"/>
      <c r="Y528" s="2"/>
      <c r="Z528" s="2"/>
    </row>
    <row r="529" spans="1:26" ht="13.5" customHeight="1" x14ac:dyDescent="0.25">
      <c r="A529" s="2"/>
      <c r="B529" s="2"/>
      <c r="C529" s="103"/>
      <c r="D529" s="2"/>
      <c r="E529" s="103"/>
      <c r="F529" s="2"/>
      <c r="G529" s="2"/>
      <c r="H529" s="2"/>
      <c r="I529" s="2"/>
      <c r="J529" s="2"/>
      <c r="K529" s="2"/>
      <c r="L529" s="2"/>
      <c r="M529" s="2"/>
      <c r="N529" s="2"/>
      <c r="O529" s="2"/>
      <c r="P529" s="2"/>
      <c r="Q529" s="2"/>
      <c r="R529" s="2"/>
      <c r="S529" s="2"/>
      <c r="T529" s="2"/>
      <c r="U529" s="2"/>
      <c r="V529" s="2"/>
      <c r="W529" s="2"/>
      <c r="X529" s="2"/>
      <c r="Y529" s="2"/>
      <c r="Z529" s="2"/>
    </row>
    <row r="530" spans="1:26" ht="13.5" customHeight="1" x14ac:dyDescent="0.25">
      <c r="A530" s="2"/>
      <c r="B530" s="2"/>
      <c r="C530" s="103"/>
      <c r="D530" s="2"/>
      <c r="E530" s="103"/>
      <c r="F530" s="2"/>
      <c r="G530" s="2"/>
      <c r="H530" s="2"/>
      <c r="I530" s="2"/>
      <c r="J530" s="2"/>
      <c r="K530" s="2"/>
      <c r="L530" s="2"/>
      <c r="M530" s="2"/>
      <c r="N530" s="2"/>
      <c r="O530" s="2"/>
      <c r="P530" s="2"/>
      <c r="Q530" s="2"/>
      <c r="R530" s="2"/>
      <c r="S530" s="2"/>
      <c r="T530" s="2"/>
      <c r="U530" s="2"/>
      <c r="V530" s="2"/>
      <c r="W530" s="2"/>
      <c r="X530" s="2"/>
      <c r="Y530" s="2"/>
      <c r="Z530" s="2"/>
    </row>
    <row r="531" spans="1:26" ht="13.5" customHeight="1" x14ac:dyDescent="0.25">
      <c r="A531" s="2"/>
      <c r="B531" s="2"/>
      <c r="C531" s="103"/>
      <c r="D531" s="2"/>
      <c r="E531" s="103"/>
      <c r="F531" s="2"/>
      <c r="G531" s="2"/>
      <c r="H531" s="2"/>
      <c r="I531" s="2"/>
      <c r="J531" s="2"/>
      <c r="K531" s="2"/>
      <c r="L531" s="2"/>
      <c r="M531" s="2"/>
      <c r="N531" s="2"/>
      <c r="O531" s="2"/>
      <c r="P531" s="2"/>
      <c r="Q531" s="2"/>
      <c r="R531" s="2"/>
      <c r="S531" s="2"/>
      <c r="T531" s="2"/>
      <c r="U531" s="2"/>
      <c r="V531" s="2"/>
      <c r="W531" s="2"/>
      <c r="X531" s="2"/>
      <c r="Y531" s="2"/>
      <c r="Z531" s="2"/>
    </row>
    <row r="532" spans="1:26" ht="13.5" customHeight="1" x14ac:dyDescent="0.25">
      <c r="A532" s="2"/>
      <c r="B532" s="2"/>
      <c r="C532" s="103"/>
      <c r="D532" s="2"/>
      <c r="E532" s="103"/>
      <c r="F532" s="2"/>
      <c r="G532" s="2"/>
      <c r="H532" s="2"/>
      <c r="I532" s="2"/>
      <c r="J532" s="2"/>
      <c r="K532" s="2"/>
      <c r="L532" s="2"/>
      <c r="M532" s="2"/>
      <c r="N532" s="2"/>
      <c r="O532" s="2"/>
      <c r="P532" s="2"/>
      <c r="Q532" s="2"/>
      <c r="R532" s="2"/>
      <c r="S532" s="2"/>
      <c r="T532" s="2"/>
      <c r="U532" s="2"/>
      <c r="V532" s="2"/>
      <c r="W532" s="2"/>
      <c r="X532" s="2"/>
      <c r="Y532" s="2"/>
      <c r="Z532" s="2"/>
    </row>
    <row r="533" spans="1:26" ht="13.5" customHeight="1" x14ac:dyDescent="0.25">
      <c r="A533" s="2"/>
      <c r="B533" s="2"/>
      <c r="C533" s="103"/>
      <c r="D533" s="2"/>
      <c r="E533" s="103"/>
      <c r="F533" s="2"/>
      <c r="G533" s="2"/>
      <c r="H533" s="2"/>
      <c r="I533" s="2"/>
      <c r="J533" s="2"/>
      <c r="K533" s="2"/>
      <c r="L533" s="2"/>
      <c r="M533" s="2"/>
      <c r="N533" s="2"/>
      <c r="O533" s="2"/>
      <c r="P533" s="2"/>
      <c r="Q533" s="2"/>
      <c r="R533" s="2"/>
      <c r="S533" s="2"/>
      <c r="T533" s="2"/>
      <c r="U533" s="2"/>
      <c r="V533" s="2"/>
      <c r="W533" s="2"/>
      <c r="X533" s="2"/>
      <c r="Y533" s="2"/>
      <c r="Z533" s="2"/>
    </row>
    <row r="534" spans="1:26" ht="13.5" customHeight="1" x14ac:dyDescent="0.25">
      <c r="A534" s="2"/>
      <c r="B534" s="2"/>
      <c r="C534" s="103"/>
      <c r="D534" s="2"/>
      <c r="E534" s="103"/>
      <c r="F534" s="2"/>
      <c r="G534" s="2"/>
      <c r="H534" s="2"/>
      <c r="I534" s="2"/>
      <c r="J534" s="2"/>
      <c r="K534" s="2"/>
      <c r="L534" s="2"/>
      <c r="M534" s="2"/>
      <c r="N534" s="2"/>
      <c r="O534" s="2"/>
      <c r="P534" s="2"/>
      <c r="Q534" s="2"/>
      <c r="R534" s="2"/>
      <c r="S534" s="2"/>
      <c r="T534" s="2"/>
      <c r="U534" s="2"/>
      <c r="V534" s="2"/>
      <c r="W534" s="2"/>
      <c r="X534" s="2"/>
      <c r="Y534" s="2"/>
      <c r="Z534" s="2"/>
    </row>
    <row r="535" spans="1:26" ht="13.5" customHeight="1" x14ac:dyDescent="0.25">
      <c r="A535" s="2"/>
      <c r="B535" s="2"/>
      <c r="C535" s="103"/>
      <c r="D535" s="2"/>
      <c r="E535" s="103"/>
      <c r="F535" s="2"/>
      <c r="G535" s="2"/>
      <c r="H535" s="2"/>
      <c r="I535" s="2"/>
      <c r="J535" s="2"/>
      <c r="K535" s="2"/>
      <c r="L535" s="2"/>
      <c r="M535" s="2"/>
      <c r="N535" s="2"/>
      <c r="O535" s="2"/>
      <c r="P535" s="2"/>
      <c r="Q535" s="2"/>
      <c r="R535" s="2"/>
      <c r="S535" s="2"/>
      <c r="T535" s="2"/>
      <c r="U535" s="2"/>
      <c r="V535" s="2"/>
      <c r="W535" s="2"/>
      <c r="X535" s="2"/>
      <c r="Y535" s="2"/>
      <c r="Z535" s="2"/>
    </row>
    <row r="536" spans="1:26" ht="13.5" customHeight="1" x14ac:dyDescent="0.25">
      <c r="A536" s="2"/>
      <c r="B536" s="2"/>
      <c r="C536" s="103"/>
      <c r="D536" s="2"/>
      <c r="E536" s="103"/>
      <c r="F536" s="2"/>
      <c r="G536" s="2"/>
      <c r="H536" s="2"/>
      <c r="I536" s="2"/>
      <c r="J536" s="2"/>
      <c r="K536" s="2"/>
      <c r="L536" s="2"/>
      <c r="M536" s="2"/>
      <c r="N536" s="2"/>
      <c r="O536" s="2"/>
      <c r="P536" s="2"/>
      <c r="Q536" s="2"/>
      <c r="R536" s="2"/>
      <c r="S536" s="2"/>
      <c r="T536" s="2"/>
      <c r="U536" s="2"/>
      <c r="V536" s="2"/>
      <c r="W536" s="2"/>
      <c r="X536" s="2"/>
      <c r="Y536" s="2"/>
      <c r="Z536" s="2"/>
    </row>
    <row r="537" spans="1:26" ht="13.5" customHeight="1" x14ac:dyDescent="0.25">
      <c r="A537" s="2"/>
      <c r="B537" s="2"/>
      <c r="C537" s="103"/>
      <c r="D537" s="2"/>
      <c r="E537" s="103"/>
      <c r="F537" s="2"/>
      <c r="G537" s="2"/>
      <c r="H537" s="2"/>
      <c r="I537" s="2"/>
      <c r="J537" s="2"/>
      <c r="K537" s="2"/>
      <c r="L537" s="2"/>
      <c r="M537" s="2"/>
      <c r="N537" s="2"/>
      <c r="O537" s="2"/>
      <c r="P537" s="2"/>
      <c r="Q537" s="2"/>
      <c r="R537" s="2"/>
      <c r="S537" s="2"/>
      <c r="T537" s="2"/>
      <c r="U537" s="2"/>
      <c r="V537" s="2"/>
      <c r="W537" s="2"/>
      <c r="X537" s="2"/>
      <c r="Y537" s="2"/>
      <c r="Z537" s="2"/>
    </row>
    <row r="538" spans="1:26" ht="13.5" customHeight="1" x14ac:dyDescent="0.25">
      <c r="A538" s="2"/>
      <c r="B538" s="2"/>
      <c r="C538" s="103"/>
      <c r="D538" s="2"/>
      <c r="E538" s="103"/>
      <c r="F538" s="2"/>
      <c r="G538" s="2"/>
      <c r="H538" s="2"/>
      <c r="I538" s="2"/>
      <c r="J538" s="2"/>
      <c r="K538" s="2"/>
      <c r="L538" s="2"/>
      <c r="M538" s="2"/>
      <c r="N538" s="2"/>
      <c r="O538" s="2"/>
      <c r="P538" s="2"/>
      <c r="Q538" s="2"/>
      <c r="R538" s="2"/>
      <c r="S538" s="2"/>
      <c r="T538" s="2"/>
      <c r="U538" s="2"/>
      <c r="V538" s="2"/>
      <c r="W538" s="2"/>
      <c r="X538" s="2"/>
      <c r="Y538" s="2"/>
      <c r="Z538" s="2"/>
    </row>
    <row r="539" spans="1:26" ht="13.5" customHeight="1" x14ac:dyDescent="0.25">
      <c r="A539" s="2"/>
      <c r="B539" s="2"/>
      <c r="C539" s="103"/>
      <c r="D539" s="2"/>
      <c r="E539" s="103"/>
      <c r="F539" s="2"/>
      <c r="G539" s="2"/>
      <c r="H539" s="2"/>
      <c r="I539" s="2"/>
      <c r="J539" s="2"/>
      <c r="K539" s="2"/>
      <c r="L539" s="2"/>
      <c r="M539" s="2"/>
      <c r="N539" s="2"/>
      <c r="O539" s="2"/>
      <c r="P539" s="2"/>
      <c r="Q539" s="2"/>
      <c r="R539" s="2"/>
      <c r="S539" s="2"/>
      <c r="T539" s="2"/>
      <c r="U539" s="2"/>
      <c r="V539" s="2"/>
      <c r="W539" s="2"/>
      <c r="X539" s="2"/>
      <c r="Y539" s="2"/>
      <c r="Z539" s="2"/>
    </row>
    <row r="540" spans="1:26" ht="13.5" customHeight="1" x14ac:dyDescent="0.25">
      <c r="A540" s="2"/>
      <c r="B540" s="2"/>
      <c r="C540" s="103"/>
      <c r="D540" s="2"/>
      <c r="E540" s="103"/>
      <c r="F540" s="2"/>
      <c r="G540" s="2"/>
      <c r="H540" s="2"/>
      <c r="I540" s="2"/>
      <c r="J540" s="2"/>
      <c r="K540" s="2"/>
      <c r="L540" s="2"/>
      <c r="M540" s="2"/>
      <c r="N540" s="2"/>
      <c r="O540" s="2"/>
      <c r="P540" s="2"/>
      <c r="Q540" s="2"/>
      <c r="R540" s="2"/>
      <c r="S540" s="2"/>
      <c r="T540" s="2"/>
      <c r="U540" s="2"/>
      <c r="V540" s="2"/>
      <c r="W540" s="2"/>
      <c r="X540" s="2"/>
      <c r="Y540" s="2"/>
      <c r="Z540" s="2"/>
    </row>
    <row r="541" spans="1:26" ht="13.5" customHeight="1" x14ac:dyDescent="0.25">
      <c r="A541" s="2"/>
      <c r="B541" s="2"/>
      <c r="C541" s="103"/>
      <c r="D541" s="2"/>
      <c r="E541" s="103"/>
      <c r="F541" s="2"/>
      <c r="G541" s="2"/>
      <c r="H541" s="2"/>
      <c r="I541" s="2"/>
      <c r="J541" s="2"/>
      <c r="K541" s="2"/>
      <c r="L541" s="2"/>
      <c r="M541" s="2"/>
      <c r="N541" s="2"/>
      <c r="O541" s="2"/>
      <c r="P541" s="2"/>
      <c r="Q541" s="2"/>
      <c r="R541" s="2"/>
      <c r="S541" s="2"/>
      <c r="T541" s="2"/>
      <c r="U541" s="2"/>
      <c r="V541" s="2"/>
      <c r="W541" s="2"/>
      <c r="X541" s="2"/>
      <c r="Y541" s="2"/>
      <c r="Z541" s="2"/>
    </row>
    <row r="542" spans="1:26" ht="13.5" customHeight="1" x14ac:dyDescent="0.25">
      <c r="A542" s="2"/>
      <c r="B542" s="2"/>
      <c r="C542" s="103"/>
      <c r="D542" s="2"/>
      <c r="E542" s="103"/>
      <c r="F542" s="2"/>
      <c r="G542" s="2"/>
      <c r="H542" s="2"/>
      <c r="I542" s="2"/>
      <c r="J542" s="2"/>
      <c r="K542" s="2"/>
      <c r="L542" s="2"/>
      <c r="M542" s="2"/>
      <c r="N542" s="2"/>
      <c r="O542" s="2"/>
      <c r="P542" s="2"/>
      <c r="Q542" s="2"/>
      <c r="R542" s="2"/>
      <c r="S542" s="2"/>
      <c r="T542" s="2"/>
      <c r="U542" s="2"/>
      <c r="V542" s="2"/>
      <c r="W542" s="2"/>
      <c r="X542" s="2"/>
      <c r="Y542" s="2"/>
      <c r="Z542" s="2"/>
    </row>
    <row r="543" spans="1:26" ht="13.5" customHeight="1" x14ac:dyDescent="0.25">
      <c r="A543" s="2"/>
      <c r="B543" s="2"/>
      <c r="C543" s="103"/>
      <c r="D543" s="2"/>
      <c r="E543" s="103"/>
      <c r="F543" s="2"/>
      <c r="G543" s="2"/>
      <c r="H543" s="2"/>
      <c r="I543" s="2"/>
      <c r="J543" s="2"/>
      <c r="K543" s="2"/>
      <c r="L543" s="2"/>
      <c r="M543" s="2"/>
      <c r="N543" s="2"/>
      <c r="O543" s="2"/>
      <c r="P543" s="2"/>
      <c r="Q543" s="2"/>
      <c r="R543" s="2"/>
      <c r="S543" s="2"/>
      <c r="T543" s="2"/>
      <c r="U543" s="2"/>
      <c r="V543" s="2"/>
      <c r="W543" s="2"/>
      <c r="X543" s="2"/>
      <c r="Y543" s="2"/>
      <c r="Z543" s="2"/>
    </row>
    <row r="544" spans="1:26" ht="13.5" customHeight="1" x14ac:dyDescent="0.25">
      <c r="A544" s="2"/>
      <c r="B544" s="2"/>
      <c r="C544" s="103"/>
      <c r="D544" s="2"/>
      <c r="E544" s="103"/>
      <c r="F544" s="2"/>
      <c r="G544" s="2"/>
      <c r="H544" s="2"/>
      <c r="I544" s="2"/>
      <c r="J544" s="2"/>
      <c r="K544" s="2"/>
      <c r="L544" s="2"/>
      <c r="M544" s="2"/>
      <c r="N544" s="2"/>
      <c r="O544" s="2"/>
      <c r="P544" s="2"/>
      <c r="Q544" s="2"/>
      <c r="R544" s="2"/>
      <c r="S544" s="2"/>
      <c r="T544" s="2"/>
      <c r="U544" s="2"/>
      <c r="V544" s="2"/>
      <c r="W544" s="2"/>
      <c r="X544" s="2"/>
      <c r="Y544" s="2"/>
      <c r="Z544" s="2"/>
    </row>
    <row r="545" spans="1:26" ht="13.5" customHeight="1" x14ac:dyDescent="0.25">
      <c r="A545" s="2"/>
      <c r="B545" s="2"/>
      <c r="C545" s="103"/>
      <c r="D545" s="2"/>
      <c r="E545" s="103"/>
      <c r="F545" s="2"/>
      <c r="G545" s="2"/>
      <c r="H545" s="2"/>
      <c r="I545" s="2"/>
      <c r="J545" s="2"/>
      <c r="K545" s="2"/>
      <c r="L545" s="2"/>
      <c r="M545" s="2"/>
      <c r="N545" s="2"/>
      <c r="O545" s="2"/>
      <c r="P545" s="2"/>
      <c r="Q545" s="2"/>
      <c r="R545" s="2"/>
      <c r="S545" s="2"/>
      <c r="T545" s="2"/>
      <c r="U545" s="2"/>
      <c r="V545" s="2"/>
      <c r="W545" s="2"/>
      <c r="X545" s="2"/>
      <c r="Y545" s="2"/>
      <c r="Z545" s="2"/>
    </row>
    <row r="546" spans="1:26" ht="13.5" customHeight="1" x14ac:dyDescent="0.25">
      <c r="A546" s="2"/>
      <c r="B546" s="2"/>
      <c r="C546" s="103"/>
      <c r="D546" s="2"/>
      <c r="E546" s="103"/>
      <c r="F546" s="2"/>
      <c r="G546" s="2"/>
      <c r="H546" s="2"/>
      <c r="I546" s="2"/>
      <c r="J546" s="2"/>
      <c r="K546" s="2"/>
      <c r="L546" s="2"/>
      <c r="M546" s="2"/>
      <c r="N546" s="2"/>
      <c r="O546" s="2"/>
      <c r="P546" s="2"/>
      <c r="Q546" s="2"/>
      <c r="R546" s="2"/>
      <c r="S546" s="2"/>
      <c r="T546" s="2"/>
      <c r="U546" s="2"/>
      <c r="V546" s="2"/>
      <c r="W546" s="2"/>
      <c r="X546" s="2"/>
      <c r="Y546" s="2"/>
      <c r="Z546" s="2"/>
    </row>
    <row r="547" spans="1:26" ht="13.5" customHeight="1" x14ac:dyDescent="0.25">
      <c r="A547" s="2"/>
      <c r="B547" s="2"/>
      <c r="C547" s="103"/>
      <c r="D547" s="2"/>
      <c r="E547" s="103"/>
      <c r="F547" s="2"/>
      <c r="G547" s="2"/>
      <c r="H547" s="2"/>
      <c r="I547" s="2"/>
      <c r="J547" s="2"/>
      <c r="K547" s="2"/>
      <c r="L547" s="2"/>
      <c r="M547" s="2"/>
      <c r="N547" s="2"/>
      <c r="O547" s="2"/>
      <c r="P547" s="2"/>
      <c r="Q547" s="2"/>
      <c r="R547" s="2"/>
      <c r="S547" s="2"/>
      <c r="T547" s="2"/>
      <c r="U547" s="2"/>
      <c r="V547" s="2"/>
      <c r="W547" s="2"/>
      <c r="X547" s="2"/>
      <c r="Y547" s="2"/>
      <c r="Z547" s="2"/>
    </row>
    <row r="548" spans="1:26" ht="13.5" customHeight="1" x14ac:dyDescent="0.25">
      <c r="A548" s="2"/>
      <c r="B548" s="2"/>
      <c r="C548" s="103"/>
      <c r="D548" s="2"/>
      <c r="E548" s="103"/>
      <c r="F548" s="2"/>
      <c r="G548" s="2"/>
      <c r="H548" s="2"/>
      <c r="I548" s="2"/>
      <c r="J548" s="2"/>
      <c r="K548" s="2"/>
      <c r="L548" s="2"/>
      <c r="M548" s="2"/>
      <c r="N548" s="2"/>
      <c r="O548" s="2"/>
      <c r="P548" s="2"/>
      <c r="Q548" s="2"/>
      <c r="R548" s="2"/>
      <c r="S548" s="2"/>
      <c r="T548" s="2"/>
      <c r="U548" s="2"/>
      <c r="V548" s="2"/>
      <c r="W548" s="2"/>
      <c r="X548" s="2"/>
      <c r="Y548" s="2"/>
      <c r="Z548" s="2"/>
    </row>
    <row r="549" spans="1:26" ht="13.5" customHeight="1" x14ac:dyDescent="0.25">
      <c r="A549" s="2"/>
      <c r="B549" s="2"/>
      <c r="C549" s="103"/>
      <c r="D549" s="2"/>
      <c r="E549" s="103"/>
      <c r="F549" s="2"/>
      <c r="G549" s="2"/>
      <c r="H549" s="2"/>
      <c r="I549" s="2"/>
      <c r="J549" s="2"/>
      <c r="K549" s="2"/>
      <c r="L549" s="2"/>
      <c r="M549" s="2"/>
      <c r="N549" s="2"/>
      <c r="O549" s="2"/>
      <c r="P549" s="2"/>
      <c r="Q549" s="2"/>
      <c r="R549" s="2"/>
      <c r="S549" s="2"/>
      <c r="T549" s="2"/>
      <c r="U549" s="2"/>
      <c r="V549" s="2"/>
      <c r="W549" s="2"/>
      <c r="X549" s="2"/>
      <c r="Y549" s="2"/>
      <c r="Z549" s="2"/>
    </row>
    <row r="550" spans="1:26" ht="13.5" customHeight="1" x14ac:dyDescent="0.25">
      <c r="A550" s="2"/>
      <c r="B550" s="2"/>
      <c r="C550" s="103"/>
      <c r="D550" s="2"/>
      <c r="E550" s="103"/>
      <c r="F550" s="2"/>
      <c r="G550" s="2"/>
      <c r="H550" s="2"/>
      <c r="I550" s="2"/>
      <c r="J550" s="2"/>
      <c r="K550" s="2"/>
      <c r="L550" s="2"/>
      <c r="M550" s="2"/>
      <c r="N550" s="2"/>
      <c r="O550" s="2"/>
      <c r="P550" s="2"/>
      <c r="Q550" s="2"/>
      <c r="R550" s="2"/>
      <c r="S550" s="2"/>
      <c r="T550" s="2"/>
      <c r="U550" s="2"/>
      <c r="V550" s="2"/>
      <c r="W550" s="2"/>
      <c r="X550" s="2"/>
      <c r="Y550" s="2"/>
      <c r="Z550" s="2"/>
    </row>
    <row r="551" spans="1:26" ht="13.5" customHeight="1" x14ac:dyDescent="0.25">
      <c r="A551" s="2"/>
      <c r="B551" s="2"/>
      <c r="C551" s="103"/>
      <c r="D551" s="2"/>
      <c r="E551" s="103"/>
      <c r="F551" s="2"/>
      <c r="G551" s="2"/>
      <c r="H551" s="2"/>
      <c r="I551" s="2"/>
      <c r="J551" s="2"/>
      <c r="K551" s="2"/>
      <c r="L551" s="2"/>
      <c r="M551" s="2"/>
      <c r="N551" s="2"/>
      <c r="O551" s="2"/>
      <c r="P551" s="2"/>
      <c r="Q551" s="2"/>
      <c r="R551" s="2"/>
      <c r="S551" s="2"/>
      <c r="T551" s="2"/>
      <c r="U551" s="2"/>
      <c r="V551" s="2"/>
      <c r="W551" s="2"/>
      <c r="X551" s="2"/>
      <c r="Y551" s="2"/>
      <c r="Z551" s="2"/>
    </row>
    <row r="552" spans="1:26" ht="13.5" customHeight="1" x14ac:dyDescent="0.25">
      <c r="A552" s="2"/>
      <c r="B552" s="2"/>
      <c r="C552" s="103"/>
      <c r="D552" s="2"/>
      <c r="E552" s="103"/>
      <c r="F552" s="2"/>
      <c r="G552" s="2"/>
      <c r="H552" s="2"/>
      <c r="I552" s="2"/>
      <c r="J552" s="2"/>
      <c r="K552" s="2"/>
      <c r="L552" s="2"/>
      <c r="M552" s="2"/>
      <c r="N552" s="2"/>
      <c r="O552" s="2"/>
      <c r="P552" s="2"/>
      <c r="Q552" s="2"/>
      <c r="R552" s="2"/>
      <c r="S552" s="2"/>
      <c r="T552" s="2"/>
      <c r="U552" s="2"/>
      <c r="V552" s="2"/>
      <c r="W552" s="2"/>
      <c r="X552" s="2"/>
      <c r="Y552" s="2"/>
      <c r="Z552" s="2"/>
    </row>
    <row r="553" spans="1:26" ht="13.5" customHeight="1" x14ac:dyDescent="0.25">
      <c r="A553" s="2"/>
      <c r="B553" s="2"/>
      <c r="C553" s="103"/>
      <c r="D553" s="2"/>
      <c r="E553" s="103"/>
      <c r="F553" s="2"/>
      <c r="G553" s="2"/>
      <c r="H553" s="2"/>
      <c r="I553" s="2"/>
      <c r="J553" s="2"/>
      <c r="K553" s="2"/>
      <c r="L553" s="2"/>
      <c r="M553" s="2"/>
      <c r="N553" s="2"/>
      <c r="O553" s="2"/>
      <c r="P553" s="2"/>
      <c r="Q553" s="2"/>
      <c r="R553" s="2"/>
      <c r="S553" s="2"/>
      <c r="T553" s="2"/>
      <c r="U553" s="2"/>
      <c r="V553" s="2"/>
      <c r="W553" s="2"/>
      <c r="X553" s="2"/>
      <c r="Y553" s="2"/>
      <c r="Z553" s="2"/>
    </row>
    <row r="554" spans="1:26" ht="13.5" customHeight="1" x14ac:dyDescent="0.25">
      <c r="A554" s="2"/>
      <c r="B554" s="2"/>
      <c r="C554" s="103"/>
      <c r="D554" s="2"/>
      <c r="E554" s="103"/>
      <c r="F554" s="2"/>
      <c r="G554" s="2"/>
      <c r="H554" s="2"/>
      <c r="I554" s="2"/>
      <c r="J554" s="2"/>
      <c r="K554" s="2"/>
      <c r="L554" s="2"/>
      <c r="M554" s="2"/>
      <c r="N554" s="2"/>
      <c r="O554" s="2"/>
      <c r="P554" s="2"/>
      <c r="Q554" s="2"/>
      <c r="R554" s="2"/>
      <c r="S554" s="2"/>
      <c r="T554" s="2"/>
      <c r="U554" s="2"/>
      <c r="V554" s="2"/>
      <c r="W554" s="2"/>
      <c r="X554" s="2"/>
      <c r="Y554" s="2"/>
      <c r="Z554" s="2"/>
    </row>
    <row r="555" spans="1:26" ht="13.5" customHeight="1" x14ac:dyDescent="0.25">
      <c r="A555" s="2"/>
      <c r="B555" s="2"/>
      <c r="C555" s="103"/>
      <c r="D555" s="2"/>
      <c r="E555" s="103"/>
      <c r="F555" s="2"/>
      <c r="G555" s="2"/>
      <c r="H555" s="2"/>
      <c r="I555" s="2"/>
      <c r="J555" s="2"/>
      <c r="K555" s="2"/>
      <c r="L555" s="2"/>
      <c r="M555" s="2"/>
      <c r="N555" s="2"/>
      <c r="O555" s="2"/>
      <c r="P555" s="2"/>
      <c r="Q555" s="2"/>
      <c r="R555" s="2"/>
      <c r="S555" s="2"/>
      <c r="T555" s="2"/>
      <c r="U555" s="2"/>
      <c r="V555" s="2"/>
      <c r="W555" s="2"/>
      <c r="X555" s="2"/>
      <c r="Y555" s="2"/>
      <c r="Z555" s="2"/>
    </row>
    <row r="556" spans="1:26" ht="13.5" customHeight="1" x14ac:dyDescent="0.25">
      <c r="A556" s="2"/>
      <c r="B556" s="2"/>
      <c r="C556" s="103"/>
      <c r="D556" s="2"/>
      <c r="E556" s="103"/>
      <c r="F556" s="2"/>
      <c r="G556" s="2"/>
      <c r="H556" s="2"/>
      <c r="I556" s="2"/>
      <c r="J556" s="2"/>
      <c r="K556" s="2"/>
      <c r="L556" s="2"/>
      <c r="M556" s="2"/>
      <c r="N556" s="2"/>
      <c r="O556" s="2"/>
      <c r="P556" s="2"/>
      <c r="Q556" s="2"/>
      <c r="R556" s="2"/>
      <c r="S556" s="2"/>
      <c r="T556" s="2"/>
      <c r="U556" s="2"/>
      <c r="V556" s="2"/>
      <c r="W556" s="2"/>
      <c r="X556" s="2"/>
      <c r="Y556" s="2"/>
      <c r="Z556" s="2"/>
    </row>
    <row r="557" spans="1:26" ht="13.5" customHeight="1" x14ac:dyDescent="0.25">
      <c r="A557" s="2"/>
      <c r="B557" s="2"/>
      <c r="C557" s="103"/>
      <c r="D557" s="2"/>
      <c r="E557" s="103"/>
      <c r="F557" s="2"/>
      <c r="G557" s="2"/>
      <c r="H557" s="2"/>
      <c r="I557" s="2"/>
      <c r="J557" s="2"/>
      <c r="K557" s="2"/>
      <c r="L557" s="2"/>
      <c r="M557" s="2"/>
      <c r="N557" s="2"/>
      <c r="O557" s="2"/>
      <c r="P557" s="2"/>
      <c r="Q557" s="2"/>
      <c r="R557" s="2"/>
      <c r="S557" s="2"/>
      <c r="T557" s="2"/>
      <c r="U557" s="2"/>
      <c r="V557" s="2"/>
      <c r="W557" s="2"/>
      <c r="X557" s="2"/>
      <c r="Y557" s="2"/>
      <c r="Z557" s="2"/>
    </row>
    <row r="558" spans="1:26" ht="13.5" customHeight="1" x14ac:dyDescent="0.25">
      <c r="A558" s="2"/>
      <c r="B558" s="2"/>
      <c r="C558" s="103"/>
      <c r="D558" s="2"/>
      <c r="E558" s="103"/>
      <c r="F558" s="2"/>
      <c r="G558" s="2"/>
      <c r="H558" s="2"/>
      <c r="I558" s="2"/>
      <c r="J558" s="2"/>
      <c r="K558" s="2"/>
      <c r="L558" s="2"/>
      <c r="M558" s="2"/>
      <c r="N558" s="2"/>
      <c r="O558" s="2"/>
      <c r="P558" s="2"/>
      <c r="Q558" s="2"/>
      <c r="R558" s="2"/>
      <c r="S558" s="2"/>
      <c r="T558" s="2"/>
      <c r="U558" s="2"/>
      <c r="V558" s="2"/>
      <c r="W558" s="2"/>
      <c r="X558" s="2"/>
      <c r="Y558" s="2"/>
      <c r="Z558" s="2"/>
    </row>
    <row r="559" spans="1:26" ht="13.5" customHeight="1" x14ac:dyDescent="0.25">
      <c r="A559" s="2"/>
      <c r="B559" s="2"/>
      <c r="C559" s="103"/>
      <c r="D559" s="2"/>
      <c r="E559" s="103"/>
      <c r="F559" s="2"/>
      <c r="G559" s="2"/>
      <c r="H559" s="2"/>
      <c r="I559" s="2"/>
      <c r="J559" s="2"/>
      <c r="K559" s="2"/>
      <c r="L559" s="2"/>
      <c r="M559" s="2"/>
      <c r="N559" s="2"/>
      <c r="O559" s="2"/>
      <c r="P559" s="2"/>
      <c r="Q559" s="2"/>
      <c r="R559" s="2"/>
      <c r="S559" s="2"/>
      <c r="T559" s="2"/>
      <c r="U559" s="2"/>
      <c r="V559" s="2"/>
      <c r="W559" s="2"/>
      <c r="X559" s="2"/>
      <c r="Y559" s="2"/>
      <c r="Z559" s="2"/>
    </row>
    <row r="560" spans="1:26" ht="13.5" customHeight="1" x14ac:dyDescent="0.25">
      <c r="A560" s="2"/>
      <c r="B560" s="2"/>
      <c r="C560" s="103"/>
      <c r="D560" s="2"/>
      <c r="E560" s="103"/>
      <c r="F560" s="2"/>
      <c r="G560" s="2"/>
      <c r="H560" s="2"/>
      <c r="I560" s="2"/>
      <c r="J560" s="2"/>
      <c r="K560" s="2"/>
      <c r="L560" s="2"/>
      <c r="M560" s="2"/>
      <c r="N560" s="2"/>
      <c r="O560" s="2"/>
      <c r="P560" s="2"/>
      <c r="Q560" s="2"/>
      <c r="R560" s="2"/>
      <c r="S560" s="2"/>
      <c r="T560" s="2"/>
      <c r="U560" s="2"/>
      <c r="V560" s="2"/>
      <c r="W560" s="2"/>
      <c r="X560" s="2"/>
      <c r="Y560" s="2"/>
      <c r="Z560" s="2"/>
    </row>
    <row r="561" spans="1:26" ht="13.5" customHeight="1" x14ac:dyDescent="0.25">
      <c r="A561" s="2"/>
      <c r="B561" s="2"/>
      <c r="C561" s="103"/>
      <c r="D561" s="2"/>
      <c r="E561" s="103"/>
      <c r="F561" s="2"/>
      <c r="G561" s="2"/>
      <c r="H561" s="2"/>
      <c r="I561" s="2"/>
      <c r="J561" s="2"/>
      <c r="K561" s="2"/>
      <c r="L561" s="2"/>
      <c r="M561" s="2"/>
      <c r="N561" s="2"/>
      <c r="O561" s="2"/>
      <c r="P561" s="2"/>
      <c r="Q561" s="2"/>
      <c r="R561" s="2"/>
      <c r="S561" s="2"/>
      <c r="T561" s="2"/>
      <c r="U561" s="2"/>
      <c r="V561" s="2"/>
      <c r="W561" s="2"/>
      <c r="X561" s="2"/>
      <c r="Y561" s="2"/>
      <c r="Z561" s="2"/>
    </row>
    <row r="562" spans="1:26" ht="13.5" customHeight="1" x14ac:dyDescent="0.25">
      <c r="A562" s="2"/>
      <c r="B562" s="2"/>
      <c r="C562" s="103"/>
      <c r="D562" s="2"/>
      <c r="E562" s="103"/>
      <c r="F562" s="2"/>
      <c r="G562" s="2"/>
      <c r="H562" s="2"/>
      <c r="I562" s="2"/>
      <c r="J562" s="2"/>
      <c r="K562" s="2"/>
      <c r="L562" s="2"/>
      <c r="M562" s="2"/>
      <c r="N562" s="2"/>
      <c r="O562" s="2"/>
      <c r="P562" s="2"/>
      <c r="Q562" s="2"/>
      <c r="R562" s="2"/>
      <c r="S562" s="2"/>
      <c r="T562" s="2"/>
      <c r="U562" s="2"/>
      <c r="V562" s="2"/>
      <c r="W562" s="2"/>
      <c r="X562" s="2"/>
      <c r="Y562" s="2"/>
      <c r="Z562" s="2"/>
    </row>
    <row r="563" spans="1:26" ht="13.5" customHeight="1" x14ac:dyDescent="0.25">
      <c r="A563" s="2"/>
      <c r="B563" s="2"/>
      <c r="C563" s="103"/>
      <c r="D563" s="2"/>
      <c r="E563" s="103"/>
      <c r="F563" s="2"/>
      <c r="G563" s="2"/>
      <c r="H563" s="2"/>
      <c r="I563" s="2"/>
      <c r="J563" s="2"/>
      <c r="K563" s="2"/>
      <c r="L563" s="2"/>
      <c r="M563" s="2"/>
      <c r="N563" s="2"/>
      <c r="O563" s="2"/>
      <c r="P563" s="2"/>
      <c r="Q563" s="2"/>
      <c r="R563" s="2"/>
      <c r="S563" s="2"/>
      <c r="T563" s="2"/>
      <c r="U563" s="2"/>
      <c r="V563" s="2"/>
      <c r="W563" s="2"/>
      <c r="X563" s="2"/>
      <c r="Y563" s="2"/>
      <c r="Z563" s="2"/>
    </row>
    <row r="564" spans="1:26" ht="13.5" customHeight="1" x14ac:dyDescent="0.25">
      <c r="A564" s="2"/>
      <c r="B564" s="2"/>
      <c r="C564" s="103"/>
      <c r="D564" s="2"/>
      <c r="E564" s="103"/>
      <c r="F564" s="2"/>
      <c r="G564" s="2"/>
      <c r="H564" s="2"/>
      <c r="I564" s="2"/>
      <c r="J564" s="2"/>
      <c r="K564" s="2"/>
      <c r="L564" s="2"/>
      <c r="M564" s="2"/>
      <c r="N564" s="2"/>
      <c r="O564" s="2"/>
      <c r="P564" s="2"/>
      <c r="Q564" s="2"/>
      <c r="R564" s="2"/>
      <c r="S564" s="2"/>
      <c r="T564" s="2"/>
      <c r="U564" s="2"/>
      <c r="V564" s="2"/>
      <c r="W564" s="2"/>
      <c r="X564" s="2"/>
      <c r="Y564" s="2"/>
      <c r="Z564" s="2"/>
    </row>
    <row r="565" spans="1:26" ht="13.5" customHeight="1" x14ac:dyDescent="0.25">
      <c r="A565" s="2"/>
      <c r="B565" s="2"/>
      <c r="C565" s="103"/>
      <c r="D565" s="2"/>
      <c r="E565" s="103"/>
      <c r="F565" s="2"/>
      <c r="G565" s="2"/>
      <c r="H565" s="2"/>
      <c r="I565" s="2"/>
      <c r="J565" s="2"/>
      <c r="K565" s="2"/>
      <c r="L565" s="2"/>
      <c r="M565" s="2"/>
      <c r="N565" s="2"/>
      <c r="O565" s="2"/>
      <c r="P565" s="2"/>
      <c r="Q565" s="2"/>
      <c r="R565" s="2"/>
      <c r="S565" s="2"/>
      <c r="T565" s="2"/>
      <c r="U565" s="2"/>
      <c r="V565" s="2"/>
      <c r="W565" s="2"/>
      <c r="X565" s="2"/>
      <c r="Y565" s="2"/>
      <c r="Z565" s="2"/>
    </row>
    <row r="566" spans="1:26" ht="13.5" customHeight="1" x14ac:dyDescent="0.25">
      <c r="A566" s="2"/>
      <c r="B566" s="2"/>
      <c r="C566" s="103"/>
      <c r="D566" s="2"/>
      <c r="E566" s="103"/>
      <c r="F566" s="2"/>
      <c r="G566" s="2"/>
      <c r="H566" s="2"/>
      <c r="I566" s="2"/>
      <c r="J566" s="2"/>
      <c r="K566" s="2"/>
      <c r="L566" s="2"/>
      <c r="M566" s="2"/>
      <c r="N566" s="2"/>
      <c r="O566" s="2"/>
      <c r="P566" s="2"/>
      <c r="Q566" s="2"/>
      <c r="R566" s="2"/>
      <c r="S566" s="2"/>
      <c r="T566" s="2"/>
      <c r="U566" s="2"/>
      <c r="V566" s="2"/>
      <c r="W566" s="2"/>
      <c r="X566" s="2"/>
      <c r="Y566" s="2"/>
      <c r="Z566" s="2"/>
    </row>
    <row r="567" spans="1:26" ht="13.5" customHeight="1" x14ac:dyDescent="0.25">
      <c r="A567" s="2"/>
      <c r="B567" s="2"/>
      <c r="C567" s="103"/>
      <c r="D567" s="2"/>
      <c r="E567" s="103"/>
      <c r="F567" s="2"/>
      <c r="G567" s="2"/>
      <c r="H567" s="2"/>
      <c r="I567" s="2"/>
      <c r="J567" s="2"/>
      <c r="K567" s="2"/>
      <c r="L567" s="2"/>
      <c r="M567" s="2"/>
      <c r="N567" s="2"/>
      <c r="O567" s="2"/>
      <c r="P567" s="2"/>
      <c r="Q567" s="2"/>
      <c r="R567" s="2"/>
      <c r="S567" s="2"/>
      <c r="T567" s="2"/>
      <c r="U567" s="2"/>
      <c r="V567" s="2"/>
      <c r="W567" s="2"/>
      <c r="X567" s="2"/>
      <c r="Y567" s="2"/>
      <c r="Z567" s="2"/>
    </row>
    <row r="568" spans="1:26" ht="13.5" customHeight="1" x14ac:dyDescent="0.25">
      <c r="A568" s="2"/>
      <c r="B568" s="2"/>
      <c r="C568" s="103"/>
      <c r="D568" s="2"/>
      <c r="E568" s="103"/>
      <c r="F568" s="2"/>
      <c r="G568" s="2"/>
      <c r="H568" s="2"/>
      <c r="I568" s="2"/>
      <c r="J568" s="2"/>
      <c r="K568" s="2"/>
      <c r="L568" s="2"/>
      <c r="M568" s="2"/>
      <c r="N568" s="2"/>
      <c r="O568" s="2"/>
      <c r="P568" s="2"/>
      <c r="Q568" s="2"/>
      <c r="R568" s="2"/>
      <c r="S568" s="2"/>
      <c r="T568" s="2"/>
      <c r="U568" s="2"/>
      <c r="V568" s="2"/>
      <c r="W568" s="2"/>
      <c r="X568" s="2"/>
      <c r="Y568" s="2"/>
      <c r="Z568" s="2"/>
    </row>
    <row r="569" spans="1:26" ht="13.5" customHeight="1" x14ac:dyDescent="0.25">
      <c r="A569" s="2"/>
      <c r="B569" s="2"/>
      <c r="C569" s="103"/>
      <c r="D569" s="2"/>
      <c r="E569" s="103"/>
      <c r="F569" s="2"/>
      <c r="G569" s="2"/>
      <c r="H569" s="2"/>
      <c r="I569" s="2"/>
      <c r="J569" s="2"/>
      <c r="K569" s="2"/>
      <c r="L569" s="2"/>
      <c r="M569" s="2"/>
      <c r="N569" s="2"/>
      <c r="O569" s="2"/>
      <c r="P569" s="2"/>
      <c r="Q569" s="2"/>
      <c r="R569" s="2"/>
      <c r="S569" s="2"/>
      <c r="T569" s="2"/>
      <c r="U569" s="2"/>
      <c r="V569" s="2"/>
      <c r="W569" s="2"/>
      <c r="X569" s="2"/>
      <c r="Y569" s="2"/>
      <c r="Z569" s="2"/>
    </row>
    <row r="570" spans="1:26" ht="13.5" customHeight="1" x14ac:dyDescent="0.25">
      <c r="A570" s="2"/>
      <c r="B570" s="2"/>
      <c r="C570" s="103"/>
      <c r="D570" s="2"/>
      <c r="E570" s="103"/>
      <c r="F570" s="2"/>
      <c r="G570" s="2"/>
      <c r="H570" s="2"/>
      <c r="I570" s="2"/>
      <c r="J570" s="2"/>
      <c r="K570" s="2"/>
      <c r="L570" s="2"/>
      <c r="M570" s="2"/>
      <c r="N570" s="2"/>
      <c r="O570" s="2"/>
      <c r="P570" s="2"/>
      <c r="Q570" s="2"/>
      <c r="R570" s="2"/>
      <c r="S570" s="2"/>
      <c r="T570" s="2"/>
      <c r="U570" s="2"/>
      <c r="V570" s="2"/>
      <c r="W570" s="2"/>
      <c r="X570" s="2"/>
      <c r="Y570" s="2"/>
      <c r="Z570" s="2"/>
    </row>
    <row r="571" spans="1:26" ht="13.5" customHeight="1" x14ac:dyDescent="0.25">
      <c r="A571" s="2"/>
      <c r="B571" s="2"/>
      <c r="C571" s="103"/>
      <c r="D571" s="2"/>
      <c r="E571" s="103"/>
      <c r="F571" s="2"/>
      <c r="G571" s="2"/>
      <c r="H571" s="2"/>
      <c r="I571" s="2"/>
      <c r="J571" s="2"/>
      <c r="K571" s="2"/>
      <c r="L571" s="2"/>
      <c r="M571" s="2"/>
      <c r="N571" s="2"/>
      <c r="O571" s="2"/>
      <c r="P571" s="2"/>
      <c r="Q571" s="2"/>
      <c r="R571" s="2"/>
      <c r="S571" s="2"/>
      <c r="T571" s="2"/>
      <c r="U571" s="2"/>
      <c r="V571" s="2"/>
      <c r="W571" s="2"/>
      <c r="X571" s="2"/>
      <c r="Y571" s="2"/>
      <c r="Z571" s="2"/>
    </row>
    <row r="572" spans="1:26" ht="13.5" customHeight="1" x14ac:dyDescent="0.25">
      <c r="A572" s="2"/>
      <c r="B572" s="2"/>
      <c r="C572" s="103"/>
      <c r="D572" s="2"/>
      <c r="E572" s="103"/>
      <c r="F572" s="2"/>
      <c r="G572" s="2"/>
      <c r="H572" s="2"/>
      <c r="I572" s="2"/>
      <c r="J572" s="2"/>
      <c r="K572" s="2"/>
      <c r="L572" s="2"/>
      <c r="M572" s="2"/>
      <c r="N572" s="2"/>
      <c r="O572" s="2"/>
      <c r="P572" s="2"/>
      <c r="Q572" s="2"/>
      <c r="R572" s="2"/>
      <c r="S572" s="2"/>
      <c r="T572" s="2"/>
      <c r="U572" s="2"/>
      <c r="V572" s="2"/>
      <c r="W572" s="2"/>
      <c r="X572" s="2"/>
      <c r="Y572" s="2"/>
      <c r="Z572" s="2"/>
    </row>
    <row r="573" spans="1:26" ht="13.5" customHeight="1" x14ac:dyDescent="0.25">
      <c r="A573" s="2"/>
      <c r="B573" s="2"/>
      <c r="C573" s="103"/>
      <c r="D573" s="2"/>
      <c r="E573" s="103"/>
      <c r="F573" s="2"/>
      <c r="G573" s="2"/>
      <c r="H573" s="2"/>
      <c r="I573" s="2"/>
      <c r="J573" s="2"/>
      <c r="K573" s="2"/>
      <c r="L573" s="2"/>
      <c r="M573" s="2"/>
      <c r="N573" s="2"/>
      <c r="O573" s="2"/>
      <c r="P573" s="2"/>
      <c r="Q573" s="2"/>
      <c r="R573" s="2"/>
      <c r="S573" s="2"/>
      <c r="T573" s="2"/>
      <c r="U573" s="2"/>
      <c r="V573" s="2"/>
      <c r="W573" s="2"/>
      <c r="X573" s="2"/>
      <c r="Y573" s="2"/>
      <c r="Z573" s="2"/>
    </row>
    <row r="574" spans="1:26" ht="13.5" customHeight="1" x14ac:dyDescent="0.25">
      <c r="A574" s="2"/>
      <c r="B574" s="2"/>
      <c r="C574" s="103"/>
      <c r="D574" s="2"/>
      <c r="E574" s="103"/>
      <c r="F574" s="2"/>
      <c r="G574" s="2"/>
      <c r="H574" s="2"/>
      <c r="I574" s="2"/>
      <c r="J574" s="2"/>
      <c r="K574" s="2"/>
      <c r="L574" s="2"/>
      <c r="M574" s="2"/>
      <c r="N574" s="2"/>
      <c r="O574" s="2"/>
      <c r="P574" s="2"/>
      <c r="Q574" s="2"/>
      <c r="R574" s="2"/>
      <c r="S574" s="2"/>
      <c r="T574" s="2"/>
      <c r="U574" s="2"/>
      <c r="V574" s="2"/>
      <c r="W574" s="2"/>
      <c r="X574" s="2"/>
      <c r="Y574" s="2"/>
      <c r="Z574" s="2"/>
    </row>
    <row r="575" spans="1:26" ht="13.5" customHeight="1" x14ac:dyDescent="0.25">
      <c r="A575" s="2"/>
      <c r="B575" s="2"/>
      <c r="C575" s="103"/>
      <c r="D575" s="2"/>
      <c r="E575" s="103"/>
      <c r="F575" s="2"/>
      <c r="G575" s="2"/>
      <c r="H575" s="2"/>
      <c r="I575" s="2"/>
      <c r="J575" s="2"/>
      <c r="K575" s="2"/>
      <c r="L575" s="2"/>
      <c r="M575" s="2"/>
      <c r="N575" s="2"/>
      <c r="O575" s="2"/>
      <c r="P575" s="2"/>
      <c r="Q575" s="2"/>
      <c r="R575" s="2"/>
      <c r="S575" s="2"/>
      <c r="T575" s="2"/>
      <c r="U575" s="2"/>
      <c r="V575" s="2"/>
      <c r="W575" s="2"/>
      <c r="X575" s="2"/>
      <c r="Y575" s="2"/>
      <c r="Z575" s="2"/>
    </row>
    <row r="576" spans="1:26" ht="13.5" customHeight="1" x14ac:dyDescent="0.25">
      <c r="A576" s="2"/>
      <c r="B576" s="2"/>
      <c r="C576" s="103"/>
      <c r="D576" s="2"/>
      <c r="E576" s="103"/>
      <c r="F576" s="2"/>
      <c r="G576" s="2"/>
      <c r="H576" s="2"/>
      <c r="I576" s="2"/>
      <c r="J576" s="2"/>
      <c r="K576" s="2"/>
      <c r="L576" s="2"/>
      <c r="M576" s="2"/>
      <c r="N576" s="2"/>
      <c r="O576" s="2"/>
      <c r="P576" s="2"/>
      <c r="Q576" s="2"/>
      <c r="R576" s="2"/>
      <c r="S576" s="2"/>
      <c r="T576" s="2"/>
      <c r="U576" s="2"/>
      <c r="V576" s="2"/>
      <c r="W576" s="2"/>
      <c r="X576" s="2"/>
      <c r="Y576" s="2"/>
      <c r="Z576" s="2"/>
    </row>
    <row r="577" spans="1:26" ht="13.5" customHeight="1" x14ac:dyDescent="0.25">
      <c r="A577" s="2"/>
      <c r="B577" s="2"/>
      <c r="C577" s="103"/>
      <c r="D577" s="2"/>
      <c r="E577" s="103"/>
      <c r="F577" s="2"/>
      <c r="G577" s="2"/>
      <c r="H577" s="2"/>
      <c r="I577" s="2"/>
      <c r="J577" s="2"/>
      <c r="K577" s="2"/>
      <c r="L577" s="2"/>
      <c r="M577" s="2"/>
      <c r="N577" s="2"/>
      <c r="O577" s="2"/>
      <c r="P577" s="2"/>
      <c r="Q577" s="2"/>
      <c r="R577" s="2"/>
      <c r="S577" s="2"/>
      <c r="T577" s="2"/>
      <c r="U577" s="2"/>
      <c r="V577" s="2"/>
      <c r="W577" s="2"/>
      <c r="X577" s="2"/>
      <c r="Y577" s="2"/>
      <c r="Z577" s="2"/>
    </row>
    <row r="578" spans="1:26" ht="13.5" customHeight="1" x14ac:dyDescent="0.25">
      <c r="A578" s="2"/>
      <c r="B578" s="2"/>
      <c r="C578" s="103"/>
      <c r="D578" s="2"/>
      <c r="E578" s="103"/>
      <c r="F578" s="2"/>
      <c r="G578" s="2"/>
      <c r="H578" s="2"/>
      <c r="I578" s="2"/>
      <c r="J578" s="2"/>
      <c r="K578" s="2"/>
      <c r="L578" s="2"/>
      <c r="M578" s="2"/>
      <c r="N578" s="2"/>
      <c r="O578" s="2"/>
      <c r="P578" s="2"/>
      <c r="Q578" s="2"/>
      <c r="R578" s="2"/>
      <c r="S578" s="2"/>
      <c r="T578" s="2"/>
      <c r="U578" s="2"/>
      <c r="V578" s="2"/>
      <c r="W578" s="2"/>
      <c r="X578" s="2"/>
      <c r="Y578" s="2"/>
      <c r="Z578" s="2"/>
    </row>
    <row r="579" spans="1:26" ht="13.5" customHeight="1" x14ac:dyDescent="0.25">
      <c r="A579" s="2"/>
      <c r="B579" s="2"/>
      <c r="C579" s="103"/>
      <c r="D579" s="2"/>
      <c r="E579" s="103"/>
      <c r="F579" s="2"/>
      <c r="G579" s="2"/>
      <c r="H579" s="2"/>
      <c r="I579" s="2"/>
      <c r="J579" s="2"/>
      <c r="K579" s="2"/>
      <c r="L579" s="2"/>
      <c r="M579" s="2"/>
      <c r="N579" s="2"/>
      <c r="O579" s="2"/>
      <c r="P579" s="2"/>
      <c r="Q579" s="2"/>
      <c r="R579" s="2"/>
      <c r="S579" s="2"/>
      <c r="T579" s="2"/>
      <c r="U579" s="2"/>
      <c r="V579" s="2"/>
      <c r="W579" s="2"/>
      <c r="X579" s="2"/>
      <c r="Y579" s="2"/>
      <c r="Z579" s="2"/>
    </row>
    <row r="580" spans="1:26" ht="13.5" customHeight="1" x14ac:dyDescent="0.25">
      <c r="A580" s="2"/>
      <c r="B580" s="2"/>
      <c r="C580" s="103"/>
      <c r="D580" s="2"/>
      <c r="E580" s="103"/>
      <c r="F580" s="2"/>
      <c r="G580" s="2"/>
      <c r="H580" s="2"/>
      <c r="I580" s="2"/>
      <c r="J580" s="2"/>
      <c r="K580" s="2"/>
      <c r="L580" s="2"/>
      <c r="M580" s="2"/>
      <c r="N580" s="2"/>
      <c r="O580" s="2"/>
      <c r="P580" s="2"/>
      <c r="Q580" s="2"/>
      <c r="R580" s="2"/>
      <c r="S580" s="2"/>
      <c r="T580" s="2"/>
      <c r="U580" s="2"/>
      <c r="V580" s="2"/>
      <c r="W580" s="2"/>
      <c r="X580" s="2"/>
      <c r="Y580" s="2"/>
      <c r="Z580" s="2"/>
    </row>
    <row r="581" spans="1:26" ht="13.5" customHeight="1" x14ac:dyDescent="0.25">
      <c r="A581" s="2"/>
      <c r="B581" s="2"/>
      <c r="C581" s="103"/>
      <c r="D581" s="2"/>
      <c r="E581" s="103"/>
      <c r="F581" s="2"/>
      <c r="G581" s="2"/>
      <c r="H581" s="2"/>
      <c r="I581" s="2"/>
      <c r="J581" s="2"/>
      <c r="K581" s="2"/>
      <c r="L581" s="2"/>
      <c r="M581" s="2"/>
      <c r="N581" s="2"/>
      <c r="O581" s="2"/>
      <c r="P581" s="2"/>
      <c r="Q581" s="2"/>
      <c r="R581" s="2"/>
      <c r="S581" s="2"/>
      <c r="T581" s="2"/>
      <c r="U581" s="2"/>
      <c r="V581" s="2"/>
      <c r="W581" s="2"/>
      <c r="X581" s="2"/>
      <c r="Y581" s="2"/>
      <c r="Z581" s="2"/>
    </row>
    <row r="582" spans="1:26" ht="13.5" customHeight="1" x14ac:dyDescent="0.25">
      <c r="A582" s="2"/>
      <c r="B582" s="2"/>
      <c r="C582" s="103"/>
      <c r="D582" s="2"/>
      <c r="E582" s="103"/>
      <c r="F582" s="2"/>
      <c r="G582" s="2"/>
      <c r="H582" s="2"/>
      <c r="I582" s="2"/>
      <c r="J582" s="2"/>
      <c r="K582" s="2"/>
      <c r="L582" s="2"/>
      <c r="M582" s="2"/>
      <c r="N582" s="2"/>
      <c r="O582" s="2"/>
      <c r="P582" s="2"/>
      <c r="Q582" s="2"/>
      <c r="R582" s="2"/>
      <c r="S582" s="2"/>
      <c r="T582" s="2"/>
      <c r="U582" s="2"/>
      <c r="V582" s="2"/>
      <c r="W582" s="2"/>
      <c r="X582" s="2"/>
      <c r="Y582" s="2"/>
      <c r="Z582" s="2"/>
    </row>
    <row r="583" spans="1:26" ht="13.5" customHeight="1" x14ac:dyDescent="0.25">
      <c r="A583" s="2"/>
      <c r="B583" s="2"/>
      <c r="C583" s="103"/>
      <c r="D583" s="2"/>
      <c r="E583" s="103"/>
      <c r="F583" s="2"/>
      <c r="G583" s="2"/>
      <c r="H583" s="2"/>
      <c r="I583" s="2"/>
      <c r="J583" s="2"/>
      <c r="K583" s="2"/>
      <c r="L583" s="2"/>
      <c r="M583" s="2"/>
      <c r="N583" s="2"/>
      <c r="O583" s="2"/>
      <c r="P583" s="2"/>
      <c r="Q583" s="2"/>
      <c r="R583" s="2"/>
      <c r="S583" s="2"/>
      <c r="T583" s="2"/>
      <c r="U583" s="2"/>
      <c r="V583" s="2"/>
      <c r="W583" s="2"/>
      <c r="X583" s="2"/>
      <c r="Y583" s="2"/>
      <c r="Z583" s="2"/>
    </row>
    <row r="584" spans="1:26" ht="13.5" customHeight="1" x14ac:dyDescent="0.25">
      <c r="A584" s="2"/>
      <c r="B584" s="2"/>
      <c r="C584" s="103"/>
      <c r="D584" s="2"/>
      <c r="E584" s="103"/>
      <c r="F584" s="2"/>
      <c r="G584" s="2"/>
      <c r="H584" s="2"/>
      <c r="I584" s="2"/>
      <c r="J584" s="2"/>
      <c r="K584" s="2"/>
      <c r="L584" s="2"/>
      <c r="M584" s="2"/>
      <c r="N584" s="2"/>
      <c r="O584" s="2"/>
      <c r="P584" s="2"/>
      <c r="Q584" s="2"/>
      <c r="R584" s="2"/>
      <c r="S584" s="2"/>
      <c r="T584" s="2"/>
      <c r="U584" s="2"/>
      <c r="V584" s="2"/>
      <c r="W584" s="2"/>
      <c r="X584" s="2"/>
      <c r="Y584" s="2"/>
      <c r="Z584" s="2"/>
    </row>
    <row r="585" spans="1:26" ht="13.5" customHeight="1" x14ac:dyDescent="0.25">
      <c r="A585" s="2"/>
      <c r="B585" s="2"/>
      <c r="C585" s="103"/>
      <c r="D585" s="2"/>
      <c r="E585" s="103"/>
      <c r="F585" s="2"/>
      <c r="G585" s="2"/>
      <c r="H585" s="2"/>
      <c r="I585" s="2"/>
      <c r="J585" s="2"/>
      <c r="K585" s="2"/>
      <c r="L585" s="2"/>
      <c r="M585" s="2"/>
      <c r="N585" s="2"/>
      <c r="O585" s="2"/>
      <c r="P585" s="2"/>
      <c r="Q585" s="2"/>
      <c r="R585" s="2"/>
      <c r="S585" s="2"/>
      <c r="T585" s="2"/>
      <c r="U585" s="2"/>
      <c r="V585" s="2"/>
      <c r="W585" s="2"/>
      <c r="X585" s="2"/>
      <c r="Y585" s="2"/>
      <c r="Z585" s="2"/>
    </row>
    <row r="586" spans="1:26" ht="13.5" customHeight="1" x14ac:dyDescent="0.25">
      <c r="A586" s="2"/>
      <c r="B586" s="2"/>
      <c r="C586" s="103"/>
      <c r="D586" s="2"/>
      <c r="E586" s="103"/>
      <c r="F586" s="2"/>
      <c r="G586" s="2"/>
      <c r="H586" s="2"/>
      <c r="I586" s="2"/>
      <c r="J586" s="2"/>
      <c r="K586" s="2"/>
      <c r="L586" s="2"/>
      <c r="M586" s="2"/>
      <c r="N586" s="2"/>
      <c r="O586" s="2"/>
      <c r="P586" s="2"/>
      <c r="Q586" s="2"/>
      <c r="R586" s="2"/>
      <c r="S586" s="2"/>
      <c r="T586" s="2"/>
      <c r="U586" s="2"/>
      <c r="V586" s="2"/>
      <c r="W586" s="2"/>
      <c r="X586" s="2"/>
      <c r="Y586" s="2"/>
      <c r="Z586" s="2"/>
    </row>
    <row r="587" spans="1:26" ht="13.5" customHeight="1" x14ac:dyDescent="0.25">
      <c r="A587" s="2"/>
      <c r="B587" s="2"/>
      <c r="C587" s="103"/>
      <c r="D587" s="2"/>
      <c r="E587" s="103"/>
      <c r="F587" s="2"/>
      <c r="G587" s="2"/>
      <c r="H587" s="2"/>
      <c r="I587" s="2"/>
      <c r="J587" s="2"/>
      <c r="K587" s="2"/>
      <c r="L587" s="2"/>
      <c r="M587" s="2"/>
      <c r="N587" s="2"/>
      <c r="O587" s="2"/>
      <c r="P587" s="2"/>
      <c r="Q587" s="2"/>
      <c r="R587" s="2"/>
      <c r="S587" s="2"/>
      <c r="T587" s="2"/>
      <c r="U587" s="2"/>
      <c r="V587" s="2"/>
      <c r="W587" s="2"/>
      <c r="X587" s="2"/>
      <c r="Y587" s="2"/>
      <c r="Z587" s="2"/>
    </row>
    <row r="588" spans="1:26" ht="13.5" customHeight="1" x14ac:dyDescent="0.25">
      <c r="A588" s="2"/>
      <c r="B588" s="2"/>
      <c r="C588" s="103"/>
      <c r="D588" s="2"/>
      <c r="E588" s="103"/>
      <c r="F588" s="2"/>
      <c r="G588" s="2"/>
      <c r="H588" s="2"/>
      <c r="I588" s="2"/>
      <c r="J588" s="2"/>
      <c r="K588" s="2"/>
      <c r="L588" s="2"/>
      <c r="M588" s="2"/>
      <c r="N588" s="2"/>
      <c r="O588" s="2"/>
      <c r="P588" s="2"/>
      <c r="Q588" s="2"/>
      <c r="R588" s="2"/>
      <c r="S588" s="2"/>
      <c r="T588" s="2"/>
      <c r="U588" s="2"/>
      <c r="V588" s="2"/>
      <c r="W588" s="2"/>
      <c r="X588" s="2"/>
      <c r="Y588" s="2"/>
      <c r="Z588" s="2"/>
    </row>
    <row r="589" spans="1:26" ht="13.5" customHeight="1" x14ac:dyDescent="0.25">
      <c r="A589" s="2"/>
      <c r="B589" s="2"/>
      <c r="C589" s="103"/>
      <c r="D589" s="2"/>
      <c r="E589" s="103"/>
      <c r="F589" s="2"/>
      <c r="G589" s="2"/>
      <c r="H589" s="2"/>
      <c r="I589" s="2"/>
      <c r="J589" s="2"/>
      <c r="K589" s="2"/>
      <c r="L589" s="2"/>
      <c r="M589" s="2"/>
      <c r="N589" s="2"/>
      <c r="O589" s="2"/>
      <c r="P589" s="2"/>
      <c r="Q589" s="2"/>
      <c r="R589" s="2"/>
      <c r="S589" s="2"/>
      <c r="T589" s="2"/>
      <c r="U589" s="2"/>
      <c r="V589" s="2"/>
      <c r="W589" s="2"/>
      <c r="X589" s="2"/>
      <c r="Y589" s="2"/>
      <c r="Z589" s="2"/>
    </row>
    <row r="590" spans="1:26" ht="13.5" customHeight="1" x14ac:dyDescent="0.25">
      <c r="A590" s="2"/>
      <c r="B590" s="2"/>
      <c r="C590" s="103"/>
      <c r="D590" s="2"/>
      <c r="E590" s="103"/>
      <c r="F590" s="2"/>
      <c r="G590" s="2"/>
      <c r="H590" s="2"/>
      <c r="I590" s="2"/>
      <c r="J590" s="2"/>
      <c r="K590" s="2"/>
      <c r="L590" s="2"/>
      <c r="M590" s="2"/>
      <c r="N590" s="2"/>
      <c r="O590" s="2"/>
      <c r="P590" s="2"/>
      <c r="Q590" s="2"/>
      <c r="R590" s="2"/>
      <c r="S590" s="2"/>
      <c r="T590" s="2"/>
      <c r="U590" s="2"/>
      <c r="V590" s="2"/>
      <c r="W590" s="2"/>
      <c r="X590" s="2"/>
      <c r="Y590" s="2"/>
      <c r="Z590" s="2"/>
    </row>
    <row r="591" spans="1:26" ht="13.5" customHeight="1" x14ac:dyDescent="0.25">
      <c r="A591" s="2"/>
      <c r="B591" s="2"/>
      <c r="C591" s="103"/>
      <c r="D591" s="2"/>
      <c r="E591" s="103"/>
      <c r="F591" s="2"/>
      <c r="G591" s="2"/>
      <c r="H591" s="2"/>
      <c r="I591" s="2"/>
      <c r="J591" s="2"/>
      <c r="K591" s="2"/>
      <c r="L591" s="2"/>
      <c r="M591" s="2"/>
      <c r="N591" s="2"/>
      <c r="O591" s="2"/>
      <c r="P591" s="2"/>
      <c r="Q591" s="2"/>
      <c r="R591" s="2"/>
      <c r="S591" s="2"/>
      <c r="T591" s="2"/>
      <c r="U591" s="2"/>
      <c r="V591" s="2"/>
      <c r="W591" s="2"/>
      <c r="X591" s="2"/>
      <c r="Y591" s="2"/>
      <c r="Z591" s="2"/>
    </row>
    <row r="592" spans="1:26" ht="13.5" customHeight="1" x14ac:dyDescent="0.25">
      <c r="A592" s="2"/>
      <c r="B592" s="2"/>
      <c r="C592" s="103"/>
      <c r="D592" s="2"/>
      <c r="E592" s="103"/>
      <c r="F592" s="2"/>
      <c r="G592" s="2"/>
      <c r="H592" s="2"/>
      <c r="I592" s="2"/>
      <c r="J592" s="2"/>
      <c r="K592" s="2"/>
      <c r="L592" s="2"/>
      <c r="M592" s="2"/>
      <c r="N592" s="2"/>
      <c r="O592" s="2"/>
      <c r="P592" s="2"/>
      <c r="Q592" s="2"/>
      <c r="R592" s="2"/>
      <c r="S592" s="2"/>
      <c r="T592" s="2"/>
      <c r="U592" s="2"/>
      <c r="V592" s="2"/>
      <c r="W592" s="2"/>
      <c r="X592" s="2"/>
      <c r="Y592" s="2"/>
      <c r="Z592" s="2"/>
    </row>
    <row r="593" spans="1:26" ht="13.5" customHeight="1" x14ac:dyDescent="0.25">
      <c r="A593" s="2"/>
      <c r="B593" s="2"/>
      <c r="C593" s="103"/>
      <c r="D593" s="2"/>
      <c r="E593" s="103"/>
      <c r="F593" s="2"/>
      <c r="G593" s="2"/>
      <c r="H593" s="2"/>
      <c r="I593" s="2"/>
      <c r="J593" s="2"/>
      <c r="K593" s="2"/>
      <c r="L593" s="2"/>
      <c r="M593" s="2"/>
      <c r="N593" s="2"/>
      <c r="O593" s="2"/>
      <c r="P593" s="2"/>
      <c r="Q593" s="2"/>
      <c r="R593" s="2"/>
      <c r="S593" s="2"/>
      <c r="T593" s="2"/>
      <c r="U593" s="2"/>
      <c r="V593" s="2"/>
      <c r="W593" s="2"/>
      <c r="X593" s="2"/>
      <c r="Y593" s="2"/>
      <c r="Z593" s="2"/>
    </row>
    <row r="594" spans="1:26" ht="13.5" customHeight="1" x14ac:dyDescent="0.25">
      <c r="A594" s="2"/>
      <c r="B594" s="2"/>
      <c r="C594" s="103"/>
      <c r="D594" s="2"/>
      <c r="E594" s="103"/>
      <c r="F594" s="2"/>
      <c r="G594" s="2"/>
      <c r="H594" s="2"/>
      <c r="I594" s="2"/>
      <c r="J594" s="2"/>
      <c r="K594" s="2"/>
      <c r="L594" s="2"/>
      <c r="M594" s="2"/>
      <c r="N594" s="2"/>
      <c r="O594" s="2"/>
      <c r="P594" s="2"/>
      <c r="Q594" s="2"/>
      <c r="R594" s="2"/>
      <c r="S594" s="2"/>
      <c r="T594" s="2"/>
      <c r="U594" s="2"/>
      <c r="V594" s="2"/>
      <c r="W594" s="2"/>
      <c r="X594" s="2"/>
      <c r="Y594" s="2"/>
      <c r="Z594" s="2"/>
    </row>
    <row r="595" spans="1:26" ht="13.5" customHeight="1" x14ac:dyDescent="0.25">
      <c r="A595" s="2"/>
      <c r="B595" s="2"/>
      <c r="C595" s="103"/>
      <c r="D595" s="2"/>
      <c r="E595" s="103"/>
      <c r="F595" s="2"/>
      <c r="G595" s="2"/>
      <c r="H595" s="2"/>
      <c r="I595" s="2"/>
      <c r="J595" s="2"/>
      <c r="K595" s="2"/>
      <c r="L595" s="2"/>
      <c r="M595" s="2"/>
      <c r="N595" s="2"/>
      <c r="O595" s="2"/>
      <c r="P595" s="2"/>
      <c r="Q595" s="2"/>
      <c r="R595" s="2"/>
      <c r="S595" s="2"/>
      <c r="T595" s="2"/>
      <c r="U595" s="2"/>
      <c r="V595" s="2"/>
      <c r="W595" s="2"/>
      <c r="X595" s="2"/>
      <c r="Y595" s="2"/>
      <c r="Z595" s="2"/>
    </row>
    <row r="596" spans="1:26" ht="13.5" customHeight="1" x14ac:dyDescent="0.25">
      <c r="A596" s="2"/>
      <c r="B596" s="2"/>
      <c r="C596" s="103"/>
      <c r="D596" s="2"/>
      <c r="E596" s="103"/>
      <c r="F596" s="2"/>
      <c r="G596" s="2"/>
      <c r="H596" s="2"/>
      <c r="I596" s="2"/>
      <c r="J596" s="2"/>
      <c r="K596" s="2"/>
      <c r="L596" s="2"/>
      <c r="M596" s="2"/>
      <c r="N596" s="2"/>
      <c r="O596" s="2"/>
      <c r="P596" s="2"/>
      <c r="Q596" s="2"/>
      <c r="R596" s="2"/>
      <c r="S596" s="2"/>
      <c r="T596" s="2"/>
      <c r="U596" s="2"/>
      <c r="V596" s="2"/>
      <c r="W596" s="2"/>
      <c r="X596" s="2"/>
      <c r="Y596" s="2"/>
      <c r="Z596" s="2"/>
    </row>
    <row r="597" spans="1:26" ht="13.5" customHeight="1" x14ac:dyDescent="0.25">
      <c r="A597" s="2"/>
      <c r="B597" s="2"/>
      <c r="C597" s="103"/>
      <c r="D597" s="2"/>
      <c r="E597" s="103"/>
      <c r="F597" s="2"/>
      <c r="G597" s="2"/>
      <c r="H597" s="2"/>
      <c r="I597" s="2"/>
      <c r="J597" s="2"/>
      <c r="K597" s="2"/>
      <c r="L597" s="2"/>
      <c r="M597" s="2"/>
      <c r="N597" s="2"/>
      <c r="O597" s="2"/>
      <c r="P597" s="2"/>
      <c r="Q597" s="2"/>
      <c r="R597" s="2"/>
      <c r="S597" s="2"/>
      <c r="T597" s="2"/>
      <c r="U597" s="2"/>
      <c r="V597" s="2"/>
      <c r="W597" s="2"/>
      <c r="X597" s="2"/>
      <c r="Y597" s="2"/>
      <c r="Z597" s="2"/>
    </row>
    <row r="598" spans="1:26" ht="13.5" customHeight="1" x14ac:dyDescent="0.25">
      <c r="A598" s="2"/>
      <c r="B598" s="2"/>
      <c r="C598" s="103"/>
      <c r="D598" s="2"/>
      <c r="E598" s="103"/>
      <c r="F598" s="2"/>
      <c r="G598" s="2"/>
      <c r="H598" s="2"/>
      <c r="I598" s="2"/>
      <c r="J598" s="2"/>
      <c r="K598" s="2"/>
      <c r="L598" s="2"/>
      <c r="M598" s="2"/>
      <c r="N598" s="2"/>
      <c r="O598" s="2"/>
      <c r="P598" s="2"/>
      <c r="Q598" s="2"/>
      <c r="R598" s="2"/>
      <c r="S598" s="2"/>
      <c r="T598" s="2"/>
      <c r="U598" s="2"/>
      <c r="V598" s="2"/>
      <c r="W598" s="2"/>
      <c r="X598" s="2"/>
      <c r="Y598" s="2"/>
      <c r="Z598" s="2"/>
    </row>
    <row r="599" spans="1:26" ht="13.5" customHeight="1" x14ac:dyDescent="0.25">
      <c r="A599" s="2"/>
      <c r="B599" s="2"/>
      <c r="C599" s="103"/>
      <c r="D599" s="2"/>
      <c r="E599" s="103"/>
      <c r="F599" s="2"/>
      <c r="G599" s="2"/>
      <c r="H599" s="2"/>
      <c r="I599" s="2"/>
      <c r="J599" s="2"/>
      <c r="K599" s="2"/>
      <c r="L599" s="2"/>
      <c r="M599" s="2"/>
      <c r="N599" s="2"/>
      <c r="O599" s="2"/>
      <c r="P599" s="2"/>
      <c r="Q599" s="2"/>
      <c r="R599" s="2"/>
      <c r="S599" s="2"/>
      <c r="T599" s="2"/>
      <c r="U599" s="2"/>
      <c r="V599" s="2"/>
      <c r="W599" s="2"/>
      <c r="X599" s="2"/>
      <c r="Y599" s="2"/>
      <c r="Z599" s="2"/>
    </row>
    <row r="600" spans="1:26" ht="13.5" customHeight="1" x14ac:dyDescent="0.25">
      <c r="A600" s="2"/>
      <c r="B600" s="2"/>
      <c r="C600" s="103"/>
      <c r="D600" s="2"/>
      <c r="E600" s="103"/>
      <c r="F600" s="2"/>
      <c r="G600" s="2"/>
      <c r="H600" s="2"/>
      <c r="I600" s="2"/>
      <c r="J600" s="2"/>
      <c r="K600" s="2"/>
      <c r="L600" s="2"/>
      <c r="M600" s="2"/>
      <c r="N600" s="2"/>
      <c r="O600" s="2"/>
      <c r="P600" s="2"/>
      <c r="Q600" s="2"/>
      <c r="R600" s="2"/>
      <c r="S600" s="2"/>
      <c r="T600" s="2"/>
      <c r="U600" s="2"/>
      <c r="V600" s="2"/>
      <c r="W600" s="2"/>
      <c r="X600" s="2"/>
      <c r="Y600" s="2"/>
      <c r="Z600" s="2"/>
    </row>
    <row r="601" spans="1:26" ht="13.5" customHeight="1" x14ac:dyDescent="0.25">
      <c r="A601" s="2"/>
      <c r="B601" s="2"/>
      <c r="C601" s="103"/>
      <c r="D601" s="2"/>
      <c r="E601" s="103"/>
      <c r="F601" s="2"/>
      <c r="G601" s="2"/>
      <c r="H601" s="2"/>
      <c r="I601" s="2"/>
      <c r="J601" s="2"/>
      <c r="K601" s="2"/>
      <c r="L601" s="2"/>
      <c r="M601" s="2"/>
      <c r="N601" s="2"/>
      <c r="O601" s="2"/>
      <c r="P601" s="2"/>
      <c r="Q601" s="2"/>
      <c r="R601" s="2"/>
      <c r="S601" s="2"/>
      <c r="T601" s="2"/>
      <c r="U601" s="2"/>
      <c r="V601" s="2"/>
      <c r="W601" s="2"/>
      <c r="X601" s="2"/>
      <c r="Y601" s="2"/>
      <c r="Z601" s="2"/>
    </row>
    <row r="602" spans="1:26" ht="13.5" customHeight="1" x14ac:dyDescent="0.25">
      <c r="A602" s="2"/>
      <c r="B602" s="2"/>
      <c r="C602" s="103"/>
      <c r="D602" s="2"/>
      <c r="E602" s="103"/>
      <c r="F602" s="2"/>
      <c r="G602" s="2"/>
      <c r="H602" s="2"/>
      <c r="I602" s="2"/>
      <c r="J602" s="2"/>
      <c r="K602" s="2"/>
      <c r="L602" s="2"/>
      <c r="M602" s="2"/>
      <c r="N602" s="2"/>
      <c r="O602" s="2"/>
      <c r="P602" s="2"/>
      <c r="Q602" s="2"/>
      <c r="R602" s="2"/>
      <c r="S602" s="2"/>
      <c r="T602" s="2"/>
      <c r="U602" s="2"/>
      <c r="V602" s="2"/>
      <c r="W602" s="2"/>
      <c r="X602" s="2"/>
      <c r="Y602" s="2"/>
      <c r="Z602" s="2"/>
    </row>
    <row r="603" spans="1:26" ht="13.5" customHeight="1" x14ac:dyDescent="0.25">
      <c r="A603" s="2"/>
      <c r="B603" s="2"/>
      <c r="C603" s="103"/>
      <c r="D603" s="2"/>
      <c r="E603" s="103"/>
      <c r="F603" s="2"/>
      <c r="G603" s="2"/>
      <c r="H603" s="2"/>
      <c r="I603" s="2"/>
      <c r="J603" s="2"/>
      <c r="K603" s="2"/>
      <c r="L603" s="2"/>
      <c r="M603" s="2"/>
      <c r="N603" s="2"/>
      <c r="O603" s="2"/>
      <c r="P603" s="2"/>
      <c r="Q603" s="2"/>
      <c r="R603" s="2"/>
      <c r="S603" s="2"/>
      <c r="T603" s="2"/>
      <c r="U603" s="2"/>
      <c r="V603" s="2"/>
      <c r="W603" s="2"/>
      <c r="X603" s="2"/>
      <c r="Y603" s="2"/>
      <c r="Z603" s="2"/>
    </row>
    <row r="604" spans="1:26" ht="13.5" customHeight="1" x14ac:dyDescent="0.25">
      <c r="A604" s="2"/>
      <c r="B604" s="2"/>
      <c r="C604" s="103"/>
      <c r="D604" s="2"/>
      <c r="E604" s="103"/>
      <c r="F604" s="2"/>
      <c r="G604" s="2"/>
      <c r="H604" s="2"/>
      <c r="I604" s="2"/>
      <c r="J604" s="2"/>
      <c r="K604" s="2"/>
      <c r="L604" s="2"/>
      <c r="M604" s="2"/>
      <c r="N604" s="2"/>
      <c r="O604" s="2"/>
      <c r="P604" s="2"/>
      <c r="Q604" s="2"/>
      <c r="R604" s="2"/>
      <c r="S604" s="2"/>
      <c r="T604" s="2"/>
      <c r="U604" s="2"/>
      <c r="V604" s="2"/>
      <c r="W604" s="2"/>
      <c r="X604" s="2"/>
      <c r="Y604" s="2"/>
      <c r="Z604" s="2"/>
    </row>
    <row r="605" spans="1:26" ht="13.5" customHeight="1" x14ac:dyDescent="0.25">
      <c r="A605" s="2"/>
      <c r="B605" s="2"/>
      <c r="C605" s="103"/>
      <c r="D605" s="2"/>
      <c r="E605" s="103"/>
      <c r="F605" s="2"/>
      <c r="G605" s="2"/>
      <c r="H605" s="2"/>
      <c r="I605" s="2"/>
      <c r="J605" s="2"/>
      <c r="K605" s="2"/>
      <c r="L605" s="2"/>
      <c r="M605" s="2"/>
      <c r="N605" s="2"/>
      <c r="O605" s="2"/>
      <c r="P605" s="2"/>
      <c r="Q605" s="2"/>
      <c r="R605" s="2"/>
      <c r="S605" s="2"/>
      <c r="T605" s="2"/>
      <c r="U605" s="2"/>
      <c r="V605" s="2"/>
      <c r="W605" s="2"/>
      <c r="X605" s="2"/>
      <c r="Y605" s="2"/>
      <c r="Z605" s="2"/>
    </row>
    <row r="606" spans="1:26" ht="13.5" customHeight="1" x14ac:dyDescent="0.25">
      <c r="A606" s="2"/>
      <c r="B606" s="2"/>
      <c r="C606" s="103"/>
      <c r="D606" s="2"/>
      <c r="E606" s="103"/>
      <c r="F606" s="2"/>
      <c r="G606" s="2"/>
      <c r="H606" s="2"/>
      <c r="I606" s="2"/>
      <c r="J606" s="2"/>
      <c r="K606" s="2"/>
      <c r="L606" s="2"/>
      <c r="M606" s="2"/>
      <c r="N606" s="2"/>
      <c r="O606" s="2"/>
      <c r="P606" s="2"/>
      <c r="Q606" s="2"/>
      <c r="R606" s="2"/>
      <c r="S606" s="2"/>
      <c r="T606" s="2"/>
      <c r="U606" s="2"/>
      <c r="V606" s="2"/>
      <c r="W606" s="2"/>
      <c r="X606" s="2"/>
      <c r="Y606" s="2"/>
      <c r="Z606" s="2"/>
    </row>
    <row r="607" spans="1:26" ht="13.5" customHeight="1" x14ac:dyDescent="0.25">
      <c r="A607" s="2"/>
      <c r="B607" s="2"/>
      <c r="C607" s="103"/>
      <c r="D607" s="2"/>
      <c r="E607" s="103"/>
      <c r="F607" s="2"/>
      <c r="G607" s="2"/>
      <c r="H607" s="2"/>
      <c r="I607" s="2"/>
      <c r="J607" s="2"/>
      <c r="K607" s="2"/>
      <c r="L607" s="2"/>
      <c r="M607" s="2"/>
      <c r="N607" s="2"/>
      <c r="O607" s="2"/>
      <c r="P607" s="2"/>
      <c r="Q607" s="2"/>
      <c r="R607" s="2"/>
      <c r="S607" s="2"/>
      <c r="T607" s="2"/>
      <c r="U607" s="2"/>
      <c r="V607" s="2"/>
      <c r="W607" s="2"/>
      <c r="X607" s="2"/>
      <c r="Y607" s="2"/>
      <c r="Z607" s="2"/>
    </row>
    <row r="608" spans="1:26" ht="13.5" customHeight="1" x14ac:dyDescent="0.25">
      <c r="A608" s="2"/>
      <c r="B608" s="2"/>
      <c r="C608" s="103"/>
      <c r="D608" s="2"/>
      <c r="E608" s="103"/>
      <c r="F608" s="2"/>
      <c r="G608" s="2"/>
      <c r="H608" s="2"/>
      <c r="I608" s="2"/>
      <c r="J608" s="2"/>
      <c r="K608" s="2"/>
      <c r="L608" s="2"/>
      <c r="M608" s="2"/>
      <c r="N608" s="2"/>
      <c r="O608" s="2"/>
      <c r="P608" s="2"/>
      <c r="Q608" s="2"/>
      <c r="R608" s="2"/>
      <c r="S608" s="2"/>
      <c r="T608" s="2"/>
      <c r="U608" s="2"/>
      <c r="V608" s="2"/>
      <c r="W608" s="2"/>
      <c r="X608" s="2"/>
      <c r="Y608" s="2"/>
      <c r="Z608" s="2"/>
    </row>
    <row r="609" spans="1:26" ht="13.5" customHeight="1" x14ac:dyDescent="0.25">
      <c r="A609" s="2"/>
      <c r="B609" s="2"/>
      <c r="C609" s="103"/>
      <c r="D609" s="2"/>
      <c r="E609" s="103"/>
      <c r="F609" s="2"/>
      <c r="G609" s="2"/>
      <c r="H609" s="2"/>
      <c r="I609" s="2"/>
      <c r="J609" s="2"/>
      <c r="K609" s="2"/>
      <c r="L609" s="2"/>
      <c r="M609" s="2"/>
      <c r="N609" s="2"/>
      <c r="O609" s="2"/>
      <c r="P609" s="2"/>
      <c r="Q609" s="2"/>
      <c r="R609" s="2"/>
      <c r="S609" s="2"/>
      <c r="T609" s="2"/>
      <c r="U609" s="2"/>
      <c r="V609" s="2"/>
      <c r="W609" s="2"/>
      <c r="X609" s="2"/>
      <c r="Y609" s="2"/>
      <c r="Z609" s="2"/>
    </row>
    <row r="610" spans="1:26" ht="13.5" customHeight="1" x14ac:dyDescent="0.25">
      <c r="A610" s="2"/>
      <c r="B610" s="2"/>
      <c r="C610" s="103"/>
      <c r="D610" s="2"/>
      <c r="E610" s="103"/>
      <c r="F610" s="2"/>
      <c r="G610" s="2"/>
      <c r="H610" s="2"/>
      <c r="I610" s="2"/>
      <c r="J610" s="2"/>
      <c r="K610" s="2"/>
      <c r="L610" s="2"/>
      <c r="M610" s="2"/>
      <c r="N610" s="2"/>
      <c r="O610" s="2"/>
      <c r="P610" s="2"/>
      <c r="Q610" s="2"/>
      <c r="R610" s="2"/>
      <c r="S610" s="2"/>
      <c r="T610" s="2"/>
      <c r="U610" s="2"/>
      <c r="V610" s="2"/>
      <c r="W610" s="2"/>
      <c r="X610" s="2"/>
      <c r="Y610" s="2"/>
      <c r="Z610" s="2"/>
    </row>
    <row r="611" spans="1:26" ht="13.5" customHeight="1" x14ac:dyDescent="0.25">
      <c r="A611" s="2"/>
      <c r="B611" s="2"/>
      <c r="C611" s="103"/>
      <c r="D611" s="2"/>
      <c r="E611" s="103"/>
      <c r="F611" s="2"/>
      <c r="G611" s="2"/>
      <c r="H611" s="2"/>
      <c r="I611" s="2"/>
      <c r="J611" s="2"/>
      <c r="K611" s="2"/>
      <c r="L611" s="2"/>
      <c r="M611" s="2"/>
      <c r="N611" s="2"/>
      <c r="O611" s="2"/>
      <c r="P611" s="2"/>
      <c r="Q611" s="2"/>
      <c r="R611" s="2"/>
      <c r="S611" s="2"/>
      <c r="T611" s="2"/>
      <c r="U611" s="2"/>
      <c r="V611" s="2"/>
      <c r="W611" s="2"/>
      <c r="X611" s="2"/>
      <c r="Y611" s="2"/>
      <c r="Z611" s="2"/>
    </row>
    <row r="612" spans="1:26" ht="13.5" customHeight="1" x14ac:dyDescent="0.25">
      <c r="A612" s="2"/>
      <c r="B612" s="2"/>
      <c r="C612" s="103"/>
      <c r="D612" s="2"/>
      <c r="E612" s="103"/>
      <c r="F612" s="2"/>
      <c r="G612" s="2"/>
      <c r="H612" s="2"/>
      <c r="I612" s="2"/>
      <c r="J612" s="2"/>
      <c r="K612" s="2"/>
      <c r="L612" s="2"/>
      <c r="M612" s="2"/>
      <c r="N612" s="2"/>
      <c r="O612" s="2"/>
      <c r="P612" s="2"/>
      <c r="Q612" s="2"/>
      <c r="R612" s="2"/>
      <c r="S612" s="2"/>
      <c r="T612" s="2"/>
      <c r="U612" s="2"/>
      <c r="V612" s="2"/>
      <c r="W612" s="2"/>
      <c r="X612" s="2"/>
      <c r="Y612" s="2"/>
      <c r="Z612" s="2"/>
    </row>
    <row r="613" spans="1:26" ht="13.5" customHeight="1" x14ac:dyDescent="0.25">
      <c r="A613" s="2"/>
      <c r="B613" s="2"/>
      <c r="C613" s="103"/>
      <c r="D613" s="2"/>
      <c r="E613" s="103"/>
      <c r="F613" s="2"/>
      <c r="G613" s="2"/>
      <c r="H613" s="2"/>
      <c r="I613" s="2"/>
      <c r="J613" s="2"/>
      <c r="K613" s="2"/>
      <c r="L613" s="2"/>
      <c r="M613" s="2"/>
      <c r="N613" s="2"/>
      <c r="O613" s="2"/>
      <c r="P613" s="2"/>
      <c r="Q613" s="2"/>
      <c r="R613" s="2"/>
      <c r="S613" s="2"/>
      <c r="T613" s="2"/>
      <c r="U613" s="2"/>
      <c r="V613" s="2"/>
      <c r="W613" s="2"/>
      <c r="X613" s="2"/>
      <c r="Y613" s="2"/>
      <c r="Z613" s="2"/>
    </row>
    <row r="614" spans="1:26" ht="13.5" customHeight="1" x14ac:dyDescent="0.25">
      <c r="A614" s="2"/>
      <c r="B614" s="2"/>
      <c r="C614" s="103"/>
      <c r="D614" s="2"/>
      <c r="E614" s="103"/>
      <c r="F614" s="2"/>
      <c r="G614" s="2"/>
      <c r="H614" s="2"/>
      <c r="I614" s="2"/>
      <c r="J614" s="2"/>
      <c r="K614" s="2"/>
      <c r="L614" s="2"/>
      <c r="M614" s="2"/>
      <c r="N614" s="2"/>
      <c r="O614" s="2"/>
      <c r="P614" s="2"/>
      <c r="Q614" s="2"/>
      <c r="R614" s="2"/>
      <c r="S614" s="2"/>
      <c r="T614" s="2"/>
      <c r="U614" s="2"/>
      <c r="V614" s="2"/>
      <c r="W614" s="2"/>
      <c r="X614" s="2"/>
      <c r="Y614" s="2"/>
      <c r="Z614" s="2"/>
    </row>
    <row r="615" spans="1:26" ht="13.5" customHeight="1" x14ac:dyDescent="0.25">
      <c r="A615" s="2"/>
      <c r="B615" s="2"/>
      <c r="C615" s="103"/>
      <c r="D615" s="2"/>
      <c r="E615" s="103"/>
      <c r="F615" s="2"/>
      <c r="G615" s="2"/>
      <c r="H615" s="2"/>
      <c r="I615" s="2"/>
      <c r="J615" s="2"/>
      <c r="K615" s="2"/>
      <c r="L615" s="2"/>
      <c r="M615" s="2"/>
      <c r="N615" s="2"/>
      <c r="O615" s="2"/>
      <c r="P615" s="2"/>
      <c r="Q615" s="2"/>
      <c r="R615" s="2"/>
      <c r="S615" s="2"/>
      <c r="T615" s="2"/>
      <c r="U615" s="2"/>
      <c r="V615" s="2"/>
      <c r="W615" s="2"/>
      <c r="X615" s="2"/>
      <c r="Y615" s="2"/>
      <c r="Z615" s="2"/>
    </row>
    <row r="616" spans="1:26" ht="13.5" customHeight="1" x14ac:dyDescent="0.25">
      <c r="A616" s="2"/>
      <c r="B616" s="2"/>
      <c r="C616" s="103"/>
      <c r="D616" s="2"/>
      <c r="E616" s="103"/>
      <c r="F616" s="2"/>
      <c r="G616" s="2"/>
      <c r="H616" s="2"/>
      <c r="I616" s="2"/>
      <c r="J616" s="2"/>
      <c r="K616" s="2"/>
      <c r="L616" s="2"/>
      <c r="M616" s="2"/>
      <c r="N616" s="2"/>
      <c r="O616" s="2"/>
      <c r="P616" s="2"/>
      <c r="Q616" s="2"/>
      <c r="R616" s="2"/>
      <c r="S616" s="2"/>
      <c r="T616" s="2"/>
      <c r="U616" s="2"/>
      <c r="V616" s="2"/>
      <c r="W616" s="2"/>
      <c r="X616" s="2"/>
      <c r="Y616" s="2"/>
      <c r="Z616" s="2"/>
    </row>
    <row r="617" spans="1:26" ht="13.5" customHeight="1" x14ac:dyDescent="0.25">
      <c r="A617" s="2"/>
      <c r="B617" s="2"/>
      <c r="C617" s="103"/>
      <c r="D617" s="2"/>
      <c r="E617" s="103"/>
      <c r="F617" s="2"/>
      <c r="G617" s="2"/>
      <c r="H617" s="2"/>
      <c r="I617" s="2"/>
      <c r="J617" s="2"/>
      <c r="K617" s="2"/>
      <c r="L617" s="2"/>
      <c r="M617" s="2"/>
      <c r="N617" s="2"/>
      <c r="O617" s="2"/>
      <c r="P617" s="2"/>
      <c r="Q617" s="2"/>
      <c r="R617" s="2"/>
      <c r="S617" s="2"/>
      <c r="T617" s="2"/>
      <c r="U617" s="2"/>
      <c r="V617" s="2"/>
      <c r="W617" s="2"/>
      <c r="X617" s="2"/>
      <c r="Y617" s="2"/>
      <c r="Z617" s="2"/>
    </row>
    <row r="618" spans="1:26" ht="13.5" customHeight="1" x14ac:dyDescent="0.25">
      <c r="A618" s="2"/>
      <c r="B618" s="2"/>
      <c r="C618" s="103"/>
      <c r="D618" s="2"/>
      <c r="E618" s="103"/>
      <c r="F618" s="2"/>
      <c r="G618" s="2"/>
      <c r="H618" s="2"/>
      <c r="I618" s="2"/>
      <c r="J618" s="2"/>
      <c r="K618" s="2"/>
      <c r="L618" s="2"/>
      <c r="M618" s="2"/>
      <c r="N618" s="2"/>
      <c r="O618" s="2"/>
      <c r="P618" s="2"/>
      <c r="Q618" s="2"/>
      <c r="R618" s="2"/>
      <c r="S618" s="2"/>
      <c r="T618" s="2"/>
      <c r="U618" s="2"/>
      <c r="V618" s="2"/>
      <c r="W618" s="2"/>
      <c r="X618" s="2"/>
      <c r="Y618" s="2"/>
      <c r="Z618" s="2"/>
    </row>
    <row r="619" spans="1:26" ht="13.5" customHeight="1" x14ac:dyDescent="0.25">
      <c r="A619" s="2"/>
      <c r="B619" s="2"/>
      <c r="C619" s="103"/>
      <c r="D619" s="2"/>
      <c r="E619" s="103"/>
      <c r="F619" s="2"/>
      <c r="G619" s="2"/>
      <c r="H619" s="2"/>
      <c r="I619" s="2"/>
      <c r="J619" s="2"/>
      <c r="K619" s="2"/>
      <c r="L619" s="2"/>
      <c r="M619" s="2"/>
      <c r="N619" s="2"/>
      <c r="O619" s="2"/>
      <c r="P619" s="2"/>
      <c r="Q619" s="2"/>
      <c r="R619" s="2"/>
      <c r="S619" s="2"/>
      <c r="T619" s="2"/>
      <c r="U619" s="2"/>
      <c r="V619" s="2"/>
      <c r="W619" s="2"/>
      <c r="X619" s="2"/>
      <c r="Y619" s="2"/>
      <c r="Z619" s="2"/>
    </row>
    <row r="620" spans="1:26" ht="13.5" customHeight="1" x14ac:dyDescent="0.25">
      <c r="A620" s="2"/>
      <c r="B620" s="2"/>
      <c r="C620" s="103"/>
      <c r="D620" s="2"/>
      <c r="E620" s="103"/>
      <c r="F620" s="2"/>
      <c r="G620" s="2"/>
      <c r="H620" s="2"/>
      <c r="I620" s="2"/>
      <c r="J620" s="2"/>
      <c r="K620" s="2"/>
      <c r="L620" s="2"/>
      <c r="M620" s="2"/>
      <c r="N620" s="2"/>
      <c r="O620" s="2"/>
      <c r="P620" s="2"/>
      <c r="Q620" s="2"/>
      <c r="R620" s="2"/>
      <c r="S620" s="2"/>
      <c r="T620" s="2"/>
      <c r="U620" s="2"/>
      <c r="V620" s="2"/>
      <c r="W620" s="2"/>
      <c r="X620" s="2"/>
      <c r="Y620" s="2"/>
      <c r="Z620" s="2"/>
    </row>
    <row r="621" spans="1:26" ht="13.5" customHeight="1" x14ac:dyDescent="0.25">
      <c r="A621" s="2"/>
      <c r="B621" s="2"/>
      <c r="C621" s="103"/>
      <c r="D621" s="2"/>
      <c r="E621" s="103"/>
      <c r="F621" s="2"/>
      <c r="G621" s="2"/>
      <c r="H621" s="2"/>
      <c r="I621" s="2"/>
      <c r="J621" s="2"/>
      <c r="K621" s="2"/>
      <c r="L621" s="2"/>
      <c r="M621" s="2"/>
      <c r="N621" s="2"/>
      <c r="O621" s="2"/>
      <c r="P621" s="2"/>
      <c r="Q621" s="2"/>
      <c r="R621" s="2"/>
      <c r="S621" s="2"/>
      <c r="T621" s="2"/>
      <c r="U621" s="2"/>
      <c r="V621" s="2"/>
      <c r="W621" s="2"/>
      <c r="X621" s="2"/>
      <c r="Y621" s="2"/>
      <c r="Z621" s="2"/>
    </row>
    <row r="622" spans="1:26" ht="13.5" customHeight="1" x14ac:dyDescent="0.25">
      <c r="A622" s="2"/>
      <c r="B622" s="2"/>
      <c r="C622" s="103"/>
      <c r="D622" s="2"/>
      <c r="E622" s="103"/>
      <c r="F622" s="2"/>
      <c r="G622" s="2"/>
      <c r="H622" s="2"/>
      <c r="I622" s="2"/>
      <c r="J622" s="2"/>
      <c r="K622" s="2"/>
      <c r="L622" s="2"/>
      <c r="M622" s="2"/>
      <c r="N622" s="2"/>
      <c r="O622" s="2"/>
      <c r="P622" s="2"/>
      <c r="Q622" s="2"/>
      <c r="R622" s="2"/>
      <c r="S622" s="2"/>
      <c r="T622" s="2"/>
      <c r="U622" s="2"/>
      <c r="V622" s="2"/>
      <c r="W622" s="2"/>
      <c r="X622" s="2"/>
      <c r="Y622" s="2"/>
      <c r="Z622" s="2"/>
    </row>
    <row r="623" spans="1:26" ht="13.5" customHeight="1" x14ac:dyDescent="0.25">
      <c r="A623" s="2"/>
      <c r="B623" s="2"/>
      <c r="C623" s="103"/>
      <c r="D623" s="2"/>
      <c r="E623" s="103"/>
      <c r="F623" s="2"/>
      <c r="G623" s="2"/>
      <c r="H623" s="2"/>
      <c r="I623" s="2"/>
      <c r="J623" s="2"/>
      <c r="K623" s="2"/>
      <c r="L623" s="2"/>
      <c r="M623" s="2"/>
      <c r="N623" s="2"/>
      <c r="O623" s="2"/>
      <c r="P623" s="2"/>
      <c r="Q623" s="2"/>
      <c r="R623" s="2"/>
      <c r="S623" s="2"/>
      <c r="T623" s="2"/>
      <c r="U623" s="2"/>
      <c r="V623" s="2"/>
      <c r="W623" s="2"/>
      <c r="X623" s="2"/>
      <c r="Y623" s="2"/>
      <c r="Z623" s="2"/>
    </row>
    <row r="624" spans="1:26" ht="13.5" customHeight="1" x14ac:dyDescent="0.25">
      <c r="A624" s="2"/>
      <c r="B624" s="2"/>
      <c r="C624" s="103"/>
      <c r="D624" s="2"/>
      <c r="E624" s="103"/>
      <c r="F624" s="2"/>
      <c r="G624" s="2"/>
      <c r="H624" s="2"/>
      <c r="I624" s="2"/>
      <c r="J624" s="2"/>
      <c r="K624" s="2"/>
      <c r="L624" s="2"/>
      <c r="M624" s="2"/>
      <c r="N624" s="2"/>
      <c r="O624" s="2"/>
      <c r="P624" s="2"/>
      <c r="Q624" s="2"/>
      <c r="R624" s="2"/>
      <c r="S624" s="2"/>
      <c r="T624" s="2"/>
      <c r="U624" s="2"/>
      <c r="V624" s="2"/>
      <c r="W624" s="2"/>
      <c r="X624" s="2"/>
      <c r="Y624" s="2"/>
      <c r="Z624" s="2"/>
    </row>
    <row r="625" spans="1:26" ht="13.5" customHeight="1" x14ac:dyDescent="0.25">
      <c r="A625" s="2"/>
      <c r="B625" s="2"/>
      <c r="C625" s="103"/>
      <c r="D625" s="2"/>
      <c r="E625" s="103"/>
      <c r="F625" s="2"/>
      <c r="G625" s="2"/>
      <c r="H625" s="2"/>
      <c r="I625" s="2"/>
      <c r="J625" s="2"/>
      <c r="K625" s="2"/>
      <c r="L625" s="2"/>
      <c r="M625" s="2"/>
      <c r="N625" s="2"/>
      <c r="O625" s="2"/>
      <c r="P625" s="2"/>
      <c r="Q625" s="2"/>
      <c r="R625" s="2"/>
      <c r="S625" s="2"/>
      <c r="T625" s="2"/>
      <c r="U625" s="2"/>
      <c r="V625" s="2"/>
      <c r="W625" s="2"/>
      <c r="X625" s="2"/>
      <c r="Y625" s="2"/>
      <c r="Z625" s="2"/>
    </row>
    <row r="626" spans="1:26" ht="13.5" customHeight="1" x14ac:dyDescent="0.25">
      <c r="A626" s="2"/>
      <c r="B626" s="2"/>
      <c r="C626" s="103"/>
      <c r="D626" s="2"/>
      <c r="E626" s="103"/>
      <c r="F626" s="2"/>
      <c r="G626" s="2"/>
      <c r="H626" s="2"/>
      <c r="I626" s="2"/>
      <c r="J626" s="2"/>
      <c r="K626" s="2"/>
      <c r="L626" s="2"/>
      <c r="M626" s="2"/>
      <c r="N626" s="2"/>
      <c r="O626" s="2"/>
      <c r="P626" s="2"/>
      <c r="Q626" s="2"/>
      <c r="R626" s="2"/>
      <c r="S626" s="2"/>
      <c r="T626" s="2"/>
      <c r="U626" s="2"/>
      <c r="V626" s="2"/>
      <c r="W626" s="2"/>
      <c r="X626" s="2"/>
      <c r="Y626" s="2"/>
      <c r="Z626" s="2"/>
    </row>
    <row r="627" spans="1:26" ht="13.5" customHeight="1" x14ac:dyDescent="0.25">
      <c r="A627" s="2"/>
      <c r="B627" s="2"/>
      <c r="C627" s="103"/>
      <c r="D627" s="2"/>
      <c r="E627" s="103"/>
      <c r="F627" s="2"/>
      <c r="G627" s="2"/>
      <c r="H627" s="2"/>
      <c r="I627" s="2"/>
      <c r="J627" s="2"/>
      <c r="K627" s="2"/>
      <c r="L627" s="2"/>
      <c r="M627" s="2"/>
      <c r="N627" s="2"/>
      <c r="O627" s="2"/>
      <c r="P627" s="2"/>
      <c r="Q627" s="2"/>
      <c r="R627" s="2"/>
      <c r="S627" s="2"/>
      <c r="T627" s="2"/>
      <c r="U627" s="2"/>
      <c r="V627" s="2"/>
      <c r="W627" s="2"/>
      <c r="X627" s="2"/>
      <c r="Y627" s="2"/>
      <c r="Z627" s="2"/>
    </row>
    <row r="628" spans="1:26" ht="13.5" customHeight="1" x14ac:dyDescent="0.25">
      <c r="A628" s="2"/>
      <c r="B628" s="2"/>
      <c r="C628" s="103"/>
      <c r="D628" s="2"/>
      <c r="E628" s="103"/>
      <c r="F628" s="2"/>
      <c r="G628" s="2"/>
      <c r="H628" s="2"/>
      <c r="I628" s="2"/>
      <c r="J628" s="2"/>
      <c r="K628" s="2"/>
      <c r="L628" s="2"/>
      <c r="M628" s="2"/>
      <c r="N628" s="2"/>
      <c r="O628" s="2"/>
      <c r="P628" s="2"/>
      <c r="Q628" s="2"/>
      <c r="R628" s="2"/>
      <c r="S628" s="2"/>
      <c r="T628" s="2"/>
      <c r="U628" s="2"/>
      <c r="V628" s="2"/>
      <c r="W628" s="2"/>
      <c r="X628" s="2"/>
      <c r="Y628" s="2"/>
      <c r="Z628" s="2"/>
    </row>
    <row r="629" spans="1:26" ht="13.5" customHeight="1" x14ac:dyDescent="0.25">
      <c r="A629" s="2"/>
      <c r="B629" s="2"/>
      <c r="C629" s="103"/>
      <c r="D629" s="2"/>
      <c r="E629" s="103"/>
      <c r="F629" s="2"/>
      <c r="G629" s="2"/>
      <c r="H629" s="2"/>
      <c r="I629" s="2"/>
      <c r="J629" s="2"/>
      <c r="K629" s="2"/>
      <c r="L629" s="2"/>
      <c r="M629" s="2"/>
      <c r="N629" s="2"/>
      <c r="O629" s="2"/>
      <c r="P629" s="2"/>
      <c r="Q629" s="2"/>
      <c r="R629" s="2"/>
      <c r="S629" s="2"/>
      <c r="T629" s="2"/>
      <c r="U629" s="2"/>
      <c r="V629" s="2"/>
      <c r="W629" s="2"/>
      <c r="X629" s="2"/>
      <c r="Y629" s="2"/>
      <c r="Z629" s="2"/>
    </row>
    <row r="630" spans="1:26" ht="13.5" customHeight="1" x14ac:dyDescent="0.25">
      <c r="A630" s="2"/>
      <c r="B630" s="2"/>
      <c r="C630" s="103"/>
      <c r="D630" s="2"/>
      <c r="E630" s="103"/>
      <c r="F630" s="2"/>
      <c r="G630" s="2"/>
      <c r="H630" s="2"/>
      <c r="I630" s="2"/>
      <c r="J630" s="2"/>
      <c r="K630" s="2"/>
      <c r="L630" s="2"/>
      <c r="M630" s="2"/>
      <c r="N630" s="2"/>
      <c r="O630" s="2"/>
      <c r="P630" s="2"/>
      <c r="Q630" s="2"/>
      <c r="R630" s="2"/>
      <c r="S630" s="2"/>
      <c r="T630" s="2"/>
      <c r="U630" s="2"/>
      <c r="V630" s="2"/>
      <c r="W630" s="2"/>
      <c r="X630" s="2"/>
      <c r="Y630" s="2"/>
      <c r="Z630" s="2"/>
    </row>
    <row r="631" spans="1:26" ht="13.5" customHeight="1" x14ac:dyDescent="0.25">
      <c r="A631" s="2"/>
      <c r="B631" s="2"/>
      <c r="C631" s="103"/>
      <c r="D631" s="2"/>
      <c r="E631" s="103"/>
      <c r="F631" s="2"/>
      <c r="G631" s="2"/>
      <c r="H631" s="2"/>
      <c r="I631" s="2"/>
      <c r="J631" s="2"/>
      <c r="K631" s="2"/>
      <c r="L631" s="2"/>
      <c r="M631" s="2"/>
      <c r="N631" s="2"/>
      <c r="O631" s="2"/>
      <c r="P631" s="2"/>
      <c r="Q631" s="2"/>
      <c r="R631" s="2"/>
      <c r="S631" s="2"/>
      <c r="T631" s="2"/>
      <c r="U631" s="2"/>
      <c r="V631" s="2"/>
      <c r="W631" s="2"/>
      <c r="X631" s="2"/>
      <c r="Y631" s="2"/>
      <c r="Z631" s="2"/>
    </row>
    <row r="632" spans="1:26" ht="13.5" customHeight="1" x14ac:dyDescent="0.25">
      <c r="A632" s="2"/>
      <c r="B632" s="2"/>
      <c r="C632" s="103"/>
      <c r="D632" s="2"/>
      <c r="E632" s="103"/>
      <c r="F632" s="2"/>
      <c r="G632" s="2"/>
      <c r="H632" s="2"/>
      <c r="I632" s="2"/>
      <c r="J632" s="2"/>
      <c r="K632" s="2"/>
      <c r="L632" s="2"/>
      <c r="M632" s="2"/>
      <c r="N632" s="2"/>
      <c r="O632" s="2"/>
      <c r="P632" s="2"/>
      <c r="Q632" s="2"/>
      <c r="R632" s="2"/>
      <c r="S632" s="2"/>
      <c r="T632" s="2"/>
      <c r="U632" s="2"/>
      <c r="V632" s="2"/>
      <c r="W632" s="2"/>
      <c r="X632" s="2"/>
      <c r="Y632" s="2"/>
      <c r="Z632" s="2"/>
    </row>
    <row r="633" spans="1:26" ht="13.5" customHeight="1" x14ac:dyDescent="0.25">
      <c r="A633" s="2"/>
      <c r="B633" s="2"/>
      <c r="C633" s="103"/>
      <c r="D633" s="2"/>
      <c r="E633" s="103"/>
      <c r="F633" s="2"/>
      <c r="G633" s="2"/>
      <c r="H633" s="2"/>
      <c r="I633" s="2"/>
      <c r="J633" s="2"/>
      <c r="K633" s="2"/>
      <c r="L633" s="2"/>
      <c r="M633" s="2"/>
      <c r="N633" s="2"/>
      <c r="O633" s="2"/>
      <c r="P633" s="2"/>
      <c r="Q633" s="2"/>
      <c r="R633" s="2"/>
      <c r="S633" s="2"/>
      <c r="T633" s="2"/>
      <c r="U633" s="2"/>
      <c r="V633" s="2"/>
      <c r="W633" s="2"/>
      <c r="X633" s="2"/>
      <c r="Y633" s="2"/>
      <c r="Z633" s="2"/>
    </row>
    <row r="634" spans="1:26" ht="13.5" customHeight="1" x14ac:dyDescent="0.25">
      <c r="A634" s="2"/>
      <c r="B634" s="2"/>
      <c r="C634" s="103"/>
      <c r="D634" s="2"/>
      <c r="E634" s="103"/>
      <c r="F634" s="2"/>
      <c r="G634" s="2"/>
      <c r="H634" s="2"/>
      <c r="I634" s="2"/>
      <c r="J634" s="2"/>
      <c r="K634" s="2"/>
      <c r="L634" s="2"/>
      <c r="M634" s="2"/>
      <c r="N634" s="2"/>
      <c r="O634" s="2"/>
      <c r="P634" s="2"/>
      <c r="Q634" s="2"/>
      <c r="R634" s="2"/>
      <c r="S634" s="2"/>
      <c r="T634" s="2"/>
      <c r="U634" s="2"/>
      <c r="V634" s="2"/>
      <c r="W634" s="2"/>
      <c r="X634" s="2"/>
      <c r="Y634" s="2"/>
      <c r="Z634" s="2"/>
    </row>
    <row r="635" spans="1:26" ht="13.5" customHeight="1" x14ac:dyDescent="0.25">
      <c r="A635" s="2"/>
      <c r="B635" s="2"/>
      <c r="C635" s="103"/>
      <c r="D635" s="2"/>
      <c r="E635" s="103"/>
      <c r="F635" s="2"/>
      <c r="G635" s="2"/>
      <c r="H635" s="2"/>
      <c r="I635" s="2"/>
      <c r="J635" s="2"/>
      <c r="K635" s="2"/>
      <c r="L635" s="2"/>
      <c r="M635" s="2"/>
      <c r="N635" s="2"/>
      <c r="O635" s="2"/>
      <c r="P635" s="2"/>
      <c r="Q635" s="2"/>
      <c r="R635" s="2"/>
      <c r="S635" s="2"/>
      <c r="T635" s="2"/>
      <c r="U635" s="2"/>
      <c r="V635" s="2"/>
      <c r="W635" s="2"/>
      <c r="X635" s="2"/>
      <c r="Y635" s="2"/>
      <c r="Z635" s="2"/>
    </row>
    <row r="636" spans="1:26" ht="13.5" customHeight="1" x14ac:dyDescent="0.25">
      <c r="A636" s="2"/>
      <c r="B636" s="2"/>
      <c r="C636" s="103"/>
      <c r="D636" s="2"/>
      <c r="E636" s="103"/>
      <c r="F636" s="2"/>
      <c r="G636" s="2"/>
      <c r="H636" s="2"/>
      <c r="I636" s="2"/>
      <c r="J636" s="2"/>
      <c r="K636" s="2"/>
      <c r="L636" s="2"/>
      <c r="M636" s="2"/>
      <c r="N636" s="2"/>
      <c r="O636" s="2"/>
      <c r="P636" s="2"/>
      <c r="Q636" s="2"/>
      <c r="R636" s="2"/>
      <c r="S636" s="2"/>
      <c r="T636" s="2"/>
      <c r="U636" s="2"/>
      <c r="V636" s="2"/>
      <c r="W636" s="2"/>
      <c r="X636" s="2"/>
      <c r="Y636" s="2"/>
      <c r="Z636" s="2"/>
    </row>
    <row r="637" spans="1:26" ht="13.5" customHeight="1" x14ac:dyDescent="0.25">
      <c r="A637" s="2"/>
      <c r="B637" s="2"/>
      <c r="C637" s="103"/>
      <c r="D637" s="2"/>
      <c r="E637" s="103"/>
      <c r="F637" s="2"/>
      <c r="G637" s="2"/>
      <c r="H637" s="2"/>
      <c r="I637" s="2"/>
      <c r="J637" s="2"/>
      <c r="K637" s="2"/>
      <c r="L637" s="2"/>
      <c r="M637" s="2"/>
      <c r="N637" s="2"/>
      <c r="O637" s="2"/>
      <c r="P637" s="2"/>
      <c r="Q637" s="2"/>
      <c r="R637" s="2"/>
      <c r="S637" s="2"/>
      <c r="T637" s="2"/>
      <c r="U637" s="2"/>
      <c r="V637" s="2"/>
      <c r="W637" s="2"/>
      <c r="X637" s="2"/>
      <c r="Y637" s="2"/>
      <c r="Z637" s="2"/>
    </row>
    <row r="638" spans="1:26" ht="13.5" customHeight="1" x14ac:dyDescent="0.25">
      <c r="A638" s="2"/>
      <c r="B638" s="2"/>
      <c r="C638" s="103"/>
      <c r="D638" s="2"/>
      <c r="E638" s="103"/>
      <c r="F638" s="2"/>
      <c r="G638" s="2"/>
      <c r="H638" s="2"/>
      <c r="I638" s="2"/>
      <c r="J638" s="2"/>
      <c r="K638" s="2"/>
      <c r="L638" s="2"/>
      <c r="M638" s="2"/>
      <c r="N638" s="2"/>
      <c r="O638" s="2"/>
      <c r="P638" s="2"/>
      <c r="Q638" s="2"/>
      <c r="R638" s="2"/>
      <c r="S638" s="2"/>
      <c r="T638" s="2"/>
      <c r="U638" s="2"/>
      <c r="V638" s="2"/>
      <c r="W638" s="2"/>
      <c r="X638" s="2"/>
      <c r="Y638" s="2"/>
      <c r="Z638" s="2"/>
    </row>
    <row r="639" spans="1:26" ht="13.5" customHeight="1" x14ac:dyDescent="0.25">
      <c r="A639" s="2"/>
      <c r="B639" s="2"/>
      <c r="C639" s="103"/>
      <c r="D639" s="2"/>
      <c r="E639" s="103"/>
      <c r="F639" s="2"/>
      <c r="G639" s="2"/>
      <c r="H639" s="2"/>
      <c r="I639" s="2"/>
      <c r="J639" s="2"/>
      <c r="K639" s="2"/>
      <c r="L639" s="2"/>
      <c r="M639" s="2"/>
      <c r="N639" s="2"/>
      <c r="O639" s="2"/>
      <c r="P639" s="2"/>
      <c r="Q639" s="2"/>
      <c r="R639" s="2"/>
      <c r="S639" s="2"/>
      <c r="T639" s="2"/>
      <c r="U639" s="2"/>
      <c r="V639" s="2"/>
      <c r="W639" s="2"/>
      <c r="X639" s="2"/>
      <c r="Y639" s="2"/>
      <c r="Z639" s="2"/>
    </row>
    <row r="640" spans="1:26" ht="13.5" customHeight="1" x14ac:dyDescent="0.25">
      <c r="A640" s="2"/>
      <c r="B640" s="2"/>
      <c r="C640" s="103"/>
      <c r="D640" s="2"/>
      <c r="E640" s="103"/>
      <c r="F640" s="2"/>
      <c r="G640" s="2"/>
      <c r="H640" s="2"/>
      <c r="I640" s="2"/>
      <c r="J640" s="2"/>
      <c r="K640" s="2"/>
      <c r="L640" s="2"/>
      <c r="M640" s="2"/>
      <c r="N640" s="2"/>
      <c r="O640" s="2"/>
      <c r="P640" s="2"/>
      <c r="Q640" s="2"/>
      <c r="R640" s="2"/>
      <c r="S640" s="2"/>
      <c r="T640" s="2"/>
      <c r="U640" s="2"/>
      <c r="V640" s="2"/>
      <c r="W640" s="2"/>
      <c r="X640" s="2"/>
      <c r="Y640" s="2"/>
      <c r="Z640" s="2"/>
    </row>
    <row r="641" spans="1:26" ht="13.5" customHeight="1" x14ac:dyDescent="0.25">
      <c r="A641" s="2"/>
      <c r="B641" s="2"/>
      <c r="C641" s="103"/>
      <c r="D641" s="2"/>
      <c r="E641" s="103"/>
      <c r="F641" s="2"/>
      <c r="G641" s="2"/>
      <c r="H641" s="2"/>
      <c r="I641" s="2"/>
      <c r="J641" s="2"/>
      <c r="K641" s="2"/>
      <c r="L641" s="2"/>
      <c r="M641" s="2"/>
      <c r="N641" s="2"/>
      <c r="O641" s="2"/>
      <c r="P641" s="2"/>
      <c r="Q641" s="2"/>
      <c r="R641" s="2"/>
      <c r="S641" s="2"/>
      <c r="T641" s="2"/>
      <c r="U641" s="2"/>
      <c r="V641" s="2"/>
      <c r="W641" s="2"/>
      <c r="X641" s="2"/>
      <c r="Y641" s="2"/>
      <c r="Z641" s="2"/>
    </row>
    <row r="642" spans="1:26" ht="13.5" customHeight="1" x14ac:dyDescent="0.25">
      <c r="A642" s="2"/>
      <c r="B642" s="2"/>
      <c r="C642" s="103"/>
      <c r="D642" s="2"/>
      <c r="E642" s="103"/>
      <c r="F642" s="2"/>
      <c r="G642" s="2"/>
      <c r="H642" s="2"/>
      <c r="I642" s="2"/>
      <c r="J642" s="2"/>
      <c r="K642" s="2"/>
      <c r="L642" s="2"/>
      <c r="M642" s="2"/>
      <c r="N642" s="2"/>
      <c r="O642" s="2"/>
      <c r="P642" s="2"/>
      <c r="Q642" s="2"/>
      <c r="R642" s="2"/>
      <c r="S642" s="2"/>
      <c r="T642" s="2"/>
      <c r="U642" s="2"/>
      <c r="V642" s="2"/>
      <c r="W642" s="2"/>
      <c r="X642" s="2"/>
      <c r="Y642" s="2"/>
      <c r="Z642" s="2"/>
    </row>
    <row r="643" spans="1:26" ht="13.5" customHeight="1" x14ac:dyDescent="0.25">
      <c r="A643" s="2"/>
      <c r="B643" s="2"/>
      <c r="C643" s="103"/>
      <c r="D643" s="2"/>
      <c r="E643" s="103"/>
      <c r="F643" s="2"/>
      <c r="G643" s="2"/>
      <c r="H643" s="2"/>
      <c r="I643" s="2"/>
      <c r="J643" s="2"/>
      <c r="K643" s="2"/>
      <c r="L643" s="2"/>
      <c r="M643" s="2"/>
      <c r="N643" s="2"/>
      <c r="O643" s="2"/>
      <c r="P643" s="2"/>
      <c r="Q643" s="2"/>
      <c r="R643" s="2"/>
      <c r="S643" s="2"/>
      <c r="T643" s="2"/>
      <c r="U643" s="2"/>
      <c r="V643" s="2"/>
      <c r="W643" s="2"/>
      <c r="X643" s="2"/>
      <c r="Y643" s="2"/>
      <c r="Z643" s="2"/>
    </row>
    <row r="644" spans="1:26" ht="13.5" customHeight="1" x14ac:dyDescent="0.25">
      <c r="A644" s="2"/>
      <c r="B644" s="2"/>
      <c r="C644" s="103"/>
      <c r="D644" s="2"/>
      <c r="E644" s="103"/>
      <c r="F644" s="2"/>
      <c r="G644" s="2"/>
      <c r="H644" s="2"/>
      <c r="I644" s="2"/>
      <c r="J644" s="2"/>
      <c r="K644" s="2"/>
      <c r="L644" s="2"/>
      <c r="M644" s="2"/>
      <c r="N644" s="2"/>
      <c r="O644" s="2"/>
      <c r="P644" s="2"/>
      <c r="Q644" s="2"/>
      <c r="R644" s="2"/>
      <c r="S644" s="2"/>
      <c r="T644" s="2"/>
      <c r="U644" s="2"/>
      <c r="V644" s="2"/>
      <c r="W644" s="2"/>
      <c r="X644" s="2"/>
      <c r="Y644" s="2"/>
      <c r="Z644" s="2"/>
    </row>
    <row r="645" spans="1:26" ht="13.5" customHeight="1" x14ac:dyDescent="0.25">
      <c r="A645" s="2"/>
      <c r="B645" s="2"/>
      <c r="C645" s="103"/>
      <c r="D645" s="2"/>
      <c r="E645" s="103"/>
      <c r="F645" s="2"/>
      <c r="G645" s="2"/>
      <c r="H645" s="2"/>
      <c r="I645" s="2"/>
      <c r="J645" s="2"/>
      <c r="K645" s="2"/>
      <c r="L645" s="2"/>
      <c r="M645" s="2"/>
      <c r="N645" s="2"/>
      <c r="O645" s="2"/>
      <c r="P645" s="2"/>
      <c r="Q645" s="2"/>
      <c r="R645" s="2"/>
      <c r="S645" s="2"/>
      <c r="T645" s="2"/>
      <c r="U645" s="2"/>
      <c r="V645" s="2"/>
      <c r="W645" s="2"/>
      <c r="X645" s="2"/>
      <c r="Y645" s="2"/>
      <c r="Z645" s="2"/>
    </row>
    <row r="646" spans="1:26" ht="13.5" customHeight="1" x14ac:dyDescent="0.25">
      <c r="A646" s="2"/>
      <c r="B646" s="2"/>
      <c r="C646" s="103"/>
      <c r="D646" s="2"/>
      <c r="E646" s="103"/>
      <c r="F646" s="2"/>
      <c r="G646" s="2"/>
      <c r="H646" s="2"/>
      <c r="I646" s="2"/>
      <c r="J646" s="2"/>
      <c r="K646" s="2"/>
      <c r="L646" s="2"/>
      <c r="M646" s="2"/>
      <c r="N646" s="2"/>
      <c r="O646" s="2"/>
      <c r="P646" s="2"/>
      <c r="Q646" s="2"/>
      <c r="R646" s="2"/>
      <c r="S646" s="2"/>
      <c r="T646" s="2"/>
      <c r="U646" s="2"/>
      <c r="V646" s="2"/>
      <c r="W646" s="2"/>
      <c r="X646" s="2"/>
      <c r="Y646" s="2"/>
      <c r="Z646" s="2"/>
    </row>
    <row r="647" spans="1:26" ht="13.5" customHeight="1" x14ac:dyDescent="0.25">
      <c r="A647" s="2"/>
      <c r="B647" s="2"/>
      <c r="C647" s="103"/>
      <c r="D647" s="2"/>
      <c r="E647" s="103"/>
      <c r="F647" s="2"/>
      <c r="G647" s="2"/>
      <c r="H647" s="2"/>
      <c r="I647" s="2"/>
      <c r="J647" s="2"/>
      <c r="K647" s="2"/>
      <c r="L647" s="2"/>
      <c r="M647" s="2"/>
      <c r="N647" s="2"/>
      <c r="O647" s="2"/>
      <c r="P647" s="2"/>
      <c r="Q647" s="2"/>
      <c r="R647" s="2"/>
      <c r="S647" s="2"/>
      <c r="T647" s="2"/>
      <c r="U647" s="2"/>
      <c r="V647" s="2"/>
      <c r="W647" s="2"/>
      <c r="X647" s="2"/>
      <c r="Y647" s="2"/>
      <c r="Z647" s="2"/>
    </row>
    <row r="648" spans="1:26" ht="13.5" customHeight="1" x14ac:dyDescent="0.25">
      <c r="A648" s="2"/>
      <c r="B648" s="2"/>
      <c r="C648" s="103"/>
      <c r="D648" s="2"/>
      <c r="E648" s="103"/>
      <c r="F648" s="2"/>
      <c r="G648" s="2"/>
      <c r="H648" s="2"/>
      <c r="I648" s="2"/>
      <c r="J648" s="2"/>
      <c r="K648" s="2"/>
      <c r="L648" s="2"/>
      <c r="M648" s="2"/>
      <c r="N648" s="2"/>
      <c r="O648" s="2"/>
      <c r="P648" s="2"/>
      <c r="Q648" s="2"/>
      <c r="R648" s="2"/>
      <c r="S648" s="2"/>
      <c r="T648" s="2"/>
      <c r="U648" s="2"/>
      <c r="V648" s="2"/>
      <c r="W648" s="2"/>
      <c r="X648" s="2"/>
      <c r="Y648" s="2"/>
      <c r="Z648" s="2"/>
    </row>
    <row r="649" spans="1:26" ht="13.5" customHeight="1" x14ac:dyDescent="0.25">
      <c r="A649" s="2"/>
      <c r="B649" s="2"/>
      <c r="C649" s="103"/>
      <c r="D649" s="2"/>
      <c r="E649" s="103"/>
      <c r="F649" s="2"/>
      <c r="G649" s="2"/>
      <c r="H649" s="2"/>
      <c r="I649" s="2"/>
      <c r="J649" s="2"/>
      <c r="K649" s="2"/>
      <c r="L649" s="2"/>
      <c r="M649" s="2"/>
      <c r="N649" s="2"/>
      <c r="O649" s="2"/>
      <c r="P649" s="2"/>
      <c r="Q649" s="2"/>
      <c r="R649" s="2"/>
      <c r="S649" s="2"/>
      <c r="T649" s="2"/>
      <c r="U649" s="2"/>
      <c r="V649" s="2"/>
      <c r="W649" s="2"/>
      <c r="X649" s="2"/>
      <c r="Y649" s="2"/>
      <c r="Z649" s="2"/>
    </row>
    <row r="650" spans="1:26" ht="13.5" customHeight="1" x14ac:dyDescent="0.25">
      <c r="A650" s="2"/>
      <c r="B650" s="2"/>
      <c r="C650" s="103"/>
      <c r="D650" s="2"/>
      <c r="E650" s="103"/>
      <c r="F650" s="2"/>
      <c r="G650" s="2"/>
      <c r="H650" s="2"/>
      <c r="I650" s="2"/>
      <c r="J650" s="2"/>
      <c r="K650" s="2"/>
      <c r="L650" s="2"/>
      <c r="M650" s="2"/>
      <c r="N650" s="2"/>
      <c r="O650" s="2"/>
      <c r="P650" s="2"/>
      <c r="Q650" s="2"/>
      <c r="R650" s="2"/>
      <c r="S650" s="2"/>
      <c r="T650" s="2"/>
      <c r="U650" s="2"/>
      <c r="V650" s="2"/>
      <c r="W650" s="2"/>
      <c r="X650" s="2"/>
      <c r="Y650" s="2"/>
      <c r="Z650" s="2"/>
    </row>
    <row r="651" spans="1:26" ht="13.5" customHeight="1" x14ac:dyDescent="0.25">
      <c r="A651" s="2"/>
      <c r="B651" s="2"/>
      <c r="C651" s="103"/>
      <c r="D651" s="2"/>
      <c r="E651" s="103"/>
      <c r="F651" s="2"/>
      <c r="G651" s="2"/>
      <c r="H651" s="2"/>
      <c r="I651" s="2"/>
      <c r="J651" s="2"/>
      <c r="K651" s="2"/>
      <c r="L651" s="2"/>
      <c r="M651" s="2"/>
      <c r="N651" s="2"/>
      <c r="O651" s="2"/>
      <c r="P651" s="2"/>
      <c r="Q651" s="2"/>
      <c r="R651" s="2"/>
      <c r="S651" s="2"/>
      <c r="T651" s="2"/>
      <c r="U651" s="2"/>
      <c r="V651" s="2"/>
      <c r="W651" s="2"/>
      <c r="X651" s="2"/>
      <c r="Y651" s="2"/>
      <c r="Z651" s="2"/>
    </row>
    <row r="652" spans="1:26" ht="13.5" customHeight="1" x14ac:dyDescent="0.25">
      <c r="A652" s="2"/>
      <c r="B652" s="2"/>
      <c r="C652" s="103"/>
      <c r="D652" s="2"/>
      <c r="E652" s="103"/>
      <c r="F652" s="2"/>
      <c r="G652" s="2"/>
      <c r="H652" s="2"/>
      <c r="I652" s="2"/>
      <c r="J652" s="2"/>
      <c r="K652" s="2"/>
      <c r="L652" s="2"/>
      <c r="M652" s="2"/>
      <c r="N652" s="2"/>
      <c r="O652" s="2"/>
      <c r="P652" s="2"/>
      <c r="Q652" s="2"/>
      <c r="R652" s="2"/>
      <c r="S652" s="2"/>
      <c r="T652" s="2"/>
      <c r="U652" s="2"/>
      <c r="V652" s="2"/>
      <c r="W652" s="2"/>
      <c r="X652" s="2"/>
      <c r="Y652" s="2"/>
      <c r="Z652" s="2"/>
    </row>
    <row r="653" spans="1:26" ht="13.5" customHeight="1" x14ac:dyDescent="0.25">
      <c r="A653" s="2"/>
      <c r="B653" s="2"/>
      <c r="C653" s="103"/>
      <c r="D653" s="2"/>
      <c r="E653" s="103"/>
      <c r="F653" s="2"/>
      <c r="G653" s="2"/>
      <c r="H653" s="2"/>
      <c r="I653" s="2"/>
      <c r="J653" s="2"/>
      <c r="K653" s="2"/>
      <c r="L653" s="2"/>
      <c r="M653" s="2"/>
      <c r="N653" s="2"/>
      <c r="O653" s="2"/>
      <c r="P653" s="2"/>
      <c r="Q653" s="2"/>
      <c r="R653" s="2"/>
      <c r="S653" s="2"/>
      <c r="T653" s="2"/>
      <c r="U653" s="2"/>
      <c r="V653" s="2"/>
      <c r="W653" s="2"/>
      <c r="X653" s="2"/>
      <c r="Y653" s="2"/>
      <c r="Z653" s="2"/>
    </row>
    <row r="654" spans="1:26" ht="13.5" customHeight="1" x14ac:dyDescent="0.25">
      <c r="A654" s="2"/>
      <c r="B654" s="2"/>
      <c r="C654" s="103"/>
      <c r="D654" s="2"/>
      <c r="E654" s="103"/>
      <c r="F654" s="2"/>
      <c r="G654" s="2"/>
      <c r="H654" s="2"/>
      <c r="I654" s="2"/>
      <c r="J654" s="2"/>
      <c r="K654" s="2"/>
      <c r="L654" s="2"/>
      <c r="M654" s="2"/>
      <c r="N654" s="2"/>
      <c r="O654" s="2"/>
      <c r="P654" s="2"/>
      <c r="Q654" s="2"/>
      <c r="R654" s="2"/>
      <c r="S654" s="2"/>
      <c r="T654" s="2"/>
      <c r="U654" s="2"/>
      <c r="V654" s="2"/>
      <c r="W654" s="2"/>
      <c r="X654" s="2"/>
      <c r="Y654" s="2"/>
      <c r="Z654" s="2"/>
    </row>
    <row r="655" spans="1:26" ht="13.5" customHeight="1" x14ac:dyDescent="0.25">
      <c r="A655" s="2"/>
      <c r="B655" s="2"/>
      <c r="C655" s="103"/>
      <c r="D655" s="2"/>
      <c r="E655" s="103"/>
      <c r="F655" s="2"/>
      <c r="G655" s="2"/>
      <c r="H655" s="2"/>
      <c r="I655" s="2"/>
      <c r="J655" s="2"/>
      <c r="K655" s="2"/>
      <c r="L655" s="2"/>
      <c r="M655" s="2"/>
      <c r="N655" s="2"/>
      <c r="O655" s="2"/>
      <c r="P655" s="2"/>
      <c r="Q655" s="2"/>
      <c r="R655" s="2"/>
      <c r="S655" s="2"/>
      <c r="T655" s="2"/>
      <c r="U655" s="2"/>
      <c r="V655" s="2"/>
      <c r="W655" s="2"/>
      <c r="X655" s="2"/>
      <c r="Y655" s="2"/>
      <c r="Z655" s="2"/>
    </row>
    <row r="656" spans="1:26" ht="13.5" customHeight="1" x14ac:dyDescent="0.25">
      <c r="A656" s="2"/>
      <c r="B656" s="2"/>
      <c r="C656" s="103"/>
      <c r="D656" s="2"/>
      <c r="E656" s="103"/>
      <c r="F656" s="2"/>
      <c r="G656" s="2"/>
      <c r="H656" s="2"/>
      <c r="I656" s="2"/>
      <c r="J656" s="2"/>
      <c r="K656" s="2"/>
      <c r="L656" s="2"/>
      <c r="M656" s="2"/>
      <c r="N656" s="2"/>
      <c r="O656" s="2"/>
      <c r="P656" s="2"/>
      <c r="Q656" s="2"/>
      <c r="R656" s="2"/>
      <c r="S656" s="2"/>
      <c r="T656" s="2"/>
      <c r="U656" s="2"/>
      <c r="V656" s="2"/>
      <c r="W656" s="2"/>
      <c r="X656" s="2"/>
      <c r="Y656" s="2"/>
      <c r="Z656" s="2"/>
    </row>
    <row r="657" spans="1:26" ht="13.5" customHeight="1" x14ac:dyDescent="0.25">
      <c r="A657" s="2"/>
      <c r="B657" s="2"/>
      <c r="C657" s="103"/>
      <c r="D657" s="2"/>
      <c r="E657" s="103"/>
      <c r="F657" s="2"/>
      <c r="G657" s="2"/>
      <c r="H657" s="2"/>
      <c r="I657" s="2"/>
      <c r="J657" s="2"/>
      <c r="K657" s="2"/>
      <c r="L657" s="2"/>
      <c r="M657" s="2"/>
      <c r="N657" s="2"/>
      <c r="O657" s="2"/>
      <c r="P657" s="2"/>
      <c r="Q657" s="2"/>
      <c r="R657" s="2"/>
      <c r="S657" s="2"/>
      <c r="T657" s="2"/>
      <c r="U657" s="2"/>
      <c r="V657" s="2"/>
      <c r="W657" s="2"/>
      <c r="X657" s="2"/>
      <c r="Y657" s="2"/>
      <c r="Z657" s="2"/>
    </row>
    <row r="658" spans="1:26" ht="13.5" customHeight="1" x14ac:dyDescent="0.25">
      <c r="A658" s="2"/>
      <c r="B658" s="2"/>
      <c r="C658" s="103"/>
      <c r="D658" s="2"/>
      <c r="E658" s="103"/>
      <c r="F658" s="2"/>
      <c r="G658" s="2"/>
      <c r="H658" s="2"/>
      <c r="I658" s="2"/>
      <c r="J658" s="2"/>
      <c r="K658" s="2"/>
      <c r="L658" s="2"/>
      <c r="M658" s="2"/>
      <c r="N658" s="2"/>
      <c r="O658" s="2"/>
      <c r="P658" s="2"/>
      <c r="Q658" s="2"/>
      <c r="R658" s="2"/>
      <c r="S658" s="2"/>
      <c r="T658" s="2"/>
      <c r="U658" s="2"/>
      <c r="V658" s="2"/>
      <c r="W658" s="2"/>
      <c r="X658" s="2"/>
      <c r="Y658" s="2"/>
      <c r="Z658" s="2"/>
    </row>
    <row r="659" spans="1:26" ht="13.5" customHeight="1" x14ac:dyDescent="0.25">
      <c r="A659" s="2"/>
      <c r="B659" s="2"/>
      <c r="C659" s="103"/>
      <c r="D659" s="2"/>
      <c r="E659" s="103"/>
      <c r="F659" s="2"/>
      <c r="G659" s="2"/>
      <c r="H659" s="2"/>
      <c r="I659" s="2"/>
      <c r="J659" s="2"/>
      <c r="K659" s="2"/>
      <c r="L659" s="2"/>
      <c r="M659" s="2"/>
      <c r="N659" s="2"/>
      <c r="O659" s="2"/>
      <c r="P659" s="2"/>
      <c r="Q659" s="2"/>
      <c r="R659" s="2"/>
      <c r="S659" s="2"/>
      <c r="T659" s="2"/>
      <c r="U659" s="2"/>
      <c r="V659" s="2"/>
      <c r="W659" s="2"/>
      <c r="X659" s="2"/>
      <c r="Y659" s="2"/>
      <c r="Z659" s="2"/>
    </row>
    <row r="660" spans="1:26" ht="13.5" customHeight="1" x14ac:dyDescent="0.25">
      <c r="A660" s="2"/>
      <c r="B660" s="2"/>
      <c r="C660" s="103"/>
      <c r="D660" s="2"/>
      <c r="E660" s="103"/>
      <c r="F660" s="2"/>
      <c r="G660" s="2"/>
      <c r="H660" s="2"/>
      <c r="I660" s="2"/>
      <c r="J660" s="2"/>
      <c r="K660" s="2"/>
      <c r="L660" s="2"/>
      <c r="M660" s="2"/>
      <c r="N660" s="2"/>
      <c r="O660" s="2"/>
      <c r="P660" s="2"/>
      <c r="Q660" s="2"/>
      <c r="R660" s="2"/>
      <c r="S660" s="2"/>
      <c r="T660" s="2"/>
      <c r="U660" s="2"/>
      <c r="V660" s="2"/>
      <c r="W660" s="2"/>
      <c r="X660" s="2"/>
      <c r="Y660" s="2"/>
      <c r="Z660" s="2"/>
    </row>
    <row r="661" spans="1:26" ht="13.5" customHeight="1" x14ac:dyDescent="0.25">
      <c r="A661" s="2"/>
      <c r="B661" s="2"/>
      <c r="C661" s="103"/>
      <c r="D661" s="2"/>
      <c r="E661" s="103"/>
      <c r="F661" s="2"/>
      <c r="G661" s="2"/>
      <c r="H661" s="2"/>
      <c r="I661" s="2"/>
      <c r="J661" s="2"/>
      <c r="K661" s="2"/>
      <c r="L661" s="2"/>
      <c r="M661" s="2"/>
      <c r="N661" s="2"/>
      <c r="O661" s="2"/>
      <c r="P661" s="2"/>
      <c r="Q661" s="2"/>
      <c r="R661" s="2"/>
      <c r="S661" s="2"/>
      <c r="T661" s="2"/>
      <c r="U661" s="2"/>
      <c r="V661" s="2"/>
      <c r="W661" s="2"/>
      <c r="X661" s="2"/>
      <c r="Y661" s="2"/>
      <c r="Z661" s="2"/>
    </row>
    <row r="662" spans="1:26" ht="13.5" customHeight="1" x14ac:dyDescent="0.25">
      <c r="A662" s="2"/>
      <c r="B662" s="2"/>
      <c r="C662" s="103"/>
      <c r="D662" s="2"/>
      <c r="E662" s="103"/>
      <c r="F662" s="2"/>
      <c r="G662" s="2"/>
      <c r="H662" s="2"/>
      <c r="I662" s="2"/>
      <c r="J662" s="2"/>
      <c r="K662" s="2"/>
      <c r="L662" s="2"/>
      <c r="M662" s="2"/>
      <c r="N662" s="2"/>
      <c r="O662" s="2"/>
      <c r="P662" s="2"/>
      <c r="Q662" s="2"/>
      <c r="R662" s="2"/>
      <c r="S662" s="2"/>
      <c r="T662" s="2"/>
      <c r="U662" s="2"/>
      <c r="V662" s="2"/>
      <c r="W662" s="2"/>
      <c r="X662" s="2"/>
      <c r="Y662" s="2"/>
      <c r="Z662" s="2"/>
    </row>
    <row r="663" spans="1:26" ht="13.5" customHeight="1" x14ac:dyDescent="0.25">
      <c r="A663" s="2"/>
      <c r="B663" s="2"/>
      <c r="C663" s="103"/>
      <c r="D663" s="2"/>
      <c r="E663" s="103"/>
      <c r="F663" s="2"/>
      <c r="G663" s="2"/>
      <c r="H663" s="2"/>
      <c r="I663" s="2"/>
      <c r="J663" s="2"/>
      <c r="K663" s="2"/>
      <c r="L663" s="2"/>
      <c r="M663" s="2"/>
      <c r="N663" s="2"/>
      <c r="O663" s="2"/>
      <c r="P663" s="2"/>
      <c r="Q663" s="2"/>
      <c r="R663" s="2"/>
      <c r="S663" s="2"/>
      <c r="T663" s="2"/>
      <c r="U663" s="2"/>
      <c r="V663" s="2"/>
      <c r="W663" s="2"/>
      <c r="X663" s="2"/>
      <c r="Y663" s="2"/>
      <c r="Z663" s="2"/>
    </row>
    <row r="664" spans="1:26" ht="13.5" customHeight="1" x14ac:dyDescent="0.25">
      <c r="A664" s="2"/>
      <c r="B664" s="2"/>
      <c r="C664" s="103"/>
      <c r="D664" s="2"/>
      <c r="E664" s="103"/>
      <c r="F664" s="2"/>
      <c r="G664" s="2"/>
      <c r="H664" s="2"/>
      <c r="I664" s="2"/>
      <c r="J664" s="2"/>
      <c r="K664" s="2"/>
      <c r="L664" s="2"/>
      <c r="M664" s="2"/>
      <c r="N664" s="2"/>
      <c r="O664" s="2"/>
      <c r="P664" s="2"/>
      <c r="Q664" s="2"/>
      <c r="R664" s="2"/>
      <c r="S664" s="2"/>
      <c r="T664" s="2"/>
      <c r="U664" s="2"/>
      <c r="V664" s="2"/>
      <c r="W664" s="2"/>
      <c r="X664" s="2"/>
      <c r="Y664" s="2"/>
      <c r="Z664" s="2"/>
    </row>
    <row r="665" spans="1:26" ht="13.5" customHeight="1" x14ac:dyDescent="0.25">
      <c r="A665" s="2"/>
      <c r="B665" s="2"/>
      <c r="C665" s="103"/>
      <c r="D665" s="2"/>
      <c r="E665" s="103"/>
      <c r="F665" s="2"/>
      <c r="G665" s="2"/>
      <c r="H665" s="2"/>
      <c r="I665" s="2"/>
      <c r="J665" s="2"/>
      <c r="K665" s="2"/>
      <c r="L665" s="2"/>
      <c r="M665" s="2"/>
      <c r="N665" s="2"/>
      <c r="O665" s="2"/>
      <c r="P665" s="2"/>
      <c r="Q665" s="2"/>
      <c r="R665" s="2"/>
      <c r="S665" s="2"/>
      <c r="T665" s="2"/>
      <c r="U665" s="2"/>
      <c r="V665" s="2"/>
      <c r="W665" s="2"/>
      <c r="X665" s="2"/>
      <c r="Y665" s="2"/>
      <c r="Z665" s="2"/>
    </row>
    <row r="666" spans="1:26" ht="13.5" customHeight="1" x14ac:dyDescent="0.25">
      <c r="A666" s="2"/>
      <c r="B666" s="2"/>
      <c r="C666" s="103"/>
      <c r="D666" s="2"/>
      <c r="E666" s="103"/>
      <c r="F666" s="2"/>
      <c r="G666" s="2"/>
      <c r="H666" s="2"/>
      <c r="I666" s="2"/>
      <c r="J666" s="2"/>
      <c r="K666" s="2"/>
      <c r="L666" s="2"/>
      <c r="M666" s="2"/>
      <c r="N666" s="2"/>
      <c r="O666" s="2"/>
      <c r="P666" s="2"/>
      <c r="Q666" s="2"/>
      <c r="R666" s="2"/>
      <c r="S666" s="2"/>
      <c r="T666" s="2"/>
      <c r="U666" s="2"/>
      <c r="V666" s="2"/>
      <c r="W666" s="2"/>
      <c r="X666" s="2"/>
      <c r="Y666" s="2"/>
      <c r="Z666" s="2"/>
    </row>
    <row r="667" spans="1:26" ht="13.5" customHeight="1" x14ac:dyDescent="0.25">
      <c r="A667" s="2"/>
      <c r="B667" s="2"/>
      <c r="C667" s="103"/>
      <c r="D667" s="2"/>
      <c r="E667" s="103"/>
      <c r="F667" s="2"/>
      <c r="G667" s="2"/>
      <c r="H667" s="2"/>
      <c r="I667" s="2"/>
      <c r="J667" s="2"/>
      <c r="K667" s="2"/>
      <c r="L667" s="2"/>
      <c r="M667" s="2"/>
      <c r="N667" s="2"/>
      <c r="O667" s="2"/>
      <c r="P667" s="2"/>
      <c r="Q667" s="2"/>
      <c r="R667" s="2"/>
      <c r="S667" s="2"/>
      <c r="T667" s="2"/>
      <c r="U667" s="2"/>
      <c r="V667" s="2"/>
      <c r="W667" s="2"/>
      <c r="X667" s="2"/>
      <c r="Y667" s="2"/>
      <c r="Z667" s="2"/>
    </row>
    <row r="668" spans="1:26" ht="13.5" customHeight="1" x14ac:dyDescent="0.25">
      <c r="A668" s="2"/>
      <c r="B668" s="2"/>
      <c r="C668" s="103"/>
      <c r="D668" s="2"/>
      <c r="E668" s="103"/>
      <c r="F668" s="2"/>
      <c r="G668" s="2"/>
      <c r="H668" s="2"/>
      <c r="I668" s="2"/>
      <c r="J668" s="2"/>
      <c r="K668" s="2"/>
      <c r="L668" s="2"/>
      <c r="M668" s="2"/>
      <c r="N668" s="2"/>
      <c r="O668" s="2"/>
      <c r="P668" s="2"/>
      <c r="Q668" s="2"/>
      <c r="R668" s="2"/>
      <c r="S668" s="2"/>
      <c r="T668" s="2"/>
      <c r="U668" s="2"/>
      <c r="V668" s="2"/>
      <c r="W668" s="2"/>
      <c r="X668" s="2"/>
      <c r="Y668" s="2"/>
      <c r="Z668" s="2"/>
    </row>
    <row r="669" spans="1:26" ht="13.5" customHeight="1" x14ac:dyDescent="0.25">
      <c r="A669" s="2"/>
      <c r="B669" s="2"/>
      <c r="C669" s="103"/>
      <c r="D669" s="2"/>
      <c r="E669" s="103"/>
      <c r="F669" s="2"/>
      <c r="G669" s="2"/>
      <c r="H669" s="2"/>
      <c r="I669" s="2"/>
      <c r="J669" s="2"/>
      <c r="K669" s="2"/>
      <c r="L669" s="2"/>
      <c r="M669" s="2"/>
      <c r="N669" s="2"/>
      <c r="O669" s="2"/>
      <c r="P669" s="2"/>
      <c r="Q669" s="2"/>
      <c r="R669" s="2"/>
      <c r="S669" s="2"/>
      <c r="T669" s="2"/>
      <c r="U669" s="2"/>
      <c r="V669" s="2"/>
      <c r="W669" s="2"/>
      <c r="X669" s="2"/>
      <c r="Y669" s="2"/>
      <c r="Z669" s="2"/>
    </row>
    <row r="670" spans="1:26" ht="13.5" customHeight="1" x14ac:dyDescent="0.25">
      <c r="A670" s="2"/>
      <c r="B670" s="2"/>
      <c r="C670" s="103"/>
      <c r="D670" s="2"/>
      <c r="E670" s="103"/>
      <c r="F670" s="2"/>
      <c r="G670" s="2"/>
      <c r="H670" s="2"/>
      <c r="I670" s="2"/>
      <c r="J670" s="2"/>
      <c r="K670" s="2"/>
      <c r="L670" s="2"/>
      <c r="M670" s="2"/>
      <c r="N670" s="2"/>
      <c r="O670" s="2"/>
      <c r="P670" s="2"/>
      <c r="Q670" s="2"/>
      <c r="R670" s="2"/>
      <c r="S670" s="2"/>
      <c r="T670" s="2"/>
      <c r="U670" s="2"/>
      <c r="V670" s="2"/>
      <c r="W670" s="2"/>
      <c r="X670" s="2"/>
      <c r="Y670" s="2"/>
      <c r="Z670" s="2"/>
    </row>
    <row r="671" spans="1:26" ht="13.5" customHeight="1" x14ac:dyDescent="0.25">
      <c r="A671" s="2"/>
      <c r="B671" s="2"/>
      <c r="C671" s="103"/>
      <c r="D671" s="2"/>
      <c r="E671" s="103"/>
      <c r="F671" s="2"/>
      <c r="G671" s="2"/>
      <c r="H671" s="2"/>
      <c r="I671" s="2"/>
      <c r="J671" s="2"/>
      <c r="K671" s="2"/>
      <c r="L671" s="2"/>
      <c r="M671" s="2"/>
      <c r="N671" s="2"/>
      <c r="O671" s="2"/>
      <c r="P671" s="2"/>
      <c r="Q671" s="2"/>
      <c r="R671" s="2"/>
      <c r="S671" s="2"/>
      <c r="T671" s="2"/>
      <c r="U671" s="2"/>
      <c r="V671" s="2"/>
      <c r="W671" s="2"/>
      <c r="X671" s="2"/>
      <c r="Y671" s="2"/>
      <c r="Z671" s="2"/>
    </row>
    <row r="672" spans="1:26" ht="13.5" customHeight="1" x14ac:dyDescent="0.25">
      <c r="A672" s="2"/>
      <c r="B672" s="2"/>
      <c r="C672" s="103"/>
      <c r="D672" s="2"/>
      <c r="E672" s="103"/>
      <c r="F672" s="2"/>
      <c r="G672" s="2"/>
      <c r="H672" s="2"/>
      <c r="I672" s="2"/>
      <c r="J672" s="2"/>
      <c r="K672" s="2"/>
      <c r="L672" s="2"/>
      <c r="M672" s="2"/>
      <c r="N672" s="2"/>
      <c r="O672" s="2"/>
      <c r="P672" s="2"/>
      <c r="Q672" s="2"/>
      <c r="R672" s="2"/>
      <c r="S672" s="2"/>
      <c r="T672" s="2"/>
      <c r="U672" s="2"/>
      <c r="V672" s="2"/>
      <c r="W672" s="2"/>
      <c r="X672" s="2"/>
      <c r="Y672" s="2"/>
      <c r="Z672" s="2"/>
    </row>
    <row r="673" spans="1:26" ht="13.5" customHeight="1" x14ac:dyDescent="0.25">
      <c r="A673" s="2"/>
      <c r="B673" s="2"/>
      <c r="C673" s="103"/>
      <c r="D673" s="2"/>
      <c r="E673" s="103"/>
      <c r="F673" s="2"/>
      <c r="G673" s="2"/>
      <c r="H673" s="2"/>
      <c r="I673" s="2"/>
      <c r="J673" s="2"/>
      <c r="K673" s="2"/>
      <c r="L673" s="2"/>
      <c r="M673" s="2"/>
      <c r="N673" s="2"/>
      <c r="O673" s="2"/>
      <c r="P673" s="2"/>
      <c r="Q673" s="2"/>
      <c r="R673" s="2"/>
      <c r="S673" s="2"/>
      <c r="T673" s="2"/>
      <c r="U673" s="2"/>
      <c r="V673" s="2"/>
      <c r="W673" s="2"/>
      <c r="X673" s="2"/>
      <c r="Y673" s="2"/>
      <c r="Z673" s="2"/>
    </row>
    <row r="674" spans="1:26" ht="13.5" customHeight="1" x14ac:dyDescent="0.25">
      <c r="A674" s="2"/>
      <c r="B674" s="2"/>
      <c r="C674" s="103"/>
      <c r="D674" s="2"/>
      <c r="E674" s="103"/>
      <c r="F674" s="2"/>
      <c r="G674" s="2"/>
      <c r="H674" s="2"/>
      <c r="I674" s="2"/>
      <c r="J674" s="2"/>
      <c r="K674" s="2"/>
      <c r="L674" s="2"/>
      <c r="M674" s="2"/>
      <c r="N674" s="2"/>
      <c r="O674" s="2"/>
      <c r="P674" s="2"/>
      <c r="Q674" s="2"/>
      <c r="R674" s="2"/>
      <c r="S674" s="2"/>
      <c r="T674" s="2"/>
      <c r="U674" s="2"/>
      <c r="V674" s="2"/>
      <c r="W674" s="2"/>
      <c r="X674" s="2"/>
      <c r="Y674" s="2"/>
      <c r="Z674" s="2"/>
    </row>
    <row r="675" spans="1:26" ht="13.5" customHeight="1" x14ac:dyDescent="0.25">
      <c r="A675" s="2"/>
      <c r="B675" s="2"/>
      <c r="C675" s="103"/>
      <c r="D675" s="2"/>
      <c r="E675" s="103"/>
      <c r="F675" s="2"/>
      <c r="G675" s="2"/>
      <c r="H675" s="2"/>
      <c r="I675" s="2"/>
      <c r="J675" s="2"/>
      <c r="K675" s="2"/>
      <c r="L675" s="2"/>
      <c r="M675" s="2"/>
      <c r="N675" s="2"/>
      <c r="O675" s="2"/>
      <c r="P675" s="2"/>
      <c r="Q675" s="2"/>
      <c r="R675" s="2"/>
      <c r="S675" s="2"/>
      <c r="T675" s="2"/>
      <c r="U675" s="2"/>
      <c r="V675" s="2"/>
      <c r="W675" s="2"/>
      <c r="X675" s="2"/>
      <c r="Y675" s="2"/>
      <c r="Z675" s="2"/>
    </row>
    <row r="676" spans="1:26" ht="13.5" customHeight="1" x14ac:dyDescent="0.25">
      <c r="A676" s="2"/>
      <c r="B676" s="2"/>
      <c r="C676" s="103"/>
      <c r="D676" s="2"/>
      <c r="E676" s="103"/>
      <c r="F676" s="2"/>
      <c r="G676" s="2"/>
      <c r="H676" s="2"/>
      <c r="I676" s="2"/>
      <c r="J676" s="2"/>
      <c r="K676" s="2"/>
      <c r="L676" s="2"/>
      <c r="M676" s="2"/>
      <c r="N676" s="2"/>
      <c r="O676" s="2"/>
      <c r="P676" s="2"/>
      <c r="Q676" s="2"/>
      <c r="R676" s="2"/>
      <c r="S676" s="2"/>
      <c r="T676" s="2"/>
      <c r="U676" s="2"/>
      <c r="V676" s="2"/>
      <c r="W676" s="2"/>
      <c r="X676" s="2"/>
      <c r="Y676" s="2"/>
      <c r="Z676" s="2"/>
    </row>
    <row r="677" spans="1:26" ht="13.5" customHeight="1" x14ac:dyDescent="0.25">
      <c r="A677" s="2"/>
      <c r="B677" s="2"/>
      <c r="C677" s="103"/>
      <c r="D677" s="2"/>
      <c r="E677" s="103"/>
      <c r="F677" s="2"/>
      <c r="G677" s="2"/>
      <c r="H677" s="2"/>
      <c r="I677" s="2"/>
      <c r="J677" s="2"/>
      <c r="K677" s="2"/>
      <c r="L677" s="2"/>
      <c r="M677" s="2"/>
      <c r="N677" s="2"/>
      <c r="O677" s="2"/>
      <c r="P677" s="2"/>
      <c r="Q677" s="2"/>
      <c r="R677" s="2"/>
      <c r="S677" s="2"/>
      <c r="T677" s="2"/>
      <c r="U677" s="2"/>
      <c r="V677" s="2"/>
      <c r="W677" s="2"/>
      <c r="X677" s="2"/>
      <c r="Y677" s="2"/>
      <c r="Z677" s="2"/>
    </row>
    <row r="678" spans="1:26" ht="13.5" customHeight="1" x14ac:dyDescent="0.25">
      <c r="A678" s="2"/>
      <c r="B678" s="2"/>
      <c r="C678" s="103"/>
      <c r="D678" s="2"/>
      <c r="E678" s="103"/>
      <c r="F678" s="2"/>
      <c r="G678" s="2"/>
      <c r="H678" s="2"/>
      <c r="I678" s="2"/>
      <c r="J678" s="2"/>
      <c r="K678" s="2"/>
      <c r="L678" s="2"/>
      <c r="M678" s="2"/>
      <c r="N678" s="2"/>
      <c r="O678" s="2"/>
      <c r="P678" s="2"/>
      <c r="Q678" s="2"/>
      <c r="R678" s="2"/>
      <c r="S678" s="2"/>
      <c r="T678" s="2"/>
      <c r="U678" s="2"/>
      <c r="V678" s="2"/>
      <c r="W678" s="2"/>
      <c r="X678" s="2"/>
      <c r="Y678" s="2"/>
      <c r="Z678" s="2"/>
    </row>
    <row r="679" spans="1:26" ht="13.5" customHeight="1" x14ac:dyDescent="0.25">
      <c r="A679" s="2"/>
      <c r="B679" s="2"/>
      <c r="C679" s="103"/>
      <c r="D679" s="2"/>
      <c r="E679" s="103"/>
      <c r="F679" s="2"/>
      <c r="G679" s="2"/>
      <c r="H679" s="2"/>
      <c r="I679" s="2"/>
      <c r="J679" s="2"/>
      <c r="K679" s="2"/>
      <c r="L679" s="2"/>
      <c r="M679" s="2"/>
      <c r="N679" s="2"/>
      <c r="O679" s="2"/>
      <c r="P679" s="2"/>
      <c r="Q679" s="2"/>
      <c r="R679" s="2"/>
      <c r="S679" s="2"/>
      <c r="T679" s="2"/>
      <c r="U679" s="2"/>
      <c r="V679" s="2"/>
      <c r="W679" s="2"/>
      <c r="X679" s="2"/>
      <c r="Y679" s="2"/>
      <c r="Z679" s="2"/>
    </row>
    <row r="680" spans="1:26" ht="13.5" customHeight="1" x14ac:dyDescent="0.25">
      <c r="A680" s="2"/>
      <c r="B680" s="2"/>
      <c r="C680" s="103"/>
      <c r="D680" s="2"/>
      <c r="E680" s="103"/>
      <c r="F680" s="2"/>
      <c r="G680" s="2"/>
      <c r="H680" s="2"/>
      <c r="I680" s="2"/>
      <c r="J680" s="2"/>
      <c r="K680" s="2"/>
      <c r="L680" s="2"/>
      <c r="M680" s="2"/>
      <c r="N680" s="2"/>
      <c r="O680" s="2"/>
      <c r="P680" s="2"/>
      <c r="Q680" s="2"/>
      <c r="R680" s="2"/>
      <c r="S680" s="2"/>
      <c r="T680" s="2"/>
      <c r="U680" s="2"/>
      <c r="V680" s="2"/>
      <c r="W680" s="2"/>
      <c r="X680" s="2"/>
      <c r="Y680" s="2"/>
      <c r="Z680" s="2"/>
    </row>
    <row r="681" spans="1:26" ht="13.5" customHeight="1" x14ac:dyDescent="0.25">
      <c r="A681" s="2"/>
      <c r="B681" s="2"/>
      <c r="C681" s="103"/>
      <c r="D681" s="2"/>
      <c r="E681" s="103"/>
      <c r="F681" s="2"/>
      <c r="G681" s="2"/>
      <c r="H681" s="2"/>
      <c r="I681" s="2"/>
      <c r="J681" s="2"/>
      <c r="K681" s="2"/>
      <c r="L681" s="2"/>
      <c r="M681" s="2"/>
      <c r="N681" s="2"/>
      <c r="O681" s="2"/>
      <c r="P681" s="2"/>
      <c r="Q681" s="2"/>
      <c r="R681" s="2"/>
      <c r="S681" s="2"/>
      <c r="T681" s="2"/>
      <c r="U681" s="2"/>
      <c r="V681" s="2"/>
      <c r="W681" s="2"/>
      <c r="X681" s="2"/>
      <c r="Y681" s="2"/>
      <c r="Z681" s="2"/>
    </row>
    <row r="682" spans="1:26" ht="13.5" customHeight="1" x14ac:dyDescent="0.25">
      <c r="A682" s="2"/>
      <c r="B682" s="2"/>
      <c r="C682" s="103"/>
      <c r="D682" s="2"/>
      <c r="E682" s="103"/>
      <c r="F682" s="2"/>
      <c r="G682" s="2"/>
      <c r="H682" s="2"/>
      <c r="I682" s="2"/>
      <c r="J682" s="2"/>
      <c r="K682" s="2"/>
      <c r="L682" s="2"/>
      <c r="M682" s="2"/>
      <c r="N682" s="2"/>
      <c r="O682" s="2"/>
      <c r="P682" s="2"/>
      <c r="Q682" s="2"/>
      <c r="R682" s="2"/>
      <c r="S682" s="2"/>
      <c r="T682" s="2"/>
      <c r="U682" s="2"/>
      <c r="V682" s="2"/>
      <c r="W682" s="2"/>
      <c r="X682" s="2"/>
      <c r="Y682" s="2"/>
      <c r="Z682" s="2"/>
    </row>
    <row r="683" spans="1:26" ht="13.5" customHeight="1" x14ac:dyDescent="0.25">
      <c r="A683" s="2"/>
      <c r="B683" s="2"/>
      <c r="C683" s="103"/>
      <c r="D683" s="2"/>
      <c r="E683" s="103"/>
      <c r="F683" s="2"/>
      <c r="G683" s="2"/>
      <c r="H683" s="2"/>
      <c r="I683" s="2"/>
      <c r="J683" s="2"/>
      <c r="K683" s="2"/>
      <c r="L683" s="2"/>
      <c r="M683" s="2"/>
      <c r="N683" s="2"/>
      <c r="O683" s="2"/>
      <c r="P683" s="2"/>
      <c r="Q683" s="2"/>
      <c r="R683" s="2"/>
      <c r="S683" s="2"/>
      <c r="T683" s="2"/>
      <c r="U683" s="2"/>
      <c r="V683" s="2"/>
      <c r="W683" s="2"/>
      <c r="X683" s="2"/>
      <c r="Y683" s="2"/>
      <c r="Z683" s="2"/>
    </row>
    <row r="684" spans="1:26" ht="13.5" customHeight="1" x14ac:dyDescent="0.25">
      <c r="A684" s="2"/>
      <c r="B684" s="2"/>
      <c r="C684" s="103"/>
      <c r="D684" s="2"/>
      <c r="E684" s="103"/>
      <c r="F684" s="2"/>
      <c r="G684" s="2"/>
      <c r="H684" s="2"/>
      <c r="I684" s="2"/>
      <c r="J684" s="2"/>
      <c r="K684" s="2"/>
      <c r="L684" s="2"/>
      <c r="M684" s="2"/>
      <c r="N684" s="2"/>
      <c r="O684" s="2"/>
      <c r="P684" s="2"/>
      <c r="Q684" s="2"/>
      <c r="R684" s="2"/>
      <c r="S684" s="2"/>
      <c r="T684" s="2"/>
      <c r="U684" s="2"/>
      <c r="V684" s="2"/>
      <c r="W684" s="2"/>
      <c r="X684" s="2"/>
      <c r="Y684" s="2"/>
      <c r="Z684" s="2"/>
    </row>
    <row r="685" spans="1:26" ht="13.5" customHeight="1" x14ac:dyDescent="0.25">
      <c r="A685" s="2"/>
      <c r="B685" s="2"/>
      <c r="C685" s="103"/>
      <c r="D685" s="2"/>
      <c r="E685" s="103"/>
      <c r="F685" s="2"/>
      <c r="G685" s="2"/>
      <c r="H685" s="2"/>
      <c r="I685" s="2"/>
      <c r="J685" s="2"/>
      <c r="K685" s="2"/>
      <c r="L685" s="2"/>
      <c r="M685" s="2"/>
      <c r="N685" s="2"/>
      <c r="O685" s="2"/>
      <c r="P685" s="2"/>
      <c r="Q685" s="2"/>
      <c r="R685" s="2"/>
      <c r="S685" s="2"/>
      <c r="T685" s="2"/>
      <c r="U685" s="2"/>
      <c r="V685" s="2"/>
      <c r="W685" s="2"/>
      <c r="X685" s="2"/>
      <c r="Y685" s="2"/>
      <c r="Z685" s="2"/>
    </row>
    <row r="686" spans="1:26" ht="13.5" customHeight="1" x14ac:dyDescent="0.25">
      <c r="A686" s="2"/>
      <c r="B686" s="2"/>
      <c r="C686" s="103"/>
      <c r="D686" s="2"/>
      <c r="E686" s="103"/>
      <c r="F686" s="2"/>
      <c r="G686" s="2"/>
      <c r="H686" s="2"/>
      <c r="I686" s="2"/>
      <c r="J686" s="2"/>
      <c r="K686" s="2"/>
      <c r="L686" s="2"/>
      <c r="M686" s="2"/>
      <c r="N686" s="2"/>
      <c r="O686" s="2"/>
      <c r="P686" s="2"/>
      <c r="Q686" s="2"/>
      <c r="R686" s="2"/>
      <c r="S686" s="2"/>
      <c r="T686" s="2"/>
      <c r="U686" s="2"/>
      <c r="V686" s="2"/>
      <c r="W686" s="2"/>
      <c r="X686" s="2"/>
      <c r="Y686" s="2"/>
      <c r="Z686" s="2"/>
    </row>
    <row r="687" spans="1:26" ht="13.5" customHeight="1" x14ac:dyDescent="0.25">
      <c r="A687" s="2"/>
      <c r="B687" s="2"/>
      <c r="C687" s="103"/>
      <c r="D687" s="2"/>
      <c r="E687" s="103"/>
      <c r="F687" s="2"/>
      <c r="G687" s="2"/>
      <c r="H687" s="2"/>
      <c r="I687" s="2"/>
      <c r="J687" s="2"/>
      <c r="K687" s="2"/>
      <c r="L687" s="2"/>
      <c r="M687" s="2"/>
      <c r="N687" s="2"/>
      <c r="O687" s="2"/>
      <c r="P687" s="2"/>
      <c r="Q687" s="2"/>
      <c r="R687" s="2"/>
      <c r="S687" s="2"/>
      <c r="T687" s="2"/>
      <c r="U687" s="2"/>
      <c r="V687" s="2"/>
      <c r="W687" s="2"/>
      <c r="X687" s="2"/>
      <c r="Y687" s="2"/>
      <c r="Z687" s="2"/>
    </row>
    <row r="688" spans="1:26" ht="13.5" customHeight="1" x14ac:dyDescent="0.25">
      <c r="A688" s="2"/>
      <c r="B688" s="2"/>
      <c r="C688" s="103"/>
      <c r="D688" s="2"/>
      <c r="E688" s="103"/>
      <c r="F688" s="2"/>
      <c r="G688" s="2"/>
      <c r="H688" s="2"/>
      <c r="I688" s="2"/>
      <c r="J688" s="2"/>
      <c r="K688" s="2"/>
      <c r="L688" s="2"/>
      <c r="M688" s="2"/>
      <c r="N688" s="2"/>
      <c r="O688" s="2"/>
      <c r="P688" s="2"/>
      <c r="Q688" s="2"/>
      <c r="R688" s="2"/>
      <c r="S688" s="2"/>
      <c r="T688" s="2"/>
      <c r="U688" s="2"/>
      <c r="V688" s="2"/>
      <c r="W688" s="2"/>
      <c r="X688" s="2"/>
      <c r="Y688" s="2"/>
      <c r="Z688" s="2"/>
    </row>
    <row r="689" spans="1:26" ht="13.5" customHeight="1" x14ac:dyDescent="0.25">
      <c r="A689" s="2"/>
      <c r="B689" s="2"/>
      <c r="C689" s="103"/>
      <c r="D689" s="2"/>
      <c r="E689" s="103"/>
      <c r="F689" s="2"/>
      <c r="G689" s="2"/>
      <c r="H689" s="2"/>
      <c r="I689" s="2"/>
      <c r="J689" s="2"/>
      <c r="K689" s="2"/>
      <c r="L689" s="2"/>
      <c r="M689" s="2"/>
      <c r="N689" s="2"/>
      <c r="O689" s="2"/>
      <c r="P689" s="2"/>
      <c r="Q689" s="2"/>
      <c r="R689" s="2"/>
      <c r="S689" s="2"/>
      <c r="T689" s="2"/>
      <c r="U689" s="2"/>
      <c r="V689" s="2"/>
      <c r="W689" s="2"/>
      <c r="X689" s="2"/>
      <c r="Y689" s="2"/>
      <c r="Z689" s="2"/>
    </row>
    <row r="690" spans="1:26" ht="13.5" customHeight="1" x14ac:dyDescent="0.25">
      <c r="A690" s="2"/>
      <c r="B690" s="2"/>
      <c r="C690" s="103"/>
      <c r="D690" s="2"/>
      <c r="E690" s="103"/>
      <c r="F690" s="2"/>
      <c r="G690" s="2"/>
      <c r="H690" s="2"/>
      <c r="I690" s="2"/>
      <c r="J690" s="2"/>
      <c r="K690" s="2"/>
      <c r="L690" s="2"/>
      <c r="M690" s="2"/>
      <c r="N690" s="2"/>
      <c r="O690" s="2"/>
      <c r="P690" s="2"/>
      <c r="Q690" s="2"/>
      <c r="R690" s="2"/>
      <c r="S690" s="2"/>
      <c r="T690" s="2"/>
      <c r="U690" s="2"/>
      <c r="V690" s="2"/>
      <c r="W690" s="2"/>
      <c r="X690" s="2"/>
      <c r="Y690" s="2"/>
      <c r="Z690" s="2"/>
    </row>
    <row r="691" spans="1:26" ht="13.5" customHeight="1" x14ac:dyDescent="0.25">
      <c r="A691" s="2"/>
      <c r="B691" s="2"/>
      <c r="C691" s="103"/>
      <c r="D691" s="2"/>
      <c r="E691" s="103"/>
      <c r="F691" s="2"/>
      <c r="G691" s="2"/>
      <c r="H691" s="2"/>
      <c r="I691" s="2"/>
      <c r="J691" s="2"/>
      <c r="K691" s="2"/>
      <c r="L691" s="2"/>
      <c r="M691" s="2"/>
      <c r="N691" s="2"/>
      <c r="O691" s="2"/>
      <c r="P691" s="2"/>
      <c r="Q691" s="2"/>
      <c r="R691" s="2"/>
      <c r="S691" s="2"/>
      <c r="T691" s="2"/>
      <c r="U691" s="2"/>
      <c r="V691" s="2"/>
      <c r="W691" s="2"/>
      <c r="X691" s="2"/>
      <c r="Y691" s="2"/>
      <c r="Z691" s="2"/>
    </row>
    <row r="692" spans="1:26" ht="13.5" customHeight="1" x14ac:dyDescent="0.25">
      <c r="A692" s="2"/>
      <c r="B692" s="2"/>
      <c r="C692" s="103"/>
      <c r="D692" s="2"/>
      <c r="E692" s="103"/>
      <c r="F692" s="2"/>
      <c r="G692" s="2"/>
      <c r="H692" s="2"/>
      <c r="I692" s="2"/>
      <c r="J692" s="2"/>
      <c r="K692" s="2"/>
      <c r="L692" s="2"/>
      <c r="M692" s="2"/>
      <c r="N692" s="2"/>
      <c r="O692" s="2"/>
      <c r="P692" s="2"/>
      <c r="Q692" s="2"/>
      <c r="R692" s="2"/>
      <c r="S692" s="2"/>
      <c r="T692" s="2"/>
      <c r="U692" s="2"/>
      <c r="V692" s="2"/>
      <c r="W692" s="2"/>
      <c r="X692" s="2"/>
      <c r="Y692" s="2"/>
      <c r="Z692" s="2"/>
    </row>
    <row r="693" spans="1:26" ht="13.5" customHeight="1" x14ac:dyDescent="0.25">
      <c r="A693" s="2"/>
      <c r="B693" s="2"/>
      <c r="C693" s="103"/>
      <c r="D693" s="2"/>
      <c r="E693" s="103"/>
      <c r="F693" s="2"/>
      <c r="G693" s="2"/>
      <c r="H693" s="2"/>
      <c r="I693" s="2"/>
      <c r="J693" s="2"/>
      <c r="K693" s="2"/>
      <c r="L693" s="2"/>
      <c r="M693" s="2"/>
      <c r="N693" s="2"/>
      <c r="O693" s="2"/>
      <c r="P693" s="2"/>
      <c r="Q693" s="2"/>
      <c r="R693" s="2"/>
      <c r="S693" s="2"/>
      <c r="T693" s="2"/>
      <c r="U693" s="2"/>
      <c r="V693" s="2"/>
      <c r="W693" s="2"/>
      <c r="X693" s="2"/>
      <c r="Y693" s="2"/>
      <c r="Z693" s="2"/>
    </row>
    <row r="694" spans="1:26" ht="13.5" customHeight="1" x14ac:dyDescent="0.25">
      <c r="A694" s="2"/>
      <c r="B694" s="2"/>
      <c r="C694" s="103"/>
      <c r="D694" s="2"/>
      <c r="E694" s="103"/>
      <c r="F694" s="2"/>
      <c r="G694" s="2"/>
      <c r="H694" s="2"/>
      <c r="I694" s="2"/>
      <c r="J694" s="2"/>
      <c r="K694" s="2"/>
      <c r="L694" s="2"/>
      <c r="M694" s="2"/>
      <c r="N694" s="2"/>
      <c r="O694" s="2"/>
      <c r="P694" s="2"/>
      <c r="Q694" s="2"/>
      <c r="R694" s="2"/>
      <c r="S694" s="2"/>
      <c r="T694" s="2"/>
      <c r="U694" s="2"/>
      <c r="V694" s="2"/>
      <c r="W694" s="2"/>
      <c r="X694" s="2"/>
      <c r="Y694" s="2"/>
      <c r="Z694" s="2"/>
    </row>
    <row r="695" spans="1:26" ht="13.5" customHeight="1" x14ac:dyDescent="0.25">
      <c r="A695" s="2"/>
      <c r="B695" s="2"/>
      <c r="C695" s="103"/>
      <c r="D695" s="2"/>
      <c r="E695" s="103"/>
      <c r="F695" s="2"/>
      <c r="G695" s="2"/>
      <c r="H695" s="2"/>
      <c r="I695" s="2"/>
      <c r="J695" s="2"/>
      <c r="K695" s="2"/>
      <c r="L695" s="2"/>
      <c r="M695" s="2"/>
      <c r="N695" s="2"/>
      <c r="O695" s="2"/>
      <c r="P695" s="2"/>
      <c r="Q695" s="2"/>
      <c r="R695" s="2"/>
      <c r="S695" s="2"/>
      <c r="T695" s="2"/>
      <c r="U695" s="2"/>
      <c r="V695" s="2"/>
      <c r="W695" s="2"/>
      <c r="X695" s="2"/>
      <c r="Y695" s="2"/>
      <c r="Z695" s="2"/>
    </row>
    <row r="696" spans="1:26" ht="13.5" customHeight="1" x14ac:dyDescent="0.25">
      <c r="A696" s="2"/>
      <c r="B696" s="2"/>
      <c r="C696" s="103"/>
      <c r="D696" s="2"/>
      <c r="E696" s="103"/>
      <c r="F696" s="2"/>
      <c r="G696" s="2"/>
      <c r="H696" s="2"/>
      <c r="I696" s="2"/>
      <c r="J696" s="2"/>
      <c r="K696" s="2"/>
      <c r="L696" s="2"/>
      <c r="M696" s="2"/>
      <c r="N696" s="2"/>
      <c r="O696" s="2"/>
      <c r="P696" s="2"/>
      <c r="Q696" s="2"/>
      <c r="R696" s="2"/>
      <c r="S696" s="2"/>
      <c r="T696" s="2"/>
      <c r="U696" s="2"/>
      <c r="V696" s="2"/>
      <c r="W696" s="2"/>
      <c r="X696" s="2"/>
      <c r="Y696" s="2"/>
      <c r="Z696" s="2"/>
    </row>
    <row r="697" spans="1:26" ht="13.5" customHeight="1" x14ac:dyDescent="0.25">
      <c r="A697" s="2"/>
      <c r="B697" s="2"/>
      <c r="C697" s="103"/>
      <c r="D697" s="2"/>
      <c r="E697" s="103"/>
      <c r="F697" s="2"/>
      <c r="G697" s="2"/>
      <c r="H697" s="2"/>
      <c r="I697" s="2"/>
      <c r="J697" s="2"/>
      <c r="K697" s="2"/>
      <c r="L697" s="2"/>
      <c r="M697" s="2"/>
      <c r="N697" s="2"/>
      <c r="O697" s="2"/>
      <c r="P697" s="2"/>
      <c r="Q697" s="2"/>
      <c r="R697" s="2"/>
      <c r="S697" s="2"/>
      <c r="T697" s="2"/>
      <c r="U697" s="2"/>
      <c r="V697" s="2"/>
      <c r="W697" s="2"/>
      <c r="X697" s="2"/>
      <c r="Y697" s="2"/>
      <c r="Z697" s="2"/>
    </row>
    <row r="698" spans="1:26" ht="13.5" customHeight="1" x14ac:dyDescent="0.25">
      <c r="A698" s="2"/>
      <c r="B698" s="2"/>
      <c r="C698" s="103"/>
      <c r="D698" s="2"/>
      <c r="E698" s="103"/>
      <c r="F698" s="2"/>
      <c r="G698" s="2"/>
      <c r="H698" s="2"/>
      <c r="I698" s="2"/>
      <c r="J698" s="2"/>
      <c r="K698" s="2"/>
      <c r="L698" s="2"/>
      <c r="M698" s="2"/>
      <c r="N698" s="2"/>
      <c r="O698" s="2"/>
      <c r="P698" s="2"/>
      <c r="Q698" s="2"/>
      <c r="R698" s="2"/>
      <c r="S698" s="2"/>
      <c r="T698" s="2"/>
      <c r="U698" s="2"/>
      <c r="V698" s="2"/>
      <c r="W698" s="2"/>
      <c r="X698" s="2"/>
      <c r="Y698" s="2"/>
      <c r="Z698" s="2"/>
    </row>
    <row r="699" spans="1:26" ht="13.5" customHeight="1" x14ac:dyDescent="0.25">
      <c r="A699" s="2"/>
      <c r="B699" s="2"/>
      <c r="C699" s="103"/>
      <c r="D699" s="2"/>
      <c r="E699" s="103"/>
      <c r="F699" s="2"/>
      <c r="G699" s="2"/>
      <c r="H699" s="2"/>
      <c r="I699" s="2"/>
      <c r="J699" s="2"/>
      <c r="K699" s="2"/>
      <c r="L699" s="2"/>
      <c r="M699" s="2"/>
      <c r="N699" s="2"/>
      <c r="O699" s="2"/>
      <c r="P699" s="2"/>
      <c r="Q699" s="2"/>
      <c r="R699" s="2"/>
      <c r="S699" s="2"/>
      <c r="T699" s="2"/>
      <c r="U699" s="2"/>
      <c r="V699" s="2"/>
      <c r="W699" s="2"/>
      <c r="X699" s="2"/>
      <c r="Y699" s="2"/>
      <c r="Z699" s="2"/>
    </row>
    <row r="700" spans="1:26" ht="13.5" customHeight="1" x14ac:dyDescent="0.25">
      <c r="A700" s="2"/>
      <c r="B700" s="2"/>
      <c r="C700" s="103"/>
      <c r="D700" s="2"/>
      <c r="E700" s="103"/>
      <c r="F700" s="2"/>
      <c r="G700" s="2"/>
      <c r="H700" s="2"/>
      <c r="I700" s="2"/>
      <c r="J700" s="2"/>
      <c r="K700" s="2"/>
      <c r="L700" s="2"/>
      <c r="M700" s="2"/>
      <c r="N700" s="2"/>
      <c r="O700" s="2"/>
      <c r="P700" s="2"/>
      <c r="Q700" s="2"/>
      <c r="R700" s="2"/>
      <c r="S700" s="2"/>
      <c r="T700" s="2"/>
      <c r="U700" s="2"/>
      <c r="V700" s="2"/>
      <c r="W700" s="2"/>
      <c r="X700" s="2"/>
      <c r="Y700" s="2"/>
      <c r="Z700" s="2"/>
    </row>
    <row r="701" spans="1:26" ht="13.5" customHeight="1" x14ac:dyDescent="0.25">
      <c r="A701" s="2"/>
      <c r="B701" s="2"/>
      <c r="C701" s="103"/>
      <c r="D701" s="2"/>
      <c r="E701" s="103"/>
      <c r="F701" s="2"/>
      <c r="G701" s="2"/>
      <c r="H701" s="2"/>
      <c r="I701" s="2"/>
      <c r="J701" s="2"/>
      <c r="K701" s="2"/>
      <c r="L701" s="2"/>
      <c r="M701" s="2"/>
      <c r="N701" s="2"/>
      <c r="O701" s="2"/>
      <c r="P701" s="2"/>
      <c r="Q701" s="2"/>
      <c r="R701" s="2"/>
      <c r="S701" s="2"/>
      <c r="T701" s="2"/>
      <c r="U701" s="2"/>
      <c r="V701" s="2"/>
      <c r="W701" s="2"/>
      <c r="X701" s="2"/>
      <c r="Y701" s="2"/>
      <c r="Z701" s="2"/>
    </row>
    <row r="702" spans="1:26" ht="13.5" customHeight="1" x14ac:dyDescent="0.25">
      <c r="A702" s="2"/>
      <c r="B702" s="2"/>
      <c r="C702" s="103"/>
      <c r="D702" s="2"/>
      <c r="E702" s="103"/>
      <c r="F702" s="2"/>
      <c r="G702" s="2"/>
      <c r="H702" s="2"/>
      <c r="I702" s="2"/>
      <c r="J702" s="2"/>
      <c r="K702" s="2"/>
      <c r="L702" s="2"/>
      <c r="M702" s="2"/>
      <c r="N702" s="2"/>
      <c r="O702" s="2"/>
      <c r="P702" s="2"/>
      <c r="Q702" s="2"/>
      <c r="R702" s="2"/>
      <c r="S702" s="2"/>
      <c r="T702" s="2"/>
      <c r="U702" s="2"/>
      <c r="V702" s="2"/>
      <c r="W702" s="2"/>
      <c r="X702" s="2"/>
      <c r="Y702" s="2"/>
      <c r="Z702" s="2"/>
    </row>
    <row r="703" spans="1:26" ht="13.5" customHeight="1" x14ac:dyDescent="0.25">
      <c r="A703" s="2"/>
      <c r="B703" s="2"/>
      <c r="C703" s="103"/>
      <c r="D703" s="2"/>
      <c r="E703" s="103"/>
      <c r="F703" s="2"/>
      <c r="G703" s="2"/>
      <c r="H703" s="2"/>
      <c r="I703" s="2"/>
      <c r="J703" s="2"/>
      <c r="K703" s="2"/>
      <c r="L703" s="2"/>
      <c r="M703" s="2"/>
      <c r="N703" s="2"/>
      <c r="O703" s="2"/>
      <c r="P703" s="2"/>
      <c r="Q703" s="2"/>
      <c r="R703" s="2"/>
      <c r="S703" s="2"/>
      <c r="T703" s="2"/>
      <c r="U703" s="2"/>
      <c r="V703" s="2"/>
      <c r="W703" s="2"/>
      <c r="X703" s="2"/>
      <c r="Y703" s="2"/>
      <c r="Z703" s="2"/>
    </row>
    <row r="704" spans="1:26" ht="13.5" customHeight="1" x14ac:dyDescent="0.25">
      <c r="A704" s="2"/>
      <c r="B704" s="2"/>
      <c r="C704" s="103"/>
      <c r="D704" s="2"/>
      <c r="E704" s="103"/>
      <c r="F704" s="2"/>
      <c r="G704" s="2"/>
      <c r="H704" s="2"/>
      <c r="I704" s="2"/>
      <c r="J704" s="2"/>
      <c r="K704" s="2"/>
      <c r="L704" s="2"/>
      <c r="M704" s="2"/>
      <c r="N704" s="2"/>
      <c r="O704" s="2"/>
      <c r="P704" s="2"/>
      <c r="Q704" s="2"/>
      <c r="R704" s="2"/>
      <c r="S704" s="2"/>
      <c r="T704" s="2"/>
      <c r="U704" s="2"/>
      <c r="V704" s="2"/>
      <c r="W704" s="2"/>
      <c r="X704" s="2"/>
      <c r="Y704" s="2"/>
      <c r="Z704" s="2"/>
    </row>
    <row r="705" spans="1:26" ht="13.5" customHeight="1" x14ac:dyDescent="0.25">
      <c r="A705" s="2"/>
      <c r="B705" s="2"/>
      <c r="C705" s="103"/>
      <c r="D705" s="2"/>
      <c r="E705" s="103"/>
      <c r="F705" s="2"/>
      <c r="G705" s="2"/>
      <c r="H705" s="2"/>
      <c r="I705" s="2"/>
      <c r="J705" s="2"/>
      <c r="K705" s="2"/>
      <c r="L705" s="2"/>
      <c r="M705" s="2"/>
      <c r="N705" s="2"/>
      <c r="O705" s="2"/>
      <c r="P705" s="2"/>
      <c r="Q705" s="2"/>
      <c r="R705" s="2"/>
      <c r="S705" s="2"/>
      <c r="T705" s="2"/>
      <c r="U705" s="2"/>
      <c r="V705" s="2"/>
      <c r="W705" s="2"/>
      <c r="X705" s="2"/>
      <c r="Y705" s="2"/>
      <c r="Z705" s="2"/>
    </row>
    <row r="706" spans="1:26" ht="13.5" customHeight="1" x14ac:dyDescent="0.25">
      <c r="A706" s="2"/>
      <c r="B706" s="2"/>
      <c r="C706" s="103"/>
      <c r="D706" s="2"/>
      <c r="E706" s="103"/>
      <c r="F706" s="2"/>
      <c r="G706" s="2"/>
      <c r="H706" s="2"/>
      <c r="I706" s="2"/>
      <c r="J706" s="2"/>
      <c r="K706" s="2"/>
      <c r="L706" s="2"/>
      <c r="M706" s="2"/>
      <c r="N706" s="2"/>
      <c r="O706" s="2"/>
      <c r="P706" s="2"/>
      <c r="Q706" s="2"/>
      <c r="R706" s="2"/>
      <c r="S706" s="2"/>
      <c r="T706" s="2"/>
      <c r="U706" s="2"/>
      <c r="V706" s="2"/>
      <c r="W706" s="2"/>
      <c r="X706" s="2"/>
      <c r="Y706" s="2"/>
      <c r="Z706" s="2"/>
    </row>
    <row r="707" spans="1:26" ht="13.5" customHeight="1" x14ac:dyDescent="0.25">
      <c r="A707" s="2"/>
      <c r="B707" s="2"/>
      <c r="C707" s="103"/>
      <c r="D707" s="2"/>
      <c r="E707" s="103"/>
      <c r="F707" s="2"/>
      <c r="G707" s="2"/>
      <c r="H707" s="2"/>
      <c r="I707" s="2"/>
      <c r="J707" s="2"/>
      <c r="K707" s="2"/>
      <c r="L707" s="2"/>
      <c r="M707" s="2"/>
      <c r="N707" s="2"/>
      <c r="O707" s="2"/>
      <c r="P707" s="2"/>
      <c r="Q707" s="2"/>
      <c r="R707" s="2"/>
      <c r="S707" s="2"/>
      <c r="T707" s="2"/>
      <c r="U707" s="2"/>
      <c r="V707" s="2"/>
      <c r="W707" s="2"/>
      <c r="X707" s="2"/>
      <c r="Y707" s="2"/>
      <c r="Z707" s="2"/>
    </row>
    <row r="708" spans="1:26" ht="13.5" customHeight="1" x14ac:dyDescent="0.25">
      <c r="A708" s="2"/>
      <c r="B708" s="2"/>
      <c r="C708" s="103"/>
      <c r="D708" s="2"/>
      <c r="E708" s="103"/>
      <c r="F708" s="2"/>
      <c r="G708" s="2"/>
      <c r="H708" s="2"/>
      <c r="I708" s="2"/>
      <c r="J708" s="2"/>
      <c r="K708" s="2"/>
      <c r="L708" s="2"/>
      <c r="M708" s="2"/>
      <c r="N708" s="2"/>
      <c r="O708" s="2"/>
      <c r="P708" s="2"/>
      <c r="Q708" s="2"/>
      <c r="R708" s="2"/>
      <c r="S708" s="2"/>
      <c r="T708" s="2"/>
      <c r="U708" s="2"/>
      <c r="V708" s="2"/>
      <c r="W708" s="2"/>
      <c r="X708" s="2"/>
      <c r="Y708" s="2"/>
      <c r="Z708" s="2"/>
    </row>
    <row r="709" spans="1:26" ht="13.5" customHeight="1" x14ac:dyDescent="0.25">
      <c r="A709" s="2"/>
      <c r="B709" s="2"/>
      <c r="C709" s="103"/>
      <c r="D709" s="2"/>
      <c r="E709" s="103"/>
      <c r="F709" s="2"/>
      <c r="G709" s="2"/>
      <c r="H709" s="2"/>
      <c r="I709" s="2"/>
      <c r="J709" s="2"/>
      <c r="K709" s="2"/>
      <c r="L709" s="2"/>
      <c r="M709" s="2"/>
      <c r="N709" s="2"/>
      <c r="O709" s="2"/>
      <c r="P709" s="2"/>
      <c r="Q709" s="2"/>
      <c r="R709" s="2"/>
      <c r="S709" s="2"/>
      <c r="T709" s="2"/>
      <c r="U709" s="2"/>
      <c r="V709" s="2"/>
      <c r="W709" s="2"/>
      <c r="X709" s="2"/>
      <c r="Y709" s="2"/>
      <c r="Z709" s="2"/>
    </row>
    <row r="710" spans="1:26" ht="13.5" customHeight="1" x14ac:dyDescent="0.25">
      <c r="A710" s="2"/>
      <c r="B710" s="2"/>
      <c r="C710" s="103"/>
      <c r="D710" s="2"/>
      <c r="E710" s="103"/>
      <c r="F710" s="2"/>
      <c r="G710" s="2"/>
      <c r="H710" s="2"/>
      <c r="I710" s="2"/>
      <c r="J710" s="2"/>
      <c r="K710" s="2"/>
      <c r="L710" s="2"/>
      <c r="M710" s="2"/>
      <c r="N710" s="2"/>
      <c r="O710" s="2"/>
      <c r="P710" s="2"/>
      <c r="Q710" s="2"/>
      <c r="R710" s="2"/>
      <c r="S710" s="2"/>
      <c r="T710" s="2"/>
      <c r="U710" s="2"/>
      <c r="V710" s="2"/>
      <c r="W710" s="2"/>
      <c r="X710" s="2"/>
      <c r="Y710" s="2"/>
      <c r="Z710" s="2"/>
    </row>
    <row r="711" spans="1:26" ht="13.5" customHeight="1" x14ac:dyDescent="0.25">
      <c r="A711" s="2"/>
      <c r="B711" s="2"/>
      <c r="C711" s="103"/>
      <c r="D711" s="2"/>
      <c r="E711" s="103"/>
      <c r="F711" s="2"/>
      <c r="G711" s="2"/>
      <c r="H711" s="2"/>
      <c r="I711" s="2"/>
      <c r="J711" s="2"/>
      <c r="K711" s="2"/>
      <c r="L711" s="2"/>
      <c r="M711" s="2"/>
      <c r="N711" s="2"/>
      <c r="O711" s="2"/>
      <c r="P711" s="2"/>
      <c r="Q711" s="2"/>
      <c r="R711" s="2"/>
      <c r="S711" s="2"/>
      <c r="T711" s="2"/>
      <c r="U711" s="2"/>
      <c r="V711" s="2"/>
      <c r="W711" s="2"/>
      <c r="X711" s="2"/>
      <c r="Y711" s="2"/>
      <c r="Z711" s="2"/>
    </row>
    <row r="712" spans="1:26" ht="13.5" customHeight="1" x14ac:dyDescent="0.25">
      <c r="A712" s="2"/>
      <c r="B712" s="2"/>
      <c r="C712" s="103"/>
      <c r="D712" s="2"/>
      <c r="E712" s="103"/>
      <c r="F712" s="2"/>
      <c r="G712" s="2"/>
      <c r="H712" s="2"/>
      <c r="I712" s="2"/>
      <c r="J712" s="2"/>
      <c r="K712" s="2"/>
      <c r="L712" s="2"/>
      <c r="M712" s="2"/>
      <c r="N712" s="2"/>
      <c r="O712" s="2"/>
      <c r="P712" s="2"/>
      <c r="Q712" s="2"/>
      <c r="R712" s="2"/>
      <c r="S712" s="2"/>
      <c r="T712" s="2"/>
      <c r="U712" s="2"/>
      <c r="V712" s="2"/>
      <c r="W712" s="2"/>
      <c r="X712" s="2"/>
      <c r="Y712" s="2"/>
      <c r="Z712" s="2"/>
    </row>
    <row r="713" spans="1:26" ht="13.5" customHeight="1" x14ac:dyDescent="0.25">
      <c r="A713" s="2"/>
      <c r="B713" s="2"/>
      <c r="C713" s="103"/>
      <c r="D713" s="2"/>
      <c r="E713" s="103"/>
      <c r="F713" s="2"/>
      <c r="G713" s="2"/>
      <c r="H713" s="2"/>
      <c r="I713" s="2"/>
      <c r="J713" s="2"/>
      <c r="K713" s="2"/>
      <c r="L713" s="2"/>
      <c r="M713" s="2"/>
      <c r="N713" s="2"/>
      <c r="O713" s="2"/>
      <c r="P713" s="2"/>
      <c r="Q713" s="2"/>
      <c r="R713" s="2"/>
      <c r="S713" s="2"/>
      <c r="T713" s="2"/>
      <c r="U713" s="2"/>
      <c r="V713" s="2"/>
      <c r="W713" s="2"/>
      <c r="X713" s="2"/>
      <c r="Y713" s="2"/>
      <c r="Z713" s="2"/>
    </row>
    <row r="714" spans="1:26" ht="13.5" customHeight="1" x14ac:dyDescent="0.25">
      <c r="A714" s="2"/>
      <c r="B714" s="2"/>
      <c r="C714" s="103"/>
      <c r="D714" s="2"/>
      <c r="E714" s="103"/>
      <c r="F714" s="2"/>
      <c r="G714" s="2"/>
      <c r="H714" s="2"/>
      <c r="I714" s="2"/>
      <c r="J714" s="2"/>
      <c r="K714" s="2"/>
      <c r="L714" s="2"/>
      <c r="M714" s="2"/>
      <c r="N714" s="2"/>
      <c r="O714" s="2"/>
      <c r="P714" s="2"/>
      <c r="Q714" s="2"/>
      <c r="R714" s="2"/>
      <c r="S714" s="2"/>
      <c r="T714" s="2"/>
      <c r="U714" s="2"/>
      <c r="V714" s="2"/>
      <c r="W714" s="2"/>
      <c r="X714" s="2"/>
      <c r="Y714" s="2"/>
      <c r="Z714" s="2"/>
    </row>
    <row r="715" spans="1:26" ht="13.5" customHeight="1" x14ac:dyDescent="0.25">
      <c r="A715" s="2"/>
      <c r="B715" s="2"/>
      <c r="C715" s="103"/>
      <c r="D715" s="2"/>
      <c r="E715" s="103"/>
      <c r="F715" s="2"/>
      <c r="G715" s="2"/>
      <c r="H715" s="2"/>
      <c r="I715" s="2"/>
      <c r="J715" s="2"/>
      <c r="K715" s="2"/>
      <c r="L715" s="2"/>
      <c r="M715" s="2"/>
      <c r="N715" s="2"/>
      <c r="O715" s="2"/>
      <c r="P715" s="2"/>
      <c r="Q715" s="2"/>
      <c r="R715" s="2"/>
      <c r="S715" s="2"/>
      <c r="T715" s="2"/>
      <c r="U715" s="2"/>
      <c r="V715" s="2"/>
      <c r="W715" s="2"/>
      <c r="X715" s="2"/>
      <c r="Y715" s="2"/>
      <c r="Z715" s="2"/>
    </row>
    <row r="716" spans="1:26" ht="13.5" customHeight="1" x14ac:dyDescent="0.25">
      <c r="A716" s="2"/>
      <c r="B716" s="2"/>
      <c r="C716" s="103"/>
      <c r="D716" s="2"/>
      <c r="E716" s="103"/>
      <c r="F716" s="2"/>
      <c r="G716" s="2"/>
      <c r="H716" s="2"/>
      <c r="I716" s="2"/>
      <c r="J716" s="2"/>
      <c r="K716" s="2"/>
      <c r="L716" s="2"/>
      <c r="M716" s="2"/>
      <c r="N716" s="2"/>
      <c r="O716" s="2"/>
      <c r="P716" s="2"/>
      <c r="Q716" s="2"/>
      <c r="R716" s="2"/>
      <c r="S716" s="2"/>
      <c r="T716" s="2"/>
      <c r="U716" s="2"/>
      <c r="V716" s="2"/>
      <c r="W716" s="2"/>
      <c r="X716" s="2"/>
      <c r="Y716" s="2"/>
      <c r="Z716" s="2"/>
    </row>
    <row r="717" spans="1:26" ht="13.5" customHeight="1" x14ac:dyDescent="0.25">
      <c r="A717" s="2"/>
      <c r="B717" s="2"/>
      <c r="C717" s="103"/>
      <c r="D717" s="2"/>
      <c r="E717" s="103"/>
      <c r="F717" s="2"/>
      <c r="G717" s="2"/>
      <c r="H717" s="2"/>
      <c r="I717" s="2"/>
      <c r="J717" s="2"/>
      <c r="K717" s="2"/>
      <c r="L717" s="2"/>
      <c r="M717" s="2"/>
      <c r="N717" s="2"/>
      <c r="O717" s="2"/>
      <c r="P717" s="2"/>
      <c r="Q717" s="2"/>
      <c r="R717" s="2"/>
      <c r="S717" s="2"/>
      <c r="T717" s="2"/>
      <c r="U717" s="2"/>
      <c r="V717" s="2"/>
      <c r="W717" s="2"/>
      <c r="X717" s="2"/>
      <c r="Y717" s="2"/>
      <c r="Z717" s="2"/>
    </row>
    <row r="718" spans="1:26" ht="13.5" customHeight="1" x14ac:dyDescent="0.25">
      <c r="A718" s="2"/>
      <c r="B718" s="2"/>
      <c r="C718" s="103"/>
      <c r="D718" s="2"/>
      <c r="E718" s="103"/>
      <c r="F718" s="2"/>
      <c r="G718" s="2"/>
      <c r="H718" s="2"/>
      <c r="I718" s="2"/>
      <c r="J718" s="2"/>
      <c r="K718" s="2"/>
      <c r="L718" s="2"/>
      <c r="M718" s="2"/>
      <c r="N718" s="2"/>
      <c r="O718" s="2"/>
      <c r="P718" s="2"/>
      <c r="Q718" s="2"/>
      <c r="R718" s="2"/>
      <c r="S718" s="2"/>
      <c r="T718" s="2"/>
      <c r="U718" s="2"/>
      <c r="V718" s="2"/>
      <c r="W718" s="2"/>
      <c r="X718" s="2"/>
      <c r="Y718" s="2"/>
      <c r="Z718" s="2"/>
    </row>
    <row r="719" spans="1:26" ht="13.5" customHeight="1" x14ac:dyDescent="0.25">
      <c r="A719" s="2"/>
      <c r="B719" s="2"/>
      <c r="C719" s="103"/>
      <c r="D719" s="2"/>
      <c r="E719" s="103"/>
      <c r="F719" s="2"/>
      <c r="G719" s="2"/>
      <c r="H719" s="2"/>
      <c r="I719" s="2"/>
      <c r="J719" s="2"/>
      <c r="K719" s="2"/>
      <c r="L719" s="2"/>
      <c r="M719" s="2"/>
      <c r="N719" s="2"/>
      <c r="O719" s="2"/>
      <c r="P719" s="2"/>
      <c r="Q719" s="2"/>
      <c r="R719" s="2"/>
      <c r="S719" s="2"/>
      <c r="T719" s="2"/>
      <c r="U719" s="2"/>
      <c r="V719" s="2"/>
      <c r="W719" s="2"/>
      <c r="X719" s="2"/>
      <c r="Y719" s="2"/>
      <c r="Z719" s="2"/>
    </row>
    <row r="720" spans="1:26" ht="13.5" customHeight="1" x14ac:dyDescent="0.25">
      <c r="A720" s="2"/>
      <c r="B720" s="2"/>
      <c r="C720" s="103"/>
      <c r="D720" s="2"/>
      <c r="E720" s="103"/>
      <c r="F720" s="2"/>
      <c r="G720" s="2"/>
      <c r="H720" s="2"/>
      <c r="I720" s="2"/>
      <c r="J720" s="2"/>
      <c r="K720" s="2"/>
      <c r="L720" s="2"/>
      <c r="M720" s="2"/>
      <c r="N720" s="2"/>
      <c r="O720" s="2"/>
      <c r="P720" s="2"/>
      <c r="Q720" s="2"/>
      <c r="R720" s="2"/>
      <c r="S720" s="2"/>
      <c r="T720" s="2"/>
      <c r="U720" s="2"/>
      <c r="V720" s="2"/>
      <c r="W720" s="2"/>
      <c r="X720" s="2"/>
      <c r="Y720" s="2"/>
      <c r="Z720" s="2"/>
    </row>
    <row r="721" spans="1:26" ht="13.5" customHeight="1" x14ac:dyDescent="0.25">
      <c r="A721" s="2"/>
      <c r="B721" s="2"/>
      <c r="C721" s="103"/>
      <c r="D721" s="2"/>
      <c r="E721" s="103"/>
      <c r="F721" s="2"/>
      <c r="G721" s="2"/>
      <c r="H721" s="2"/>
      <c r="I721" s="2"/>
      <c r="J721" s="2"/>
      <c r="K721" s="2"/>
      <c r="L721" s="2"/>
      <c r="M721" s="2"/>
      <c r="N721" s="2"/>
      <c r="O721" s="2"/>
      <c r="P721" s="2"/>
      <c r="Q721" s="2"/>
      <c r="R721" s="2"/>
      <c r="S721" s="2"/>
      <c r="T721" s="2"/>
      <c r="U721" s="2"/>
      <c r="V721" s="2"/>
      <c r="W721" s="2"/>
      <c r="X721" s="2"/>
      <c r="Y721" s="2"/>
      <c r="Z721" s="2"/>
    </row>
    <row r="722" spans="1:26" ht="13.5" customHeight="1" x14ac:dyDescent="0.25">
      <c r="A722" s="2"/>
      <c r="B722" s="2"/>
      <c r="C722" s="103"/>
      <c r="D722" s="2"/>
      <c r="E722" s="103"/>
      <c r="F722" s="2"/>
      <c r="G722" s="2"/>
      <c r="H722" s="2"/>
      <c r="I722" s="2"/>
      <c r="J722" s="2"/>
      <c r="K722" s="2"/>
      <c r="L722" s="2"/>
      <c r="M722" s="2"/>
      <c r="N722" s="2"/>
      <c r="O722" s="2"/>
      <c r="P722" s="2"/>
      <c r="Q722" s="2"/>
      <c r="R722" s="2"/>
      <c r="S722" s="2"/>
      <c r="T722" s="2"/>
      <c r="U722" s="2"/>
      <c r="V722" s="2"/>
      <c r="W722" s="2"/>
      <c r="X722" s="2"/>
      <c r="Y722" s="2"/>
      <c r="Z722" s="2"/>
    </row>
    <row r="723" spans="1:26" ht="13.5" customHeight="1" x14ac:dyDescent="0.25">
      <c r="A723" s="2"/>
      <c r="B723" s="2"/>
      <c r="C723" s="103"/>
      <c r="D723" s="2"/>
      <c r="E723" s="103"/>
      <c r="F723" s="2"/>
      <c r="G723" s="2"/>
      <c r="H723" s="2"/>
      <c r="I723" s="2"/>
      <c r="J723" s="2"/>
      <c r="K723" s="2"/>
      <c r="L723" s="2"/>
      <c r="M723" s="2"/>
      <c r="N723" s="2"/>
      <c r="O723" s="2"/>
      <c r="P723" s="2"/>
      <c r="Q723" s="2"/>
      <c r="R723" s="2"/>
      <c r="S723" s="2"/>
      <c r="T723" s="2"/>
      <c r="U723" s="2"/>
      <c r="V723" s="2"/>
      <c r="W723" s="2"/>
      <c r="X723" s="2"/>
      <c r="Y723" s="2"/>
      <c r="Z723" s="2"/>
    </row>
    <row r="724" spans="1:26" ht="13.5" customHeight="1" x14ac:dyDescent="0.25">
      <c r="A724" s="2"/>
      <c r="B724" s="2"/>
      <c r="C724" s="103"/>
      <c r="D724" s="2"/>
      <c r="E724" s="103"/>
      <c r="F724" s="2"/>
      <c r="G724" s="2"/>
      <c r="H724" s="2"/>
      <c r="I724" s="2"/>
      <c r="J724" s="2"/>
      <c r="K724" s="2"/>
      <c r="L724" s="2"/>
      <c r="M724" s="2"/>
      <c r="N724" s="2"/>
      <c r="O724" s="2"/>
      <c r="P724" s="2"/>
      <c r="Q724" s="2"/>
      <c r="R724" s="2"/>
      <c r="S724" s="2"/>
      <c r="T724" s="2"/>
      <c r="U724" s="2"/>
      <c r="V724" s="2"/>
      <c r="W724" s="2"/>
      <c r="X724" s="2"/>
      <c r="Y724" s="2"/>
      <c r="Z724" s="2"/>
    </row>
    <row r="725" spans="1:26" ht="13.5" customHeight="1" x14ac:dyDescent="0.25">
      <c r="A725" s="2"/>
      <c r="B725" s="2"/>
      <c r="C725" s="103"/>
      <c r="D725" s="2"/>
      <c r="E725" s="103"/>
      <c r="F725" s="2"/>
      <c r="G725" s="2"/>
      <c r="H725" s="2"/>
      <c r="I725" s="2"/>
      <c r="J725" s="2"/>
      <c r="K725" s="2"/>
      <c r="L725" s="2"/>
      <c r="M725" s="2"/>
      <c r="N725" s="2"/>
      <c r="O725" s="2"/>
      <c r="P725" s="2"/>
      <c r="Q725" s="2"/>
      <c r="R725" s="2"/>
      <c r="S725" s="2"/>
      <c r="T725" s="2"/>
      <c r="U725" s="2"/>
      <c r="V725" s="2"/>
      <c r="W725" s="2"/>
      <c r="X725" s="2"/>
      <c r="Y725" s="2"/>
      <c r="Z725" s="2"/>
    </row>
    <row r="726" spans="1:26" ht="13.5" customHeight="1" x14ac:dyDescent="0.25">
      <c r="A726" s="2"/>
      <c r="B726" s="2"/>
      <c r="C726" s="103"/>
      <c r="D726" s="2"/>
      <c r="E726" s="103"/>
      <c r="F726" s="2"/>
      <c r="G726" s="2"/>
      <c r="H726" s="2"/>
      <c r="I726" s="2"/>
      <c r="J726" s="2"/>
      <c r="K726" s="2"/>
      <c r="L726" s="2"/>
      <c r="M726" s="2"/>
      <c r="N726" s="2"/>
      <c r="O726" s="2"/>
      <c r="P726" s="2"/>
      <c r="Q726" s="2"/>
      <c r="R726" s="2"/>
      <c r="S726" s="2"/>
      <c r="T726" s="2"/>
      <c r="U726" s="2"/>
      <c r="V726" s="2"/>
      <c r="W726" s="2"/>
      <c r="X726" s="2"/>
      <c r="Y726" s="2"/>
      <c r="Z726" s="2"/>
    </row>
    <row r="727" spans="1:26" ht="13.5" customHeight="1" x14ac:dyDescent="0.25">
      <c r="A727" s="2"/>
      <c r="B727" s="2"/>
      <c r="C727" s="103"/>
      <c r="D727" s="2"/>
      <c r="E727" s="103"/>
      <c r="F727" s="2"/>
      <c r="G727" s="2"/>
      <c r="H727" s="2"/>
      <c r="I727" s="2"/>
      <c r="J727" s="2"/>
      <c r="K727" s="2"/>
      <c r="L727" s="2"/>
      <c r="M727" s="2"/>
      <c r="N727" s="2"/>
      <c r="O727" s="2"/>
      <c r="P727" s="2"/>
      <c r="Q727" s="2"/>
      <c r="R727" s="2"/>
      <c r="S727" s="2"/>
      <c r="T727" s="2"/>
      <c r="U727" s="2"/>
      <c r="V727" s="2"/>
      <c r="W727" s="2"/>
      <c r="X727" s="2"/>
      <c r="Y727" s="2"/>
      <c r="Z727" s="2"/>
    </row>
    <row r="728" spans="1:26" ht="13.5" customHeight="1" x14ac:dyDescent="0.25">
      <c r="A728" s="2"/>
      <c r="B728" s="2"/>
      <c r="C728" s="103"/>
      <c r="D728" s="2"/>
      <c r="E728" s="103"/>
      <c r="F728" s="2"/>
      <c r="G728" s="2"/>
      <c r="H728" s="2"/>
      <c r="I728" s="2"/>
      <c r="J728" s="2"/>
      <c r="K728" s="2"/>
      <c r="L728" s="2"/>
      <c r="M728" s="2"/>
      <c r="N728" s="2"/>
      <c r="O728" s="2"/>
      <c r="P728" s="2"/>
      <c r="Q728" s="2"/>
      <c r="R728" s="2"/>
      <c r="S728" s="2"/>
      <c r="T728" s="2"/>
      <c r="U728" s="2"/>
      <c r="V728" s="2"/>
      <c r="W728" s="2"/>
      <c r="X728" s="2"/>
      <c r="Y728" s="2"/>
      <c r="Z728" s="2"/>
    </row>
    <row r="729" spans="1:26" ht="13.5" customHeight="1" x14ac:dyDescent="0.25">
      <c r="A729" s="2"/>
      <c r="B729" s="2"/>
      <c r="C729" s="103"/>
      <c r="D729" s="2"/>
      <c r="E729" s="103"/>
      <c r="F729" s="2"/>
      <c r="G729" s="2"/>
      <c r="H729" s="2"/>
      <c r="I729" s="2"/>
      <c r="J729" s="2"/>
      <c r="K729" s="2"/>
      <c r="L729" s="2"/>
      <c r="M729" s="2"/>
      <c r="N729" s="2"/>
      <c r="O729" s="2"/>
      <c r="P729" s="2"/>
      <c r="Q729" s="2"/>
      <c r="R729" s="2"/>
      <c r="S729" s="2"/>
      <c r="T729" s="2"/>
      <c r="U729" s="2"/>
      <c r="V729" s="2"/>
      <c r="W729" s="2"/>
      <c r="X729" s="2"/>
      <c r="Y729" s="2"/>
      <c r="Z729" s="2"/>
    </row>
    <row r="730" spans="1:26" ht="13.5" customHeight="1" x14ac:dyDescent="0.25">
      <c r="A730" s="2"/>
      <c r="B730" s="2"/>
      <c r="C730" s="103"/>
      <c r="D730" s="2"/>
      <c r="E730" s="103"/>
      <c r="F730" s="2"/>
      <c r="G730" s="2"/>
      <c r="H730" s="2"/>
      <c r="I730" s="2"/>
      <c r="J730" s="2"/>
      <c r="K730" s="2"/>
      <c r="L730" s="2"/>
      <c r="M730" s="2"/>
      <c r="N730" s="2"/>
      <c r="O730" s="2"/>
      <c r="P730" s="2"/>
      <c r="Q730" s="2"/>
      <c r="R730" s="2"/>
      <c r="S730" s="2"/>
      <c r="T730" s="2"/>
      <c r="U730" s="2"/>
      <c r="V730" s="2"/>
      <c r="W730" s="2"/>
      <c r="X730" s="2"/>
      <c r="Y730" s="2"/>
      <c r="Z730" s="2"/>
    </row>
    <row r="731" spans="1:26" ht="13.5" customHeight="1" x14ac:dyDescent="0.25">
      <c r="A731" s="2"/>
      <c r="B731" s="2"/>
      <c r="C731" s="103"/>
      <c r="D731" s="2"/>
      <c r="E731" s="103"/>
      <c r="F731" s="2"/>
      <c r="G731" s="2"/>
      <c r="H731" s="2"/>
      <c r="I731" s="2"/>
      <c r="J731" s="2"/>
      <c r="K731" s="2"/>
      <c r="L731" s="2"/>
      <c r="M731" s="2"/>
      <c r="N731" s="2"/>
      <c r="O731" s="2"/>
      <c r="P731" s="2"/>
      <c r="Q731" s="2"/>
      <c r="R731" s="2"/>
      <c r="S731" s="2"/>
      <c r="T731" s="2"/>
      <c r="U731" s="2"/>
      <c r="V731" s="2"/>
      <c r="W731" s="2"/>
      <c r="X731" s="2"/>
      <c r="Y731" s="2"/>
      <c r="Z731" s="2"/>
    </row>
    <row r="732" spans="1:26" ht="13.5" customHeight="1" x14ac:dyDescent="0.25">
      <c r="A732" s="2"/>
      <c r="B732" s="2"/>
      <c r="C732" s="103"/>
      <c r="D732" s="2"/>
      <c r="E732" s="103"/>
      <c r="F732" s="2"/>
      <c r="G732" s="2"/>
      <c r="H732" s="2"/>
      <c r="I732" s="2"/>
      <c r="J732" s="2"/>
      <c r="K732" s="2"/>
      <c r="L732" s="2"/>
      <c r="M732" s="2"/>
      <c r="N732" s="2"/>
      <c r="O732" s="2"/>
      <c r="P732" s="2"/>
      <c r="Q732" s="2"/>
      <c r="R732" s="2"/>
      <c r="S732" s="2"/>
      <c r="T732" s="2"/>
      <c r="U732" s="2"/>
      <c r="V732" s="2"/>
      <c r="W732" s="2"/>
      <c r="X732" s="2"/>
      <c r="Y732" s="2"/>
      <c r="Z732" s="2"/>
    </row>
    <row r="733" spans="1:26" ht="13.5" customHeight="1" x14ac:dyDescent="0.25">
      <c r="A733" s="2"/>
      <c r="B733" s="2"/>
      <c r="C733" s="103"/>
      <c r="D733" s="2"/>
      <c r="E733" s="103"/>
      <c r="F733" s="2"/>
      <c r="G733" s="2"/>
      <c r="H733" s="2"/>
      <c r="I733" s="2"/>
      <c r="J733" s="2"/>
      <c r="K733" s="2"/>
      <c r="L733" s="2"/>
      <c r="M733" s="2"/>
      <c r="N733" s="2"/>
      <c r="O733" s="2"/>
      <c r="P733" s="2"/>
      <c r="Q733" s="2"/>
      <c r="R733" s="2"/>
      <c r="S733" s="2"/>
      <c r="T733" s="2"/>
      <c r="U733" s="2"/>
      <c r="V733" s="2"/>
      <c r="W733" s="2"/>
      <c r="X733" s="2"/>
      <c r="Y733" s="2"/>
      <c r="Z733" s="2"/>
    </row>
    <row r="734" spans="1:26" ht="13.5" customHeight="1" x14ac:dyDescent="0.25">
      <c r="A734" s="2"/>
      <c r="B734" s="2"/>
      <c r="C734" s="103"/>
      <c r="D734" s="2"/>
      <c r="E734" s="103"/>
      <c r="F734" s="2"/>
      <c r="G734" s="2"/>
      <c r="H734" s="2"/>
      <c r="I734" s="2"/>
      <c r="J734" s="2"/>
      <c r="K734" s="2"/>
      <c r="L734" s="2"/>
      <c r="M734" s="2"/>
      <c r="N734" s="2"/>
      <c r="O734" s="2"/>
      <c r="P734" s="2"/>
      <c r="Q734" s="2"/>
      <c r="R734" s="2"/>
      <c r="S734" s="2"/>
      <c r="T734" s="2"/>
      <c r="U734" s="2"/>
      <c r="V734" s="2"/>
      <c r="W734" s="2"/>
      <c r="X734" s="2"/>
      <c r="Y734" s="2"/>
      <c r="Z734" s="2"/>
    </row>
    <row r="735" spans="1:26" ht="13.5" customHeight="1" x14ac:dyDescent="0.25">
      <c r="A735" s="2"/>
      <c r="B735" s="2"/>
      <c r="C735" s="103"/>
      <c r="D735" s="2"/>
      <c r="E735" s="103"/>
      <c r="F735" s="2"/>
      <c r="G735" s="2"/>
      <c r="H735" s="2"/>
      <c r="I735" s="2"/>
      <c r="J735" s="2"/>
      <c r="K735" s="2"/>
      <c r="L735" s="2"/>
      <c r="M735" s="2"/>
      <c r="N735" s="2"/>
      <c r="O735" s="2"/>
      <c r="P735" s="2"/>
      <c r="Q735" s="2"/>
      <c r="R735" s="2"/>
      <c r="S735" s="2"/>
      <c r="T735" s="2"/>
      <c r="U735" s="2"/>
      <c r="V735" s="2"/>
      <c r="W735" s="2"/>
      <c r="X735" s="2"/>
      <c r="Y735" s="2"/>
      <c r="Z735" s="2"/>
    </row>
    <row r="736" spans="1:26" ht="13.5" customHeight="1" x14ac:dyDescent="0.25">
      <c r="A736" s="2"/>
      <c r="B736" s="2"/>
      <c r="C736" s="103"/>
      <c r="D736" s="2"/>
      <c r="E736" s="103"/>
      <c r="F736" s="2"/>
      <c r="G736" s="2"/>
      <c r="H736" s="2"/>
      <c r="I736" s="2"/>
      <c r="J736" s="2"/>
      <c r="K736" s="2"/>
      <c r="L736" s="2"/>
      <c r="M736" s="2"/>
      <c r="N736" s="2"/>
      <c r="O736" s="2"/>
      <c r="P736" s="2"/>
      <c r="Q736" s="2"/>
      <c r="R736" s="2"/>
      <c r="S736" s="2"/>
      <c r="T736" s="2"/>
      <c r="U736" s="2"/>
      <c r="V736" s="2"/>
      <c r="W736" s="2"/>
      <c r="X736" s="2"/>
      <c r="Y736" s="2"/>
      <c r="Z736" s="2"/>
    </row>
    <row r="737" spans="1:26" ht="13.5" customHeight="1" x14ac:dyDescent="0.25">
      <c r="A737" s="2"/>
      <c r="B737" s="2"/>
      <c r="C737" s="103"/>
      <c r="D737" s="2"/>
      <c r="E737" s="103"/>
      <c r="F737" s="2"/>
      <c r="G737" s="2"/>
      <c r="H737" s="2"/>
      <c r="I737" s="2"/>
      <c r="J737" s="2"/>
      <c r="K737" s="2"/>
      <c r="L737" s="2"/>
      <c r="M737" s="2"/>
      <c r="N737" s="2"/>
      <c r="O737" s="2"/>
      <c r="P737" s="2"/>
      <c r="Q737" s="2"/>
      <c r="R737" s="2"/>
      <c r="S737" s="2"/>
      <c r="T737" s="2"/>
      <c r="U737" s="2"/>
      <c r="V737" s="2"/>
      <c r="W737" s="2"/>
      <c r="X737" s="2"/>
      <c r="Y737" s="2"/>
      <c r="Z737" s="2"/>
    </row>
    <row r="738" spans="1:26" ht="13.5" customHeight="1" x14ac:dyDescent="0.25">
      <c r="A738" s="2"/>
      <c r="B738" s="2"/>
      <c r="C738" s="103"/>
      <c r="D738" s="2"/>
      <c r="E738" s="103"/>
      <c r="F738" s="2"/>
      <c r="G738" s="2"/>
      <c r="H738" s="2"/>
      <c r="I738" s="2"/>
      <c r="J738" s="2"/>
      <c r="K738" s="2"/>
      <c r="L738" s="2"/>
      <c r="M738" s="2"/>
      <c r="N738" s="2"/>
      <c r="O738" s="2"/>
      <c r="P738" s="2"/>
      <c r="Q738" s="2"/>
      <c r="R738" s="2"/>
      <c r="S738" s="2"/>
      <c r="T738" s="2"/>
      <c r="U738" s="2"/>
      <c r="V738" s="2"/>
      <c r="W738" s="2"/>
      <c r="X738" s="2"/>
      <c r="Y738" s="2"/>
      <c r="Z738" s="2"/>
    </row>
    <row r="739" spans="1:26" ht="13.5" customHeight="1" x14ac:dyDescent="0.25">
      <c r="A739" s="2"/>
      <c r="B739" s="2"/>
      <c r="C739" s="103"/>
      <c r="D739" s="2"/>
      <c r="E739" s="103"/>
      <c r="F739" s="2"/>
      <c r="G739" s="2"/>
      <c r="H739" s="2"/>
      <c r="I739" s="2"/>
      <c r="J739" s="2"/>
      <c r="K739" s="2"/>
      <c r="L739" s="2"/>
      <c r="M739" s="2"/>
      <c r="N739" s="2"/>
      <c r="O739" s="2"/>
      <c r="P739" s="2"/>
      <c r="Q739" s="2"/>
      <c r="R739" s="2"/>
      <c r="S739" s="2"/>
      <c r="T739" s="2"/>
      <c r="U739" s="2"/>
      <c r="V739" s="2"/>
      <c r="W739" s="2"/>
      <c r="X739" s="2"/>
      <c r="Y739" s="2"/>
      <c r="Z739" s="2"/>
    </row>
    <row r="740" spans="1:26" ht="13.5" customHeight="1" x14ac:dyDescent="0.25">
      <c r="A740" s="2"/>
      <c r="B740" s="2"/>
      <c r="C740" s="103"/>
      <c r="D740" s="2"/>
      <c r="E740" s="103"/>
      <c r="F740" s="2"/>
      <c r="G740" s="2"/>
      <c r="H740" s="2"/>
      <c r="I740" s="2"/>
      <c r="J740" s="2"/>
      <c r="K740" s="2"/>
      <c r="L740" s="2"/>
      <c r="M740" s="2"/>
      <c r="N740" s="2"/>
      <c r="O740" s="2"/>
      <c r="P740" s="2"/>
      <c r="Q740" s="2"/>
      <c r="R740" s="2"/>
      <c r="S740" s="2"/>
      <c r="T740" s="2"/>
      <c r="U740" s="2"/>
      <c r="V740" s="2"/>
      <c r="W740" s="2"/>
      <c r="X740" s="2"/>
      <c r="Y740" s="2"/>
      <c r="Z740" s="2"/>
    </row>
    <row r="741" spans="1:26" ht="13.5" customHeight="1" x14ac:dyDescent="0.25">
      <c r="A741" s="2"/>
      <c r="B741" s="2"/>
      <c r="C741" s="103"/>
      <c r="D741" s="2"/>
      <c r="E741" s="103"/>
      <c r="F741" s="2"/>
      <c r="G741" s="2"/>
      <c r="H741" s="2"/>
      <c r="I741" s="2"/>
      <c r="J741" s="2"/>
      <c r="K741" s="2"/>
      <c r="L741" s="2"/>
      <c r="M741" s="2"/>
      <c r="N741" s="2"/>
      <c r="O741" s="2"/>
      <c r="P741" s="2"/>
      <c r="Q741" s="2"/>
      <c r="R741" s="2"/>
      <c r="S741" s="2"/>
      <c r="T741" s="2"/>
      <c r="U741" s="2"/>
      <c r="V741" s="2"/>
      <c r="W741" s="2"/>
      <c r="X741" s="2"/>
      <c r="Y741" s="2"/>
      <c r="Z741" s="2"/>
    </row>
    <row r="742" spans="1:26" ht="13.5" customHeight="1" x14ac:dyDescent="0.25">
      <c r="A742" s="2"/>
      <c r="B742" s="2"/>
      <c r="C742" s="103"/>
      <c r="D742" s="2"/>
      <c r="E742" s="103"/>
      <c r="F742" s="2"/>
      <c r="G742" s="2"/>
      <c r="H742" s="2"/>
      <c r="I742" s="2"/>
      <c r="J742" s="2"/>
      <c r="K742" s="2"/>
      <c r="L742" s="2"/>
      <c r="M742" s="2"/>
      <c r="N742" s="2"/>
      <c r="O742" s="2"/>
      <c r="P742" s="2"/>
      <c r="Q742" s="2"/>
      <c r="R742" s="2"/>
      <c r="S742" s="2"/>
      <c r="T742" s="2"/>
      <c r="U742" s="2"/>
      <c r="V742" s="2"/>
      <c r="W742" s="2"/>
      <c r="X742" s="2"/>
      <c r="Y742" s="2"/>
      <c r="Z742" s="2"/>
    </row>
    <row r="743" spans="1:26" ht="13.5" customHeight="1" x14ac:dyDescent="0.25">
      <c r="A743" s="2"/>
      <c r="B743" s="2"/>
      <c r="C743" s="103"/>
      <c r="D743" s="2"/>
      <c r="E743" s="103"/>
      <c r="F743" s="2"/>
      <c r="G743" s="2"/>
      <c r="H743" s="2"/>
      <c r="I743" s="2"/>
      <c r="J743" s="2"/>
      <c r="K743" s="2"/>
      <c r="L743" s="2"/>
      <c r="M743" s="2"/>
      <c r="N743" s="2"/>
      <c r="O743" s="2"/>
      <c r="P743" s="2"/>
      <c r="Q743" s="2"/>
      <c r="R743" s="2"/>
      <c r="S743" s="2"/>
      <c r="T743" s="2"/>
      <c r="U743" s="2"/>
      <c r="V743" s="2"/>
      <c r="W743" s="2"/>
      <c r="X743" s="2"/>
      <c r="Y743" s="2"/>
      <c r="Z743" s="2"/>
    </row>
    <row r="744" spans="1:26" ht="13.5" customHeight="1" x14ac:dyDescent="0.25">
      <c r="A744" s="2"/>
      <c r="B744" s="2"/>
      <c r="C744" s="103"/>
      <c r="D744" s="2"/>
      <c r="E744" s="103"/>
      <c r="F744" s="2"/>
      <c r="G744" s="2"/>
      <c r="H744" s="2"/>
      <c r="I744" s="2"/>
      <c r="J744" s="2"/>
      <c r="K744" s="2"/>
      <c r="L744" s="2"/>
      <c r="M744" s="2"/>
      <c r="N744" s="2"/>
      <c r="O744" s="2"/>
      <c r="P744" s="2"/>
      <c r="Q744" s="2"/>
      <c r="R744" s="2"/>
      <c r="S744" s="2"/>
      <c r="T744" s="2"/>
      <c r="U744" s="2"/>
      <c r="V744" s="2"/>
      <c r="W744" s="2"/>
      <c r="X744" s="2"/>
      <c r="Y744" s="2"/>
      <c r="Z744" s="2"/>
    </row>
    <row r="745" spans="1:26" ht="13.5" customHeight="1" x14ac:dyDescent="0.25">
      <c r="A745" s="2"/>
      <c r="B745" s="2"/>
      <c r="C745" s="103"/>
      <c r="D745" s="2"/>
      <c r="E745" s="103"/>
      <c r="F745" s="2"/>
      <c r="G745" s="2"/>
      <c r="H745" s="2"/>
      <c r="I745" s="2"/>
      <c r="J745" s="2"/>
      <c r="K745" s="2"/>
      <c r="L745" s="2"/>
      <c r="M745" s="2"/>
      <c r="N745" s="2"/>
      <c r="O745" s="2"/>
      <c r="P745" s="2"/>
      <c r="Q745" s="2"/>
      <c r="R745" s="2"/>
      <c r="S745" s="2"/>
      <c r="T745" s="2"/>
      <c r="U745" s="2"/>
      <c r="V745" s="2"/>
      <c r="W745" s="2"/>
      <c r="X745" s="2"/>
      <c r="Y745" s="2"/>
      <c r="Z745" s="2"/>
    </row>
    <row r="746" spans="1:26" ht="13.5" customHeight="1" x14ac:dyDescent="0.25">
      <c r="A746" s="2"/>
      <c r="B746" s="2"/>
      <c r="C746" s="103"/>
      <c r="D746" s="2"/>
      <c r="E746" s="103"/>
      <c r="F746" s="2"/>
      <c r="G746" s="2"/>
      <c r="H746" s="2"/>
      <c r="I746" s="2"/>
      <c r="J746" s="2"/>
      <c r="K746" s="2"/>
      <c r="L746" s="2"/>
      <c r="M746" s="2"/>
      <c r="N746" s="2"/>
      <c r="O746" s="2"/>
      <c r="P746" s="2"/>
      <c r="Q746" s="2"/>
      <c r="R746" s="2"/>
      <c r="S746" s="2"/>
      <c r="T746" s="2"/>
      <c r="U746" s="2"/>
      <c r="V746" s="2"/>
      <c r="W746" s="2"/>
      <c r="X746" s="2"/>
      <c r="Y746" s="2"/>
      <c r="Z746" s="2"/>
    </row>
    <row r="747" spans="1:26" ht="13.5" customHeight="1" x14ac:dyDescent="0.25">
      <c r="A747" s="2"/>
      <c r="B747" s="2"/>
      <c r="C747" s="103"/>
      <c r="D747" s="2"/>
      <c r="E747" s="103"/>
      <c r="F747" s="2"/>
      <c r="G747" s="2"/>
      <c r="H747" s="2"/>
      <c r="I747" s="2"/>
      <c r="J747" s="2"/>
      <c r="K747" s="2"/>
      <c r="L747" s="2"/>
      <c r="M747" s="2"/>
      <c r="N747" s="2"/>
      <c r="O747" s="2"/>
      <c r="P747" s="2"/>
      <c r="Q747" s="2"/>
      <c r="R747" s="2"/>
      <c r="S747" s="2"/>
      <c r="T747" s="2"/>
      <c r="U747" s="2"/>
      <c r="V747" s="2"/>
      <c r="W747" s="2"/>
      <c r="X747" s="2"/>
      <c r="Y747" s="2"/>
      <c r="Z747" s="2"/>
    </row>
    <row r="748" spans="1:26" ht="13.5" customHeight="1" x14ac:dyDescent="0.25">
      <c r="A748" s="2"/>
      <c r="B748" s="2"/>
      <c r="C748" s="103"/>
      <c r="D748" s="2"/>
      <c r="E748" s="103"/>
      <c r="F748" s="2"/>
      <c r="G748" s="2"/>
      <c r="H748" s="2"/>
      <c r="I748" s="2"/>
      <c r="J748" s="2"/>
      <c r="K748" s="2"/>
      <c r="L748" s="2"/>
      <c r="M748" s="2"/>
      <c r="N748" s="2"/>
      <c r="O748" s="2"/>
      <c r="P748" s="2"/>
      <c r="Q748" s="2"/>
      <c r="R748" s="2"/>
      <c r="S748" s="2"/>
      <c r="T748" s="2"/>
      <c r="U748" s="2"/>
      <c r="V748" s="2"/>
      <c r="W748" s="2"/>
      <c r="X748" s="2"/>
      <c r="Y748" s="2"/>
      <c r="Z748" s="2"/>
    </row>
    <row r="749" spans="1:26" ht="13.5" customHeight="1" x14ac:dyDescent="0.25">
      <c r="A749" s="2"/>
      <c r="B749" s="2"/>
      <c r="C749" s="103"/>
      <c r="D749" s="2"/>
      <c r="E749" s="103"/>
      <c r="F749" s="2"/>
      <c r="G749" s="2"/>
      <c r="H749" s="2"/>
      <c r="I749" s="2"/>
      <c r="J749" s="2"/>
      <c r="K749" s="2"/>
      <c r="L749" s="2"/>
      <c r="M749" s="2"/>
      <c r="N749" s="2"/>
      <c r="O749" s="2"/>
      <c r="P749" s="2"/>
      <c r="Q749" s="2"/>
      <c r="R749" s="2"/>
      <c r="S749" s="2"/>
      <c r="T749" s="2"/>
      <c r="U749" s="2"/>
      <c r="V749" s="2"/>
      <c r="W749" s="2"/>
      <c r="X749" s="2"/>
      <c r="Y749" s="2"/>
      <c r="Z749" s="2"/>
    </row>
    <row r="750" spans="1:26" ht="13.5" customHeight="1" x14ac:dyDescent="0.25">
      <c r="A750" s="2"/>
      <c r="B750" s="2"/>
      <c r="C750" s="103"/>
      <c r="D750" s="2"/>
      <c r="E750" s="103"/>
      <c r="F750" s="2"/>
      <c r="G750" s="2"/>
      <c r="H750" s="2"/>
      <c r="I750" s="2"/>
      <c r="J750" s="2"/>
      <c r="K750" s="2"/>
      <c r="L750" s="2"/>
      <c r="M750" s="2"/>
      <c r="N750" s="2"/>
      <c r="O750" s="2"/>
      <c r="P750" s="2"/>
      <c r="Q750" s="2"/>
      <c r="R750" s="2"/>
      <c r="S750" s="2"/>
      <c r="T750" s="2"/>
      <c r="U750" s="2"/>
      <c r="V750" s="2"/>
      <c r="W750" s="2"/>
      <c r="X750" s="2"/>
      <c r="Y750" s="2"/>
      <c r="Z750" s="2"/>
    </row>
    <row r="751" spans="1:26" ht="13.5" customHeight="1" x14ac:dyDescent="0.25">
      <c r="A751" s="2"/>
      <c r="B751" s="2"/>
      <c r="C751" s="103"/>
      <c r="D751" s="2"/>
      <c r="E751" s="103"/>
      <c r="F751" s="2"/>
      <c r="G751" s="2"/>
      <c r="H751" s="2"/>
      <c r="I751" s="2"/>
      <c r="J751" s="2"/>
      <c r="K751" s="2"/>
      <c r="L751" s="2"/>
      <c r="M751" s="2"/>
      <c r="N751" s="2"/>
      <c r="O751" s="2"/>
      <c r="P751" s="2"/>
      <c r="Q751" s="2"/>
      <c r="R751" s="2"/>
      <c r="S751" s="2"/>
      <c r="T751" s="2"/>
      <c r="U751" s="2"/>
      <c r="V751" s="2"/>
      <c r="W751" s="2"/>
      <c r="X751" s="2"/>
      <c r="Y751" s="2"/>
      <c r="Z751" s="2"/>
    </row>
    <row r="752" spans="1:26" ht="13.5" customHeight="1" x14ac:dyDescent="0.25">
      <c r="A752" s="2"/>
      <c r="B752" s="2"/>
      <c r="C752" s="103"/>
      <c r="D752" s="2"/>
      <c r="E752" s="103"/>
      <c r="F752" s="2"/>
      <c r="G752" s="2"/>
      <c r="H752" s="2"/>
      <c r="I752" s="2"/>
      <c r="J752" s="2"/>
      <c r="K752" s="2"/>
      <c r="L752" s="2"/>
      <c r="M752" s="2"/>
      <c r="N752" s="2"/>
      <c r="O752" s="2"/>
      <c r="P752" s="2"/>
      <c r="Q752" s="2"/>
      <c r="R752" s="2"/>
      <c r="S752" s="2"/>
      <c r="T752" s="2"/>
      <c r="U752" s="2"/>
      <c r="V752" s="2"/>
      <c r="W752" s="2"/>
      <c r="X752" s="2"/>
      <c r="Y752" s="2"/>
      <c r="Z752" s="2"/>
    </row>
    <row r="753" spans="1:26" ht="13.5" customHeight="1" x14ac:dyDescent="0.25">
      <c r="A753" s="2"/>
      <c r="B753" s="2"/>
      <c r="C753" s="103"/>
      <c r="D753" s="2"/>
      <c r="E753" s="103"/>
      <c r="F753" s="2"/>
      <c r="G753" s="2"/>
      <c r="H753" s="2"/>
      <c r="I753" s="2"/>
      <c r="J753" s="2"/>
      <c r="K753" s="2"/>
      <c r="L753" s="2"/>
      <c r="M753" s="2"/>
      <c r="N753" s="2"/>
      <c r="O753" s="2"/>
      <c r="P753" s="2"/>
      <c r="Q753" s="2"/>
      <c r="R753" s="2"/>
      <c r="S753" s="2"/>
      <c r="T753" s="2"/>
      <c r="U753" s="2"/>
      <c r="V753" s="2"/>
      <c r="W753" s="2"/>
      <c r="X753" s="2"/>
      <c r="Y753" s="2"/>
      <c r="Z753" s="2"/>
    </row>
    <row r="754" spans="1:26" ht="13.5" customHeight="1" x14ac:dyDescent="0.25">
      <c r="A754" s="2"/>
      <c r="B754" s="2"/>
      <c r="C754" s="103"/>
      <c r="D754" s="2"/>
      <c r="E754" s="103"/>
      <c r="F754" s="2"/>
      <c r="G754" s="2"/>
      <c r="H754" s="2"/>
      <c r="I754" s="2"/>
      <c r="J754" s="2"/>
      <c r="K754" s="2"/>
      <c r="L754" s="2"/>
      <c r="M754" s="2"/>
      <c r="N754" s="2"/>
      <c r="O754" s="2"/>
      <c r="P754" s="2"/>
      <c r="Q754" s="2"/>
      <c r="R754" s="2"/>
      <c r="S754" s="2"/>
      <c r="T754" s="2"/>
      <c r="U754" s="2"/>
      <c r="V754" s="2"/>
      <c r="W754" s="2"/>
      <c r="X754" s="2"/>
      <c r="Y754" s="2"/>
      <c r="Z754" s="2"/>
    </row>
    <row r="755" spans="1:26" ht="13.5" customHeight="1" x14ac:dyDescent="0.25">
      <c r="A755" s="2"/>
      <c r="B755" s="2"/>
      <c r="C755" s="103"/>
      <c r="D755" s="2"/>
      <c r="E755" s="103"/>
      <c r="F755" s="2"/>
      <c r="G755" s="2"/>
      <c r="H755" s="2"/>
      <c r="I755" s="2"/>
      <c r="J755" s="2"/>
      <c r="K755" s="2"/>
      <c r="L755" s="2"/>
      <c r="M755" s="2"/>
      <c r="N755" s="2"/>
      <c r="O755" s="2"/>
      <c r="P755" s="2"/>
      <c r="Q755" s="2"/>
      <c r="R755" s="2"/>
      <c r="S755" s="2"/>
      <c r="T755" s="2"/>
      <c r="U755" s="2"/>
      <c r="V755" s="2"/>
      <c r="W755" s="2"/>
      <c r="X755" s="2"/>
      <c r="Y755" s="2"/>
      <c r="Z755" s="2"/>
    </row>
    <row r="756" spans="1:26" ht="13.5" customHeight="1" x14ac:dyDescent="0.25">
      <c r="A756" s="2"/>
      <c r="B756" s="2"/>
      <c r="C756" s="103"/>
      <c r="D756" s="2"/>
      <c r="E756" s="103"/>
      <c r="F756" s="2"/>
      <c r="G756" s="2"/>
      <c r="H756" s="2"/>
      <c r="I756" s="2"/>
      <c r="J756" s="2"/>
      <c r="K756" s="2"/>
      <c r="L756" s="2"/>
      <c r="M756" s="2"/>
      <c r="N756" s="2"/>
      <c r="O756" s="2"/>
      <c r="P756" s="2"/>
      <c r="Q756" s="2"/>
      <c r="R756" s="2"/>
      <c r="S756" s="2"/>
      <c r="T756" s="2"/>
      <c r="U756" s="2"/>
      <c r="V756" s="2"/>
      <c r="W756" s="2"/>
      <c r="X756" s="2"/>
      <c r="Y756" s="2"/>
      <c r="Z756" s="2"/>
    </row>
    <row r="757" spans="1:26" ht="13.5" customHeight="1" x14ac:dyDescent="0.25">
      <c r="A757" s="2"/>
      <c r="B757" s="2"/>
      <c r="C757" s="103"/>
      <c r="D757" s="2"/>
      <c r="E757" s="103"/>
      <c r="F757" s="2"/>
      <c r="G757" s="2"/>
      <c r="H757" s="2"/>
      <c r="I757" s="2"/>
      <c r="J757" s="2"/>
      <c r="K757" s="2"/>
      <c r="L757" s="2"/>
      <c r="M757" s="2"/>
      <c r="N757" s="2"/>
      <c r="O757" s="2"/>
      <c r="P757" s="2"/>
      <c r="Q757" s="2"/>
      <c r="R757" s="2"/>
      <c r="S757" s="2"/>
      <c r="T757" s="2"/>
      <c r="U757" s="2"/>
      <c r="V757" s="2"/>
      <c r="W757" s="2"/>
      <c r="X757" s="2"/>
      <c r="Y757" s="2"/>
      <c r="Z757" s="2"/>
    </row>
    <row r="758" spans="1:26" ht="13.5" customHeight="1" x14ac:dyDescent="0.25">
      <c r="A758" s="2"/>
      <c r="B758" s="2"/>
      <c r="C758" s="103"/>
      <c r="D758" s="2"/>
      <c r="E758" s="103"/>
      <c r="F758" s="2"/>
      <c r="G758" s="2"/>
      <c r="H758" s="2"/>
      <c r="I758" s="2"/>
      <c r="J758" s="2"/>
      <c r="K758" s="2"/>
      <c r="L758" s="2"/>
      <c r="M758" s="2"/>
      <c r="N758" s="2"/>
      <c r="O758" s="2"/>
      <c r="P758" s="2"/>
      <c r="Q758" s="2"/>
      <c r="R758" s="2"/>
      <c r="S758" s="2"/>
      <c r="T758" s="2"/>
      <c r="U758" s="2"/>
      <c r="V758" s="2"/>
      <c r="W758" s="2"/>
      <c r="X758" s="2"/>
      <c r="Y758" s="2"/>
      <c r="Z758" s="2"/>
    </row>
    <row r="759" spans="1:26" ht="13.5" customHeight="1" x14ac:dyDescent="0.25">
      <c r="A759" s="2"/>
      <c r="B759" s="2"/>
      <c r="C759" s="103"/>
      <c r="D759" s="2"/>
      <c r="E759" s="103"/>
      <c r="F759" s="2"/>
      <c r="G759" s="2"/>
      <c r="H759" s="2"/>
      <c r="I759" s="2"/>
      <c r="J759" s="2"/>
      <c r="K759" s="2"/>
      <c r="L759" s="2"/>
      <c r="M759" s="2"/>
      <c r="N759" s="2"/>
      <c r="O759" s="2"/>
      <c r="P759" s="2"/>
      <c r="Q759" s="2"/>
      <c r="R759" s="2"/>
      <c r="S759" s="2"/>
      <c r="T759" s="2"/>
      <c r="U759" s="2"/>
      <c r="V759" s="2"/>
      <c r="W759" s="2"/>
      <c r="X759" s="2"/>
      <c r="Y759" s="2"/>
      <c r="Z759" s="2"/>
    </row>
    <row r="760" spans="1:26" ht="13.5" customHeight="1" x14ac:dyDescent="0.25">
      <c r="A760" s="2"/>
      <c r="B760" s="2"/>
      <c r="C760" s="103"/>
      <c r="D760" s="2"/>
      <c r="E760" s="103"/>
      <c r="F760" s="2"/>
      <c r="G760" s="2"/>
      <c r="H760" s="2"/>
      <c r="I760" s="2"/>
      <c r="J760" s="2"/>
      <c r="K760" s="2"/>
      <c r="L760" s="2"/>
      <c r="M760" s="2"/>
      <c r="N760" s="2"/>
      <c r="O760" s="2"/>
      <c r="P760" s="2"/>
      <c r="Q760" s="2"/>
      <c r="R760" s="2"/>
      <c r="S760" s="2"/>
      <c r="T760" s="2"/>
      <c r="U760" s="2"/>
      <c r="V760" s="2"/>
      <c r="W760" s="2"/>
      <c r="X760" s="2"/>
      <c r="Y760" s="2"/>
      <c r="Z760" s="2"/>
    </row>
    <row r="761" spans="1:26" ht="13.5" customHeight="1" x14ac:dyDescent="0.25">
      <c r="A761" s="2"/>
      <c r="B761" s="2"/>
      <c r="C761" s="103"/>
      <c r="D761" s="2"/>
      <c r="E761" s="103"/>
      <c r="F761" s="2"/>
      <c r="G761" s="2"/>
      <c r="H761" s="2"/>
      <c r="I761" s="2"/>
      <c r="J761" s="2"/>
      <c r="K761" s="2"/>
      <c r="L761" s="2"/>
      <c r="M761" s="2"/>
      <c r="N761" s="2"/>
      <c r="O761" s="2"/>
      <c r="P761" s="2"/>
      <c r="Q761" s="2"/>
      <c r="R761" s="2"/>
      <c r="S761" s="2"/>
      <c r="T761" s="2"/>
      <c r="U761" s="2"/>
      <c r="V761" s="2"/>
      <c r="W761" s="2"/>
      <c r="X761" s="2"/>
      <c r="Y761" s="2"/>
      <c r="Z761" s="2"/>
    </row>
    <row r="762" spans="1:26" ht="13.5" customHeight="1" x14ac:dyDescent="0.25">
      <c r="A762" s="2"/>
      <c r="B762" s="2"/>
      <c r="C762" s="103"/>
      <c r="D762" s="2"/>
      <c r="E762" s="103"/>
      <c r="F762" s="2"/>
      <c r="G762" s="2"/>
      <c r="H762" s="2"/>
      <c r="I762" s="2"/>
      <c r="J762" s="2"/>
      <c r="K762" s="2"/>
      <c r="L762" s="2"/>
      <c r="M762" s="2"/>
      <c r="N762" s="2"/>
      <c r="O762" s="2"/>
      <c r="P762" s="2"/>
      <c r="Q762" s="2"/>
      <c r="R762" s="2"/>
      <c r="S762" s="2"/>
      <c r="T762" s="2"/>
      <c r="U762" s="2"/>
      <c r="V762" s="2"/>
      <c r="W762" s="2"/>
      <c r="X762" s="2"/>
      <c r="Y762" s="2"/>
      <c r="Z762" s="2"/>
    </row>
    <row r="763" spans="1:26" ht="13.5" customHeight="1" x14ac:dyDescent="0.25">
      <c r="A763" s="2"/>
      <c r="B763" s="2"/>
      <c r="C763" s="103"/>
      <c r="D763" s="2"/>
      <c r="E763" s="103"/>
      <c r="F763" s="2"/>
      <c r="G763" s="2"/>
      <c r="H763" s="2"/>
      <c r="I763" s="2"/>
      <c r="J763" s="2"/>
      <c r="K763" s="2"/>
      <c r="L763" s="2"/>
      <c r="M763" s="2"/>
      <c r="N763" s="2"/>
      <c r="O763" s="2"/>
      <c r="P763" s="2"/>
      <c r="Q763" s="2"/>
      <c r="R763" s="2"/>
      <c r="S763" s="2"/>
      <c r="T763" s="2"/>
      <c r="U763" s="2"/>
      <c r="V763" s="2"/>
      <c r="W763" s="2"/>
      <c r="X763" s="2"/>
      <c r="Y763" s="2"/>
      <c r="Z763" s="2"/>
    </row>
    <row r="764" spans="1:26" ht="13.5" customHeight="1" x14ac:dyDescent="0.25">
      <c r="A764" s="2"/>
      <c r="B764" s="2"/>
      <c r="C764" s="103"/>
      <c r="D764" s="2"/>
      <c r="E764" s="103"/>
      <c r="F764" s="2"/>
      <c r="G764" s="2"/>
      <c r="H764" s="2"/>
      <c r="I764" s="2"/>
      <c r="J764" s="2"/>
      <c r="K764" s="2"/>
      <c r="L764" s="2"/>
      <c r="M764" s="2"/>
      <c r="N764" s="2"/>
      <c r="O764" s="2"/>
      <c r="P764" s="2"/>
      <c r="Q764" s="2"/>
      <c r="R764" s="2"/>
      <c r="S764" s="2"/>
      <c r="T764" s="2"/>
      <c r="U764" s="2"/>
      <c r="V764" s="2"/>
      <c r="W764" s="2"/>
      <c r="X764" s="2"/>
      <c r="Y764" s="2"/>
      <c r="Z764" s="2"/>
    </row>
    <row r="765" spans="1:26" ht="13.5" customHeight="1" x14ac:dyDescent="0.25">
      <c r="A765" s="2"/>
      <c r="B765" s="2"/>
      <c r="C765" s="103"/>
      <c r="D765" s="2"/>
      <c r="E765" s="103"/>
      <c r="F765" s="2"/>
      <c r="G765" s="2"/>
      <c r="H765" s="2"/>
      <c r="I765" s="2"/>
      <c r="J765" s="2"/>
      <c r="K765" s="2"/>
      <c r="L765" s="2"/>
      <c r="M765" s="2"/>
      <c r="N765" s="2"/>
      <c r="O765" s="2"/>
      <c r="P765" s="2"/>
      <c r="Q765" s="2"/>
      <c r="R765" s="2"/>
      <c r="S765" s="2"/>
      <c r="T765" s="2"/>
      <c r="U765" s="2"/>
      <c r="V765" s="2"/>
      <c r="W765" s="2"/>
      <c r="X765" s="2"/>
      <c r="Y765" s="2"/>
      <c r="Z765" s="2"/>
    </row>
    <row r="766" spans="1:26" ht="13.5" customHeight="1" x14ac:dyDescent="0.25">
      <c r="A766" s="2"/>
      <c r="B766" s="2"/>
      <c r="C766" s="103"/>
      <c r="D766" s="2"/>
      <c r="E766" s="103"/>
      <c r="F766" s="2"/>
      <c r="G766" s="2"/>
      <c r="H766" s="2"/>
      <c r="I766" s="2"/>
      <c r="J766" s="2"/>
      <c r="K766" s="2"/>
      <c r="L766" s="2"/>
      <c r="M766" s="2"/>
      <c r="N766" s="2"/>
      <c r="O766" s="2"/>
      <c r="P766" s="2"/>
      <c r="Q766" s="2"/>
      <c r="R766" s="2"/>
      <c r="S766" s="2"/>
      <c r="T766" s="2"/>
      <c r="U766" s="2"/>
      <c r="V766" s="2"/>
      <c r="W766" s="2"/>
      <c r="X766" s="2"/>
      <c r="Y766" s="2"/>
      <c r="Z766" s="2"/>
    </row>
    <row r="767" spans="1:26" ht="13.5" customHeight="1" x14ac:dyDescent="0.25">
      <c r="A767" s="2"/>
      <c r="B767" s="2"/>
      <c r="C767" s="103"/>
      <c r="D767" s="2"/>
      <c r="E767" s="103"/>
      <c r="F767" s="2"/>
      <c r="G767" s="2"/>
      <c r="H767" s="2"/>
      <c r="I767" s="2"/>
      <c r="J767" s="2"/>
      <c r="K767" s="2"/>
      <c r="L767" s="2"/>
      <c r="M767" s="2"/>
      <c r="N767" s="2"/>
      <c r="O767" s="2"/>
      <c r="P767" s="2"/>
      <c r="Q767" s="2"/>
      <c r="R767" s="2"/>
      <c r="S767" s="2"/>
      <c r="T767" s="2"/>
      <c r="U767" s="2"/>
      <c r="V767" s="2"/>
      <c r="W767" s="2"/>
      <c r="X767" s="2"/>
      <c r="Y767" s="2"/>
      <c r="Z767" s="2"/>
    </row>
    <row r="768" spans="1:26" ht="13.5" customHeight="1" x14ac:dyDescent="0.25">
      <c r="A768" s="2"/>
      <c r="B768" s="2"/>
      <c r="C768" s="103"/>
      <c r="D768" s="2"/>
      <c r="E768" s="103"/>
      <c r="F768" s="2"/>
      <c r="G768" s="2"/>
      <c r="H768" s="2"/>
      <c r="I768" s="2"/>
      <c r="J768" s="2"/>
      <c r="K768" s="2"/>
      <c r="L768" s="2"/>
      <c r="M768" s="2"/>
      <c r="N768" s="2"/>
      <c r="O768" s="2"/>
      <c r="P768" s="2"/>
      <c r="Q768" s="2"/>
      <c r="R768" s="2"/>
      <c r="S768" s="2"/>
      <c r="T768" s="2"/>
      <c r="U768" s="2"/>
      <c r="V768" s="2"/>
      <c r="W768" s="2"/>
      <c r="X768" s="2"/>
      <c r="Y768" s="2"/>
      <c r="Z768" s="2"/>
    </row>
    <row r="769" spans="1:26" ht="13.5" customHeight="1" x14ac:dyDescent="0.25">
      <c r="A769" s="2"/>
      <c r="B769" s="2"/>
      <c r="C769" s="103"/>
      <c r="D769" s="2"/>
      <c r="E769" s="103"/>
      <c r="F769" s="2"/>
      <c r="G769" s="2"/>
      <c r="H769" s="2"/>
      <c r="I769" s="2"/>
      <c r="J769" s="2"/>
      <c r="K769" s="2"/>
      <c r="L769" s="2"/>
      <c r="M769" s="2"/>
      <c r="N769" s="2"/>
      <c r="O769" s="2"/>
      <c r="P769" s="2"/>
      <c r="Q769" s="2"/>
      <c r="R769" s="2"/>
      <c r="S769" s="2"/>
      <c r="T769" s="2"/>
      <c r="U769" s="2"/>
      <c r="V769" s="2"/>
      <c r="W769" s="2"/>
      <c r="X769" s="2"/>
      <c r="Y769" s="2"/>
      <c r="Z769" s="2"/>
    </row>
    <row r="770" spans="1:26" ht="13.5" customHeight="1" x14ac:dyDescent="0.25">
      <c r="A770" s="2"/>
      <c r="B770" s="2"/>
      <c r="C770" s="103"/>
      <c r="D770" s="2"/>
      <c r="E770" s="103"/>
      <c r="F770" s="2"/>
      <c r="G770" s="2"/>
      <c r="H770" s="2"/>
      <c r="I770" s="2"/>
      <c r="J770" s="2"/>
      <c r="K770" s="2"/>
      <c r="L770" s="2"/>
      <c r="M770" s="2"/>
      <c r="N770" s="2"/>
      <c r="O770" s="2"/>
      <c r="P770" s="2"/>
      <c r="Q770" s="2"/>
      <c r="R770" s="2"/>
      <c r="S770" s="2"/>
      <c r="T770" s="2"/>
      <c r="U770" s="2"/>
      <c r="V770" s="2"/>
      <c r="W770" s="2"/>
      <c r="X770" s="2"/>
      <c r="Y770" s="2"/>
      <c r="Z770" s="2"/>
    </row>
    <row r="771" spans="1:26" ht="13.5" customHeight="1" x14ac:dyDescent="0.25">
      <c r="A771" s="2"/>
      <c r="B771" s="2"/>
      <c r="C771" s="103"/>
      <c r="D771" s="2"/>
      <c r="E771" s="103"/>
      <c r="F771" s="2"/>
      <c r="G771" s="2"/>
      <c r="H771" s="2"/>
      <c r="I771" s="2"/>
      <c r="J771" s="2"/>
      <c r="K771" s="2"/>
      <c r="L771" s="2"/>
      <c r="M771" s="2"/>
      <c r="N771" s="2"/>
      <c r="O771" s="2"/>
      <c r="P771" s="2"/>
      <c r="Q771" s="2"/>
      <c r="R771" s="2"/>
      <c r="S771" s="2"/>
      <c r="T771" s="2"/>
      <c r="U771" s="2"/>
      <c r="V771" s="2"/>
      <c r="W771" s="2"/>
      <c r="X771" s="2"/>
      <c r="Y771" s="2"/>
      <c r="Z771" s="2"/>
    </row>
    <row r="772" spans="1:26" ht="13.5" customHeight="1" x14ac:dyDescent="0.25">
      <c r="A772" s="2"/>
      <c r="B772" s="2"/>
      <c r="C772" s="103"/>
      <c r="D772" s="2"/>
      <c r="E772" s="103"/>
      <c r="F772" s="2"/>
      <c r="G772" s="2"/>
      <c r="H772" s="2"/>
      <c r="I772" s="2"/>
      <c r="J772" s="2"/>
      <c r="K772" s="2"/>
      <c r="L772" s="2"/>
      <c r="M772" s="2"/>
      <c r="N772" s="2"/>
      <c r="O772" s="2"/>
      <c r="P772" s="2"/>
      <c r="Q772" s="2"/>
      <c r="R772" s="2"/>
      <c r="S772" s="2"/>
      <c r="T772" s="2"/>
      <c r="U772" s="2"/>
      <c r="V772" s="2"/>
      <c r="W772" s="2"/>
      <c r="X772" s="2"/>
      <c r="Y772" s="2"/>
      <c r="Z772" s="2"/>
    </row>
    <row r="773" spans="1:26" ht="13.5" customHeight="1" x14ac:dyDescent="0.25">
      <c r="A773" s="2"/>
      <c r="B773" s="2"/>
      <c r="C773" s="103"/>
      <c r="D773" s="2"/>
      <c r="E773" s="103"/>
      <c r="F773" s="2"/>
      <c r="G773" s="2"/>
      <c r="H773" s="2"/>
      <c r="I773" s="2"/>
      <c r="J773" s="2"/>
      <c r="K773" s="2"/>
      <c r="L773" s="2"/>
      <c r="M773" s="2"/>
      <c r="N773" s="2"/>
      <c r="O773" s="2"/>
      <c r="P773" s="2"/>
      <c r="Q773" s="2"/>
      <c r="R773" s="2"/>
      <c r="S773" s="2"/>
      <c r="T773" s="2"/>
      <c r="U773" s="2"/>
      <c r="V773" s="2"/>
      <c r="W773" s="2"/>
      <c r="X773" s="2"/>
      <c r="Y773" s="2"/>
      <c r="Z773" s="2"/>
    </row>
    <row r="774" spans="1:26" ht="13.5" customHeight="1" x14ac:dyDescent="0.25">
      <c r="A774" s="2"/>
      <c r="B774" s="2"/>
      <c r="C774" s="103"/>
      <c r="D774" s="2"/>
      <c r="E774" s="103"/>
      <c r="F774" s="2"/>
      <c r="G774" s="2"/>
      <c r="H774" s="2"/>
      <c r="I774" s="2"/>
      <c r="J774" s="2"/>
      <c r="K774" s="2"/>
      <c r="L774" s="2"/>
      <c r="M774" s="2"/>
      <c r="N774" s="2"/>
      <c r="O774" s="2"/>
      <c r="P774" s="2"/>
      <c r="Q774" s="2"/>
      <c r="R774" s="2"/>
      <c r="S774" s="2"/>
      <c r="T774" s="2"/>
      <c r="U774" s="2"/>
      <c r="V774" s="2"/>
      <c r="W774" s="2"/>
      <c r="X774" s="2"/>
      <c r="Y774" s="2"/>
      <c r="Z774" s="2"/>
    </row>
    <row r="775" spans="1:26" ht="13.5" customHeight="1" x14ac:dyDescent="0.25">
      <c r="A775" s="2"/>
      <c r="B775" s="2"/>
      <c r="C775" s="103"/>
      <c r="D775" s="2"/>
      <c r="E775" s="103"/>
      <c r="F775" s="2"/>
      <c r="G775" s="2"/>
      <c r="H775" s="2"/>
      <c r="I775" s="2"/>
      <c r="J775" s="2"/>
      <c r="K775" s="2"/>
      <c r="L775" s="2"/>
      <c r="M775" s="2"/>
      <c r="N775" s="2"/>
      <c r="O775" s="2"/>
      <c r="P775" s="2"/>
      <c r="Q775" s="2"/>
      <c r="R775" s="2"/>
      <c r="S775" s="2"/>
      <c r="T775" s="2"/>
      <c r="U775" s="2"/>
      <c r="V775" s="2"/>
      <c r="W775" s="2"/>
      <c r="X775" s="2"/>
      <c r="Y775" s="2"/>
      <c r="Z775" s="2"/>
    </row>
    <row r="776" spans="1:26" ht="13.5" customHeight="1" x14ac:dyDescent="0.25">
      <c r="A776" s="2"/>
      <c r="B776" s="2"/>
      <c r="C776" s="103"/>
      <c r="D776" s="2"/>
      <c r="E776" s="103"/>
      <c r="F776" s="2"/>
      <c r="G776" s="2"/>
      <c r="H776" s="2"/>
      <c r="I776" s="2"/>
      <c r="J776" s="2"/>
      <c r="K776" s="2"/>
      <c r="L776" s="2"/>
      <c r="M776" s="2"/>
      <c r="N776" s="2"/>
      <c r="O776" s="2"/>
      <c r="P776" s="2"/>
      <c r="Q776" s="2"/>
      <c r="R776" s="2"/>
      <c r="S776" s="2"/>
      <c r="T776" s="2"/>
      <c r="U776" s="2"/>
      <c r="V776" s="2"/>
      <c r="W776" s="2"/>
      <c r="X776" s="2"/>
      <c r="Y776" s="2"/>
      <c r="Z776" s="2"/>
    </row>
    <row r="777" spans="1:26" ht="13.5" customHeight="1" x14ac:dyDescent="0.25">
      <c r="A777" s="2"/>
      <c r="B777" s="2"/>
      <c r="C777" s="103"/>
      <c r="D777" s="2"/>
      <c r="E777" s="103"/>
      <c r="F777" s="2"/>
      <c r="G777" s="2"/>
      <c r="H777" s="2"/>
      <c r="I777" s="2"/>
      <c r="J777" s="2"/>
      <c r="K777" s="2"/>
      <c r="L777" s="2"/>
      <c r="M777" s="2"/>
      <c r="N777" s="2"/>
      <c r="O777" s="2"/>
      <c r="P777" s="2"/>
      <c r="Q777" s="2"/>
      <c r="R777" s="2"/>
      <c r="S777" s="2"/>
      <c r="T777" s="2"/>
      <c r="U777" s="2"/>
      <c r="V777" s="2"/>
      <c r="W777" s="2"/>
      <c r="X777" s="2"/>
      <c r="Y777" s="2"/>
      <c r="Z777" s="2"/>
    </row>
    <row r="778" spans="1:26" ht="13.5" customHeight="1" x14ac:dyDescent="0.25">
      <c r="A778" s="2"/>
      <c r="B778" s="2"/>
      <c r="C778" s="103"/>
      <c r="D778" s="2"/>
      <c r="E778" s="103"/>
      <c r="F778" s="2"/>
      <c r="G778" s="2"/>
      <c r="H778" s="2"/>
      <c r="I778" s="2"/>
      <c r="J778" s="2"/>
      <c r="K778" s="2"/>
      <c r="L778" s="2"/>
      <c r="M778" s="2"/>
      <c r="N778" s="2"/>
      <c r="O778" s="2"/>
      <c r="P778" s="2"/>
      <c r="Q778" s="2"/>
      <c r="R778" s="2"/>
      <c r="S778" s="2"/>
      <c r="T778" s="2"/>
      <c r="U778" s="2"/>
      <c r="V778" s="2"/>
      <c r="W778" s="2"/>
      <c r="X778" s="2"/>
      <c r="Y778" s="2"/>
      <c r="Z778" s="2"/>
    </row>
    <row r="779" spans="1:26" ht="13.5" customHeight="1" x14ac:dyDescent="0.25">
      <c r="A779" s="2"/>
      <c r="B779" s="2"/>
      <c r="C779" s="103"/>
      <c r="D779" s="2"/>
      <c r="E779" s="103"/>
      <c r="F779" s="2"/>
      <c r="G779" s="2"/>
      <c r="H779" s="2"/>
      <c r="I779" s="2"/>
      <c r="J779" s="2"/>
      <c r="K779" s="2"/>
      <c r="L779" s="2"/>
      <c r="M779" s="2"/>
      <c r="N779" s="2"/>
      <c r="O779" s="2"/>
      <c r="P779" s="2"/>
      <c r="Q779" s="2"/>
      <c r="R779" s="2"/>
      <c r="S779" s="2"/>
      <c r="T779" s="2"/>
      <c r="U779" s="2"/>
      <c r="V779" s="2"/>
      <c r="W779" s="2"/>
      <c r="X779" s="2"/>
      <c r="Y779" s="2"/>
      <c r="Z779" s="2"/>
    </row>
    <row r="780" spans="1:26" ht="13.5" customHeight="1" x14ac:dyDescent="0.25">
      <c r="A780" s="2"/>
      <c r="B780" s="2"/>
      <c r="C780" s="103"/>
      <c r="D780" s="2"/>
      <c r="E780" s="103"/>
      <c r="F780" s="2"/>
      <c r="G780" s="2"/>
      <c r="H780" s="2"/>
      <c r="I780" s="2"/>
      <c r="J780" s="2"/>
      <c r="K780" s="2"/>
      <c r="L780" s="2"/>
      <c r="M780" s="2"/>
      <c r="N780" s="2"/>
      <c r="O780" s="2"/>
      <c r="P780" s="2"/>
      <c r="Q780" s="2"/>
      <c r="R780" s="2"/>
      <c r="S780" s="2"/>
      <c r="T780" s="2"/>
      <c r="U780" s="2"/>
      <c r="V780" s="2"/>
      <c r="W780" s="2"/>
      <c r="X780" s="2"/>
      <c r="Y780" s="2"/>
      <c r="Z780" s="2"/>
    </row>
    <row r="781" spans="1:26" ht="13.5" customHeight="1" x14ac:dyDescent="0.25">
      <c r="A781" s="2"/>
      <c r="B781" s="2"/>
      <c r="C781" s="103"/>
      <c r="D781" s="2"/>
      <c r="E781" s="103"/>
      <c r="F781" s="2"/>
      <c r="G781" s="2"/>
      <c r="H781" s="2"/>
      <c r="I781" s="2"/>
      <c r="J781" s="2"/>
      <c r="K781" s="2"/>
      <c r="L781" s="2"/>
      <c r="M781" s="2"/>
      <c r="N781" s="2"/>
      <c r="O781" s="2"/>
      <c r="P781" s="2"/>
      <c r="Q781" s="2"/>
      <c r="R781" s="2"/>
      <c r="S781" s="2"/>
      <c r="T781" s="2"/>
      <c r="U781" s="2"/>
      <c r="V781" s="2"/>
      <c r="W781" s="2"/>
      <c r="X781" s="2"/>
      <c r="Y781" s="2"/>
      <c r="Z781" s="2"/>
    </row>
    <row r="782" spans="1:26" ht="13.5" customHeight="1" x14ac:dyDescent="0.25">
      <c r="A782" s="2"/>
      <c r="B782" s="2"/>
      <c r="C782" s="103"/>
      <c r="D782" s="2"/>
      <c r="E782" s="103"/>
      <c r="F782" s="2"/>
      <c r="G782" s="2"/>
      <c r="H782" s="2"/>
      <c r="I782" s="2"/>
      <c r="J782" s="2"/>
      <c r="K782" s="2"/>
      <c r="L782" s="2"/>
      <c r="M782" s="2"/>
      <c r="N782" s="2"/>
      <c r="O782" s="2"/>
      <c r="P782" s="2"/>
      <c r="Q782" s="2"/>
      <c r="R782" s="2"/>
      <c r="S782" s="2"/>
      <c r="T782" s="2"/>
      <c r="U782" s="2"/>
      <c r="V782" s="2"/>
      <c r="W782" s="2"/>
      <c r="X782" s="2"/>
      <c r="Y782" s="2"/>
      <c r="Z782" s="2"/>
    </row>
    <row r="783" spans="1:26" ht="13.5" customHeight="1" x14ac:dyDescent="0.25">
      <c r="A783" s="2"/>
      <c r="B783" s="2"/>
      <c r="C783" s="103"/>
      <c r="D783" s="2"/>
      <c r="E783" s="103"/>
      <c r="F783" s="2"/>
      <c r="G783" s="2"/>
      <c r="H783" s="2"/>
      <c r="I783" s="2"/>
      <c r="J783" s="2"/>
      <c r="K783" s="2"/>
      <c r="L783" s="2"/>
      <c r="M783" s="2"/>
      <c r="N783" s="2"/>
      <c r="O783" s="2"/>
      <c r="P783" s="2"/>
      <c r="Q783" s="2"/>
      <c r="R783" s="2"/>
      <c r="S783" s="2"/>
      <c r="T783" s="2"/>
      <c r="U783" s="2"/>
      <c r="V783" s="2"/>
      <c r="W783" s="2"/>
      <c r="X783" s="2"/>
      <c r="Y783" s="2"/>
      <c r="Z783" s="2"/>
    </row>
    <row r="784" spans="1:26" ht="13.5" customHeight="1" x14ac:dyDescent="0.25">
      <c r="A784" s="2"/>
      <c r="B784" s="2"/>
      <c r="C784" s="103"/>
      <c r="D784" s="2"/>
      <c r="E784" s="103"/>
      <c r="F784" s="2"/>
      <c r="G784" s="2"/>
      <c r="H784" s="2"/>
      <c r="I784" s="2"/>
      <c r="J784" s="2"/>
      <c r="K784" s="2"/>
      <c r="L784" s="2"/>
      <c r="M784" s="2"/>
      <c r="N784" s="2"/>
      <c r="O784" s="2"/>
      <c r="P784" s="2"/>
      <c r="Q784" s="2"/>
      <c r="R784" s="2"/>
      <c r="S784" s="2"/>
      <c r="T784" s="2"/>
      <c r="U784" s="2"/>
      <c r="V784" s="2"/>
      <c r="W784" s="2"/>
      <c r="X784" s="2"/>
      <c r="Y784" s="2"/>
      <c r="Z784" s="2"/>
    </row>
    <row r="785" spans="1:26" ht="13.5" customHeight="1" x14ac:dyDescent="0.25">
      <c r="A785" s="2"/>
      <c r="B785" s="2"/>
      <c r="C785" s="103"/>
      <c r="D785" s="2"/>
      <c r="E785" s="103"/>
      <c r="F785" s="2"/>
      <c r="G785" s="2"/>
      <c r="H785" s="2"/>
      <c r="I785" s="2"/>
      <c r="J785" s="2"/>
      <c r="K785" s="2"/>
      <c r="L785" s="2"/>
      <c r="M785" s="2"/>
      <c r="N785" s="2"/>
      <c r="O785" s="2"/>
      <c r="P785" s="2"/>
      <c r="Q785" s="2"/>
      <c r="R785" s="2"/>
      <c r="S785" s="2"/>
      <c r="T785" s="2"/>
      <c r="U785" s="2"/>
      <c r="V785" s="2"/>
      <c r="W785" s="2"/>
      <c r="X785" s="2"/>
      <c r="Y785" s="2"/>
      <c r="Z785" s="2"/>
    </row>
    <row r="786" spans="1:26" ht="13.5" customHeight="1" x14ac:dyDescent="0.25">
      <c r="A786" s="2"/>
      <c r="B786" s="2"/>
      <c r="C786" s="103"/>
      <c r="D786" s="2"/>
      <c r="E786" s="103"/>
      <c r="F786" s="2"/>
      <c r="G786" s="2"/>
      <c r="H786" s="2"/>
      <c r="I786" s="2"/>
      <c r="J786" s="2"/>
      <c r="K786" s="2"/>
      <c r="L786" s="2"/>
      <c r="M786" s="2"/>
      <c r="N786" s="2"/>
      <c r="O786" s="2"/>
      <c r="P786" s="2"/>
      <c r="Q786" s="2"/>
      <c r="R786" s="2"/>
      <c r="S786" s="2"/>
      <c r="T786" s="2"/>
      <c r="U786" s="2"/>
      <c r="V786" s="2"/>
      <c r="W786" s="2"/>
      <c r="X786" s="2"/>
      <c r="Y786" s="2"/>
      <c r="Z786" s="2"/>
    </row>
    <row r="787" spans="1:26" ht="13.5" customHeight="1" x14ac:dyDescent="0.25">
      <c r="A787" s="2"/>
      <c r="B787" s="2"/>
      <c r="C787" s="103"/>
      <c r="D787" s="2"/>
      <c r="E787" s="103"/>
      <c r="F787" s="2"/>
      <c r="G787" s="2"/>
      <c r="H787" s="2"/>
      <c r="I787" s="2"/>
      <c r="J787" s="2"/>
      <c r="K787" s="2"/>
      <c r="L787" s="2"/>
      <c r="M787" s="2"/>
      <c r="N787" s="2"/>
      <c r="O787" s="2"/>
      <c r="P787" s="2"/>
      <c r="Q787" s="2"/>
      <c r="R787" s="2"/>
      <c r="S787" s="2"/>
      <c r="T787" s="2"/>
      <c r="U787" s="2"/>
      <c r="V787" s="2"/>
      <c r="W787" s="2"/>
      <c r="X787" s="2"/>
      <c r="Y787" s="2"/>
      <c r="Z787" s="2"/>
    </row>
    <row r="788" spans="1:26" ht="13.5" customHeight="1" x14ac:dyDescent="0.25">
      <c r="A788" s="2"/>
      <c r="B788" s="2"/>
      <c r="C788" s="103"/>
      <c r="D788" s="2"/>
      <c r="E788" s="103"/>
      <c r="F788" s="2"/>
      <c r="G788" s="2"/>
      <c r="H788" s="2"/>
      <c r="I788" s="2"/>
      <c r="J788" s="2"/>
      <c r="K788" s="2"/>
      <c r="L788" s="2"/>
      <c r="M788" s="2"/>
      <c r="N788" s="2"/>
      <c r="O788" s="2"/>
      <c r="P788" s="2"/>
      <c r="Q788" s="2"/>
      <c r="R788" s="2"/>
      <c r="S788" s="2"/>
      <c r="T788" s="2"/>
      <c r="U788" s="2"/>
      <c r="V788" s="2"/>
      <c r="W788" s="2"/>
      <c r="X788" s="2"/>
      <c r="Y788" s="2"/>
      <c r="Z788" s="2"/>
    </row>
    <row r="789" spans="1:26" ht="13.5" customHeight="1" x14ac:dyDescent="0.25">
      <c r="A789" s="2"/>
      <c r="B789" s="2"/>
      <c r="C789" s="103"/>
      <c r="D789" s="2"/>
      <c r="E789" s="103"/>
      <c r="F789" s="2"/>
      <c r="G789" s="2"/>
      <c r="H789" s="2"/>
      <c r="I789" s="2"/>
      <c r="J789" s="2"/>
      <c r="K789" s="2"/>
      <c r="L789" s="2"/>
      <c r="M789" s="2"/>
      <c r="N789" s="2"/>
      <c r="O789" s="2"/>
      <c r="P789" s="2"/>
      <c r="Q789" s="2"/>
      <c r="R789" s="2"/>
      <c r="S789" s="2"/>
      <c r="T789" s="2"/>
      <c r="U789" s="2"/>
      <c r="V789" s="2"/>
      <c r="W789" s="2"/>
      <c r="X789" s="2"/>
      <c r="Y789" s="2"/>
      <c r="Z789" s="2"/>
    </row>
    <row r="790" spans="1:26" ht="13.5" customHeight="1" x14ac:dyDescent="0.25">
      <c r="A790" s="2"/>
      <c r="B790" s="2"/>
      <c r="C790" s="103"/>
      <c r="D790" s="2"/>
      <c r="E790" s="103"/>
      <c r="F790" s="2"/>
      <c r="G790" s="2"/>
      <c r="H790" s="2"/>
      <c r="I790" s="2"/>
      <c r="J790" s="2"/>
      <c r="K790" s="2"/>
      <c r="L790" s="2"/>
      <c r="M790" s="2"/>
      <c r="N790" s="2"/>
      <c r="O790" s="2"/>
      <c r="P790" s="2"/>
      <c r="Q790" s="2"/>
      <c r="R790" s="2"/>
      <c r="S790" s="2"/>
      <c r="T790" s="2"/>
      <c r="U790" s="2"/>
      <c r="V790" s="2"/>
      <c r="W790" s="2"/>
      <c r="X790" s="2"/>
      <c r="Y790" s="2"/>
      <c r="Z790" s="2"/>
    </row>
    <row r="791" spans="1:26" ht="13.5" customHeight="1" x14ac:dyDescent="0.25">
      <c r="A791" s="2"/>
      <c r="B791" s="2"/>
      <c r="C791" s="103"/>
      <c r="D791" s="2"/>
      <c r="E791" s="103"/>
      <c r="F791" s="2"/>
      <c r="G791" s="2"/>
      <c r="H791" s="2"/>
      <c r="I791" s="2"/>
      <c r="J791" s="2"/>
      <c r="K791" s="2"/>
      <c r="L791" s="2"/>
      <c r="M791" s="2"/>
      <c r="N791" s="2"/>
      <c r="O791" s="2"/>
      <c r="P791" s="2"/>
      <c r="Q791" s="2"/>
      <c r="R791" s="2"/>
      <c r="S791" s="2"/>
      <c r="T791" s="2"/>
      <c r="U791" s="2"/>
      <c r="V791" s="2"/>
      <c r="W791" s="2"/>
      <c r="X791" s="2"/>
      <c r="Y791" s="2"/>
      <c r="Z791" s="2"/>
    </row>
    <row r="792" spans="1:26" ht="13.5" customHeight="1" x14ac:dyDescent="0.25">
      <c r="A792" s="2"/>
      <c r="B792" s="2"/>
      <c r="C792" s="103"/>
      <c r="D792" s="2"/>
      <c r="E792" s="103"/>
      <c r="F792" s="2"/>
      <c r="G792" s="2"/>
      <c r="H792" s="2"/>
      <c r="I792" s="2"/>
      <c r="J792" s="2"/>
      <c r="K792" s="2"/>
      <c r="L792" s="2"/>
      <c r="M792" s="2"/>
      <c r="N792" s="2"/>
      <c r="O792" s="2"/>
      <c r="P792" s="2"/>
      <c r="Q792" s="2"/>
      <c r="R792" s="2"/>
      <c r="S792" s="2"/>
      <c r="T792" s="2"/>
      <c r="U792" s="2"/>
      <c r="V792" s="2"/>
      <c r="W792" s="2"/>
      <c r="X792" s="2"/>
      <c r="Y792" s="2"/>
      <c r="Z792" s="2"/>
    </row>
    <row r="793" spans="1:26" ht="13.5" customHeight="1" x14ac:dyDescent="0.25">
      <c r="A793" s="2"/>
      <c r="B793" s="2"/>
      <c r="C793" s="103"/>
      <c r="D793" s="2"/>
      <c r="E793" s="103"/>
      <c r="F793" s="2"/>
      <c r="G793" s="2"/>
      <c r="H793" s="2"/>
      <c r="I793" s="2"/>
      <c r="J793" s="2"/>
      <c r="K793" s="2"/>
      <c r="L793" s="2"/>
      <c r="M793" s="2"/>
      <c r="N793" s="2"/>
      <c r="O793" s="2"/>
      <c r="P793" s="2"/>
      <c r="Q793" s="2"/>
      <c r="R793" s="2"/>
      <c r="S793" s="2"/>
      <c r="T793" s="2"/>
      <c r="U793" s="2"/>
      <c r="V793" s="2"/>
      <c r="W793" s="2"/>
      <c r="X793" s="2"/>
      <c r="Y793" s="2"/>
      <c r="Z793" s="2"/>
    </row>
    <row r="794" spans="1:26" ht="13.5" customHeight="1" x14ac:dyDescent="0.25">
      <c r="A794" s="2"/>
      <c r="B794" s="2"/>
      <c r="C794" s="103"/>
      <c r="D794" s="2"/>
      <c r="E794" s="103"/>
      <c r="F794" s="2"/>
      <c r="G794" s="2"/>
      <c r="H794" s="2"/>
      <c r="I794" s="2"/>
      <c r="J794" s="2"/>
      <c r="K794" s="2"/>
      <c r="L794" s="2"/>
      <c r="M794" s="2"/>
      <c r="N794" s="2"/>
      <c r="O794" s="2"/>
      <c r="P794" s="2"/>
      <c r="Q794" s="2"/>
      <c r="R794" s="2"/>
      <c r="S794" s="2"/>
      <c r="T794" s="2"/>
      <c r="U794" s="2"/>
      <c r="V794" s="2"/>
      <c r="W794" s="2"/>
      <c r="X794" s="2"/>
      <c r="Y794" s="2"/>
      <c r="Z794" s="2"/>
    </row>
    <row r="795" spans="1:26" ht="13.5" customHeight="1" x14ac:dyDescent="0.25">
      <c r="A795" s="2"/>
      <c r="B795" s="2"/>
      <c r="C795" s="103"/>
      <c r="D795" s="2"/>
      <c r="E795" s="103"/>
      <c r="F795" s="2"/>
      <c r="G795" s="2"/>
      <c r="H795" s="2"/>
      <c r="I795" s="2"/>
      <c r="J795" s="2"/>
      <c r="K795" s="2"/>
      <c r="L795" s="2"/>
      <c r="M795" s="2"/>
      <c r="N795" s="2"/>
      <c r="O795" s="2"/>
      <c r="P795" s="2"/>
      <c r="Q795" s="2"/>
      <c r="R795" s="2"/>
      <c r="S795" s="2"/>
      <c r="T795" s="2"/>
      <c r="U795" s="2"/>
      <c r="V795" s="2"/>
      <c r="W795" s="2"/>
      <c r="X795" s="2"/>
      <c r="Y795" s="2"/>
      <c r="Z795" s="2"/>
    </row>
    <row r="796" spans="1:26" ht="13.5" customHeight="1" x14ac:dyDescent="0.25">
      <c r="A796" s="2"/>
      <c r="B796" s="2"/>
      <c r="C796" s="103"/>
      <c r="D796" s="2"/>
      <c r="E796" s="103"/>
      <c r="F796" s="2"/>
      <c r="G796" s="2"/>
      <c r="H796" s="2"/>
      <c r="I796" s="2"/>
      <c r="J796" s="2"/>
      <c r="K796" s="2"/>
      <c r="L796" s="2"/>
      <c r="M796" s="2"/>
      <c r="N796" s="2"/>
      <c r="O796" s="2"/>
      <c r="P796" s="2"/>
      <c r="Q796" s="2"/>
      <c r="R796" s="2"/>
      <c r="S796" s="2"/>
      <c r="T796" s="2"/>
      <c r="U796" s="2"/>
      <c r="V796" s="2"/>
      <c r="W796" s="2"/>
      <c r="X796" s="2"/>
      <c r="Y796" s="2"/>
      <c r="Z796" s="2"/>
    </row>
    <row r="797" spans="1:26" ht="13.5" customHeight="1" x14ac:dyDescent="0.25">
      <c r="A797" s="2"/>
      <c r="B797" s="2"/>
      <c r="C797" s="103"/>
      <c r="D797" s="2"/>
      <c r="E797" s="103"/>
      <c r="F797" s="2"/>
      <c r="G797" s="2"/>
      <c r="H797" s="2"/>
      <c r="I797" s="2"/>
      <c r="J797" s="2"/>
      <c r="K797" s="2"/>
      <c r="L797" s="2"/>
      <c r="M797" s="2"/>
      <c r="N797" s="2"/>
      <c r="O797" s="2"/>
      <c r="P797" s="2"/>
      <c r="Q797" s="2"/>
      <c r="R797" s="2"/>
      <c r="S797" s="2"/>
      <c r="T797" s="2"/>
      <c r="U797" s="2"/>
      <c r="V797" s="2"/>
      <c r="W797" s="2"/>
      <c r="X797" s="2"/>
      <c r="Y797" s="2"/>
      <c r="Z797" s="2"/>
    </row>
    <row r="798" spans="1:26" ht="13.5" customHeight="1" x14ac:dyDescent="0.25">
      <c r="A798" s="2"/>
      <c r="B798" s="2"/>
      <c r="C798" s="103"/>
      <c r="D798" s="2"/>
      <c r="E798" s="103"/>
      <c r="F798" s="2"/>
      <c r="G798" s="2"/>
      <c r="H798" s="2"/>
      <c r="I798" s="2"/>
      <c r="J798" s="2"/>
      <c r="K798" s="2"/>
      <c r="L798" s="2"/>
      <c r="M798" s="2"/>
      <c r="N798" s="2"/>
      <c r="O798" s="2"/>
      <c r="P798" s="2"/>
      <c r="Q798" s="2"/>
      <c r="R798" s="2"/>
      <c r="S798" s="2"/>
      <c r="T798" s="2"/>
      <c r="U798" s="2"/>
      <c r="V798" s="2"/>
      <c r="W798" s="2"/>
      <c r="X798" s="2"/>
      <c r="Y798" s="2"/>
      <c r="Z798" s="2"/>
    </row>
    <row r="799" spans="1:26" ht="13.5" customHeight="1" x14ac:dyDescent="0.25">
      <c r="A799" s="2"/>
      <c r="B799" s="2"/>
      <c r="C799" s="103"/>
      <c r="D799" s="2"/>
      <c r="E799" s="103"/>
      <c r="F799" s="2"/>
      <c r="G799" s="2"/>
      <c r="H799" s="2"/>
      <c r="I799" s="2"/>
      <c r="J799" s="2"/>
      <c r="K799" s="2"/>
      <c r="L799" s="2"/>
      <c r="M799" s="2"/>
      <c r="N799" s="2"/>
      <c r="O799" s="2"/>
      <c r="P799" s="2"/>
      <c r="Q799" s="2"/>
      <c r="R799" s="2"/>
      <c r="S799" s="2"/>
      <c r="T799" s="2"/>
      <c r="U799" s="2"/>
      <c r="V799" s="2"/>
      <c r="W799" s="2"/>
      <c r="X799" s="2"/>
      <c r="Y799" s="2"/>
      <c r="Z799" s="2"/>
    </row>
    <row r="800" spans="1:26" ht="13.5" customHeight="1" x14ac:dyDescent="0.25">
      <c r="A800" s="2"/>
      <c r="B800" s="2"/>
      <c r="C800" s="103"/>
      <c r="D800" s="2"/>
      <c r="E800" s="103"/>
      <c r="F800" s="2"/>
      <c r="G800" s="2"/>
      <c r="H800" s="2"/>
      <c r="I800" s="2"/>
      <c r="J800" s="2"/>
      <c r="K800" s="2"/>
      <c r="L800" s="2"/>
      <c r="M800" s="2"/>
      <c r="N800" s="2"/>
      <c r="O800" s="2"/>
      <c r="P800" s="2"/>
      <c r="Q800" s="2"/>
      <c r="R800" s="2"/>
      <c r="S800" s="2"/>
      <c r="T800" s="2"/>
      <c r="U800" s="2"/>
      <c r="V800" s="2"/>
      <c r="W800" s="2"/>
      <c r="X800" s="2"/>
      <c r="Y800" s="2"/>
      <c r="Z800" s="2"/>
    </row>
    <row r="801" spans="1:26" ht="13.5" customHeight="1" x14ac:dyDescent="0.25">
      <c r="A801" s="2"/>
      <c r="B801" s="2"/>
      <c r="C801" s="103"/>
      <c r="D801" s="2"/>
      <c r="E801" s="103"/>
      <c r="F801" s="2"/>
      <c r="G801" s="2"/>
      <c r="H801" s="2"/>
      <c r="I801" s="2"/>
      <c r="J801" s="2"/>
      <c r="K801" s="2"/>
      <c r="L801" s="2"/>
      <c r="M801" s="2"/>
      <c r="N801" s="2"/>
      <c r="O801" s="2"/>
      <c r="P801" s="2"/>
      <c r="Q801" s="2"/>
      <c r="R801" s="2"/>
      <c r="S801" s="2"/>
      <c r="T801" s="2"/>
      <c r="U801" s="2"/>
      <c r="V801" s="2"/>
      <c r="W801" s="2"/>
      <c r="X801" s="2"/>
      <c r="Y801" s="2"/>
      <c r="Z801" s="2"/>
    </row>
    <row r="802" spans="1:26" ht="13.5" customHeight="1" x14ac:dyDescent="0.25">
      <c r="A802" s="2"/>
      <c r="B802" s="2"/>
      <c r="C802" s="103"/>
      <c r="D802" s="2"/>
      <c r="E802" s="103"/>
      <c r="F802" s="2"/>
      <c r="G802" s="2"/>
      <c r="H802" s="2"/>
      <c r="I802" s="2"/>
      <c r="J802" s="2"/>
      <c r="K802" s="2"/>
      <c r="L802" s="2"/>
      <c r="M802" s="2"/>
      <c r="N802" s="2"/>
      <c r="O802" s="2"/>
      <c r="P802" s="2"/>
      <c r="Q802" s="2"/>
      <c r="R802" s="2"/>
      <c r="S802" s="2"/>
      <c r="T802" s="2"/>
      <c r="U802" s="2"/>
      <c r="V802" s="2"/>
      <c r="W802" s="2"/>
      <c r="X802" s="2"/>
      <c r="Y802" s="2"/>
      <c r="Z802" s="2"/>
    </row>
    <row r="803" spans="1:26" ht="13.5" customHeight="1" x14ac:dyDescent="0.25">
      <c r="A803" s="2"/>
      <c r="B803" s="2"/>
      <c r="C803" s="103"/>
      <c r="D803" s="2"/>
      <c r="E803" s="103"/>
      <c r="F803" s="2"/>
      <c r="G803" s="2"/>
      <c r="H803" s="2"/>
      <c r="I803" s="2"/>
      <c r="J803" s="2"/>
      <c r="K803" s="2"/>
      <c r="L803" s="2"/>
      <c r="M803" s="2"/>
      <c r="N803" s="2"/>
      <c r="O803" s="2"/>
      <c r="P803" s="2"/>
      <c r="Q803" s="2"/>
      <c r="R803" s="2"/>
      <c r="S803" s="2"/>
      <c r="T803" s="2"/>
      <c r="U803" s="2"/>
      <c r="V803" s="2"/>
      <c r="W803" s="2"/>
      <c r="X803" s="2"/>
      <c r="Y803" s="2"/>
      <c r="Z803" s="2"/>
    </row>
    <row r="804" spans="1:26" ht="13.5" customHeight="1" x14ac:dyDescent="0.25">
      <c r="A804" s="2"/>
      <c r="B804" s="2"/>
      <c r="C804" s="103"/>
      <c r="D804" s="2"/>
      <c r="E804" s="103"/>
      <c r="F804" s="2"/>
      <c r="G804" s="2"/>
      <c r="H804" s="2"/>
      <c r="I804" s="2"/>
      <c r="J804" s="2"/>
      <c r="K804" s="2"/>
      <c r="L804" s="2"/>
      <c r="M804" s="2"/>
      <c r="N804" s="2"/>
      <c r="O804" s="2"/>
      <c r="P804" s="2"/>
      <c r="Q804" s="2"/>
      <c r="R804" s="2"/>
      <c r="S804" s="2"/>
      <c r="T804" s="2"/>
      <c r="U804" s="2"/>
      <c r="V804" s="2"/>
      <c r="W804" s="2"/>
      <c r="X804" s="2"/>
      <c r="Y804" s="2"/>
      <c r="Z804" s="2"/>
    </row>
    <row r="805" spans="1:26" ht="13.5" customHeight="1" x14ac:dyDescent="0.25">
      <c r="A805" s="2"/>
      <c r="B805" s="2"/>
      <c r="C805" s="103"/>
      <c r="D805" s="2"/>
      <c r="E805" s="103"/>
      <c r="F805" s="2"/>
      <c r="G805" s="2"/>
      <c r="H805" s="2"/>
      <c r="I805" s="2"/>
      <c r="J805" s="2"/>
      <c r="K805" s="2"/>
      <c r="L805" s="2"/>
      <c r="M805" s="2"/>
      <c r="N805" s="2"/>
      <c r="O805" s="2"/>
      <c r="P805" s="2"/>
      <c r="Q805" s="2"/>
      <c r="R805" s="2"/>
      <c r="S805" s="2"/>
      <c r="T805" s="2"/>
      <c r="U805" s="2"/>
      <c r="V805" s="2"/>
      <c r="W805" s="2"/>
      <c r="X805" s="2"/>
      <c r="Y805" s="2"/>
      <c r="Z805" s="2"/>
    </row>
    <row r="806" spans="1:26" ht="13.5" customHeight="1" x14ac:dyDescent="0.25">
      <c r="A806" s="2"/>
      <c r="B806" s="2"/>
      <c r="C806" s="103"/>
      <c r="D806" s="2"/>
      <c r="E806" s="103"/>
      <c r="F806" s="2"/>
      <c r="G806" s="2"/>
      <c r="H806" s="2"/>
      <c r="I806" s="2"/>
      <c r="J806" s="2"/>
      <c r="K806" s="2"/>
      <c r="L806" s="2"/>
      <c r="M806" s="2"/>
      <c r="N806" s="2"/>
      <c r="O806" s="2"/>
      <c r="P806" s="2"/>
      <c r="Q806" s="2"/>
      <c r="R806" s="2"/>
      <c r="S806" s="2"/>
      <c r="T806" s="2"/>
      <c r="U806" s="2"/>
      <c r="V806" s="2"/>
      <c r="W806" s="2"/>
      <c r="X806" s="2"/>
      <c r="Y806" s="2"/>
      <c r="Z806" s="2"/>
    </row>
    <row r="807" spans="1:26" ht="13.5" customHeight="1" x14ac:dyDescent="0.25">
      <c r="A807" s="2"/>
      <c r="B807" s="2"/>
      <c r="C807" s="103"/>
      <c r="D807" s="2"/>
      <c r="E807" s="103"/>
      <c r="F807" s="2"/>
      <c r="G807" s="2"/>
      <c r="H807" s="2"/>
      <c r="I807" s="2"/>
      <c r="J807" s="2"/>
      <c r="K807" s="2"/>
      <c r="L807" s="2"/>
      <c r="M807" s="2"/>
      <c r="N807" s="2"/>
      <c r="O807" s="2"/>
      <c r="P807" s="2"/>
      <c r="Q807" s="2"/>
      <c r="R807" s="2"/>
      <c r="S807" s="2"/>
      <c r="T807" s="2"/>
      <c r="U807" s="2"/>
      <c r="V807" s="2"/>
      <c r="W807" s="2"/>
      <c r="X807" s="2"/>
      <c r="Y807" s="2"/>
      <c r="Z807" s="2"/>
    </row>
    <row r="808" spans="1:26" ht="13.5" customHeight="1" x14ac:dyDescent="0.25">
      <c r="A808" s="2"/>
      <c r="B808" s="2"/>
      <c r="C808" s="103"/>
      <c r="D808" s="2"/>
      <c r="E808" s="103"/>
      <c r="F808" s="2"/>
      <c r="G808" s="2"/>
      <c r="H808" s="2"/>
      <c r="I808" s="2"/>
      <c r="J808" s="2"/>
      <c r="K808" s="2"/>
      <c r="L808" s="2"/>
      <c r="M808" s="2"/>
      <c r="N808" s="2"/>
      <c r="O808" s="2"/>
      <c r="P808" s="2"/>
      <c r="Q808" s="2"/>
      <c r="R808" s="2"/>
      <c r="S808" s="2"/>
      <c r="T808" s="2"/>
      <c r="U808" s="2"/>
      <c r="V808" s="2"/>
      <c r="W808" s="2"/>
      <c r="X808" s="2"/>
      <c r="Y808" s="2"/>
      <c r="Z808" s="2"/>
    </row>
    <row r="809" spans="1:26" ht="13.5" customHeight="1" x14ac:dyDescent="0.25">
      <c r="A809" s="2"/>
      <c r="B809" s="2"/>
      <c r="C809" s="103"/>
      <c r="D809" s="2"/>
      <c r="E809" s="103"/>
      <c r="F809" s="2"/>
      <c r="G809" s="2"/>
      <c r="H809" s="2"/>
      <c r="I809" s="2"/>
      <c r="J809" s="2"/>
      <c r="K809" s="2"/>
      <c r="L809" s="2"/>
      <c r="M809" s="2"/>
      <c r="N809" s="2"/>
      <c r="O809" s="2"/>
      <c r="P809" s="2"/>
      <c r="Q809" s="2"/>
      <c r="R809" s="2"/>
      <c r="S809" s="2"/>
      <c r="T809" s="2"/>
      <c r="U809" s="2"/>
      <c r="V809" s="2"/>
      <c r="W809" s="2"/>
      <c r="X809" s="2"/>
      <c r="Y809" s="2"/>
      <c r="Z809" s="2"/>
    </row>
    <row r="810" spans="1:26" ht="13.5" customHeight="1" x14ac:dyDescent="0.25">
      <c r="A810" s="2"/>
      <c r="B810" s="2"/>
      <c r="C810" s="103"/>
      <c r="D810" s="2"/>
      <c r="E810" s="103"/>
      <c r="F810" s="2"/>
      <c r="G810" s="2"/>
      <c r="H810" s="2"/>
      <c r="I810" s="2"/>
      <c r="J810" s="2"/>
      <c r="K810" s="2"/>
      <c r="L810" s="2"/>
      <c r="M810" s="2"/>
      <c r="N810" s="2"/>
      <c r="O810" s="2"/>
      <c r="P810" s="2"/>
      <c r="Q810" s="2"/>
      <c r="R810" s="2"/>
      <c r="S810" s="2"/>
      <c r="T810" s="2"/>
      <c r="U810" s="2"/>
      <c r="V810" s="2"/>
      <c r="W810" s="2"/>
      <c r="X810" s="2"/>
      <c r="Y810" s="2"/>
      <c r="Z810" s="2"/>
    </row>
    <row r="811" spans="1:26" ht="13.5" customHeight="1" x14ac:dyDescent="0.25">
      <c r="A811" s="2"/>
      <c r="B811" s="2"/>
      <c r="C811" s="103"/>
      <c r="D811" s="2"/>
      <c r="E811" s="103"/>
      <c r="F811" s="2"/>
      <c r="G811" s="2"/>
      <c r="H811" s="2"/>
      <c r="I811" s="2"/>
      <c r="J811" s="2"/>
      <c r="K811" s="2"/>
      <c r="L811" s="2"/>
      <c r="M811" s="2"/>
      <c r="N811" s="2"/>
      <c r="O811" s="2"/>
      <c r="P811" s="2"/>
      <c r="Q811" s="2"/>
      <c r="R811" s="2"/>
      <c r="S811" s="2"/>
      <c r="T811" s="2"/>
      <c r="U811" s="2"/>
      <c r="V811" s="2"/>
      <c r="W811" s="2"/>
      <c r="X811" s="2"/>
      <c r="Y811" s="2"/>
      <c r="Z811" s="2"/>
    </row>
    <row r="812" spans="1:26" ht="13.5" customHeight="1" x14ac:dyDescent="0.25">
      <c r="A812" s="2"/>
      <c r="B812" s="2"/>
      <c r="C812" s="103"/>
      <c r="D812" s="2"/>
      <c r="E812" s="103"/>
      <c r="F812" s="2"/>
      <c r="G812" s="2"/>
      <c r="H812" s="2"/>
      <c r="I812" s="2"/>
      <c r="J812" s="2"/>
      <c r="K812" s="2"/>
      <c r="L812" s="2"/>
      <c r="M812" s="2"/>
      <c r="N812" s="2"/>
      <c r="O812" s="2"/>
      <c r="P812" s="2"/>
      <c r="Q812" s="2"/>
      <c r="R812" s="2"/>
      <c r="S812" s="2"/>
      <c r="T812" s="2"/>
      <c r="U812" s="2"/>
      <c r="V812" s="2"/>
      <c r="W812" s="2"/>
      <c r="X812" s="2"/>
      <c r="Y812" s="2"/>
      <c r="Z812" s="2"/>
    </row>
    <row r="813" spans="1:26" ht="13.5" customHeight="1" x14ac:dyDescent="0.25">
      <c r="A813" s="2"/>
      <c r="B813" s="2"/>
      <c r="C813" s="103"/>
      <c r="D813" s="2"/>
      <c r="E813" s="103"/>
      <c r="F813" s="2"/>
      <c r="G813" s="2"/>
      <c r="H813" s="2"/>
      <c r="I813" s="2"/>
      <c r="J813" s="2"/>
      <c r="K813" s="2"/>
      <c r="L813" s="2"/>
      <c r="M813" s="2"/>
      <c r="N813" s="2"/>
      <c r="O813" s="2"/>
      <c r="P813" s="2"/>
      <c r="Q813" s="2"/>
      <c r="R813" s="2"/>
      <c r="S813" s="2"/>
      <c r="T813" s="2"/>
      <c r="U813" s="2"/>
      <c r="V813" s="2"/>
      <c r="W813" s="2"/>
      <c r="X813" s="2"/>
      <c r="Y813" s="2"/>
      <c r="Z813" s="2"/>
    </row>
    <row r="814" spans="1:26" ht="13.5" customHeight="1" x14ac:dyDescent="0.25">
      <c r="A814" s="2"/>
      <c r="B814" s="2"/>
      <c r="C814" s="103"/>
      <c r="D814" s="2"/>
      <c r="E814" s="103"/>
      <c r="F814" s="2"/>
      <c r="G814" s="2"/>
      <c r="H814" s="2"/>
      <c r="I814" s="2"/>
      <c r="J814" s="2"/>
      <c r="K814" s="2"/>
      <c r="L814" s="2"/>
      <c r="M814" s="2"/>
      <c r="N814" s="2"/>
      <c r="O814" s="2"/>
      <c r="P814" s="2"/>
      <c r="Q814" s="2"/>
      <c r="R814" s="2"/>
      <c r="S814" s="2"/>
      <c r="T814" s="2"/>
      <c r="U814" s="2"/>
      <c r="V814" s="2"/>
      <c r="W814" s="2"/>
      <c r="X814" s="2"/>
      <c r="Y814" s="2"/>
      <c r="Z814" s="2"/>
    </row>
    <row r="815" spans="1:26" ht="13.5" customHeight="1" x14ac:dyDescent="0.25">
      <c r="A815" s="2"/>
      <c r="B815" s="2"/>
      <c r="C815" s="103"/>
      <c r="D815" s="2"/>
      <c r="E815" s="103"/>
      <c r="F815" s="2"/>
      <c r="G815" s="2"/>
      <c r="H815" s="2"/>
      <c r="I815" s="2"/>
      <c r="J815" s="2"/>
      <c r="K815" s="2"/>
      <c r="L815" s="2"/>
      <c r="M815" s="2"/>
      <c r="N815" s="2"/>
      <c r="O815" s="2"/>
      <c r="P815" s="2"/>
      <c r="Q815" s="2"/>
      <c r="R815" s="2"/>
      <c r="S815" s="2"/>
      <c r="T815" s="2"/>
      <c r="U815" s="2"/>
      <c r="V815" s="2"/>
      <c r="W815" s="2"/>
      <c r="X815" s="2"/>
      <c r="Y815" s="2"/>
      <c r="Z815" s="2"/>
    </row>
    <row r="816" spans="1:26" ht="13.5" customHeight="1" x14ac:dyDescent="0.25">
      <c r="A816" s="2"/>
      <c r="B816" s="2"/>
      <c r="C816" s="103"/>
      <c r="D816" s="2"/>
      <c r="E816" s="103"/>
      <c r="F816" s="2"/>
      <c r="G816" s="2"/>
      <c r="H816" s="2"/>
      <c r="I816" s="2"/>
      <c r="J816" s="2"/>
      <c r="K816" s="2"/>
      <c r="L816" s="2"/>
      <c r="M816" s="2"/>
      <c r="N816" s="2"/>
      <c r="O816" s="2"/>
      <c r="P816" s="2"/>
      <c r="Q816" s="2"/>
      <c r="R816" s="2"/>
      <c r="S816" s="2"/>
      <c r="T816" s="2"/>
      <c r="U816" s="2"/>
      <c r="V816" s="2"/>
      <c r="W816" s="2"/>
      <c r="X816" s="2"/>
      <c r="Y816" s="2"/>
      <c r="Z816" s="2"/>
    </row>
    <row r="817" spans="1:26" ht="13.5" customHeight="1" x14ac:dyDescent="0.25">
      <c r="A817" s="2"/>
      <c r="B817" s="2"/>
      <c r="C817" s="103"/>
      <c r="D817" s="2"/>
      <c r="E817" s="103"/>
      <c r="F817" s="2"/>
      <c r="G817" s="2"/>
      <c r="H817" s="2"/>
      <c r="I817" s="2"/>
      <c r="J817" s="2"/>
      <c r="K817" s="2"/>
      <c r="L817" s="2"/>
      <c r="M817" s="2"/>
      <c r="N817" s="2"/>
      <c r="O817" s="2"/>
      <c r="P817" s="2"/>
      <c r="Q817" s="2"/>
      <c r="R817" s="2"/>
      <c r="S817" s="2"/>
      <c r="T817" s="2"/>
      <c r="U817" s="2"/>
      <c r="V817" s="2"/>
      <c r="W817" s="2"/>
      <c r="X817" s="2"/>
      <c r="Y817" s="2"/>
      <c r="Z817" s="2"/>
    </row>
    <row r="818" spans="1:26" ht="13.5" customHeight="1" x14ac:dyDescent="0.25">
      <c r="A818" s="2"/>
      <c r="B818" s="2"/>
      <c r="C818" s="103"/>
      <c r="D818" s="2"/>
      <c r="E818" s="103"/>
      <c r="F818" s="2"/>
      <c r="G818" s="2"/>
      <c r="H818" s="2"/>
      <c r="I818" s="2"/>
      <c r="J818" s="2"/>
      <c r="K818" s="2"/>
      <c r="L818" s="2"/>
      <c r="M818" s="2"/>
      <c r="N818" s="2"/>
      <c r="O818" s="2"/>
      <c r="P818" s="2"/>
      <c r="Q818" s="2"/>
      <c r="R818" s="2"/>
      <c r="S818" s="2"/>
      <c r="T818" s="2"/>
      <c r="U818" s="2"/>
      <c r="V818" s="2"/>
      <c r="W818" s="2"/>
      <c r="X818" s="2"/>
      <c r="Y818" s="2"/>
      <c r="Z818" s="2"/>
    </row>
    <row r="819" spans="1:26" ht="13.5" customHeight="1" x14ac:dyDescent="0.25">
      <c r="A819" s="2"/>
      <c r="B819" s="2"/>
      <c r="C819" s="103"/>
      <c r="D819" s="2"/>
      <c r="E819" s="103"/>
      <c r="F819" s="2"/>
      <c r="G819" s="2"/>
      <c r="H819" s="2"/>
      <c r="I819" s="2"/>
      <c r="J819" s="2"/>
      <c r="K819" s="2"/>
      <c r="L819" s="2"/>
      <c r="M819" s="2"/>
      <c r="N819" s="2"/>
      <c r="O819" s="2"/>
      <c r="P819" s="2"/>
      <c r="Q819" s="2"/>
      <c r="R819" s="2"/>
      <c r="S819" s="2"/>
      <c r="T819" s="2"/>
      <c r="U819" s="2"/>
      <c r="V819" s="2"/>
      <c r="W819" s="2"/>
      <c r="X819" s="2"/>
      <c r="Y819" s="2"/>
      <c r="Z819" s="2"/>
    </row>
    <row r="820" spans="1:26" ht="13.5" customHeight="1" x14ac:dyDescent="0.25">
      <c r="A820" s="2"/>
      <c r="B820" s="2"/>
      <c r="C820" s="103"/>
      <c r="D820" s="2"/>
      <c r="E820" s="103"/>
      <c r="F820" s="2"/>
      <c r="G820" s="2"/>
      <c r="H820" s="2"/>
      <c r="I820" s="2"/>
      <c r="J820" s="2"/>
      <c r="K820" s="2"/>
      <c r="L820" s="2"/>
      <c r="M820" s="2"/>
      <c r="N820" s="2"/>
      <c r="O820" s="2"/>
      <c r="P820" s="2"/>
      <c r="Q820" s="2"/>
      <c r="R820" s="2"/>
      <c r="S820" s="2"/>
      <c r="T820" s="2"/>
      <c r="U820" s="2"/>
      <c r="V820" s="2"/>
      <c r="W820" s="2"/>
      <c r="X820" s="2"/>
      <c r="Y820" s="2"/>
      <c r="Z820" s="2"/>
    </row>
    <row r="821" spans="1:26" ht="13.5" customHeight="1" x14ac:dyDescent="0.25">
      <c r="A821" s="2"/>
      <c r="B821" s="2"/>
      <c r="C821" s="103"/>
      <c r="D821" s="2"/>
      <c r="E821" s="103"/>
      <c r="F821" s="2"/>
      <c r="G821" s="2"/>
      <c r="H821" s="2"/>
      <c r="I821" s="2"/>
      <c r="J821" s="2"/>
      <c r="K821" s="2"/>
      <c r="L821" s="2"/>
      <c r="M821" s="2"/>
      <c r="N821" s="2"/>
      <c r="O821" s="2"/>
      <c r="P821" s="2"/>
      <c r="Q821" s="2"/>
      <c r="R821" s="2"/>
      <c r="S821" s="2"/>
      <c r="T821" s="2"/>
      <c r="U821" s="2"/>
      <c r="V821" s="2"/>
      <c r="W821" s="2"/>
      <c r="X821" s="2"/>
      <c r="Y821" s="2"/>
      <c r="Z821" s="2"/>
    </row>
    <row r="822" spans="1:26" ht="13.5" customHeight="1" x14ac:dyDescent="0.25">
      <c r="A822" s="2"/>
      <c r="B822" s="2"/>
      <c r="C822" s="103"/>
      <c r="D822" s="2"/>
      <c r="E822" s="103"/>
      <c r="F822" s="2"/>
      <c r="G822" s="2"/>
      <c r="H822" s="2"/>
      <c r="I822" s="2"/>
      <c r="J822" s="2"/>
      <c r="K822" s="2"/>
      <c r="L822" s="2"/>
      <c r="M822" s="2"/>
      <c r="N822" s="2"/>
      <c r="O822" s="2"/>
      <c r="P822" s="2"/>
      <c r="Q822" s="2"/>
      <c r="R822" s="2"/>
      <c r="S822" s="2"/>
      <c r="T822" s="2"/>
      <c r="U822" s="2"/>
      <c r="V822" s="2"/>
      <c r="W822" s="2"/>
      <c r="X822" s="2"/>
      <c r="Y822" s="2"/>
      <c r="Z822" s="2"/>
    </row>
    <row r="823" spans="1:26" ht="13.5" customHeight="1" x14ac:dyDescent="0.25">
      <c r="A823" s="2"/>
      <c r="B823" s="2"/>
      <c r="C823" s="103"/>
      <c r="D823" s="2"/>
      <c r="E823" s="103"/>
      <c r="F823" s="2"/>
      <c r="G823" s="2"/>
      <c r="H823" s="2"/>
      <c r="I823" s="2"/>
      <c r="J823" s="2"/>
      <c r="K823" s="2"/>
      <c r="L823" s="2"/>
      <c r="M823" s="2"/>
      <c r="N823" s="2"/>
      <c r="O823" s="2"/>
      <c r="P823" s="2"/>
      <c r="Q823" s="2"/>
      <c r="R823" s="2"/>
      <c r="S823" s="2"/>
      <c r="T823" s="2"/>
      <c r="U823" s="2"/>
      <c r="V823" s="2"/>
      <c r="W823" s="2"/>
      <c r="X823" s="2"/>
      <c r="Y823" s="2"/>
      <c r="Z823" s="2"/>
    </row>
    <row r="824" spans="1:26" ht="13.5" customHeight="1" x14ac:dyDescent="0.25">
      <c r="A824" s="2"/>
      <c r="B824" s="2"/>
      <c r="C824" s="103"/>
      <c r="D824" s="2"/>
      <c r="E824" s="103"/>
      <c r="F824" s="2"/>
      <c r="G824" s="2"/>
      <c r="H824" s="2"/>
      <c r="I824" s="2"/>
      <c r="J824" s="2"/>
      <c r="K824" s="2"/>
      <c r="L824" s="2"/>
      <c r="M824" s="2"/>
      <c r="N824" s="2"/>
      <c r="O824" s="2"/>
      <c r="P824" s="2"/>
      <c r="Q824" s="2"/>
      <c r="R824" s="2"/>
      <c r="S824" s="2"/>
      <c r="T824" s="2"/>
      <c r="U824" s="2"/>
      <c r="V824" s="2"/>
      <c r="W824" s="2"/>
      <c r="X824" s="2"/>
      <c r="Y824" s="2"/>
      <c r="Z824" s="2"/>
    </row>
    <row r="825" spans="1:26" ht="13.5" customHeight="1" x14ac:dyDescent="0.25">
      <c r="A825" s="2"/>
      <c r="B825" s="2"/>
      <c r="C825" s="103"/>
      <c r="D825" s="2"/>
      <c r="E825" s="103"/>
      <c r="F825" s="2"/>
      <c r="G825" s="2"/>
      <c r="H825" s="2"/>
      <c r="I825" s="2"/>
      <c r="J825" s="2"/>
      <c r="K825" s="2"/>
      <c r="L825" s="2"/>
      <c r="M825" s="2"/>
      <c r="N825" s="2"/>
      <c r="O825" s="2"/>
      <c r="P825" s="2"/>
      <c r="Q825" s="2"/>
      <c r="R825" s="2"/>
      <c r="S825" s="2"/>
      <c r="T825" s="2"/>
      <c r="U825" s="2"/>
      <c r="V825" s="2"/>
      <c r="W825" s="2"/>
      <c r="X825" s="2"/>
      <c r="Y825" s="2"/>
      <c r="Z825" s="2"/>
    </row>
    <row r="826" spans="1:26" ht="13.5" customHeight="1" x14ac:dyDescent="0.25">
      <c r="A826" s="2"/>
      <c r="B826" s="2"/>
      <c r="C826" s="103"/>
      <c r="D826" s="2"/>
      <c r="E826" s="103"/>
      <c r="F826" s="2"/>
      <c r="G826" s="2"/>
      <c r="H826" s="2"/>
      <c r="I826" s="2"/>
      <c r="J826" s="2"/>
      <c r="K826" s="2"/>
      <c r="L826" s="2"/>
      <c r="M826" s="2"/>
      <c r="N826" s="2"/>
      <c r="O826" s="2"/>
      <c r="P826" s="2"/>
      <c r="Q826" s="2"/>
      <c r="R826" s="2"/>
      <c r="S826" s="2"/>
      <c r="T826" s="2"/>
      <c r="U826" s="2"/>
      <c r="V826" s="2"/>
      <c r="W826" s="2"/>
      <c r="X826" s="2"/>
      <c r="Y826" s="2"/>
      <c r="Z826" s="2"/>
    </row>
    <row r="827" spans="1:26" ht="13.5" customHeight="1" x14ac:dyDescent="0.25">
      <c r="A827" s="2"/>
      <c r="B827" s="2"/>
      <c r="C827" s="103"/>
      <c r="D827" s="2"/>
      <c r="E827" s="103"/>
      <c r="F827" s="2"/>
      <c r="G827" s="2"/>
      <c r="H827" s="2"/>
      <c r="I827" s="2"/>
      <c r="J827" s="2"/>
      <c r="K827" s="2"/>
      <c r="L827" s="2"/>
      <c r="M827" s="2"/>
      <c r="N827" s="2"/>
      <c r="O827" s="2"/>
      <c r="P827" s="2"/>
      <c r="Q827" s="2"/>
      <c r="R827" s="2"/>
      <c r="S827" s="2"/>
      <c r="T827" s="2"/>
      <c r="U827" s="2"/>
      <c r="V827" s="2"/>
      <c r="W827" s="2"/>
      <c r="X827" s="2"/>
      <c r="Y827" s="2"/>
      <c r="Z827" s="2"/>
    </row>
    <row r="828" spans="1:26" ht="13.5" customHeight="1" x14ac:dyDescent="0.25">
      <c r="A828" s="2"/>
      <c r="B828" s="2"/>
      <c r="C828" s="103"/>
      <c r="D828" s="2"/>
      <c r="E828" s="103"/>
      <c r="F828" s="2"/>
      <c r="G828" s="2"/>
      <c r="H828" s="2"/>
      <c r="I828" s="2"/>
      <c r="J828" s="2"/>
      <c r="K828" s="2"/>
      <c r="L828" s="2"/>
      <c r="M828" s="2"/>
      <c r="N828" s="2"/>
      <c r="O828" s="2"/>
      <c r="P828" s="2"/>
      <c r="Q828" s="2"/>
      <c r="R828" s="2"/>
      <c r="S828" s="2"/>
      <c r="T828" s="2"/>
      <c r="U828" s="2"/>
      <c r="V828" s="2"/>
      <c r="W828" s="2"/>
      <c r="X828" s="2"/>
      <c r="Y828" s="2"/>
      <c r="Z828" s="2"/>
    </row>
    <row r="829" spans="1:26" ht="13.5" customHeight="1" x14ac:dyDescent="0.25">
      <c r="A829" s="2"/>
      <c r="B829" s="2"/>
      <c r="C829" s="103"/>
      <c r="D829" s="2"/>
      <c r="E829" s="103"/>
      <c r="F829" s="2"/>
      <c r="G829" s="2"/>
      <c r="H829" s="2"/>
      <c r="I829" s="2"/>
      <c r="J829" s="2"/>
      <c r="K829" s="2"/>
      <c r="L829" s="2"/>
      <c r="M829" s="2"/>
      <c r="N829" s="2"/>
      <c r="O829" s="2"/>
      <c r="P829" s="2"/>
      <c r="Q829" s="2"/>
      <c r="R829" s="2"/>
      <c r="S829" s="2"/>
      <c r="T829" s="2"/>
      <c r="U829" s="2"/>
      <c r="V829" s="2"/>
      <c r="W829" s="2"/>
      <c r="X829" s="2"/>
      <c r="Y829" s="2"/>
      <c r="Z829" s="2"/>
    </row>
    <row r="830" spans="1:26" ht="13.5" customHeight="1" x14ac:dyDescent="0.25">
      <c r="A830" s="2"/>
      <c r="B830" s="2"/>
      <c r="C830" s="103"/>
      <c r="D830" s="2"/>
      <c r="E830" s="103"/>
      <c r="F830" s="2"/>
      <c r="G830" s="2"/>
      <c r="H830" s="2"/>
      <c r="I830" s="2"/>
      <c r="J830" s="2"/>
      <c r="K830" s="2"/>
      <c r="L830" s="2"/>
      <c r="M830" s="2"/>
      <c r="N830" s="2"/>
      <c r="O830" s="2"/>
      <c r="P830" s="2"/>
      <c r="Q830" s="2"/>
      <c r="R830" s="2"/>
      <c r="S830" s="2"/>
      <c r="T830" s="2"/>
      <c r="U830" s="2"/>
      <c r="V830" s="2"/>
      <c r="W830" s="2"/>
      <c r="X830" s="2"/>
      <c r="Y830" s="2"/>
      <c r="Z830" s="2"/>
    </row>
    <row r="831" spans="1:26" ht="13.5" customHeight="1" x14ac:dyDescent="0.25">
      <c r="A831" s="2"/>
      <c r="B831" s="2"/>
      <c r="C831" s="103"/>
      <c r="D831" s="2"/>
      <c r="E831" s="103"/>
      <c r="F831" s="2"/>
      <c r="G831" s="2"/>
      <c r="H831" s="2"/>
      <c r="I831" s="2"/>
      <c r="J831" s="2"/>
      <c r="K831" s="2"/>
      <c r="L831" s="2"/>
      <c r="M831" s="2"/>
      <c r="N831" s="2"/>
      <c r="O831" s="2"/>
      <c r="P831" s="2"/>
      <c r="Q831" s="2"/>
      <c r="R831" s="2"/>
      <c r="S831" s="2"/>
      <c r="T831" s="2"/>
      <c r="U831" s="2"/>
      <c r="V831" s="2"/>
      <c r="W831" s="2"/>
      <c r="X831" s="2"/>
      <c r="Y831" s="2"/>
      <c r="Z831" s="2"/>
    </row>
    <row r="832" spans="1:26" ht="13.5" customHeight="1" x14ac:dyDescent="0.25">
      <c r="A832" s="2"/>
      <c r="B832" s="2"/>
      <c r="C832" s="103"/>
      <c r="D832" s="2"/>
      <c r="E832" s="103"/>
      <c r="F832" s="2"/>
      <c r="G832" s="2"/>
      <c r="H832" s="2"/>
      <c r="I832" s="2"/>
      <c r="J832" s="2"/>
      <c r="K832" s="2"/>
      <c r="L832" s="2"/>
      <c r="M832" s="2"/>
      <c r="N832" s="2"/>
      <c r="O832" s="2"/>
      <c r="P832" s="2"/>
      <c r="Q832" s="2"/>
      <c r="R832" s="2"/>
      <c r="S832" s="2"/>
      <c r="T832" s="2"/>
      <c r="U832" s="2"/>
      <c r="V832" s="2"/>
      <c r="W832" s="2"/>
      <c r="X832" s="2"/>
      <c r="Y832" s="2"/>
      <c r="Z832" s="2"/>
    </row>
    <row r="833" spans="1:26" ht="13.5" customHeight="1" x14ac:dyDescent="0.25">
      <c r="A833" s="2"/>
      <c r="B833" s="2"/>
      <c r="C833" s="103"/>
      <c r="D833" s="2"/>
      <c r="E833" s="103"/>
      <c r="F833" s="2"/>
      <c r="G833" s="2"/>
      <c r="H833" s="2"/>
      <c r="I833" s="2"/>
      <c r="J833" s="2"/>
      <c r="K833" s="2"/>
      <c r="L833" s="2"/>
      <c r="M833" s="2"/>
      <c r="N833" s="2"/>
      <c r="O833" s="2"/>
      <c r="P833" s="2"/>
      <c r="Q833" s="2"/>
      <c r="R833" s="2"/>
      <c r="S833" s="2"/>
      <c r="T833" s="2"/>
      <c r="U833" s="2"/>
      <c r="V833" s="2"/>
      <c r="W833" s="2"/>
      <c r="X833" s="2"/>
      <c r="Y833" s="2"/>
      <c r="Z833" s="2"/>
    </row>
    <row r="834" spans="1:26" ht="13.5" customHeight="1" x14ac:dyDescent="0.25">
      <c r="A834" s="2"/>
      <c r="B834" s="2"/>
      <c r="C834" s="103"/>
      <c r="D834" s="2"/>
      <c r="E834" s="103"/>
      <c r="F834" s="2"/>
      <c r="G834" s="2"/>
      <c r="H834" s="2"/>
      <c r="I834" s="2"/>
      <c r="J834" s="2"/>
      <c r="K834" s="2"/>
      <c r="L834" s="2"/>
      <c r="M834" s="2"/>
      <c r="N834" s="2"/>
      <c r="O834" s="2"/>
      <c r="P834" s="2"/>
      <c r="Q834" s="2"/>
      <c r="R834" s="2"/>
      <c r="S834" s="2"/>
      <c r="T834" s="2"/>
      <c r="U834" s="2"/>
      <c r="V834" s="2"/>
      <c r="W834" s="2"/>
      <c r="X834" s="2"/>
      <c r="Y834" s="2"/>
      <c r="Z834" s="2"/>
    </row>
    <row r="835" spans="1:26" ht="13.5" customHeight="1" x14ac:dyDescent="0.25">
      <c r="A835" s="2"/>
      <c r="B835" s="2"/>
      <c r="C835" s="103"/>
      <c r="D835" s="2"/>
      <c r="E835" s="103"/>
      <c r="F835" s="2"/>
      <c r="G835" s="2"/>
      <c r="H835" s="2"/>
      <c r="I835" s="2"/>
      <c r="J835" s="2"/>
      <c r="K835" s="2"/>
      <c r="L835" s="2"/>
      <c r="M835" s="2"/>
      <c r="N835" s="2"/>
      <c r="O835" s="2"/>
      <c r="P835" s="2"/>
      <c r="Q835" s="2"/>
      <c r="R835" s="2"/>
      <c r="S835" s="2"/>
      <c r="T835" s="2"/>
      <c r="U835" s="2"/>
      <c r="V835" s="2"/>
      <c r="W835" s="2"/>
      <c r="X835" s="2"/>
      <c r="Y835" s="2"/>
      <c r="Z835" s="2"/>
    </row>
    <row r="836" spans="1:26" ht="13.5" customHeight="1" x14ac:dyDescent="0.25">
      <c r="A836" s="2"/>
      <c r="B836" s="2"/>
      <c r="C836" s="103"/>
      <c r="D836" s="2"/>
      <c r="E836" s="103"/>
      <c r="F836" s="2"/>
      <c r="G836" s="2"/>
      <c r="H836" s="2"/>
      <c r="I836" s="2"/>
      <c r="J836" s="2"/>
      <c r="K836" s="2"/>
      <c r="L836" s="2"/>
      <c r="M836" s="2"/>
      <c r="N836" s="2"/>
      <c r="O836" s="2"/>
      <c r="P836" s="2"/>
      <c r="Q836" s="2"/>
      <c r="R836" s="2"/>
      <c r="S836" s="2"/>
      <c r="T836" s="2"/>
      <c r="U836" s="2"/>
      <c r="V836" s="2"/>
      <c r="W836" s="2"/>
      <c r="X836" s="2"/>
      <c r="Y836" s="2"/>
      <c r="Z836" s="2"/>
    </row>
    <row r="837" spans="1:26" ht="13.5" customHeight="1" x14ac:dyDescent="0.25">
      <c r="A837" s="2"/>
      <c r="B837" s="2"/>
      <c r="C837" s="103"/>
      <c r="D837" s="2"/>
      <c r="E837" s="103"/>
      <c r="F837" s="2"/>
      <c r="G837" s="2"/>
      <c r="H837" s="2"/>
      <c r="I837" s="2"/>
      <c r="J837" s="2"/>
      <c r="K837" s="2"/>
      <c r="L837" s="2"/>
      <c r="M837" s="2"/>
      <c r="N837" s="2"/>
      <c r="O837" s="2"/>
      <c r="P837" s="2"/>
      <c r="Q837" s="2"/>
      <c r="R837" s="2"/>
      <c r="S837" s="2"/>
      <c r="T837" s="2"/>
      <c r="U837" s="2"/>
      <c r="V837" s="2"/>
      <c r="W837" s="2"/>
      <c r="X837" s="2"/>
      <c r="Y837" s="2"/>
      <c r="Z837" s="2"/>
    </row>
    <row r="838" spans="1:26" ht="13.5" customHeight="1" x14ac:dyDescent="0.25">
      <c r="A838" s="2"/>
      <c r="B838" s="2"/>
      <c r="C838" s="103"/>
      <c r="D838" s="2"/>
      <c r="E838" s="103"/>
      <c r="F838" s="2"/>
      <c r="G838" s="2"/>
      <c r="H838" s="2"/>
      <c r="I838" s="2"/>
      <c r="J838" s="2"/>
      <c r="K838" s="2"/>
      <c r="L838" s="2"/>
      <c r="M838" s="2"/>
      <c r="N838" s="2"/>
      <c r="O838" s="2"/>
      <c r="P838" s="2"/>
      <c r="Q838" s="2"/>
      <c r="R838" s="2"/>
      <c r="S838" s="2"/>
      <c r="T838" s="2"/>
      <c r="U838" s="2"/>
      <c r="V838" s="2"/>
      <c r="W838" s="2"/>
      <c r="X838" s="2"/>
      <c r="Y838" s="2"/>
      <c r="Z838" s="2"/>
    </row>
    <row r="839" spans="1:26" ht="13.5" customHeight="1" x14ac:dyDescent="0.25">
      <c r="A839" s="2"/>
      <c r="B839" s="2"/>
      <c r="C839" s="103"/>
      <c r="D839" s="2"/>
      <c r="E839" s="103"/>
      <c r="F839" s="2"/>
      <c r="G839" s="2"/>
      <c r="H839" s="2"/>
      <c r="I839" s="2"/>
      <c r="J839" s="2"/>
      <c r="K839" s="2"/>
      <c r="L839" s="2"/>
      <c r="M839" s="2"/>
      <c r="N839" s="2"/>
      <c r="O839" s="2"/>
      <c r="P839" s="2"/>
      <c r="Q839" s="2"/>
      <c r="R839" s="2"/>
      <c r="S839" s="2"/>
      <c r="T839" s="2"/>
      <c r="U839" s="2"/>
      <c r="V839" s="2"/>
      <c r="W839" s="2"/>
      <c r="X839" s="2"/>
      <c r="Y839" s="2"/>
      <c r="Z839" s="2"/>
    </row>
    <row r="840" spans="1:26" ht="13.5" customHeight="1" x14ac:dyDescent="0.25">
      <c r="A840" s="2"/>
      <c r="B840" s="2"/>
      <c r="C840" s="103"/>
      <c r="D840" s="2"/>
      <c r="E840" s="103"/>
      <c r="F840" s="2"/>
      <c r="G840" s="2"/>
      <c r="H840" s="2"/>
      <c r="I840" s="2"/>
      <c r="J840" s="2"/>
      <c r="K840" s="2"/>
      <c r="L840" s="2"/>
      <c r="M840" s="2"/>
      <c r="N840" s="2"/>
      <c r="O840" s="2"/>
      <c r="P840" s="2"/>
      <c r="Q840" s="2"/>
      <c r="R840" s="2"/>
      <c r="S840" s="2"/>
      <c r="T840" s="2"/>
      <c r="U840" s="2"/>
      <c r="V840" s="2"/>
      <c r="W840" s="2"/>
      <c r="X840" s="2"/>
      <c r="Y840" s="2"/>
      <c r="Z840" s="2"/>
    </row>
    <row r="841" spans="1:26" ht="13.5" customHeight="1" x14ac:dyDescent="0.25">
      <c r="A841" s="2"/>
      <c r="B841" s="2"/>
      <c r="C841" s="103"/>
      <c r="D841" s="2"/>
      <c r="E841" s="103"/>
      <c r="F841" s="2"/>
      <c r="G841" s="2"/>
      <c r="H841" s="2"/>
      <c r="I841" s="2"/>
      <c r="J841" s="2"/>
      <c r="K841" s="2"/>
      <c r="L841" s="2"/>
      <c r="M841" s="2"/>
      <c r="N841" s="2"/>
      <c r="O841" s="2"/>
      <c r="P841" s="2"/>
      <c r="Q841" s="2"/>
      <c r="R841" s="2"/>
      <c r="S841" s="2"/>
      <c r="T841" s="2"/>
      <c r="U841" s="2"/>
      <c r="V841" s="2"/>
      <c r="W841" s="2"/>
      <c r="X841" s="2"/>
      <c r="Y841" s="2"/>
      <c r="Z841" s="2"/>
    </row>
    <row r="842" spans="1:26" ht="13.5" customHeight="1" x14ac:dyDescent="0.25">
      <c r="A842" s="2"/>
      <c r="B842" s="2"/>
      <c r="C842" s="103"/>
      <c r="D842" s="2"/>
      <c r="E842" s="103"/>
      <c r="F842" s="2"/>
      <c r="G842" s="2"/>
      <c r="H842" s="2"/>
      <c r="I842" s="2"/>
      <c r="J842" s="2"/>
      <c r="K842" s="2"/>
      <c r="L842" s="2"/>
      <c r="M842" s="2"/>
      <c r="N842" s="2"/>
      <c r="O842" s="2"/>
      <c r="P842" s="2"/>
      <c r="Q842" s="2"/>
      <c r="R842" s="2"/>
      <c r="S842" s="2"/>
      <c r="T842" s="2"/>
      <c r="U842" s="2"/>
      <c r="V842" s="2"/>
      <c r="W842" s="2"/>
      <c r="X842" s="2"/>
      <c r="Y842" s="2"/>
      <c r="Z842" s="2"/>
    </row>
    <row r="843" spans="1:26" ht="13.5" customHeight="1" x14ac:dyDescent="0.25">
      <c r="A843" s="2"/>
      <c r="B843" s="2"/>
      <c r="C843" s="103"/>
      <c r="D843" s="2"/>
      <c r="E843" s="103"/>
      <c r="F843" s="2"/>
      <c r="G843" s="2"/>
      <c r="H843" s="2"/>
      <c r="I843" s="2"/>
      <c r="J843" s="2"/>
      <c r="K843" s="2"/>
      <c r="L843" s="2"/>
      <c r="M843" s="2"/>
      <c r="N843" s="2"/>
      <c r="O843" s="2"/>
      <c r="P843" s="2"/>
      <c r="Q843" s="2"/>
      <c r="R843" s="2"/>
      <c r="S843" s="2"/>
      <c r="T843" s="2"/>
      <c r="U843" s="2"/>
      <c r="V843" s="2"/>
      <c r="W843" s="2"/>
      <c r="X843" s="2"/>
      <c r="Y843" s="2"/>
      <c r="Z843" s="2"/>
    </row>
    <row r="844" spans="1:26" ht="13.5" customHeight="1" x14ac:dyDescent="0.25">
      <c r="A844" s="2"/>
      <c r="B844" s="2"/>
      <c r="C844" s="103"/>
      <c r="D844" s="2"/>
      <c r="E844" s="103"/>
      <c r="F844" s="2"/>
      <c r="G844" s="2"/>
      <c r="H844" s="2"/>
      <c r="I844" s="2"/>
      <c r="J844" s="2"/>
      <c r="K844" s="2"/>
      <c r="L844" s="2"/>
      <c r="M844" s="2"/>
      <c r="N844" s="2"/>
      <c r="O844" s="2"/>
      <c r="P844" s="2"/>
      <c r="Q844" s="2"/>
      <c r="R844" s="2"/>
      <c r="S844" s="2"/>
      <c r="T844" s="2"/>
      <c r="U844" s="2"/>
      <c r="V844" s="2"/>
      <c r="W844" s="2"/>
      <c r="X844" s="2"/>
      <c r="Y844" s="2"/>
      <c r="Z844" s="2"/>
    </row>
    <row r="845" spans="1:26" ht="13.5" customHeight="1" x14ac:dyDescent="0.25">
      <c r="A845" s="2"/>
      <c r="B845" s="2"/>
      <c r="C845" s="103"/>
      <c r="D845" s="2"/>
      <c r="E845" s="103"/>
      <c r="F845" s="2"/>
      <c r="G845" s="2"/>
      <c r="H845" s="2"/>
      <c r="I845" s="2"/>
      <c r="J845" s="2"/>
      <c r="K845" s="2"/>
      <c r="L845" s="2"/>
      <c r="M845" s="2"/>
      <c r="N845" s="2"/>
      <c r="O845" s="2"/>
      <c r="P845" s="2"/>
      <c r="Q845" s="2"/>
      <c r="R845" s="2"/>
      <c r="S845" s="2"/>
      <c r="T845" s="2"/>
      <c r="U845" s="2"/>
      <c r="V845" s="2"/>
      <c r="W845" s="2"/>
      <c r="X845" s="2"/>
      <c r="Y845" s="2"/>
      <c r="Z845" s="2"/>
    </row>
    <row r="846" spans="1:26" ht="13.5" customHeight="1" x14ac:dyDescent="0.25">
      <c r="A846" s="2"/>
      <c r="B846" s="2"/>
      <c r="C846" s="103"/>
      <c r="D846" s="2"/>
      <c r="E846" s="103"/>
      <c r="F846" s="2"/>
      <c r="G846" s="2"/>
      <c r="H846" s="2"/>
      <c r="I846" s="2"/>
      <c r="J846" s="2"/>
      <c r="K846" s="2"/>
      <c r="L846" s="2"/>
      <c r="M846" s="2"/>
      <c r="N846" s="2"/>
      <c r="O846" s="2"/>
      <c r="P846" s="2"/>
      <c r="Q846" s="2"/>
      <c r="R846" s="2"/>
      <c r="S846" s="2"/>
      <c r="T846" s="2"/>
      <c r="U846" s="2"/>
      <c r="V846" s="2"/>
      <c r="W846" s="2"/>
      <c r="X846" s="2"/>
      <c r="Y846" s="2"/>
      <c r="Z846" s="2"/>
    </row>
    <row r="847" spans="1:26" ht="13.5" customHeight="1" x14ac:dyDescent="0.25">
      <c r="A847" s="2"/>
      <c r="B847" s="2"/>
      <c r="C847" s="103"/>
      <c r="D847" s="2"/>
      <c r="E847" s="103"/>
      <c r="F847" s="2"/>
      <c r="G847" s="2"/>
      <c r="H847" s="2"/>
      <c r="I847" s="2"/>
      <c r="J847" s="2"/>
      <c r="K847" s="2"/>
      <c r="L847" s="2"/>
      <c r="M847" s="2"/>
      <c r="N847" s="2"/>
      <c r="O847" s="2"/>
      <c r="P847" s="2"/>
      <c r="Q847" s="2"/>
      <c r="R847" s="2"/>
      <c r="S847" s="2"/>
      <c r="T847" s="2"/>
      <c r="U847" s="2"/>
      <c r="V847" s="2"/>
      <c r="W847" s="2"/>
      <c r="X847" s="2"/>
      <c r="Y847" s="2"/>
      <c r="Z847" s="2"/>
    </row>
    <row r="848" spans="1:26" ht="13.5" customHeight="1" x14ac:dyDescent="0.25">
      <c r="A848" s="2"/>
      <c r="B848" s="2"/>
      <c r="C848" s="103"/>
      <c r="D848" s="2"/>
      <c r="E848" s="103"/>
      <c r="F848" s="2"/>
      <c r="G848" s="2"/>
      <c r="H848" s="2"/>
      <c r="I848" s="2"/>
      <c r="J848" s="2"/>
      <c r="K848" s="2"/>
      <c r="L848" s="2"/>
      <c r="M848" s="2"/>
      <c r="N848" s="2"/>
      <c r="O848" s="2"/>
      <c r="P848" s="2"/>
      <c r="Q848" s="2"/>
      <c r="R848" s="2"/>
      <c r="S848" s="2"/>
      <c r="T848" s="2"/>
      <c r="U848" s="2"/>
      <c r="V848" s="2"/>
      <c r="W848" s="2"/>
      <c r="X848" s="2"/>
      <c r="Y848" s="2"/>
      <c r="Z848" s="2"/>
    </row>
    <row r="849" spans="1:26" ht="13.5" customHeight="1" x14ac:dyDescent="0.25">
      <c r="A849" s="2"/>
      <c r="B849" s="2"/>
      <c r="C849" s="103"/>
      <c r="D849" s="2"/>
      <c r="E849" s="103"/>
      <c r="F849" s="2"/>
      <c r="G849" s="2"/>
      <c r="H849" s="2"/>
      <c r="I849" s="2"/>
      <c r="J849" s="2"/>
      <c r="K849" s="2"/>
      <c r="L849" s="2"/>
      <c r="M849" s="2"/>
      <c r="N849" s="2"/>
      <c r="O849" s="2"/>
      <c r="P849" s="2"/>
      <c r="Q849" s="2"/>
      <c r="R849" s="2"/>
      <c r="S849" s="2"/>
      <c r="T849" s="2"/>
      <c r="U849" s="2"/>
      <c r="V849" s="2"/>
      <c r="W849" s="2"/>
      <c r="X849" s="2"/>
      <c r="Y849" s="2"/>
      <c r="Z849" s="2"/>
    </row>
    <row r="850" spans="1:26" ht="13.5" customHeight="1" x14ac:dyDescent="0.25">
      <c r="A850" s="2"/>
      <c r="B850" s="2"/>
      <c r="C850" s="103"/>
      <c r="D850" s="2"/>
      <c r="E850" s="103"/>
      <c r="F850" s="2"/>
      <c r="G850" s="2"/>
      <c r="H850" s="2"/>
      <c r="I850" s="2"/>
      <c r="J850" s="2"/>
      <c r="K850" s="2"/>
      <c r="L850" s="2"/>
      <c r="M850" s="2"/>
      <c r="N850" s="2"/>
      <c r="O850" s="2"/>
      <c r="P850" s="2"/>
      <c r="Q850" s="2"/>
      <c r="R850" s="2"/>
      <c r="S850" s="2"/>
      <c r="T850" s="2"/>
      <c r="U850" s="2"/>
      <c r="V850" s="2"/>
      <c r="W850" s="2"/>
      <c r="X850" s="2"/>
      <c r="Y850" s="2"/>
      <c r="Z850" s="2"/>
    </row>
    <row r="851" spans="1:26" ht="13.5" customHeight="1" x14ac:dyDescent="0.25">
      <c r="A851" s="2"/>
      <c r="B851" s="2"/>
      <c r="C851" s="103"/>
      <c r="D851" s="2"/>
      <c r="E851" s="103"/>
      <c r="F851" s="2"/>
      <c r="G851" s="2"/>
      <c r="H851" s="2"/>
      <c r="I851" s="2"/>
      <c r="J851" s="2"/>
      <c r="K851" s="2"/>
      <c r="L851" s="2"/>
      <c r="M851" s="2"/>
      <c r="N851" s="2"/>
      <c r="O851" s="2"/>
      <c r="P851" s="2"/>
      <c r="Q851" s="2"/>
      <c r="R851" s="2"/>
      <c r="S851" s="2"/>
      <c r="T851" s="2"/>
      <c r="U851" s="2"/>
      <c r="V851" s="2"/>
      <c r="W851" s="2"/>
      <c r="X851" s="2"/>
      <c r="Y851" s="2"/>
      <c r="Z851" s="2"/>
    </row>
    <row r="852" spans="1:26" ht="13.5" customHeight="1" x14ac:dyDescent="0.25">
      <c r="A852" s="2"/>
      <c r="B852" s="2"/>
      <c r="C852" s="103"/>
      <c r="D852" s="2"/>
      <c r="E852" s="103"/>
      <c r="F852" s="2"/>
      <c r="G852" s="2"/>
      <c r="H852" s="2"/>
      <c r="I852" s="2"/>
      <c r="J852" s="2"/>
      <c r="K852" s="2"/>
      <c r="L852" s="2"/>
      <c r="M852" s="2"/>
      <c r="N852" s="2"/>
      <c r="O852" s="2"/>
      <c r="P852" s="2"/>
      <c r="Q852" s="2"/>
      <c r="R852" s="2"/>
      <c r="S852" s="2"/>
      <c r="T852" s="2"/>
      <c r="U852" s="2"/>
      <c r="V852" s="2"/>
      <c r="W852" s="2"/>
      <c r="X852" s="2"/>
      <c r="Y852" s="2"/>
      <c r="Z852" s="2"/>
    </row>
    <row r="853" spans="1:26" ht="13.5" customHeight="1" x14ac:dyDescent="0.25">
      <c r="A853" s="2"/>
      <c r="B853" s="2"/>
      <c r="C853" s="103"/>
      <c r="D853" s="2"/>
      <c r="E853" s="103"/>
      <c r="F853" s="2"/>
      <c r="G853" s="2"/>
      <c r="H853" s="2"/>
      <c r="I853" s="2"/>
      <c r="J853" s="2"/>
      <c r="K853" s="2"/>
      <c r="L853" s="2"/>
      <c r="M853" s="2"/>
      <c r="N853" s="2"/>
      <c r="O853" s="2"/>
      <c r="P853" s="2"/>
      <c r="Q853" s="2"/>
      <c r="R853" s="2"/>
      <c r="S853" s="2"/>
      <c r="T853" s="2"/>
      <c r="U853" s="2"/>
      <c r="V853" s="2"/>
      <c r="W853" s="2"/>
      <c r="X853" s="2"/>
      <c r="Y853" s="2"/>
      <c r="Z853" s="2"/>
    </row>
    <row r="854" spans="1:26" ht="13.5" customHeight="1" x14ac:dyDescent="0.25">
      <c r="A854" s="2"/>
      <c r="B854" s="2"/>
      <c r="C854" s="103"/>
      <c r="D854" s="2"/>
      <c r="E854" s="103"/>
      <c r="F854" s="2"/>
      <c r="G854" s="2"/>
      <c r="H854" s="2"/>
      <c r="I854" s="2"/>
      <c r="J854" s="2"/>
      <c r="K854" s="2"/>
      <c r="L854" s="2"/>
      <c r="M854" s="2"/>
      <c r="N854" s="2"/>
      <c r="O854" s="2"/>
      <c r="P854" s="2"/>
      <c r="Q854" s="2"/>
      <c r="R854" s="2"/>
      <c r="S854" s="2"/>
      <c r="T854" s="2"/>
      <c r="U854" s="2"/>
      <c r="V854" s="2"/>
      <c r="W854" s="2"/>
      <c r="X854" s="2"/>
      <c r="Y854" s="2"/>
      <c r="Z854" s="2"/>
    </row>
    <row r="855" spans="1:26" ht="13.5" customHeight="1" x14ac:dyDescent="0.25">
      <c r="A855" s="2"/>
      <c r="B855" s="2"/>
      <c r="C855" s="103"/>
      <c r="D855" s="2"/>
      <c r="E855" s="103"/>
      <c r="F855" s="2"/>
      <c r="G855" s="2"/>
      <c r="H855" s="2"/>
      <c r="I855" s="2"/>
      <c r="J855" s="2"/>
      <c r="K855" s="2"/>
      <c r="L855" s="2"/>
      <c r="M855" s="2"/>
      <c r="N855" s="2"/>
      <c r="O855" s="2"/>
      <c r="P855" s="2"/>
      <c r="Q855" s="2"/>
      <c r="R855" s="2"/>
      <c r="S855" s="2"/>
      <c r="T855" s="2"/>
      <c r="U855" s="2"/>
      <c r="V855" s="2"/>
      <c r="W855" s="2"/>
      <c r="X855" s="2"/>
      <c r="Y855" s="2"/>
      <c r="Z855" s="2"/>
    </row>
    <row r="856" spans="1:26" ht="13.5" customHeight="1" x14ac:dyDescent="0.25">
      <c r="A856" s="2"/>
      <c r="B856" s="2"/>
      <c r="C856" s="103"/>
      <c r="D856" s="2"/>
      <c r="E856" s="103"/>
      <c r="F856" s="2"/>
      <c r="G856" s="2"/>
      <c r="H856" s="2"/>
      <c r="I856" s="2"/>
      <c r="J856" s="2"/>
      <c r="K856" s="2"/>
      <c r="L856" s="2"/>
      <c r="M856" s="2"/>
      <c r="N856" s="2"/>
      <c r="O856" s="2"/>
      <c r="P856" s="2"/>
      <c r="Q856" s="2"/>
      <c r="R856" s="2"/>
      <c r="S856" s="2"/>
      <c r="T856" s="2"/>
      <c r="U856" s="2"/>
      <c r="V856" s="2"/>
      <c r="W856" s="2"/>
      <c r="X856" s="2"/>
      <c r="Y856" s="2"/>
      <c r="Z856" s="2"/>
    </row>
    <row r="857" spans="1:26" ht="13.5" customHeight="1" x14ac:dyDescent="0.25">
      <c r="A857" s="2"/>
      <c r="B857" s="2"/>
      <c r="C857" s="103"/>
      <c r="D857" s="2"/>
      <c r="E857" s="103"/>
      <c r="F857" s="2"/>
      <c r="G857" s="2"/>
      <c r="H857" s="2"/>
      <c r="I857" s="2"/>
      <c r="J857" s="2"/>
      <c r="K857" s="2"/>
      <c r="L857" s="2"/>
      <c r="M857" s="2"/>
      <c r="N857" s="2"/>
      <c r="O857" s="2"/>
      <c r="P857" s="2"/>
      <c r="Q857" s="2"/>
      <c r="R857" s="2"/>
      <c r="S857" s="2"/>
      <c r="T857" s="2"/>
      <c r="U857" s="2"/>
      <c r="V857" s="2"/>
      <c r="W857" s="2"/>
      <c r="X857" s="2"/>
      <c r="Y857" s="2"/>
      <c r="Z857" s="2"/>
    </row>
    <row r="858" spans="1:26" ht="13.5" customHeight="1" x14ac:dyDescent="0.25">
      <c r="A858" s="2"/>
      <c r="B858" s="2"/>
      <c r="C858" s="103"/>
      <c r="D858" s="2"/>
      <c r="E858" s="103"/>
      <c r="F858" s="2"/>
      <c r="G858" s="2"/>
      <c r="H858" s="2"/>
      <c r="I858" s="2"/>
      <c r="J858" s="2"/>
      <c r="K858" s="2"/>
      <c r="L858" s="2"/>
      <c r="M858" s="2"/>
      <c r="N858" s="2"/>
      <c r="O858" s="2"/>
      <c r="P858" s="2"/>
      <c r="Q858" s="2"/>
      <c r="R858" s="2"/>
      <c r="S858" s="2"/>
      <c r="T858" s="2"/>
      <c r="U858" s="2"/>
      <c r="V858" s="2"/>
      <c r="W858" s="2"/>
      <c r="X858" s="2"/>
      <c r="Y858" s="2"/>
      <c r="Z858" s="2"/>
    </row>
    <row r="859" spans="1:26" ht="13.5" customHeight="1" x14ac:dyDescent="0.25">
      <c r="A859" s="2"/>
      <c r="B859" s="2"/>
      <c r="C859" s="103"/>
      <c r="D859" s="2"/>
      <c r="E859" s="103"/>
      <c r="F859" s="2"/>
      <c r="G859" s="2"/>
      <c r="H859" s="2"/>
      <c r="I859" s="2"/>
      <c r="J859" s="2"/>
      <c r="K859" s="2"/>
      <c r="L859" s="2"/>
      <c r="M859" s="2"/>
      <c r="N859" s="2"/>
      <c r="O859" s="2"/>
      <c r="P859" s="2"/>
      <c r="Q859" s="2"/>
      <c r="R859" s="2"/>
      <c r="S859" s="2"/>
      <c r="T859" s="2"/>
      <c r="U859" s="2"/>
      <c r="V859" s="2"/>
      <c r="W859" s="2"/>
      <c r="X859" s="2"/>
      <c r="Y859" s="2"/>
      <c r="Z859" s="2"/>
    </row>
    <row r="860" spans="1:26" ht="13.5" customHeight="1" x14ac:dyDescent="0.25">
      <c r="A860" s="2"/>
      <c r="B860" s="2"/>
      <c r="C860" s="103"/>
      <c r="D860" s="2"/>
      <c r="E860" s="103"/>
      <c r="F860" s="2"/>
      <c r="G860" s="2"/>
      <c r="H860" s="2"/>
      <c r="I860" s="2"/>
      <c r="J860" s="2"/>
      <c r="K860" s="2"/>
      <c r="L860" s="2"/>
      <c r="M860" s="2"/>
      <c r="N860" s="2"/>
      <c r="O860" s="2"/>
      <c r="P860" s="2"/>
      <c r="Q860" s="2"/>
      <c r="R860" s="2"/>
      <c r="S860" s="2"/>
      <c r="T860" s="2"/>
      <c r="U860" s="2"/>
      <c r="V860" s="2"/>
      <c r="W860" s="2"/>
      <c r="X860" s="2"/>
      <c r="Y860" s="2"/>
      <c r="Z860" s="2"/>
    </row>
    <row r="861" spans="1:26" ht="13.5" customHeight="1" x14ac:dyDescent="0.25">
      <c r="A861" s="2"/>
      <c r="B861" s="2"/>
      <c r="C861" s="103"/>
      <c r="D861" s="2"/>
      <c r="E861" s="103"/>
      <c r="F861" s="2"/>
      <c r="G861" s="2"/>
      <c r="H861" s="2"/>
      <c r="I861" s="2"/>
      <c r="J861" s="2"/>
      <c r="K861" s="2"/>
      <c r="L861" s="2"/>
      <c r="M861" s="2"/>
      <c r="N861" s="2"/>
      <c r="O861" s="2"/>
      <c r="P861" s="2"/>
      <c r="Q861" s="2"/>
      <c r="R861" s="2"/>
      <c r="S861" s="2"/>
      <c r="T861" s="2"/>
      <c r="U861" s="2"/>
      <c r="V861" s="2"/>
      <c r="W861" s="2"/>
      <c r="X861" s="2"/>
      <c r="Y861" s="2"/>
      <c r="Z861" s="2"/>
    </row>
    <row r="862" spans="1:26" ht="13.5" customHeight="1" x14ac:dyDescent="0.25">
      <c r="A862" s="2"/>
      <c r="B862" s="2"/>
      <c r="C862" s="103"/>
      <c r="D862" s="2"/>
      <c r="E862" s="103"/>
      <c r="F862" s="2"/>
      <c r="G862" s="2"/>
      <c r="H862" s="2"/>
      <c r="I862" s="2"/>
      <c r="J862" s="2"/>
      <c r="K862" s="2"/>
      <c r="L862" s="2"/>
      <c r="M862" s="2"/>
      <c r="N862" s="2"/>
      <c r="O862" s="2"/>
      <c r="P862" s="2"/>
      <c r="Q862" s="2"/>
      <c r="R862" s="2"/>
      <c r="S862" s="2"/>
      <c r="T862" s="2"/>
      <c r="U862" s="2"/>
      <c r="V862" s="2"/>
      <c r="W862" s="2"/>
      <c r="X862" s="2"/>
      <c r="Y862" s="2"/>
      <c r="Z862" s="2"/>
    </row>
    <row r="863" spans="1:26" ht="13.5" customHeight="1" x14ac:dyDescent="0.25">
      <c r="A863" s="2"/>
      <c r="B863" s="2"/>
      <c r="C863" s="103"/>
      <c r="D863" s="2"/>
      <c r="E863" s="103"/>
      <c r="F863" s="2"/>
      <c r="G863" s="2"/>
      <c r="H863" s="2"/>
      <c r="I863" s="2"/>
      <c r="J863" s="2"/>
      <c r="K863" s="2"/>
      <c r="L863" s="2"/>
      <c r="M863" s="2"/>
      <c r="N863" s="2"/>
      <c r="O863" s="2"/>
      <c r="P863" s="2"/>
      <c r="Q863" s="2"/>
      <c r="R863" s="2"/>
      <c r="S863" s="2"/>
      <c r="T863" s="2"/>
      <c r="U863" s="2"/>
      <c r="V863" s="2"/>
      <c r="W863" s="2"/>
      <c r="X863" s="2"/>
      <c r="Y863" s="2"/>
      <c r="Z863" s="2"/>
    </row>
    <row r="864" spans="1:26" ht="13.5" customHeight="1" x14ac:dyDescent="0.25">
      <c r="A864" s="2"/>
      <c r="B864" s="2"/>
      <c r="C864" s="103"/>
      <c r="D864" s="2"/>
      <c r="E864" s="103"/>
      <c r="F864" s="2"/>
      <c r="G864" s="2"/>
      <c r="H864" s="2"/>
      <c r="I864" s="2"/>
      <c r="J864" s="2"/>
      <c r="K864" s="2"/>
      <c r="L864" s="2"/>
      <c r="M864" s="2"/>
      <c r="N864" s="2"/>
      <c r="O864" s="2"/>
      <c r="P864" s="2"/>
      <c r="Q864" s="2"/>
      <c r="R864" s="2"/>
      <c r="S864" s="2"/>
      <c r="T864" s="2"/>
      <c r="U864" s="2"/>
      <c r="V864" s="2"/>
      <c r="W864" s="2"/>
      <c r="X864" s="2"/>
      <c r="Y864" s="2"/>
      <c r="Z864" s="2"/>
    </row>
    <row r="865" spans="1:26" ht="13.5" customHeight="1" x14ac:dyDescent="0.25">
      <c r="A865" s="2"/>
      <c r="B865" s="2"/>
      <c r="C865" s="103"/>
      <c r="D865" s="2"/>
      <c r="E865" s="103"/>
      <c r="F865" s="2"/>
      <c r="G865" s="2"/>
      <c r="H865" s="2"/>
      <c r="I865" s="2"/>
      <c r="J865" s="2"/>
      <c r="K865" s="2"/>
      <c r="L865" s="2"/>
      <c r="M865" s="2"/>
      <c r="N865" s="2"/>
      <c r="O865" s="2"/>
      <c r="P865" s="2"/>
      <c r="Q865" s="2"/>
      <c r="R865" s="2"/>
      <c r="S865" s="2"/>
      <c r="T865" s="2"/>
      <c r="U865" s="2"/>
      <c r="V865" s="2"/>
      <c r="W865" s="2"/>
      <c r="X865" s="2"/>
      <c r="Y865" s="2"/>
      <c r="Z865" s="2"/>
    </row>
    <row r="866" spans="1:26" ht="13.5" customHeight="1" x14ac:dyDescent="0.25">
      <c r="A866" s="2"/>
      <c r="B866" s="2"/>
      <c r="C866" s="103"/>
      <c r="D866" s="2"/>
      <c r="E866" s="103"/>
      <c r="F866" s="2"/>
      <c r="G866" s="2"/>
      <c r="H866" s="2"/>
      <c r="I866" s="2"/>
      <c r="J866" s="2"/>
      <c r="K866" s="2"/>
      <c r="L866" s="2"/>
      <c r="M866" s="2"/>
      <c r="N866" s="2"/>
      <c r="O866" s="2"/>
      <c r="P866" s="2"/>
      <c r="Q866" s="2"/>
      <c r="R866" s="2"/>
      <c r="S866" s="2"/>
      <c r="T866" s="2"/>
      <c r="U866" s="2"/>
      <c r="V866" s="2"/>
      <c r="W866" s="2"/>
      <c r="X866" s="2"/>
      <c r="Y866" s="2"/>
      <c r="Z866" s="2"/>
    </row>
    <row r="867" spans="1:26" ht="13.5" customHeight="1" x14ac:dyDescent="0.25">
      <c r="A867" s="2"/>
      <c r="B867" s="2"/>
      <c r="C867" s="103"/>
      <c r="D867" s="2"/>
      <c r="E867" s="103"/>
      <c r="F867" s="2"/>
      <c r="G867" s="2"/>
      <c r="H867" s="2"/>
      <c r="I867" s="2"/>
      <c r="J867" s="2"/>
      <c r="K867" s="2"/>
      <c r="L867" s="2"/>
      <c r="M867" s="2"/>
      <c r="N867" s="2"/>
      <c r="O867" s="2"/>
      <c r="P867" s="2"/>
      <c r="Q867" s="2"/>
      <c r="R867" s="2"/>
      <c r="S867" s="2"/>
      <c r="T867" s="2"/>
      <c r="U867" s="2"/>
      <c r="V867" s="2"/>
      <c r="W867" s="2"/>
      <c r="X867" s="2"/>
      <c r="Y867" s="2"/>
      <c r="Z867" s="2"/>
    </row>
    <row r="868" spans="1:26" ht="13.5" customHeight="1" x14ac:dyDescent="0.25">
      <c r="A868" s="2"/>
      <c r="B868" s="2"/>
      <c r="C868" s="103"/>
      <c r="D868" s="2"/>
      <c r="E868" s="103"/>
      <c r="F868" s="2"/>
      <c r="G868" s="2"/>
      <c r="H868" s="2"/>
      <c r="I868" s="2"/>
      <c r="J868" s="2"/>
      <c r="K868" s="2"/>
      <c r="L868" s="2"/>
      <c r="M868" s="2"/>
      <c r="N868" s="2"/>
      <c r="O868" s="2"/>
      <c r="P868" s="2"/>
      <c r="Q868" s="2"/>
      <c r="R868" s="2"/>
      <c r="S868" s="2"/>
      <c r="T868" s="2"/>
      <c r="U868" s="2"/>
      <c r="V868" s="2"/>
      <c r="W868" s="2"/>
      <c r="X868" s="2"/>
      <c r="Y868" s="2"/>
      <c r="Z868" s="2"/>
    </row>
    <row r="869" spans="1:26" ht="13.5" customHeight="1" x14ac:dyDescent="0.25">
      <c r="A869" s="2"/>
      <c r="B869" s="2"/>
      <c r="C869" s="103"/>
      <c r="D869" s="2"/>
      <c r="E869" s="103"/>
      <c r="F869" s="2"/>
      <c r="G869" s="2"/>
      <c r="H869" s="2"/>
      <c r="I869" s="2"/>
      <c r="J869" s="2"/>
      <c r="K869" s="2"/>
      <c r="L869" s="2"/>
      <c r="M869" s="2"/>
      <c r="N869" s="2"/>
      <c r="O869" s="2"/>
      <c r="P869" s="2"/>
      <c r="Q869" s="2"/>
      <c r="R869" s="2"/>
      <c r="S869" s="2"/>
      <c r="T869" s="2"/>
      <c r="U869" s="2"/>
      <c r="V869" s="2"/>
      <c r="W869" s="2"/>
      <c r="X869" s="2"/>
      <c r="Y869" s="2"/>
      <c r="Z869" s="2"/>
    </row>
    <row r="870" spans="1:26" ht="13.5" customHeight="1" x14ac:dyDescent="0.25">
      <c r="A870" s="2"/>
      <c r="B870" s="2"/>
      <c r="C870" s="103"/>
      <c r="D870" s="2"/>
      <c r="E870" s="103"/>
      <c r="F870" s="2"/>
      <c r="G870" s="2"/>
      <c r="H870" s="2"/>
      <c r="I870" s="2"/>
      <c r="J870" s="2"/>
      <c r="K870" s="2"/>
      <c r="L870" s="2"/>
      <c r="M870" s="2"/>
      <c r="N870" s="2"/>
      <c r="O870" s="2"/>
      <c r="P870" s="2"/>
      <c r="Q870" s="2"/>
      <c r="R870" s="2"/>
      <c r="S870" s="2"/>
      <c r="T870" s="2"/>
      <c r="U870" s="2"/>
      <c r="V870" s="2"/>
      <c r="W870" s="2"/>
      <c r="X870" s="2"/>
      <c r="Y870" s="2"/>
      <c r="Z870" s="2"/>
    </row>
    <row r="871" spans="1:26" ht="13.5" customHeight="1" x14ac:dyDescent="0.25">
      <c r="A871" s="2"/>
      <c r="B871" s="2"/>
      <c r="C871" s="103"/>
      <c r="D871" s="2"/>
      <c r="E871" s="103"/>
      <c r="F871" s="2"/>
      <c r="G871" s="2"/>
      <c r="H871" s="2"/>
      <c r="I871" s="2"/>
      <c r="J871" s="2"/>
      <c r="K871" s="2"/>
      <c r="L871" s="2"/>
      <c r="M871" s="2"/>
      <c r="N871" s="2"/>
      <c r="O871" s="2"/>
      <c r="P871" s="2"/>
      <c r="Q871" s="2"/>
      <c r="R871" s="2"/>
      <c r="S871" s="2"/>
      <c r="T871" s="2"/>
      <c r="U871" s="2"/>
      <c r="V871" s="2"/>
      <c r="W871" s="2"/>
      <c r="X871" s="2"/>
      <c r="Y871" s="2"/>
      <c r="Z871" s="2"/>
    </row>
    <row r="872" spans="1:26" ht="13.5" customHeight="1" x14ac:dyDescent="0.25">
      <c r="A872" s="2"/>
      <c r="B872" s="2"/>
      <c r="C872" s="103"/>
      <c r="D872" s="2"/>
      <c r="E872" s="103"/>
      <c r="F872" s="2"/>
      <c r="G872" s="2"/>
      <c r="H872" s="2"/>
      <c r="I872" s="2"/>
      <c r="J872" s="2"/>
      <c r="K872" s="2"/>
      <c r="L872" s="2"/>
      <c r="M872" s="2"/>
      <c r="N872" s="2"/>
      <c r="O872" s="2"/>
      <c r="P872" s="2"/>
      <c r="Q872" s="2"/>
      <c r="R872" s="2"/>
      <c r="S872" s="2"/>
      <c r="T872" s="2"/>
      <c r="U872" s="2"/>
      <c r="V872" s="2"/>
      <c r="W872" s="2"/>
      <c r="X872" s="2"/>
      <c r="Y872" s="2"/>
      <c r="Z872" s="2"/>
    </row>
    <row r="873" spans="1:26" ht="13.5" customHeight="1" x14ac:dyDescent="0.25">
      <c r="A873" s="2"/>
      <c r="B873" s="2"/>
      <c r="C873" s="103"/>
      <c r="D873" s="2"/>
      <c r="E873" s="103"/>
      <c r="F873" s="2"/>
      <c r="G873" s="2"/>
      <c r="H873" s="2"/>
      <c r="I873" s="2"/>
      <c r="J873" s="2"/>
      <c r="K873" s="2"/>
      <c r="L873" s="2"/>
      <c r="M873" s="2"/>
      <c r="N873" s="2"/>
      <c r="O873" s="2"/>
      <c r="P873" s="2"/>
      <c r="Q873" s="2"/>
      <c r="R873" s="2"/>
      <c r="S873" s="2"/>
      <c r="T873" s="2"/>
      <c r="U873" s="2"/>
      <c r="V873" s="2"/>
      <c r="W873" s="2"/>
      <c r="X873" s="2"/>
      <c r="Y873" s="2"/>
      <c r="Z873" s="2"/>
    </row>
    <row r="874" spans="1:26" ht="13.5" customHeight="1" x14ac:dyDescent="0.25">
      <c r="A874" s="2"/>
      <c r="B874" s="2"/>
      <c r="C874" s="103"/>
      <c r="D874" s="2"/>
      <c r="E874" s="103"/>
      <c r="F874" s="2"/>
      <c r="G874" s="2"/>
      <c r="H874" s="2"/>
      <c r="I874" s="2"/>
      <c r="J874" s="2"/>
      <c r="K874" s="2"/>
      <c r="L874" s="2"/>
      <c r="M874" s="2"/>
      <c r="N874" s="2"/>
      <c r="O874" s="2"/>
      <c r="P874" s="2"/>
      <c r="Q874" s="2"/>
      <c r="R874" s="2"/>
      <c r="S874" s="2"/>
      <c r="T874" s="2"/>
      <c r="U874" s="2"/>
      <c r="V874" s="2"/>
      <c r="W874" s="2"/>
      <c r="X874" s="2"/>
      <c r="Y874" s="2"/>
      <c r="Z874" s="2"/>
    </row>
    <row r="875" spans="1:26" ht="13.5" customHeight="1" x14ac:dyDescent="0.25">
      <c r="A875" s="2"/>
      <c r="B875" s="2"/>
      <c r="C875" s="103"/>
      <c r="D875" s="2"/>
      <c r="E875" s="103"/>
      <c r="F875" s="2"/>
      <c r="G875" s="2"/>
      <c r="H875" s="2"/>
      <c r="I875" s="2"/>
      <c r="J875" s="2"/>
      <c r="K875" s="2"/>
      <c r="L875" s="2"/>
      <c r="M875" s="2"/>
      <c r="N875" s="2"/>
      <c r="O875" s="2"/>
      <c r="P875" s="2"/>
      <c r="Q875" s="2"/>
      <c r="R875" s="2"/>
      <c r="S875" s="2"/>
      <c r="T875" s="2"/>
      <c r="U875" s="2"/>
      <c r="V875" s="2"/>
      <c r="W875" s="2"/>
      <c r="X875" s="2"/>
      <c r="Y875" s="2"/>
      <c r="Z875" s="2"/>
    </row>
    <row r="876" spans="1:26" ht="13.5" customHeight="1" x14ac:dyDescent="0.25">
      <c r="A876" s="2"/>
      <c r="B876" s="2"/>
      <c r="C876" s="103"/>
      <c r="D876" s="2"/>
      <c r="E876" s="103"/>
      <c r="F876" s="2"/>
      <c r="G876" s="2"/>
      <c r="H876" s="2"/>
      <c r="I876" s="2"/>
      <c r="J876" s="2"/>
      <c r="K876" s="2"/>
      <c r="L876" s="2"/>
      <c r="M876" s="2"/>
      <c r="N876" s="2"/>
      <c r="O876" s="2"/>
      <c r="P876" s="2"/>
      <c r="Q876" s="2"/>
      <c r="R876" s="2"/>
      <c r="S876" s="2"/>
      <c r="T876" s="2"/>
      <c r="U876" s="2"/>
      <c r="V876" s="2"/>
      <c r="W876" s="2"/>
      <c r="X876" s="2"/>
      <c r="Y876" s="2"/>
      <c r="Z876" s="2"/>
    </row>
    <row r="877" spans="1:26" ht="13.5" customHeight="1" x14ac:dyDescent="0.25">
      <c r="A877" s="2"/>
      <c r="B877" s="2"/>
      <c r="C877" s="103"/>
      <c r="D877" s="2"/>
      <c r="E877" s="103"/>
      <c r="F877" s="2"/>
      <c r="G877" s="2"/>
      <c r="H877" s="2"/>
      <c r="I877" s="2"/>
      <c r="J877" s="2"/>
      <c r="K877" s="2"/>
      <c r="L877" s="2"/>
      <c r="M877" s="2"/>
      <c r="N877" s="2"/>
      <c r="O877" s="2"/>
      <c r="P877" s="2"/>
      <c r="Q877" s="2"/>
      <c r="R877" s="2"/>
      <c r="S877" s="2"/>
      <c r="T877" s="2"/>
      <c r="U877" s="2"/>
      <c r="V877" s="2"/>
      <c r="W877" s="2"/>
      <c r="X877" s="2"/>
      <c r="Y877" s="2"/>
      <c r="Z877" s="2"/>
    </row>
    <row r="878" spans="1:26" ht="13.5" customHeight="1" x14ac:dyDescent="0.25">
      <c r="A878" s="2"/>
      <c r="B878" s="2"/>
      <c r="C878" s="103"/>
      <c r="D878" s="2"/>
      <c r="E878" s="103"/>
      <c r="F878" s="2"/>
      <c r="G878" s="2"/>
      <c r="H878" s="2"/>
      <c r="I878" s="2"/>
      <c r="J878" s="2"/>
      <c r="K878" s="2"/>
      <c r="L878" s="2"/>
      <c r="M878" s="2"/>
      <c r="N878" s="2"/>
      <c r="O878" s="2"/>
      <c r="P878" s="2"/>
      <c r="Q878" s="2"/>
      <c r="R878" s="2"/>
      <c r="S878" s="2"/>
      <c r="T878" s="2"/>
      <c r="U878" s="2"/>
      <c r="V878" s="2"/>
      <c r="W878" s="2"/>
      <c r="X878" s="2"/>
      <c r="Y878" s="2"/>
      <c r="Z878" s="2"/>
    </row>
    <row r="879" spans="1:26" ht="13.5" customHeight="1" x14ac:dyDescent="0.25">
      <c r="A879" s="2"/>
      <c r="B879" s="2"/>
      <c r="C879" s="103"/>
      <c r="D879" s="2"/>
      <c r="E879" s="103"/>
      <c r="F879" s="2"/>
      <c r="G879" s="2"/>
      <c r="H879" s="2"/>
      <c r="I879" s="2"/>
      <c r="J879" s="2"/>
      <c r="K879" s="2"/>
      <c r="L879" s="2"/>
      <c r="M879" s="2"/>
      <c r="N879" s="2"/>
      <c r="O879" s="2"/>
      <c r="P879" s="2"/>
      <c r="Q879" s="2"/>
      <c r="R879" s="2"/>
      <c r="S879" s="2"/>
      <c r="T879" s="2"/>
      <c r="U879" s="2"/>
      <c r="V879" s="2"/>
      <c r="W879" s="2"/>
      <c r="X879" s="2"/>
      <c r="Y879" s="2"/>
      <c r="Z879" s="2"/>
    </row>
    <row r="880" spans="1:26" ht="13.5" customHeight="1" x14ac:dyDescent="0.25">
      <c r="A880" s="2"/>
      <c r="B880" s="2"/>
      <c r="C880" s="103"/>
      <c r="D880" s="2"/>
      <c r="E880" s="103"/>
      <c r="F880" s="2"/>
      <c r="G880" s="2"/>
      <c r="H880" s="2"/>
      <c r="I880" s="2"/>
      <c r="J880" s="2"/>
      <c r="K880" s="2"/>
      <c r="L880" s="2"/>
      <c r="M880" s="2"/>
      <c r="N880" s="2"/>
      <c r="O880" s="2"/>
      <c r="P880" s="2"/>
      <c r="Q880" s="2"/>
      <c r="R880" s="2"/>
      <c r="S880" s="2"/>
      <c r="T880" s="2"/>
      <c r="U880" s="2"/>
      <c r="V880" s="2"/>
      <c r="W880" s="2"/>
      <c r="X880" s="2"/>
      <c r="Y880" s="2"/>
      <c r="Z880" s="2"/>
    </row>
    <row r="881" spans="1:26" ht="13.5" customHeight="1" x14ac:dyDescent="0.25">
      <c r="A881" s="2"/>
      <c r="B881" s="2"/>
      <c r="C881" s="103"/>
      <c r="D881" s="2"/>
      <c r="E881" s="103"/>
      <c r="F881" s="2"/>
      <c r="G881" s="2"/>
      <c r="H881" s="2"/>
      <c r="I881" s="2"/>
      <c r="J881" s="2"/>
      <c r="K881" s="2"/>
      <c r="L881" s="2"/>
      <c r="M881" s="2"/>
      <c r="N881" s="2"/>
      <c r="O881" s="2"/>
      <c r="P881" s="2"/>
      <c r="Q881" s="2"/>
      <c r="R881" s="2"/>
      <c r="S881" s="2"/>
      <c r="T881" s="2"/>
      <c r="U881" s="2"/>
      <c r="V881" s="2"/>
      <c r="W881" s="2"/>
      <c r="X881" s="2"/>
      <c r="Y881" s="2"/>
      <c r="Z881" s="2"/>
    </row>
    <row r="882" spans="1:26" ht="13.5" customHeight="1" x14ac:dyDescent="0.25">
      <c r="A882" s="2"/>
      <c r="B882" s="2"/>
      <c r="C882" s="103"/>
      <c r="D882" s="2"/>
      <c r="E882" s="103"/>
      <c r="F882" s="2"/>
      <c r="G882" s="2"/>
      <c r="H882" s="2"/>
      <c r="I882" s="2"/>
      <c r="J882" s="2"/>
      <c r="K882" s="2"/>
      <c r="L882" s="2"/>
      <c r="M882" s="2"/>
      <c r="N882" s="2"/>
      <c r="O882" s="2"/>
      <c r="P882" s="2"/>
      <c r="Q882" s="2"/>
      <c r="R882" s="2"/>
      <c r="S882" s="2"/>
      <c r="T882" s="2"/>
      <c r="U882" s="2"/>
      <c r="V882" s="2"/>
      <c r="W882" s="2"/>
      <c r="X882" s="2"/>
      <c r="Y882" s="2"/>
      <c r="Z882" s="2"/>
    </row>
    <row r="883" spans="1:26" ht="13.5" customHeight="1" x14ac:dyDescent="0.25">
      <c r="A883" s="2"/>
      <c r="B883" s="2"/>
      <c r="C883" s="103"/>
      <c r="D883" s="2"/>
      <c r="E883" s="103"/>
      <c r="F883" s="2"/>
      <c r="G883" s="2"/>
      <c r="H883" s="2"/>
      <c r="I883" s="2"/>
      <c r="J883" s="2"/>
      <c r="K883" s="2"/>
      <c r="L883" s="2"/>
      <c r="M883" s="2"/>
      <c r="N883" s="2"/>
      <c r="O883" s="2"/>
      <c r="P883" s="2"/>
      <c r="Q883" s="2"/>
      <c r="R883" s="2"/>
      <c r="S883" s="2"/>
      <c r="T883" s="2"/>
      <c r="U883" s="2"/>
      <c r="V883" s="2"/>
      <c r="W883" s="2"/>
      <c r="X883" s="2"/>
      <c r="Y883" s="2"/>
      <c r="Z883" s="2"/>
    </row>
    <row r="884" spans="1:26" ht="13.5" customHeight="1" x14ac:dyDescent="0.25">
      <c r="A884" s="2"/>
      <c r="B884" s="2"/>
      <c r="C884" s="103"/>
      <c r="D884" s="2"/>
      <c r="E884" s="103"/>
      <c r="F884" s="2"/>
      <c r="G884" s="2"/>
      <c r="H884" s="2"/>
      <c r="I884" s="2"/>
      <c r="J884" s="2"/>
      <c r="K884" s="2"/>
      <c r="L884" s="2"/>
      <c r="M884" s="2"/>
      <c r="N884" s="2"/>
      <c r="O884" s="2"/>
      <c r="P884" s="2"/>
      <c r="Q884" s="2"/>
      <c r="R884" s="2"/>
      <c r="S884" s="2"/>
      <c r="T884" s="2"/>
      <c r="U884" s="2"/>
      <c r="V884" s="2"/>
      <c r="W884" s="2"/>
      <c r="X884" s="2"/>
      <c r="Y884" s="2"/>
      <c r="Z884" s="2"/>
    </row>
    <row r="885" spans="1:26" ht="13.5" customHeight="1" x14ac:dyDescent="0.25">
      <c r="A885" s="2"/>
      <c r="B885" s="2"/>
      <c r="C885" s="103"/>
      <c r="D885" s="2"/>
      <c r="E885" s="103"/>
      <c r="F885" s="2"/>
      <c r="G885" s="2"/>
      <c r="H885" s="2"/>
      <c r="I885" s="2"/>
      <c r="J885" s="2"/>
      <c r="K885" s="2"/>
      <c r="L885" s="2"/>
      <c r="M885" s="2"/>
      <c r="N885" s="2"/>
      <c r="O885" s="2"/>
      <c r="P885" s="2"/>
      <c r="Q885" s="2"/>
      <c r="R885" s="2"/>
      <c r="S885" s="2"/>
      <c r="T885" s="2"/>
      <c r="U885" s="2"/>
      <c r="V885" s="2"/>
      <c r="W885" s="2"/>
      <c r="X885" s="2"/>
      <c r="Y885" s="2"/>
      <c r="Z885" s="2"/>
    </row>
    <row r="886" spans="1:26" ht="13.5" customHeight="1" x14ac:dyDescent="0.25">
      <c r="A886" s="2"/>
      <c r="B886" s="2"/>
      <c r="C886" s="103"/>
      <c r="D886" s="2"/>
      <c r="E886" s="103"/>
      <c r="F886" s="2"/>
      <c r="G886" s="2"/>
      <c r="H886" s="2"/>
      <c r="I886" s="2"/>
      <c r="J886" s="2"/>
      <c r="K886" s="2"/>
      <c r="L886" s="2"/>
      <c r="M886" s="2"/>
      <c r="N886" s="2"/>
      <c r="O886" s="2"/>
      <c r="P886" s="2"/>
      <c r="Q886" s="2"/>
      <c r="R886" s="2"/>
      <c r="S886" s="2"/>
      <c r="T886" s="2"/>
      <c r="U886" s="2"/>
      <c r="V886" s="2"/>
      <c r="W886" s="2"/>
      <c r="X886" s="2"/>
      <c r="Y886" s="2"/>
      <c r="Z886" s="2"/>
    </row>
    <row r="887" spans="1:26" ht="13.5" customHeight="1" x14ac:dyDescent="0.25">
      <c r="A887" s="2"/>
      <c r="B887" s="2"/>
      <c r="C887" s="103"/>
      <c r="D887" s="2"/>
      <c r="E887" s="103"/>
      <c r="F887" s="2"/>
      <c r="G887" s="2"/>
      <c r="H887" s="2"/>
      <c r="I887" s="2"/>
      <c r="J887" s="2"/>
      <c r="K887" s="2"/>
      <c r="L887" s="2"/>
      <c r="M887" s="2"/>
      <c r="N887" s="2"/>
      <c r="O887" s="2"/>
      <c r="P887" s="2"/>
      <c r="Q887" s="2"/>
      <c r="R887" s="2"/>
      <c r="S887" s="2"/>
      <c r="T887" s="2"/>
      <c r="U887" s="2"/>
      <c r="V887" s="2"/>
      <c r="W887" s="2"/>
      <c r="X887" s="2"/>
      <c r="Y887" s="2"/>
      <c r="Z887" s="2"/>
    </row>
    <row r="888" spans="1:26" ht="13.5" customHeight="1" x14ac:dyDescent="0.25">
      <c r="A888" s="2"/>
      <c r="B888" s="2"/>
      <c r="C888" s="103"/>
      <c r="D888" s="2"/>
      <c r="E888" s="103"/>
      <c r="F888" s="2"/>
      <c r="G888" s="2"/>
      <c r="H888" s="2"/>
      <c r="I888" s="2"/>
      <c r="J888" s="2"/>
      <c r="K888" s="2"/>
      <c r="L888" s="2"/>
      <c r="M888" s="2"/>
      <c r="N888" s="2"/>
      <c r="O888" s="2"/>
      <c r="P888" s="2"/>
      <c r="Q888" s="2"/>
      <c r="R888" s="2"/>
      <c r="S888" s="2"/>
      <c r="T888" s="2"/>
      <c r="U888" s="2"/>
      <c r="V888" s="2"/>
      <c r="W888" s="2"/>
      <c r="X888" s="2"/>
      <c r="Y888" s="2"/>
      <c r="Z888" s="2"/>
    </row>
    <row r="889" spans="1:26" ht="13.5" customHeight="1" x14ac:dyDescent="0.25">
      <c r="A889" s="2"/>
      <c r="B889" s="2"/>
      <c r="C889" s="103"/>
      <c r="D889" s="2"/>
      <c r="E889" s="103"/>
      <c r="F889" s="2"/>
      <c r="G889" s="2"/>
      <c r="H889" s="2"/>
      <c r="I889" s="2"/>
      <c r="J889" s="2"/>
      <c r="K889" s="2"/>
      <c r="L889" s="2"/>
      <c r="M889" s="2"/>
      <c r="N889" s="2"/>
      <c r="O889" s="2"/>
      <c r="P889" s="2"/>
      <c r="Q889" s="2"/>
      <c r="R889" s="2"/>
      <c r="S889" s="2"/>
      <c r="T889" s="2"/>
      <c r="U889" s="2"/>
      <c r="V889" s="2"/>
      <c r="W889" s="2"/>
      <c r="X889" s="2"/>
      <c r="Y889" s="2"/>
      <c r="Z889" s="2"/>
    </row>
    <row r="890" spans="1:26" ht="13.5" customHeight="1" x14ac:dyDescent="0.25">
      <c r="A890" s="2"/>
      <c r="B890" s="2"/>
      <c r="C890" s="103"/>
      <c r="D890" s="2"/>
      <c r="E890" s="103"/>
      <c r="F890" s="2"/>
      <c r="G890" s="2"/>
      <c r="H890" s="2"/>
      <c r="I890" s="2"/>
      <c r="J890" s="2"/>
      <c r="K890" s="2"/>
      <c r="L890" s="2"/>
      <c r="M890" s="2"/>
      <c r="N890" s="2"/>
      <c r="O890" s="2"/>
      <c r="P890" s="2"/>
      <c r="Q890" s="2"/>
      <c r="R890" s="2"/>
      <c r="S890" s="2"/>
      <c r="T890" s="2"/>
      <c r="U890" s="2"/>
      <c r="V890" s="2"/>
      <c r="W890" s="2"/>
      <c r="X890" s="2"/>
      <c r="Y890" s="2"/>
      <c r="Z890" s="2"/>
    </row>
    <row r="891" spans="1:26" ht="13.5" customHeight="1" x14ac:dyDescent="0.25">
      <c r="A891" s="2"/>
      <c r="B891" s="2"/>
      <c r="C891" s="103"/>
      <c r="D891" s="2"/>
      <c r="E891" s="103"/>
      <c r="F891" s="2"/>
      <c r="G891" s="2"/>
      <c r="H891" s="2"/>
      <c r="I891" s="2"/>
      <c r="J891" s="2"/>
      <c r="K891" s="2"/>
      <c r="L891" s="2"/>
      <c r="M891" s="2"/>
      <c r="N891" s="2"/>
      <c r="O891" s="2"/>
      <c r="P891" s="2"/>
      <c r="Q891" s="2"/>
      <c r="R891" s="2"/>
      <c r="S891" s="2"/>
      <c r="T891" s="2"/>
      <c r="U891" s="2"/>
      <c r="V891" s="2"/>
      <c r="W891" s="2"/>
      <c r="X891" s="2"/>
      <c r="Y891" s="2"/>
      <c r="Z891" s="2"/>
    </row>
    <row r="892" spans="1:26" ht="13.5" customHeight="1" x14ac:dyDescent="0.25">
      <c r="A892" s="2"/>
      <c r="B892" s="2"/>
      <c r="C892" s="103"/>
      <c r="D892" s="2"/>
      <c r="E892" s="103"/>
      <c r="F892" s="2"/>
      <c r="G892" s="2"/>
      <c r="H892" s="2"/>
      <c r="I892" s="2"/>
      <c r="J892" s="2"/>
      <c r="K892" s="2"/>
      <c r="L892" s="2"/>
      <c r="M892" s="2"/>
      <c r="N892" s="2"/>
      <c r="O892" s="2"/>
      <c r="P892" s="2"/>
      <c r="Q892" s="2"/>
      <c r="R892" s="2"/>
      <c r="S892" s="2"/>
      <c r="T892" s="2"/>
      <c r="U892" s="2"/>
      <c r="V892" s="2"/>
      <c r="W892" s="2"/>
      <c r="X892" s="2"/>
      <c r="Y892" s="2"/>
      <c r="Z892" s="2"/>
    </row>
    <row r="893" spans="1:26" ht="13.5" customHeight="1" x14ac:dyDescent="0.25">
      <c r="A893" s="2"/>
      <c r="B893" s="2"/>
      <c r="C893" s="103"/>
      <c r="D893" s="2"/>
      <c r="E893" s="103"/>
      <c r="F893" s="2"/>
      <c r="G893" s="2"/>
      <c r="H893" s="2"/>
      <c r="I893" s="2"/>
      <c r="J893" s="2"/>
      <c r="K893" s="2"/>
      <c r="L893" s="2"/>
      <c r="M893" s="2"/>
      <c r="N893" s="2"/>
      <c r="O893" s="2"/>
      <c r="P893" s="2"/>
      <c r="Q893" s="2"/>
      <c r="R893" s="2"/>
      <c r="S893" s="2"/>
      <c r="T893" s="2"/>
      <c r="U893" s="2"/>
      <c r="V893" s="2"/>
      <c r="W893" s="2"/>
      <c r="X893" s="2"/>
      <c r="Y893" s="2"/>
      <c r="Z893" s="2"/>
    </row>
    <row r="894" spans="1:26" ht="13.5" customHeight="1" x14ac:dyDescent="0.25">
      <c r="A894" s="2"/>
      <c r="B894" s="2"/>
      <c r="C894" s="103"/>
      <c r="D894" s="2"/>
      <c r="E894" s="103"/>
      <c r="F894" s="2"/>
      <c r="G894" s="2"/>
      <c r="H894" s="2"/>
      <c r="I894" s="2"/>
      <c r="J894" s="2"/>
      <c r="K894" s="2"/>
      <c r="L894" s="2"/>
      <c r="M894" s="2"/>
      <c r="N894" s="2"/>
      <c r="O894" s="2"/>
      <c r="P894" s="2"/>
      <c r="Q894" s="2"/>
      <c r="R894" s="2"/>
      <c r="S894" s="2"/>
      <c r="T894" s="2"/>
      <c r="U894" s="2"/>
      <c r="V894" s="2"/>
      <c r="W894" s="2"/>
      <c r="X894" s="2"/>
      <c r="Y894" s="2"/>
      <c r="Z894" s="2"/>
    </row>
    <row r="895" spans="1:26" ht="13.5" customHeight="1" x14ac:dyDescent="0.25">
      <c r="A895" s="2"/>
      <c r="B895" s="2"/>
      <c r="C895" s="103"/>
      <c r="D895" s="2"/>
      <c r="E895" s="103"/>
      <c r="F895" s="2"/>
      <c r="G895" s="2"/>
      <c r="H895" s="2"/>
      <c r="I895" s="2"/>
      <c r="J895" s="2"/>
      <c r="K895" s="2"/>
      <c r="L895" s="2"/>
      <c r="M895" s="2"/>
      <c r="N895" s="2"/>
      <c r="O895" s="2"/>
      <c r="P895" s="2"/>
      <c r="Q895" s="2"/>
      <c r="R895" s="2"/>
      <c r="S895" s="2"/>
      <c r="T895" s="2"/>
      <c r="U895" s="2"/>
      <c r="V895" s="2"/>
      <c r="W895" s="2"/>
      <c r="X895" s="2"/>
      <c r="Y895" s="2"/>
      <c r="Z895" s="2"/>
    </row>
    <row r="896" spans="1:26" ht="13.5" customHeight="1" x14ac:dyDescent="0.25">
      <c r="A896" s="2"/>
      <c r="B896" s="2"/>
      <c r="C896" s="103"/>
      <c r="D896" s="2"/>
      <c r="E896" s="103"/>
      <c r="F896" s="2"/>
      <c r="G896" s="2"/>
      <c r="H896" s="2"/>
      <c r="I896" s="2"/>
      <c r="J896" s="2"/>
      <c r="K896" s="2"/>
      <c r="L896" s="2"/>
      <c r="M896" s="2"/>
      <c r="N896" s="2"/>
      <c r="O896" s="2"/>
      <c r="P896" s="2"/>
      <c r="Q896" s="2"/>
      <c r="R896" s="2"/>
      <c r="S896" s="2"/>
      <c r="T896" s="2"/>
      <c r="U896" s="2"/>
      <c r="V896" s="2"/>
      <c r="W896" s="2"/>
      <c r="X896" s="2"/>
      <c r="Y896" s="2"/>
      <c r="Z896" s="2"/>
    </row>
    <row r="897" spans="1:26" ht="13.5" customHeight="1" x14ac:dyDescent="0.25">
      <c r="A897" s="2"/>
      <c r="B897" s="2"/>
      <c r="C897" s="103"/>
      <c r="D897" s="2"/>
      <c r="E897" s="103"/>
      <c r="F897" s="2"/>
      <c r="G897" s="2"/>
      <c r="H897" s="2"/>
      <c r="I897" s="2"/>
      <c r="J897" s="2"/>
      <c r="K897" s="2"/>
      <c r="L897" s="2"/>
      <c r="M897" s="2"/>
      <c r="N897" s="2"/>
      <c r="O897" s="2"/>
      <c r="P897" s="2"/>
      <c r="Q897" s="2"/>
      <c r="R897" s="2"/>
      <c r="S897" s="2"/>
      <c r="T897" s="2"/>
      <c r="U897" s="2"/>
      <c r="V897" s="2"/>
      <c r="W897" s="2"/>
      <c r="X897" s="2"/>
      <c r="Y897" s="2"/>
      <c r="Z897" s="2"/>
    </row>
    <row r="898" spans="1:26" ht="13.5" customHeight="1" x14ac:dyDescent="0.25">
      <c r="A898" s="2"/>
      <c r="B898" s="2"/>
      <c r="C898" s="103"/>
      <c r="D898" s="2"/>
      <c r="E898" s="103"/>
      <c r="F898" s="2"/>
      <c r="G898" s="2"/>
      <c r="H898" s="2"/>
      <c r="I898" s="2"/>
      <c r="J898" s="2"/>
      <c r="K898" s="2"/>
      <c r="L898" s="2"/>
      <c r="M898" s="2"/>
      <c r="N898" s="2"/>
      <c r="O898" s="2"/>
      <c r="P898" s="2"/>
      <c r="Q898" s="2"/>
      <c r="R898" s="2"/>
      <c r="S898" s="2"/>
      <c r="T898" s="2"/>
      <c r="U898" s="2"/>
      <c r="V898" s="2"/>
      <c r="W898" s="2"/>
      <c r="X898" s="2"/>
      <c r="Y898" s="2"/>
      <c r="Z898" s="2"/>
    </row>
    <row r="899" spans="1:26" ht="13.5" customHeight="1" x14ac:dyDescent="0.25">
      <c r="A899" s="2"/>
      <c r="B899" s="2"/>
      <c r="C899" s="103"/>
      <c r="D899" s="2"/>
      <c r="E899" s="103"/>
      <c r="F899" s="2"/>
      <c r="G899" s="2"/>
      <c r="H899" s="2"/>
      <c r="I899" s="2"/>
      <c r="J899" s="2"/>
      <c r="K899" s="2"/>
      <c r="L899" s="2"/>
      <c r="M899" s="2"/>
      <c r="N899" s="2"/>
      <c r="O899" s="2"/>
      <c r="P899" s="2"/>
      <c r="Q899" s="2"/>
      <c r="R899" s="2"/>
      <c r="S899" s="2"/>
      <c r="T899" s="2"/>
      <c r="U899" s="2"/>
      <c r="V899" s="2"/>
      <c r="W899" s="2"/>
      <c r="X899" s="2"/>
      <c r="Y899" s="2"/>
      <c r="Z899" s="2"/>
    </row>
    <row r="900" spans="1:26" ht="13.5" customHeight="1" x14ac:dyDescent="0.25">
      <c r="A900" s="2"/>
      <c r="B900" s="2"/>
      <c r="C900" s="103"/>
      <c r="D900" s="2"/>
      <c r="E900" s="103"/>
      <c r="F900" s="2"/>
      <c r="G900" s="2"/>
      <c r="H900" s="2"/>
      <c r="I900" s="2"/>
      <c r="J900" s="2"/>
      <c r="K900" s="2"/>
      <c r="L900" s="2"/>
      <c r="M900" s="2"/>
      <c r="N900" s="2"/>
      <c r="O900" s="2"/>
      <c r="P900" s="2"/>
      <c r="Q900" s="2"/>
      <c r="R900" s="2"/>
      <c r="S900" s="2"/>
      <c r="T900" s="2"/>
      <c r="U900" s="2"/>
      <c r="V900" s="2"/>
      <c r="W900" s="2"/>
      <c r="X900" s="2"/>
      <c r="Y900" s="2"/>
      <c r="Z900" s="2"/>
    </row>
    <row r="901" spans="1:26" ht="13.5" customHeight="1" x14ac:dyDescent="0.25">
      <c r="A901" s="2"/>
      <c r="B901" s="2"/>
      <c r="C901" s="103"/>
      <c r="D901" s="2"/>
      <c r="E901" s="103"/>
      <c r="F901" s="2"/>
      <c r="G901" s="2"/>
      <c r="H901" s="2"/>
      <c r="I901" s="2"/>
      <c r="J901" s="2"/>
      <c r="K901" s="2"/>
      <c r="L901" s="2"/>
      <c r="M901" s="2"/>
      <c r="N901" s="2"/>
      <c r="O901" s="2"/>
      <c r="P901" s="2"/>
      <c r="Q901" s="2"/>
      <c r="R901" s="2"/>
      <c r="S901" s="2"/>
      <c r="T901" s="2"/>
      <c r="U901" s="2"/>
      <c r="V901" s="2"/>
      <c r="W901" s="2"/>
      <c r="X901" s="2"/>
      <c r="Y901" s="2"/>
      <c r="Z901" s="2"/>
    </row>
    <row r="902" spans="1:26" ht="13.5" customHeight="1" x14ac:dyDescent="0.25">
      <c r="A902" s="2"/>
      <c r="B902" s="2"/>
      <c r="C902" s="103"/>
      <c r="D902" s="2"/>
      <c r="E902" s="103"/>
      <c r="F902" s="2"/>
      <c r="G902" s="2"/>
      <c r="H902" s="2"/>
      <c r="I902" s="2"/>
      <c r="J902" s="2"/>
      <c r="K902" s="2"/>
      <c r="L902" s="2"/>
      <c r="M902" s="2"/>
      <c r="N902" s="2"/>
      <c r="O902" s="2"/>
      <c r="P902" s="2"/>
      <c r="Q902" s="2"/>
      <c r="R902" s="2"/>
      <c r="S902" s="2"/>
      <c r="T902" s="2"/>
      <c r="U902" s="2"/>
      <c r="V902" s="2"/>
      <c r="W902" s="2"/>
      <c r="X902" s="2"/>
      <c r="Y902" s="2"/>
      <c r="Z902" s="2"/>
    </row>
    <row r="903" spans="1:26" ht="13.5" customHeight="1" x14ac:dyDescent="0.25">
      <c r="A903" s="2"/>
      <c r="B903" s="2"/>
      <c r="C903" s="103"/>
      <c r="D903" s="2"/>
      <c r="E903" s="103"/>
      <c r="F903" s="2"/>
      <c r="G903" s="2"/>
      <c r="H903" s="2"/>
      <c r="I903" s="2"/>
      <c r="J903" s="2"/>
      <c r="K903" s="2"/>
      <c r="L903" s="2"/>
      <c r="M903" s="2"/>
      <c r="N903" s="2"/>
      <c r="O903" s="2"/>
      <c r="P903" s="2"/>
      <c r="Q903" s="2"/>
      <c r="R903" s="2"/>
      <c r="S903" s="2"/>
      <c r="T903" s="2"/>
      <c r="U903" s="2"/>
      <c r="V903" s="2"/>
      <c r="W903" s="2"/>
      <c r="X903" s="2"/>
      <c r="Y903" s="2"/>
      <c r="Z903" s="2"/>
    </row>
    <row r="904" spans="1:26" ht="13.5" customHeight="1" x14ac:dyDescent="0.25">
      <c r="A904" s="2"/>
      <c r="B904" s="2"/>
      <c r="C904" s="103"/>
      <c r="D904" s="2"/>
      <c r="E904" s="103"/>
      <c r="F904" s="2"/>
      <c r="G904" s="2"/>
      <c r="H904" s="2"/>
      <c r="I904" s="2"/>
      <c r="J904" s="2"/>
      <c r="K904" s="2"/>
      <c r="L904" s="2"/>
      <c r="M904" s="2"/>
      <c r="N904" s="2"/>
      <c r="O904" s="2"/>
      <c r="P904" s="2"/>
      <c r="Q904" s="2"/>
      <c r="R904" s="2"/>
      <c r="S904" s="2"/>
      <c r="T904" s="2"/>
      <c r="U904" s="2"/>
      <c r="V904" s="2"/>
      <c r="W904" s="2"/>
      <c r="X904" s="2"/>
      <c r="Y904" s="2"/>
      <c r="Z904" s="2"/>
    </row>
    <row r="905" spans="1:26" ht="13.5" customHeight="1" x14ac:dyDescent="0.25">
      <c r="A905" s="2"/>
      <c r="B905" s="2"/>
      <c r="C905" s="103"/>
      <c r="D905" s="2"/>
      <c r="E905" s="103"/>
      <c r="F905" s="2"/>
      <c r="G905" s="2"/>
      <c r="H905" s="2"/>
      <c r="I905" s="2"/>
      <c r="J905" s="2"/>
      <c r="K905" s="2"/>
      <c r="L905" s="2"/>
      <c r="M905" s="2"/>
      <c r="N905" s="2"/>
      <c r="O905" s="2"/>
      <c r="P905" s="2"/>
      <c r="Q905" s="2"/>
      <c r="R905" s="2"/>
      <c r="S905" s="2"/>
      <c r="T905" s="2"/>
      <c r="U905" s="2"/>
      <c r="V905" s="2"/>
      <c r="W905" s="2"/>
      <c r="X905" s="2"/>
      <c r="Y905" s="2"/>
      <c r="Z905" s="2"/>
    </row>
    <row r="906" spans="1:26" ht="13.5" customHeight="1" x14ac:dyDescent="0.25">
      <c r="A906" s="2"/>
      <c r="B906" s="2"/>
      <c r="C906" s="103"/>
      <c r="D906" s="2"/>
      <c r="E906" s="103"/>
      <c r="F906" s="2"/>
      <c r="G906" s="2"/>
      <c r="H906" s="2"/>
      <c r="I906" s="2"/>
      <c r="J906" s="2"/>
      <c r="K906" s="2"/>
      <c r="L906" s="2"/>
      <c r="M906" s="2"/>
      <c r="N906" s="2"/>
      <c r="O906" s="2"/>
      <c r="P906" s="2"/>
      <c r="Q906" s="2"/>
      <c r="R906" s="2"/>
      <c r="S906" s="2"/>
      <c r="T906" s="2"/>
      <c r="U906" s="2"/>
      <c r="V906" s="2"/>
      <c r="W906" s="2"/>
      <c r="X906" s="2"/>
      <c r="Y906" s="2"/>
      <c r="Z906" s="2"/>
    </row>
    <row r="907" spans="1:26" ht="13.5" customHeight="1" x14ac:dyDescent="0.25">
      <c r="A907" s="2"/>
      <c r="B907" s="2"/>
      <c r="C907" s="103"/>
      <c r="D907" s="2"/>
      <c r="E907" s="103"/>
      <c r="F907" s="2"/>
      <c r="G907" s="2"/>
      <c r="H907" s="2"/>
      <c r="I907" s="2"/>
      <c r="J907" s="2"/>
      <c r="K907" s="2"/>
      <c r="L907" s="2"/>
      <c r="M907" s="2"/>
      <c r="N907" s="2"/>
      <c r="O907" s="2"/>
      <c r="P907" s="2"/>
      <c r="Q907" s="2"/>
      <c r="R907" s="2"/>
      <c r="S907" s="2"/>
      <c r="T907" s="2"/>
      <c r="U907" s="2"/>
      <c r="V907" s="2"/>
      <c r="W907" s="2"/>
      <c r="X907" s="2"/>
      <c r="Y907" s="2"/>
      <c r="Z907" s="2"/>
    </row>
    <row r="908" spans="1:26" ht="13.5" customHeight="1" x14ac:dyDescent="0.25">
      <c r="A908" s="2"/>
      <c r="B908" s="2"/>
      <c r="C908" s="103"/>
      <c r="D908" s="2"/>
      <c r="E908" s="103"/>
      <c r="F908" s="2"/>
      <c r="G908" s="2"/>
      <c r="H908" s="2"/>
      <c r="I908" s="2"/>
      <c r="J908" s="2"/>
      <c r="K908" s="2"/>
      <c r="L908" s="2"/>
      <c r="M908" s="2"/>
      <c r="N908" s="2"/>
      <c r="O908" s="2"/>
      <c r="P908" s="2"/>
      <c r="Q908" s="2"/>
      <c r="R908" s="2"/>
      <c r="S908" s="2"/>
      <c r="T908" s="2"/>
      <c r="U908" s="2"/>
      <c r="V908" s="2"/>
      <c r="W908" s="2"/>
      <c r="X908" s="2"/>
      <c r="Y908" s="2"/>
      <c r="Z908" s="2"/>
    </row>
    <row r="909" spans="1:26" ht="13.5" customHeight="1" x14ac:dyDescent="0.25">
      <c r="A909" s="2"/>
      <c r="B909" s="2"/>
      <c r="C909" s="103"/>
      <c r="D909" s="2"/>
      <c r="E909" s="103"/>
      <c r="F909" s="2"/>
      <c r="G909" s="2"/>
      <c r="H909" s="2"/>
      <c r="I909" s="2"/>
      <c r="J909" s="2"/>
      <c r="K909" s="2"/>
      <c r="L909" s="2"/>
      <c r="M909" s="2"/>
      <c r="N909" s="2"/>
      <c r="O909" s="2"/>
      <c r="P909" s="2"/>
      <c r="Q909" s="2"/>
      <c r="R909" s="2"/>
      <c r="S909" s="2"/>
      <c r="T909" s="2"/>
      <c r="U909" s="2"/>
      <c r="V909" s="2"/>
      <c r="W909" s="2"/>
      <c r="X909" s="2"/>
      <c r="Y909" s="2"/>
      <c r="Z909" s="2"/>
    </row>
    <row r="910" spans="1:26" ht="13.5" customHeight="1" x14ac:dyDescent="0.25">
      <c r="A910" s="2"/>
      <c r="B910" s="2"/>
      <c r="C910" s="103"/>
      <c r="D910" s="2"/>
      <c r="E910" s="103"/>
      <c r="F910" s="2"/>
      <c r="G910" s="2"/>
      <c r="H910" s="2"/>
      <c r="I910" s="2"/>
      <c r="J910" s="2"/>
      <c r="K910" s="2"/>
      <c r="L910" s="2"/>
      <c r="M910" s="2"/>
      <c r="N910" s="2"/>
      <c r="O910" s="2"/>
      <c r="P910" s="2"/>
      <c r="Q910" s="2"/>
      <c r="R910" s="2"/>
      <c r="S910" s="2"/>
      <c r="T910" s="2"/>
      <c r="U910" s="2"/>
      <c r="V910" s="2"/>
      <c r="W910" s="2"/>
      <c r="X910" s="2"/>
      <c r="Y910" s="2"/>
      <c r="Z910" s="2"/>
    </row>
    <row r="911" spans="1:26" ht="13.5" customHeight="1" x14ac:dyDescent="0.25">
      <c r="A911" s="2"/>
      <c r="B911" s="2"/>
      <c r="C911" s="103"/>
      <c r="D911" s="2"/>
      <c r="E911" s="103"/>
      <c r="F911" s="2"/>
      <c r="G911" s="2"/>
      <c r="H911" s="2"/>
      <c r="I911" s="2"/>
      <c r="J911" s="2"/>
      <c r="K911" s="2"/>
      <c r="L911" s="2"/>
      <c r="M911" s="2"/>
      <c r="N911" s="2"/>
      <c r="O911" s="2"/>
      <c r="P911" s="2"/>
      <c r="Q911" s="2"/>
      <c r="R911" s="2"/>
      <c r="S911" s="2"/>
      <c r="T911" s="2"/>
      <c r="U911" s="2"/>
      <c r="V911" s="2"/>
      <c r="W911" s="2"/>
      <c r="X911" s="2"/>
      <c r="Y911" s="2"/>
      <c r="Z911" s="2"/>
    </row>
    <row r="912" spans="1:26" ht="13.5" customHeight="1" x14ac:dyDescent="0.25">
      <c r="A912" s="2"/>
      <c r="B912" s="2"/>
      <c r="C912" s="103"/>
      <c r="D912" s="2"/>
      <c r="E912" s="103"/>
      <c r="F912" s="2"/>
      <c r="G912" s="2"/>
      <c r="H912" s="2"/>
      <c r="I912" s="2"/>
      <c r="J912" s="2"/>
      <c r="K912" s="2"/>
      <c r="L912" s="2"/>
      <c r="M912" s="2"/>
      <c r="N912" s="2"/>
      <c r="O912" s="2"/>
      <c r="P912" s="2"/>
      <c r="Q912" s="2"/>
      <c r="R912" s="2"/>
      <c r="S912" s="2"/>
      <c r="T912" s="2"/>
      <c r="U912" s="2"/>
      <c r="V912" s="2"/>
      <c r="W912" s="2"/>
      <c r="X912" s="2"/>
      <c r="Y912" s="2"/>
      <c r="Z912" s="2"/>
    </row>
    <row r="913" spans="1:26" ht="13.5" customHeight="1" x14ac:dyDescent="0.25">
      <c r="A913" s="2"/>
      <c r="B913" s="2"/>
      <c r="C913" s="103"/>
      <c r="D913" s="2"/>
      <c r="E913" s="103"/>
      <c r="F913" s="2"/>
      <c r="G913" s="2"/>
      <c r="H913" s="2"/>
      <c r="I913" s="2"/>
      <c r="J913" s="2"/>
      <c r="K913" s="2"/>
      <c r="L913" s="2"/>
      <c r="M913" s="2"/>
      <c r="N913" s="2"/>
      <c r="O913" s="2"/>
      <c r="P913" s="2"/>
      <c r="Q913" s="2"/>
      <c r="R913" s="2"/>
      <c r="S913" s="2"/>
      <c r="T913" s="2"/>
      <c r="U913" s="2"/>
      <c r="V913" s="2"/>
      <c r="W913" s="2"/>
      <c r="X913" s="2"/>
      <c r="Y913" s="2"/>
      <c r="Z913" s="2"/>
    </row>
    <row r="914" spans="1:26" ht="13.5" customHeight="1" x14ac:dyDescent="0.25">
      <c r="A914" s="2"/>
      <c r="B914" s="2"/>
      <c r="C914" s="103"/>
      <c r="D914" s="2"/>
      <c r="E914" s="103"/>
      <c r="F914" s="2"/>
      <c r="G914" s="2"/>
      <c r="H914" s="2"/>
      <c r="I914" s="2"/>
      <c r="J914" s="2"/>
      <c r="K914" s="2"/>
      <c r="L914" s="2"/>
      <c r="M914" s="2"/>
      <c r="N914" s="2"/>
      <c r="O914" s="2"/>
      <c r="P914" s="2"/>
      <c r="Q914" s="2"/>
      <c r="R914" s="2"/>
      <c r="S914" s="2"/>
      <c r="T914" s="2"/>
      <c r="U914" s="2"/>
      <c r="V914" s="2"/>
      <c r="W914" s="2"/>
      <c r="X914" s="2"/>
      <c r="Y914" s="2"/>
      <c r="Z914" s="2"/>
    </row>
    <row r="915" spans="1:26" ht="13.5" customHeight="1" x14ac:dyDescent="0.25">
      <c r="A915" s="2"/>
      <c r="B915" s="2"/>
      <c r="C915" s="103"/>
      <c r="D915" s="2"/>
      <c r="E915" s="103"/>
      <c r="F915" s="2"/>
      <c r="G915" s="2"/>
      <c r="H915" s="2"/>
      <c r="I915" s="2"/>
      <c r="J915" s="2"/>
      <c r="K915" s="2"/>
      <c r="L915" s="2"/>
      <c r="M915" s="2"/>
      <c r="N915" s="2"/>
      <c r="O915" s="2"/>
      <c r="P915" s="2"/>
      <c r="Q915" s="2"/>
      <c r="R915" s="2"/>
      <c r="S915" s="2"/>
      <c r="T915" s="2"/>
      <c r="U915" s="2"/>
      <c r="V915" s="2"/>
      <c r="W915" s="2"/>
      <c r="X915" s="2"/>
      <c r="Y915" s="2"/>
      <c r="Z915" s="2"/>
    </row>
    <row r="916" spans="1:26" ht="13.5" customHeight="1" x14ac:dyDescent="0.25">
      <c r="A916" s="2"/>
      <c r="B916" s="2"/>
      <c r="C916" s="103"/>
      <c r="D916" s="2"/>
      <c r="E916" s="103"/>
      <c r="F916" s="2"/>
      <c r="G916" s="2"/>
      <c r="H916" s="2"/>
      <c r="I916" s="2"/>
      <c r="J916" s="2"/>
      <c r="K916" s="2"/>
      <c r="L916" s="2"/>
      <c r="M916" s="2"/>
      <c r="N916" s="2"/>
      <c r="O916" s="2"/>
      <c r="P916" s="2"/>
      <c r="Q916" s="2"/>
      <c r="R916" s="2"/>
      <c r="S916" s="2"/>
      <c r="T916" s="2"/>
      <c r="U916" s="2"/>
      <c r="V916" s="2"/>
      <c r="W916" s="2"/>
      <c r="X916" s="2"/>
      <c r="Y916" s="2"/>
      <c r="Z916" s="2"/>
    </row>
    <row r="917" spans="1:26" ht="13.5" customHeight="1" x14ac:dyDescent="0.25">
      <c r="A917" s="2"/>
      <c r="B917" s="2"/>
      <c r="C917" s="103"/>
      <c r="D917" s="2"/>
      <c r="E917" s="103"/>
      <c r="F917" s="2"/>
      <c r="G917" s="2"/>
      <c r="H917" s="2"/>
      <c r="I917" s="2"/>
      <c r="J917" s="2"/>
      <c r="K917" s="2"/>
      <c r="L917" s="2"/>
      <c r="M917" s="2"/>
      <c r="N917" s="2"/>
      <c r="O917" s="2"/>
      <c r="P917" s="2"/>
      <c r="Q917" s="2"/>
      <c r="R917" s="2"/>
      <c r="S917" s="2"/>
      <c r="T917" s="2"/>
      <c r="U917" s="2"/>
      <c r="V917" s="2"/>
      <c r="W917" s="2"/>
      <c r="X917" s="2"/>
      <c r="Y917" s="2"/>
      <c r="Z917" s="2"/>
    </row>
    <row r="918" spans="1:26" ht="13.5" customHeight="1" x14ac:dyDescent="0.25">
      <c r="A918" s="2"/>
      <c r="B918" s="2"/>
      <c r="C918" s="103"/>
      <c r="D918" s="2"/>
      <c r="E918" s="103"/>
      <c r="F918" s="2"/>
      <c r="G918" s="2"/>
      <c r="H918" s="2"/>
      <c r="I918" s="2"/>
      <c r="J918" s="2"/>
      <c r="K918" s="2"/>
      <c r="L918" s="2"/>
      <c r="M918" s="2"/>
      <c r="N918" s="2"/>
      <c r="O918" s="2"/>
      <c r="P918" s="2"/>
      <c r="Q918" s="2"/>
      <c r="R918" s="2"/>
      <c r="S918" s="2"/>
      <c r="T918" s="2"/>
      <c r="U918" s="2"/>
      <c r="V918" s="2"/>
      <c r="W918" s="2"/>
      <c r="X918" s="2"/>
      <c r="Y918" s="2"/>
      <c r="Z918" s="2"/>
    </row>
    <row r="919" spans="1:26" ht="13.5" customHeight="1" x14ac:dyDescent="0.25">
      <c r="A919" s="2"/>
      <c r="B919" s="2"/>
      <c r="C919" s="103"/>
      <c r="D919" s="2"/>
      <c r="E919" s="103"/>
      <c r="F919" s="2"/>
      <c r="G919" s="2"/>
      <c r="H919" s="2"/>
      <c r="I919" s="2"/>
      <c r="J919" s="2"/>
      <c r="K919" s="2"/>
      <c r="L919" s="2"/>
      <c r="M919" s="2"/>
      <c r="N919" s="2"/>
      <c r="O919" s="2"/>
      <c r="P919" s="2"/>
      <c r="Q919" s="2"/>
      <c r="R919" s="2"/>
      <c r="S919" s="2"/>
      <c r="T919" s="2"/>
      <c r="U919" s="2"/>
      <c r="V919" s="2"/>
      <c r="W919" s="2"/>
      <c r="X919" s="2"/>
      <c r="Y919" s="2"/>
      <c r="Z919" s="2"/>
    </row>
    <row r="920" spans="1:26" ht="13.5" customHeight="1" x14ac:dyDescent="0.25">
      <c r="A920" s="2"/>
      <c r="B920" s="2"/>
      <c r="C920" s="103"/>
      <c r="D920" s="2"/>
      <c r="E920" s="103"/>
      <c r="F920" s="2"/>
      <c r="G920" s="2"/>
      <c r="H920" s="2"/>
      <c r="I920" s="2"/>
      <c r="J920" s="2"/>
      <c r="K920" s="2"/>
      <c r="L920" s="2"/>
      <c r="M920" s="2"/>
      <c r="N920" s="2"/>
      <c r="O920" s="2"/>
      <c r="P920" s="2"/>
      <c r="Q920" s="2"/>
      <c r="R920" s="2"/>
      <c r="S920" s="2"/>
      <c r="T920" s="2"/>
      <c r="U920" s="2"/>
      <c r="V920" s="2"/>
      <c r="W920" s="2"/>
      <c r="X920" s="2"/>
      <c r="Y920" s="2"/>
      <c r="Z920" s="2"/>
    </row>
    <row r="921" spans="1:26" ht="13.5" customHeight="1" x14ac:dyDescent="0.25">
      <c r="A921" s="2"/>
      <c r="B921" s="2"/>
      <c r="C921" s="103"/>
      <c r="D921" s="2"/>
      <c r="E921" s="103"/>
      <c r="F921" s="2"/>
      <c r="G921" s="2"/>
      <c r="H921" s="2"/>
      <c r="I921" s="2"/>
      <c r="J921" s="2"/>
      <c r="K921" s="2"/>
      <c r="L921" s="2"/>
      <c r="M921" s="2"/>
      <c r="N921" s="2"/>
      <c r="O921" s="2"/>
      <c r="P921" s="2"/>
      <c r="Q921" s="2"/>
      <c r="R921" s="2"/>
      <c r="S921" s="2"/>
      <c r="T921" s="2"/>
      <c r="U921" s="2"/>
      <c r="V921" s="2"/>
      <c r="W921" s="2"/>
      <c r="X921" s="2"/>
      <c r="Y921" s="2"/>
      <c r="Z921" s="2"/>
    </row>
    <row r="922" spans="1:26" ht="13.5" customHeight="1" x14ac:dyDescent="0.25">
      <c r="A922" s="2"/>
      <c r="B922" s="2"/>
      <c r="C922" s="103"/>
      <c r="D922" s="2"/>
      <c r="E922" s="103"/>
      <c r="F922" s="2"/>
      <c r="G922" s="2"/>
      <c r="H922" s="2"/>
      <c r="I922" s="2"/>
      <c r="J922" s="2"/>
      <c r="K922" s="2"/>
      <c r="L922" s="2"/>
      <c r="M922" s="2"/>
      <c r="N922" s="2"/>
      <c r="O922" s="2"/>
      <c r="P922" s="2"/>
      <c r="Q922" s="2"/>
      <c r="R922" s="2"/>
      <c r="S922" s="2"/>
      <c r="T922" s="2"/>
      <c r="U922" s="2"/>
      <c r="V922" s="2"/>
      <c r="W922" s="2"/>
      <c r="X922" s="2"/>
      <c r="Y922" s="2"/>
      <c r="Z922" s="2"/>
    </row>
    <row r="923" spans="1:26" ht="13.5" customHeight="1" x14ac:dyDescent="0.25">
      <c r="A923" s="2"/>
      <c r="B923" s="2"/>
      <c r="C923" s="103"/>
      <c r="D923" s="2"/>
      <c r="E923" s="103"/>
      <c r="F923" s="2"/>
      <c r="G923" s="2"/>
      <c r="H923" s="2"/>
      <c r="I923" s="2"/>
      <c r="J923" s="2"/>
      <c r="K923" s="2"/>
      <c r="L923" s="2"/>
      <c r="M923" s="2"/>
      <c r="N923" s="2"/>
      <c r="O923" s="2"/>
      <c r="P923" s="2"/>
      <c r="Q923" s="2"/>
      <c r="R923" s="2"/>
      <c r="S923" s="2"/>
      <c r="T923" s="2"/>
      <c r="U923" s="2"/>
      <c r="V923" s="2"/>
      <c r="W923" s="2"/>
      <c r="X923" s="2"/>
      <c r="Y923" s="2"/>
      <c r="Z923" s="2"/>
    </row>
    <row r="924" spans="1:26" ht="13.5" customHeight="1" x14ac:dyDescent="0.25">
      <c r="A924" s="2"/>
      <c r="B924" s="2"/>
      <c r="C924" s="103"/>
      <c r="D924" s="2"/>
      <c r="E924" s="103"/>
      <c r="F924" s="2"/>
      <c r="G924" s="2"/>
      <c r="H924" s="2"/>
      <c r="I924" s="2"/>
      <c r="J924" s="2"/>
      <c r="K924" s="2"/>
      <c r="L924" s="2"/>
      <c r="M924" s="2"/>
      <c r="N924" s="2"/>
      <c r="O924" s="2"/>
      <c r="P924" s="2"/>
      <c r="Q924" s="2"/>
      <c r="R924" s="2"/>
      <c r="S924" s="2"/>
      <c r="T924" s="2"/>
      <c r="U924" s="2"/>
      <c r="V924" s="2"/>
      <c r="W924" s="2"/>
      <c r="X924" s="2"/>
      <c r="Y924" s="2"/>
      <c r="Z924" s="2"/>
    </row>
    <row r="925" spans="1:26" ht="13.5" customHeight="1" x14ac:dyDescent="0.25">
      <c r="A925" s="2"/>
      <c r="B925" s="2"/>
      <c r="C925" s="103"/>
      <c r="D925" s="2"/>
      <c r="E925" s="103"/>
      <c r="F925" s="2"/>
      <c r="G925" s="2"/>
      <c r="H925" s="2"/>
      <c r="I925" s="2"/>
      <c r="J925" s="2"/>
      <c r="K925" s="2"/>
      <c r="L925" s="2"/>
      <c r="M925" s="2"/>
      <c r="N925" s="2"/>
      <c r="O925" s="2"/>
      <c r="P925" s="2"/>
      <c r="Q925" s="2"/>
      <c r="R925" s="2"/>
      <c r="S925" s="2"/>
      <c r="T925" s="2"/>
      <c r="U925" s="2"/>
      <c r="V925" s="2"/>
      <c r="W925" s="2"/>
      <c r="X925" s="2"/>
      <c r="Y925" s="2"/>
      <c r="Z925" s="2"/>
    </row>
    <row r="926" spans="1:26" ht="13.5" customHeight="1" x14ac:dyDescent="0.25">
      <c r="A926" s="2"/>
      <c r="B926" s="2"/>
      <c r="C926" s="103"/>
      <c r="D926" s="2"/>
      <c r="E926" s="103"/>
      <c r="F926" s="2"/>
      <c r="G926" s="2"/>
      <c r="H926" s="2"/>
      <c r="I926" s="2"/>
      <c r="J926" s="2"/>
      <c r="K926" s="2"/>
      <c r="L926" s="2"/>
      <c r="M926" s="2"/>
      <c r="N926" s="2"/>
      <c r="O926" s="2"/>
      <c r="P926" s="2"/>
      <c r="Q926" s="2"/>
      <c r="R926" s="2"/>
      <c r="S926" s="2"/>
      <c r="T926" s="2"/>
      <c r="U926" s="2"/>
      <c r="V926" s="2"/>
      <c r="W926" s="2"/>
      <c r="X926" s="2"/>
      <c r="Y926" s="2"/>
      <c r="Z926" s="2"/>
    </row>
    <row r="927" spans="1:26" ht="13.5" customHeight="1" x14ac:dyDescent="0.25">
      <c r="A927" s="2"/>
      <c r="B927" s="2"/>
      <c r="C927" s="103"/>
      <c r="D927" s="2"/>
      <c r="E927" s="103"/>
      <c r="F927" s="2"/>
      <c r="G927" s="2"/>
      <c r="H927" s="2"/>
      <c r="I927" s="2"/>
      <c r="J927" s="2"/>
      <c r="K927" s="2"/>
      <c r="L927" s="2"/>
      <c r="M927" s="2"/>
      <c r="N927" s="2"/>
      <c r="O927" s="2"/>
      <c r="P927" s="2"/>
      <c r="Q927" s="2"/>
      <c r="R927" s="2"/>
      <c r="S927" s="2"/>
      <c r="T927" s="2"/>
      <c r="U927" s="2"/>
      <c r="V927" s="2"/>
      <c r="W927" s="2"/>
      <c r="X927" s="2"/>
      <c r="Y927" s="2"/>
      <c r="Z927" s="2"/>
    </row>
    <row r="928" spans="1:26" ht="13.5" customHeight="1" x14ac:dyDescent="0.25">
      <c r="A928" s="2"/>
      <c r="B928" s="2"/>
      <c r="C928" s="103"/>
      <c r="D928" s="2"/>
      <c r="E928" s="103"/>
      <c r="F928" s="2"/>
      <c r="G928" s="2"/>
      <c r="H928" s="2"/>
      <c r="I928" s="2"/>
      <c r="J928" s="2"/>
      <c r="K928" s="2"/>
      <c r="L928" s="2"/>
      <c r="M928" s="2"/>
      <c r="N928" s="2"/>
      <c r="O928" s="2"/>
      <c r="P928" s="2"/>
      <c r="Q928" s="2"/>
      <c r="R928" s="2"/>
      <c r="S928" s="2"/>
      <c r="T928" s="2"/>
      <c r="U928" s="2"/>
      <c r="V928" s="2"/>
      <c r="W928" s="2"/>
      <c r="X928" s="2"/>
      <c r="Y928" s="2"/>
      <c r="Z928" s="2"/>
    </row>
    <row r="929" spans="1:26" ht="13.5" customHeight="1" x14ac:dyDescent="0.25">
      <c r="A929" s="2"/>
      <c r="B929" s="2"/>
      <c r="C929" s="103"/>
      <c r="D929" s="2"/>
      <c r="E929" s="103"/>
      <c r="F929" s="2"/>
      <c r="G929" s="2"/>
      <c r="H929" s="2"/>
      <c r="I929" s="2"/>
      <c r="J929" s="2"/>
      <c r="K929" s="2"/>
      <c r="L929" s="2"/>
      <c r="M929" s="2"/>
      <c r="N929" s="2"/>
      <c r="O929" s="2"/>
      <c r="P929" s="2"/>
      <c r="Q929" s="2"/>
      <c r="R929" s="2"/>
      <c r="S929" s="2"/>
      <c r="T929" s="2"/>
      <c r="U929" s="2"/>
      <c r="V929" s="2"/>
      <c r="W929" s="2"/>
      <c r="X929" s="2"/>
      <c r="Y929" s="2"/>
      <c r="Z929" s="2"/>
    </row>
    <row r="930" spans="1:26" ht="13.5" customHeight="1" x14ac:dyDescent="0.25">
      <c r="A930" s="2"/>
      <c r="B930" s="2"/>
      <c r="C930" s="103"/>
      <c r="D930" s="2"/>
      <c r="E930" s="103"/>
      <c r="F930" s="2"/>
      <c r="G930" s="2"/>
      <c r="H930" s="2"/>
      <c r="I930" s="2"/>
      <c r="J930" s="2"/>
      <c r="K930" s="2"/>
      <c r="L930" s="2"/>
      <c r="M930" s="2"/>
      <c r="N930" s="2"/>
      <c r="O930" s="2"/>
      <c r="P930" s="2"/>
      <c r="Q930" s="2"/>
      <c r="R930" s="2"/>
      <c r="S930" s="2"/>
      <c r="T930" s="2"/>
      <c r="U930" s="2"/>
      <c r="V930" s="2"/>
      <c r="W930" s="2"/>
      <c r="X930" s="2"/>
      <c r="Y930" s="2"/>
      <c r="Z930" s="2"/>
    </row>
    <row r="931" spans="1:26" ht="13.5" customHeight="1" x14ac:dyDescent="0.25">
      <c r="A931" s="2"/>
      <c r="B931" s="2"/>
      <c r="C931" s="103"/>
      <c r="D931" s="2"/>
      <c r="E931" s="103"/>
      <c r="F931" s="2"/>
      <c r="G931" s="2"/>
      <c r="H931" s="2"/>
      <c r="I931" s="2"/>
      <c r="J931" s="2"/>
      <c r="K931" s="2"/>
      <c r="L931" s="2"/>
      <c r="M931" s="2"/>
      <c r="N931" s="2"/>
      <c r="O931" s="2"/>
      <c r="P931" s="2"/>
      <c r="Q931" s="2"/>
      <c r="R931" s="2"/>
      <c r="S931" s="2"/>
      <c r="T931" s="2"/>
      <c r="U931" s="2"/>
      <c r="V931" s="2"/>
      <c r="W931" s="2"/>
      <c r="X931" s="2"/>
      <c r="Y931" s="2"/>
      <c r="Z931" s="2"/>
    </row>
    <row r="932" spans="1:26" ht="13.5" customHeight="1" x14ac:dyDescent="0.25">
      <c r="A932" s="2"/>
      <c r="B932" s="2"/>
      <c r="C932" s="103"/>
      <c r="D932" s="2"/>
      <c r="E932" s="103"/>
      <c r="F932" s="2"/>
      <c r="G932" s="2"/>
      <c r="H932" s="2"/>
      <c r="I932" s="2"/>
      <c r="J932" s="2"/>
      <c r="K932" s="2"/>
      <c r="L932" s="2"/>
      <c r="M932" s="2"/>
      <c r="N932" s="2"/>
      <c r="O932" s="2"/>
      <c r="P932" s="2"/>
      <c r="Q932" s="2"/>
      <c r="R932" s="2"/>
      <c r="S932" s="2"/>
      <c r="T932" s="2"/>
      <c r="U932" s="2"/>
      <c r="V932" s="2"/>
      <c r="W932" s="2"/>
      <c r="X932" s="2"/>
      <c r="Y932" s="2"/>
      <c r="Z932" s="2"/>
    </row>
    <row r="933" spans="1:26" ht="13.5" customHeight="1" x14ac:dyDescent="0.25">
      <c r="A933" s="2"/>
      <c r="B933" s="2"/>
      <c r="C933" s="103"/>
      <c r="D933" s="2"/>
      <c r="E933" s="103"/>
      <c r="F933" s="2"/>
      <c r="G933" s="2"/>
      <c r="H933" s="2"/>
      <c r="I933" s="2"/>
      <c r="J933" s="2"/>
      <c r="K933" s="2"/>
      <c r="L933" s="2"/>
      <c r="M933" s="2"/>
      <c r="N933" s="2"/>
      <c r="O933" s="2"/>
      <c r="P933" s="2"/>
      <c r="Q933" s="2"/>
      <c r="R933" s="2"/>
      <c r="S933" s="2"/>
      <c r="T933" s="2"/>
      <c r="U933" s="2"/>
      <c r="V933" s="2"/>
      <c r="W933" s="2"/>
      <c r="X933" s="2"/>
      <c r="Y933" s="2"/>
      <c r="Z933" s="2"/>
    </row>
    <row r="934" spans="1:26" ht="13.5" customHeight="1" x14ac:dyDescent="0.25">
      <c r="A934" s="2"/>
      <c r="B934" s="2"/>
      <c r="C934" s="103"/>
      <c r="D934" s="2"/>
      <c r="E934" s="103"/>
      <c r="F934" s="2"/>
      <c r="G934" s="2"/>
      <c r="H934" s="2"/>
      <c r="I934" s="2"/>
      <c r="J934" s="2"/>
      <c r="K934" s="2"/>
      <c r="L934" s="2"/>
      <c r="M934" s="2"/>
      <c r="N934" s="2"/>
      <c r="O934" s="2"/>
      <c r="P934" s="2"/>
      <c r="Q934" s="2"/>
      <c r="R934" s="2"/>
      <c r="S934" s="2"/>
      <c r="T934" s="2"/>
      <c r="U934" s="2"/>
      <c r="V934" s="2"/>
      <c r="W934" s="2"/>
      <c r="X934" s="2"/>
      <c r="Y934" s="2"/>
      <c r="Z934" s="2"/>
    </row>
    <row r="935" spans="1:26" ht="13.5" customHeight="1" x14ac:dyDescent="0.25">
      <c r="A935" s="2"/>
      <c r="B935" s="2"/>
      <c r="C935" s="103"/>
      <c r="D935" s="2"/>
      <c r="E935" s="103"/>
      <c r="F935" s="2"/>
      <c r="G935" s="2"/>
      <c r="H935" s="2"/>
      <c r="I935" s="2"/>
      <c r="J935" s="2"/>
      <c r="K935" s="2"/>
      <c r="L935" s="2"/>
      <c r="M935" s="2"/>
      <c r="N935" s="2"/>
      <c r="O935" s="2"/>
      <c r="P935" s="2"/>
      <c r="Q935" s="2"/>
      <c r="R935" s="2"/>
      <c r="S935" s="2"/>
      <c r="T935" s="2"/>
      <c r="U935" s="2"/>
      <c r="V935" s="2"/>
      <c r="W935" s="2"/>
      <c r="X935" s="2"/>
      <c r="Y935" s="2"/>
      <c r="Z935" s="2"/>
    </row>
    <row r="936" spans="1:26" ht="13.5" customHeight="1" x14ac:dyDescent="0.25">
      <c r="A936" s="2"/>
      <c r="B936" s="2"/>
      <c r="C936" s="103"/>
      <c r="D936" s="2"/>
      <c r="E936" s="103"/>
      <c r="F936" s="2"/>
      <c r="G936" s="2"/>
      <c r="H936" s="2"/>
      <c r="I936" s="2"/>
      <c r="J936" s="2"/>
      <c r="K936" s="2"/>
      <c r="L936" s="2"/>
      <c r="M936" s="2"/>
      <c r="N936" s="2"/>
      <c r="O936" s="2"/>
      <c r="P936" s="2"/>
      <c r="Q936" s="2"/>
      <c r="R936" s="2"/>
      <c r="S936" s="2"/>
      <c r="T936" s="2"/>
      <c r="U936" s="2"/>
      <c r="V936" s="2"/>
      <c r="W936" s="2"/>
      <c r="X936" s="2"/>
      <c r="Y936" s="2"/>
      <c r="Z936" s="2"/>
    </row>
    <row r="937" spans="1:26" ht="13.5" customHeight="1" x14ac:dyDescent="0.25">
      <c r="A937" s="2"/>
      <c r="B937" s="2"/>
      <c r="C937" s="103"/>
      <c r="D937" s="2"/>
      <c r="E937" s="103"/>
      <c r="F937" s="2"/>
      <c r="G937" s="2"/>
      <c r="H937" s="2"/>
      <c r="I937" s="2"/>
      <c r="J937" s="2"/>
      <c r="K937" s="2"/>
      <c r="L937" s="2"/>
      <c r="M937" s="2"/>
      <c r="N937" s="2"/>
      <c r="O937" s="2"/>
      <c r="P937" s="2"/>
      <c r="Q937" s="2"/>
      <c r="R937" s="2"/>
      <c r="S937" s="2"/>
      <c r="T937" s="2"/>
      <c r="U937" s="2"/>
      <c r="V937" s="2"/>
      <c r="W937" s="2"/>
      <c r="X937" s="2"/>
      <c r="Y937" s="2"/>
      <c r="Z937" s="2"/>
    </row>
    <row r="938" spans="1:26" ht="13.5" customHeight="1" x14ac:dyDescent="0.25">
      <c r="A938" s="2"/>
      <c r="B938" s="2"/>
      <c r="C938" s="103"/>
      <c r="D938" s="2"/>
      <c r="E938" s="103"/>
      <c r="F938" s="2"/>
      <c r="G938" s="2"/>
      <c r="H938" s="2"/>
      <c r="I938" s="2"/>
      <c r="J938" s="2"/>
      <c r="K938" s="2"/>
      <c r="L938" s="2"/>
      <c r="M938" s="2"/>
      <c r="N938" s="2"/>
      <c r="O938" s="2"/>
      <c r="P938" s="2"/>
      <c r="Q938" s="2"/>
      <c r="R938" s="2"/>
      <c r="S938" s="2"/>
      <c r="T938" s="2"/>
      <c r="U938" s="2"/>
      <c r="V938" s="2"/>
      <c r="W938" s="2"/>
      <c r="X938" s="2"/>
      <c r="Y938" s="2"/>
      <c r="Z938" s="2"/>
    </row>
    <row r="939" spans="1:26" ht="13.5" customHeight="1" x14ac:dyDescent="0.25">
      <c r="A939" s="2"/>
      <c r="B939" s="2"/>
      <c r="C939" s="103"/>
      <c r="D939" s="2"/>
      <c r="E939" s="103"/>
      <c r="F939" s="2"/>
      <c r="G939" s="2"/>
      <c r="H939" s="2"/>
      <c r="I939" s="2"/>
      <c r="J939" s="2"/>
      <c r="K939" s="2"/>
      <c r="L939" s="2"/>
      <c r="M939" s="2"/>
      <c r="N939" s="2"/>
      <c r="O939" s="2"/>
      <c r="P939" s="2"/>
      <c r="Q939" s="2"/>
      <c r="R939" s="2"/>
      <c r="S939" s="2"/>
      <c r="T939" s="2"/>
      <c r="U939" s="2"/>
      <c r="V939" s="2"/>
      <c r="W939" s="2"/>
      <c r="X939" s="2"/>
      <c r="Y939" s="2"/>
      <c r="Z939" s="2"/>
    </row>
    <row r="940" spans="1:26" ht="13.5" customHeight="1" x14ac:dyDescent="0.25">
      <c r="A940" s="2"/>
      <c r="B940" s="2"/>
      <c r="C940" s="103"/>
      <c r="D940" s="2"/>
      <c r="E940" s="103"/>
      <c r="F940" s="2"/>
      <c r="G940" s="2"/>
      <c r="H940" s="2"/>
      <c r="I940" s="2"/>
      <c r="J940" s="2"/>
      <c r="K940" s="2"/>
      <c r="L940" s="2"/>
      <c r="M940" s="2"/>
      <c r="N940" s="2"/>
      <c r="O940" s="2"/>
      <c r="P940" s="2"/>
      <c r="Q940" s="2"/>
      <c r="R940" s="2"/>
      <c r="S940" s="2"/>
      <c r="T940" s="2"/>
      <c r="U940" s="2"/>
      <c r="V940" s="2"/>
      <c r="W940" s="2"/>
      <c r="X940" s="2"/>
      <c r="Y940" s="2"/>
      <c r="Z940" s="2"/>
    </row>
    <row r="941" spans="1:26" ht="13.5" customHeight="1" x14ac:dyDescent="0.25">
      <c r="A941" s="2"/>
      <c r="B941" s="2"/>
      <c r="C941" s="103"/>
      <c r="D941" s="2"/>
      <c r="E941" s="103"/>
      <c r="F941" s="2"/>
      <c r="G941" s="2"/>
      <c r="H941" s="2"/>
      <c r="I941" s="2"/>
      <c r="J941" s="2"/>
      <c r="K941" s="2"/>
      <c r="L941" s="2"/>
      <c r="M941" s="2"/>
      <c r="N941" s="2"/>
      <c r="O941" s="2"/>
      <c r="P941" s="2"/>
      <c r="Q941" s="2"/>
      <c r="R941" s="2"/>
      <c r="S941" s="2"/>
      <c r="T941" s="2"/>
      <c r="U941" s="2"/>
      <c r="V941" s="2"/>
      <c r="W941" s="2"/>
      <c r="X941" s="2"/>
      <c r="Y941" s="2"/>
      <c r="Z941" s="2"/>
    </row>
    <row r="942" spans="1:26" ht="13.5" customHeight="1" x14ac:dyDescent="0.25">
      <c r="A942" s="2"/>
      <c r="B942" s="2"/>
      <c r="C942" s="103"/>
      <c r="D942" s="2"/>
      <c r="E942" s="103"/>
      <c r="F942" s="2"/>
      <c r="G942" s="2"/>
      <c r="H942" s="2"/>
      <c r="I942" s="2"/>
      <c r="J942" s="2"/>
      <c r="K942" s="2"/>
      <c r="L942" s="2"/>
      <c r="M942" s="2"/>
      <c r="N942" s="2"/>
      <c r="O942" s="2"/>
      <c r="P942" s="2"/>
      <c r="Q942" s="2"/>
      <c r="R942" s="2"/>
      <c r="S942" s="2"/>
      <c r="T942" s="2"/>
      <c r="U942" s="2"/>
      <c r="V942" s="2"/>
      <c r="W942" s="2"/>
      <c r="X942" s="2"/>
      <c r="Y942" s="2"/>
      <c r="Z942" s="2"/>
    </row>
    <row r="943" spans="1:26" ht="13.5" customHeight="1" x14ac:dyDescent="0.25">
      <c r="A943" s="2"/>
      <c r="B943" s="2"/>
      <c r="C943" s="103"/>
      <c r="D943" s="2"/>
      <c r="E943" s="103"/>
      <c r="F943" s="2"/>
      <c r="G943" s="2"/>
      <c r="H943" s="2"/>
      <c r="I943" s="2"/>
      <c r="J943" s="2"/>
      <c r="K943" s="2"/>
      <c r="L943" s="2"/>
      <c r="M943" s="2"/>
      <c r="N943" s="2"/>
      <c r="O943" s="2"/>
      <c r="P943" s="2"/>
      <c r="Q943" s="2"/>
      <c r="R943" s="2"/>
      <c r="S943" s="2"/>
      <c r="T943" s="2"/>
      <c r="U943" s="2"/>
      <c r="V943" s="2"/>
      <c r="W943" s="2"/>
      <c r="X943" s="2"/>
      <c r="Y943" s="2"/>
      <c r="Z943" s="2"/>
    </row>
    <row r="944" spans="1:26" ht="13.5" customHeight="1" x14ac:dyDescent="0.25">
      <c r="A944" s="2"/>
      <c r="B944" s="2"/>
      <c r="C944" s="103"/>
      <c r="D944" s="2"/>
      <c r="E944" s="103"/>
      <c r="F944" s="2"/>
      <c r="G944" s="2"/>
      <c r="H944" s="2"/>
      <c r="I944" s="2"/>
      <c r="J944" s="2"/>
      <c r="K944" s="2"/>
      <c r="L944" s="2"/>
      <c r="M944" s="2"/>
      <c r="N944" s="2"/>
      <c r="O944" s="2"/>
      <c r="P944" s="2"/>
      <c r="Q944" s="2"/>
      <c r="R944" s="2"/>
      <c r="S944" s="2"/>
      <c r="T944" s="2"/>
      <c r="U944" s="2"/>
      <c r="V944" s="2"/>
      <c r="W944" s="2"/>
      <c r="X944" s="2"/>
      <c r="Y944" s="2"/>
      <c r="Z944" s="2"/>
    </row>
    <row r="945" spans="1:26" ht="13.5" customHeight="1" x14ac:dyDescent="0.25">
      <c r="A945" s="2"/>
      <c r="B945" s="2"/>
      <c r="C945" s="103"/>
      <c r="D945" s="2"/>
      <c r="E945" s="103"/>
      <c r="F945" s="2"/>
      <c r="G945" s="2"/>
      <c r="H945" s="2"/>
      <c r="I945" s="2"/>
      <c r="J945" s="2"/>
      <c r="K945" s="2"/>
      <c r="L945" s="2"/>
      <c r="M945" s="2"/>
      <c r="N945" s="2"/>
      <c r="O945" s="2"/>
      <c r="P945" s="2"/>
      <c r="Q945" s="2"/>
      <c r="R945" s="2"/>
      <c r="S945" s="2"/>
      <c r="T945" s="2"/>
      <c r="U945" s="2"/>
      <c r="V945" s="2"/>
      <c r="W945" s="2"/>
      <c r="X945" s="2"/>
      <c r="Y945" s="2"/>
      <c r="Z945" s="2"/>
    </row>
    <row r="946" spans="1:26" ht="13.5" customHeight="1" x14ac:dyDescent="0.25">
      <c r="A946" s="2"/>
      <c r="B946" s="2"/>
      <c r="C946" s="103"/>
      <c r="D946" s="2"/>
      <c r="E946" s="103"/>
      <c r="F946" s="2"/>
      <c r="G946" s="2"/>
      <c r="H946" s="2"/>
      <c r="I946" s="2"/>
      <c r="J946" s="2"/>
      <c r="K946" s="2"/>
      <c r="L946" s="2"/>
      <c r="M946" s="2"/>
      <c r="N946" s="2"/>
      <c r="O946" s="2"/>
      <c r="P946" s="2"/>
      <c r="Q946" s="2"/>
      <c r="R946" s="2"/>
      <c r="S946" s="2"/>
      <c r="T946" s="2"/>
      <c r="U946" s="2"/>
      <c r="V946" s="2"/>
      <c r="W946" s="2"/>
      <c r="X946" s="2"/>
      <c r="Y946" s="2"/>
      <c r="Z946" s="2"/>
    </row>
    <row r="947" spans="1:26" ht="13.5" customHeight="1" x14ac:dyDescent="0.25">
      <c r="A947" s="2"/>
      <c r="B947" s="2"/>
      <c r="C947" s="103"/>
      <c r="D947" s="2"/>
      <c r="E947" s="103"/>
      <c r="F947" s="2"/>
      <c r="G947" s="2"/>
      <c r="H947" s="2"/>
      <c r="I947" s="2"/>
      <c r="J947" s="2"/>
      <c r="K947" s="2"/>
      <c r="L947" s="2"/>
      <c r="M947" s="2"/>
      <c r="N947" s="2"/>
      <c r="O947" s="2"/>
      <c r="P947" s="2"/>
      <c r="Q947" s="2"/>
      <c r="R947" s="2"/>
      <c r="S947" s="2"/>
      <c r="T947" s="2"/>
      <c r="U947" s="2"/>
      <c r="V947" s="2"/>
      <c r="W947" s="2"/>
      <c r="X947" s="2"/>
      <c r="Y947" s="2"/>
      <c r="Z947" s="2"/>
    </row>
    <row r="948" spans="1:26" ht="13.5" customHeight="1" x14ac:dyDescent="0.25">
      <c r="A948" s="2"/>
      <c r="B948" s="2"/>
      <c r="C948" s="103"/>
      <c r="D948" s="2"/>
      <c r="E948" s="103"/>
      <c r="F948" s="2"/>
      <c r="G948" s="2"/>
      <c r="H948" s="2"/>
      <c r="I948" s="2"/>
      <c r="J948" s="2"/>
      <c r="K948" s="2"/>
      <c r="L948" s="2"/>
      <c r="M948" s="2"/>
      <c r="N948" s="2"/>
      <c r="O948" s="2"/>
      <c r="P948" s="2"/>
      <c r="Q948" s="2"/>
      <c r="R948" s="2"/>
      <c r="S948" s="2"/>
      <c r="T948" s="2"/>
      <c r="U948" s="2"/>
      <c r="V948" s="2"/>
      <c r="W948" s="2"/>
      <c r="X948" s="2"/>
      <c r="Y948" s="2"/>
      <c r="Z948" s="2"/>
    </row>
    <row r="949" spans="1:26" ht="13.5" customHeight="1" x14ac:dyDescent="0.25">
      <c r="A949" s="2"/>
      <c r="B949" s="2"/>
      <c r="C949" s="103"/>
      <c r="D949" s="2"/>
      <c r="E949" s="103"/>
      <c r="F949" s="2"/>
      <c r="G949" s="2"/>
      <c r="H949" s="2"/>
      <c r="I949" s="2"/>
      <c r="J949" s="2"/>
      <c r="K949" s="2"/>
      <c r="L949" s="2"/>
      <c r="M949" s="2"/>
      <c r="N949" s="2"/>
      <c r="O949" s="2"/>
      <c r="P949" s="2"/>
      <c r="Q949" s="2"/>
      <c r="R949" s="2"/>
      <c r="S949" s="2"/>
      <c r="T949" s="2"/>
      <c r="U949" s="2"/>
      <c r="V949" s="2"/>
      <c r="W949" s="2"/>
      <c r="X949" s="2"/>
      <c r="Y949" s="2"/>
      <c r="Z949" s="2"/>
    </row>
    <row r="950" spans="1:26" ht="13.5" customHeight="1" x14ac:dyDescent="0.25">
      <c r="A950" s="2"/>
      <c r="B950" s="2"/>
      <c r="C950" s="103"/>
      <c r="D950" s="2"/>
      <c r="E950" s="103"/>
      <c r="F950" s="2"/>
      <c r="G950" s="2"/>
      <c r="H950" s="2"/>
      <c r="I950" s="2"/>
      <c r="J950" s="2"/>
      <c r="K950" s="2"/>
      <c r="L950" s="2"/>
      <c r="M950" s="2"/>
      <c r="N950" s="2"/>
      <c r="O950" s="2"/>
      <c r="P950" s="2"/>
      <c r="Q950" s="2"/>
      <c r="R950" s="2"/>
      <c r="S950" s="2"/>
      <c r="T950" s="2"/>
      <c r="U950" s="2"/>
      <c r="V950" s="2"/>
      <c r="W950" s="2"/>
      <c r="X950" s="2"/>
      <c r="Y950" s="2"/>
      <c r="Z950" s="2"/>
    </row>
    <row r="951" spans="1:26" ht="13.5" customHeight="1" x14ac:dyDescent="0.25">
      <c r="A951" s="2"/>
      <c r="B951" s="2"/>
      <c r="C951" s="103"/>
      <c r="D951" s="2"/>
      <c r="E951" s="103"/>
      <c r="F951" s="2"/>
      <c r="G951" s="2"/>
      <c r="H951" s="2"/>
      <c r="I951" s="2"/>
      <c r="J951" s="2"/>
      <c r="K951" s="2"/>
      <c r="L951" s="2"/>
      <c r="M951" s="2"/>
      <c r="N951" s="2"/>
      <c r="O951" s="2"/>
      <c r="P951" s="2"/>
      <c r="Q951" s="2"/>
      <c r="R951" s="2"/>
      <c r="S951" s="2"/>
      <c r="T951" s="2"/>
      <c r="U951" s="2"/>
      <c r="V951" s="2"/>
      <c r="W951" s="2"/>
      <c r="X951" s="2"/>
      <c r="Y951" s="2"/>
      <c r="Z951" s="2"/>
    </row>
    <row r="952" spans="1:26" ht="13.5" customHeight="1" x14ac:dyDescent="0.25">
      <c r="A952" s="2"/>
      <c r="B952" s="2"/>
      <c r="C952" s="103"/>
      <c r="D952" s="2"/>
      <c r="E952" s="103"/>
      <c r="F952" s="2"/>
      <c r="G952" s="2"/>
      <c r="H952" s="2"/>
      <c r="I952" s="2"/>
      <c r="J952" s="2"/>
      <c r="K952" s="2"/>
      <c r="L952" s="2"/>
      <c r="M952" s="2"/>
      <c r="N952" s="2"/>
      <c r="O952" s="2"/>
      <c r="P952" s="2"/>
      <c r="Q952" s="2"/>
      <c r="R952" s="2"/>
      <c r="S952" s="2"/>
      <c r="T952" s="2"/>
      <c r="U952" s="2"/>
      <c r="V952" s="2"/>
      <c r="W952" s="2"/>
      <c r="X952" s="2"/>
      <c r="Y952" s="2"/>
      <c r="Z952" s="2"/>
    </row>
    <row r="953" spans="1:26" ht="13.5" customHeight="1" x14ac:dyDescent="0.25">
      <c r="A953" s="2"/>
      <c r="B953" s="2"/>
      <c r="C953" s="103"/>
      <c r="D953" s="2"/>
      <c r="E953" s="103"/>
      <c r="F953" s="2"/>
      <c r="G953" s="2"/>
      <c r="H953" s="2"/>
      <c r="I953" s="2"/>
      <c r="J953" s="2"/>
      <c r="K953" s="2"/>
      <c r="L953" s="2"/>
      <c r="M953" s="2"/>
      <c r="N953" s="2"/>
      <c r="O953" s="2"/>
      <c r="P953" s="2"/>
      <c r="Q953" s="2"/>
      <c r="R953" s="2"/>
      <c r="S953" s="2"/>
      <c r="T953" s="2"/>
      <c r="U953" s="2"/>
      <c r="V953" s="2"/>
      <c r="W953" s="2"/>
      <c r="X953" s="2"/>
      <c r="Y953" s="2"/>
      <c r="Z953" s="2"/>
    </row>
    <row r="954" spans="1:26" ht="13.5" customHeight="1" x14ac:dyDescent="0.25">
      <c r="A954" s="2"/>
      <c r="B954" s="2"/>
      <c r="C954" s="103"/>
      <c r="D954" s="2"/>
      <c r="E954" s="103"/>
      <c r="F954" s="2"/>
      <c r="G954" s="2"/>
      <c r="H954" s="2"/>
      <c r="I954" s="2"/>
      <c r="J954" s="2"/>
      <c r="K954" s="2"/>
      <c r="L954" s="2"/>
      <c r="M954" s="2"/>
      <c r="N954" s="2"/>
      <c r="O954" s="2"/>
      <c r="P954" s="2"/>
      <c r="Q954" s="2"/>
      <c r="R954" s="2"/>
      <c r="S954" s="2"/>
      <c r="T954" s="2"/>
      <c r="U954" s="2"/>
      <c r="V954" s="2"/>
      <c r="W954" s="2"/>
      <c r="X954" s="2"/>
      <c r="Y954" s="2"/>
      <c r="Z954" s="2"/>
    </row>
    <row r="955" spans="1:26" ht="13.5" customHeight="1" x14ac:dyDescent="0.25">
      <c r="A955" s="2"/>
      <c r="B955" s="2"/>
      <c r="C955" s="103"/>
      <c r="D955" s="2"/>
      <c r="E955" s="103"/>
      <c r="F955" s="2"/>
      <c r="G955" s="2"/>
      <c r="H955" s="2"/>
      <c r="I955" s="2"/>
      <c r="J955" s="2"/>
      <c r="K955" s="2"/>
      <c r="L955" s="2"/>
      <c r="M955" s="2"/>
      <c r="N955" s="2"/>
      <c r="O955" s="2"/>
      <c r="P955" s="2"/>
      <c r="Q955" s="2"/>
      <c r="R955" s="2"/>
      <c r="S955" s="2"/>
      <c r="T955" s="2"/>
      <c r="U955" s="2"/>
      <c r="V955" s="2"/>
      <c r="W955" s="2"/>
      <c r="X955" s="2"/>
      <c r="Y955" s="2"/>
      <c r="Z955" s="2"/>
    </row>
    <row r="956" spans="1:26" ht="13.5" customHeight="1" x14ac:dyDescent="0.25">
      <c r="A956" s="2"/>
      <c r="B956" s="2"/>
      <c r="C956" s="103"/>
      <c r="D956" s="2"/>
      <c r="E956" s="103"/>
      <c r="F956" s="2"/>
      <c r="G956" s="2"/>
      <c r="H956" s="2"/>
      <c r="I956" s="2"/>
      <c r="J956" s="2"/>
      <c r="K956" s="2"/>
      <c r="L956" s="2"/>
      <c r="M956" s="2"/>
      <c r="N956" s="2"/>
      <c r="O956" s="2"/>
      <c r="P956" s="2"/>
      <c r="Q956" s="2"/>
      <c r="R956" s="2"/>
      <c r="S956" s="2"/>
      <c r="T956" s="2"/>
      <c r="U956" s="2"/>
      <c r="V956" s="2"/>
      <c r="W956" s="2"/>
      <c r="X956" s="2"/>
      <c r="Y956" s="2"/>
      <c r="Z956" s="2"/>
    </row>
    <row r="957" spans="1:26" ht="13.5" customHeight="1" x14ac:dyDescent="0.25">
      <c r="A957" s="2"/>
      <c r="B957" s="2"/>
      <c r="C957" s="103"/>
      <c r="D957" s="2"/>
      <c r="E957" s="103"/>
      <c r="F957" s="2"/>
      <c r="G957" s="2"/>
      <c r="H957" s="2"/>
      <c r="I957" s="2"/>
      <c r="J957" s="2"/>
      <c r="K957" s="2"/>
      <c r="L957" s="2"/>
      <c r="M957" s="2"/>
      <c r="N957" s="2"/>
      <c r="O957" s="2"/>
      <c r="P957" s="2"/>
      <c r="Q957" s="2"/>
      <c r="R957" s="2"/>
      <c r="S957" s="2"/>
      <c r="T957" s="2"/>
      <c r="U957" s="2"/>
      <c r="V957" s="2"/>
      <c r="W957" s="2"/>
      <c r="X957" s="2"/>
      <c r="Y957" s="2"/>
      <c r="Z957" s="2"/>
    </row>
    <row r="958" spans="1:26" ht="13.5" customHeight="1" x14ac:dyDescent="0.25">
      <c r="A958" s="2"/>
      <c r="B958" s="2"/>
      <c r="C958" s="103"/>
      <c r="D958" s="2"/>
      <c r="E958" s="103"/>
      <c r="F958" s="2"/>
      <c r="G958" s="2"/>
      <c r="H958" s="2"/>
      <c r="I958" s="2"/>
      <c r="J958" s="2"/>
      <c r="K958" s="2"/>
      <c r="L958" s="2"/>
      <c r="M958" s="2"/>
      <c r="N958" s="2"/>
      <c r="O958" s="2"/>
      <c r="P958" s="2"/>
      <c r="Q958" s="2"/>
      <c r="R958" s="2"/>
      <c r="S958" s="2"/>
      <c r="T958" s="2"/>
      <c r="U958" s="2"/>
      <c r="V958" s="2"/>
      <c r="W958" s="2"/>
      <c r="X958" s="2"/>
      <c r="Y958" s="2"/>
      <c r="Z958" s="2"/>
    </row>
    <row r="959" spans="1:26" ht="13.5" customHeight="1" x14ac:dyDescent="0.25">
      <c r="A959" s="2"/>
      <c r="B959" s="2"/>
      <c r="C959" s="103"/>
      <c r="D959" s="2"/>
      <c r="E959" s="103"/>
      <c r="F959" s="2"/>
      <c r="G959" s="2"/>
      <c r="H959" s="2"/>
      <c r="I959" s="2"/>
      <c r="J959" s="2"/>
      <c r="K959" s="2"/>
      <c r="L959" s="2"/>
      <c r="M959" s="2"/>
      <c r="N959" s="2"/>
      <c r="O959" s="2"/>
      <c r="P959" s="2"/>
      <c r="Q959" s="2"/>
      <c r="R959" s="2"/>
      <c r="S959" s="2"/>
      <c r="T959" s="2"/>
      <c r="U959" s="2"/>
      <c r="V959" s="2"/>
      <c r="W959" s="2"/>
      <c r="X959" s="2"/>
      <c r="Y959" s="2"/>
      <c r="Z959" s="2"/>
    </row>
    <row r="960" spans="1:26" ht="13.5" customHeight="1" x14ac:dyDescent="0.25">
      <c r="A960" s="2"/>
      <c r="B960" s="2"/>
      <c r="C960" s="103"/>
      <c r="D960" s="2"/>
      <c r="E960" s="103"/>
      <c r="F960" s="2"/>
      <c r="G960" s="2"/>
      <c r="H960" s="2"/>
      <c r="I960" s="2"/>
      <c r="J960" s="2"/>
      <c r="K960" s="2"/>
      <c r="L960" s="2"/>
      <c r="M960" s="2"/>
      <c r="N960" s="2"/>
      <c r="O960" s="2"/>
      <c r="P960" s="2"/>
      <c r="Q960" s="2"/>
      <c r="R960" s="2"/>
      <c r="S960" s="2"/>
      <c r="T960" s="2"/>
      <c r="U960" s="2"/>
      <c r="V960" s="2"/>
      <c r="W960" s="2"/>
      <c r="X960" s="2"/>
      <c r="Y960" s="2"/>
      <c r="Z960" s="2"/>
    </row>
    <row r="961" spans="1:26" ht="13.5" customHeight="1" x14ac:dyDescent="0.25">
      <c r="A961" s="2"/>
      <c r="B961" s="2"/>
      <c r="C961" s="103"/>
      <c r="D961" s="2"/>
      <c r="E961" s="103"/>
      <c r="F961" s="2"/>
      <c r="G961" s="2"/>
      <c r="H961" s="2"/>
      <c r="I961" s="2"/>
      <c r="J961" s="2"/>
      <c r="K961" s="2"/>
      <c r="L961" s="2"/>
      <c r="M961" s="2"/>
      <c r="N961" s="2"/>
      <c r="O961" s="2"/>
      <c r="P961" s="2"/>
      <c r="Q961" s="2"/>
      <c r="R961" s="2"/>
      <c r="S961" s="2"/>
      <c r="T961" s="2"/>
      <c r="U961" s="2"/>
      <c r="V961" s="2"/>
      <c r="W961" s="2"/>
      <c r="X961" s="2"/>
      <c r="Y961" s="2"/>
      <c r="Z961" s="2"/>
    </row>
    <row r="962" spans="1:26" ht="13.5" customHeight="1" x14ac:dyDescent="0.25">
      <c r="A962" s="2"/>
      <c r="B962" s="2"/>
      <c r="C962" s="103"/>
      <c r="D962" s="2"/>
      <c r="E962" s="103"/>
      <c r="F962" s="2"/>
      <c r="G962" s="2"/>
      <c r="H962" s="2"/>
      <c r="I962" s="2"/>
      <c r="J962" s="2"/>
      <c r="K962" s="2"/>
      <c r="L962" s="2"/>
      <c r="M962" s="2"/>
      <c r="N962" s="2"/>
      <c r="O962" s="2"/>
      <c r="P962" s="2"/>
      <c r="Q962" s="2"/>
      <c r="R962" s="2"/>
      <c r="S962" s="2"/>
      <c r="T962" s="2"/>
      <c r="U962" s="2"/>
      <c r="V962" s="2"/>
      <c r="W962" s="2"/>
      <c r="X962" s="2"/>
      <c r="Y962" s="2"/>
      <c r="Z962" s="2"/>
    </row>
    <row r="963" spans="1:26" ht="13.5" customHeight="1" x14ac:dyDescent="0.25">
      <c r="A963" s="2"/>
      <c r="B963" s="2"/>
      <c r="C963" s="103"/>
      <c r="D963" s="2"/>
      <c r="E963" s="103"/>
      <c r="F963" s="2"/>
      <c r="G963" s="2"/>
      <c r="H963" s="2"/>
      <c r="I963" s="2"/>
      <c r="J963" s="2"/>
      <c r="K963" s="2"/>
      <c r="L963" s="2"/>
      <c r="M963" s="2"/>
      <c r="N963" s="2"/>
      <c r="O963" s="2"/>
      <c r="P963" s="2"/>
      <c r="Q963" s="2"/>
      <c r="R963" s="2"/>
      <c r="S963" s="2"/>
      <c r="T963" s="2"/>
      <c r="U963" s="2"/>
      <c r="V963" s="2"/>
      <c r="W963" s="2"/>
      <c r="X963" s="2"/>
      <c r="Y963" s="2"/>
      <c r="Z963" s="2"/>
    </row>
    <row r="964" spans="1:26" ht="13.5" customHeight="1" x14ac:dyDescent="0.25">
      <c r="A964" s="2"/>
      <c r="B964" s="2"/>
      <c r="C964" s="103"/>
      <c r="D964" s="2"/>
      <c r="E964" s="103"/>
      <c r="F964" s="2"/>
      <c r="G964" s="2"/>
      <c r="H964" s="2"/>
      <c r="I964" s="2"/>
      <c r="J964" s="2"/>
      <c r="K964" s="2"/>
      <c r="L964" s="2"/>
      <c r="M964" s="2"/>
      <c r="N964" s="2"/>
      <c r="O964" s="2"/>
      <c r="P964" s="2"/>
      <c r="Q964" s="2"/>
      <c r="R964" s="2"/>
      <c r="S964" s="2"/>
      <c r="T964" s="2"/>
      <c r="U964" s="2"/>
      <c r="V964" s="2"/>
      <c r="W964" s="2"/>
      <c r="X964" s="2"/>
      <c r="Y964" s="2"/>
      <c r="Z964" s="2"/>
    </row>
    <row r="965" spans="1:26" ht="13.5" customHeight="1" x14ac:dyDescent="0.25">
      <c r="A965" s="2"/>
      <c r="B965" s="2"/>
      <c r="C965" s="103"/>
      <c r="D965" s="2"/>
      <c r="E965" s="103"/>
      <c r="F965" s="2"/>
      <c r="G965" s="2"/>
      <c r="H965" s="2"/>
      <c r="I965" s="2"/>
      <c r="J965" s="2"/>
      <c r="K965" s="2"/>
      <c r="L965" s="2"/>
      <c r="M965" s="2"/>
      <c r="N965" s="2"/>
      <c r="O965" s="2"/>
      <c r="P965" s="2"/>
      <c r="Q965" s="2"/>
      <c r="R965" s="2"/>
      <c r="S965" s="2"/>
      <c r="T965" s="2"/>
      <c r="U965" s="2"/>
      <c r="V965" s="2"/>
      <c r="W965" s="2"/>
      <c r="X965" s="2"/>
      <c r="Y965" s="2"/>
      <c r="Z965" s="2"/>
    </row>
    <row r="966" spans="1:26" ht="13.5" customHeight="1" x14ac:dyDescent="0.25">
      <c r="A966" s="2"/>
      <c r="B966" s="2"/>
      <c r="C966" s="103"/>
      <c r="D966" s="2"/>
      <c r="E966" s="103"/>
      <c r="F966" s="2"/>
      <c r="G966" s="2"/>
      <c r="H966" s="2"/>
      <c r="I966" s="2"/>
      <c r="J966" s="2"/>
      <c r="K966" s="2"/>
      <c r="L966" s="2"/>
      <c r="M966" s="2"/>
      <c r="N966" s="2"/>
      <c r="O966" s="2"/>
      <c r="P966" s="2"/>
      <c r="Q966" s="2"/>
      <c r="R966" s="2"/>
      <c r="S966" s="2"/>
      <c r="T966" s="2"/>
      <c r="U966" s="2"/>
      <c r="V966" s="2"/>
      <c r="W966" s="2"/>
      <c r="X966" s="2"/>
      <c r="Y966" s="2"/>
      <c r="Z966" s="2"/>
    </row>
    <row r="967" spans="1:26" ht="13.5" customHeight="1" x14ac:dyDescent="0.25">
      <c r="A967" s="2"/>
      <c r="B967" s="2"/>
      <c r="C967" s="103"/>
      <c r="D967" s="2"/>
      <c r="E967" s="103"/>
      <c r="F967" s="2"/>
      <c r="G967" s="2"/>
      <c r="H967" s="2"/>
      <c r="I967" s="2"/>
      <c r="J967" s="2"/>
      <c r="K967" s="2"/>
      <c r="L967" s="2"/>
      <c r="M967" s="2"/>
      <c r="N967" s="2"/>
      <c r="O967" s="2"/>
      <c r="P967" s="2"/>
      <c r="Q967" s="2"/>
      <c r="R967" s="2"/>
      <c r="S967" s="2"/>
      <c r="T967" s="2"/>
      <c r="U967" s="2"/>
      <c r="V967" s="2"/>
      <c r="W967" s="2"/>
      <c r="X967" s="2"/>
      <c r="Y967" s="2"/>
      <c r="Z967" s="2"/>
    </row>
    <row r="968" spans="1:26" ht="13.5" customHeight="1" x14ac:dyDescent="0.25">
      <c r="A968" s="2"/>
      <c r="B968" s="2"/>
      <c r="C968" s="103"/>
      <c r="D968" s="2"/>
      <c r="E968" s="103"/>
      <c r="F968" s="2"/>
      <c r="G968" s="2"/>
      <c r="H968" s="2"/>
      <c r="I968" s="2"/>
      <c r="J968" s="2"/>
      <c r="K968" s="2"/>
      <c r="L968" s="2"/>
      <c r="M968" s="2"/>
      <c r="N968" s="2"/>
      <c r="O968" s="2"/>
      <c r="P968" s="2"/>
      <c r="Q968" s="2"/>
      <c r="R968" s="2"/>
      <c r="S968" s="2"/>
      <c r="T968" s="2"/>
      <c r="U968" s="2"/>
      <c r="V968" s="2"/>
      <c r="W968" s="2"/>
      <c r="X968" s="2"/>
      <c r="Y968" s="2"/>
      <c r="Z968" s="2"/>
    </row>
    <row r="969" spans="1:26" ht="13.5" customHeight="1" x14ac:dyDescent="0.25">
      <c r="A969" s="2"/>
      <c r="B969" s="2"/>
      <c r="C969" s="103"/>
      <c r="D969" s="2"/>
      <c r="E969" s="103"/>
      <c r="F969" s="2"/>
      <c r="G969" s="2"/>
      <c r="H969" s="2"/>
      <c r="I969" s="2"/>
      <c r="J969" s="2"/>
      <c r="K969" s="2"/>
      <c r="L969" s="2"/>
      <c r="M969" s="2"/>
      <c r="N969" s="2"/>
      <c r="O969" s="2"/>
      <c r="P969" s="2"/>
      <c r="Q969" s="2"/>
      <c r="R969" s="2"/>
      <c r="S969" s="2"/>
      <c r="T969" s="2"/>
      <c r="U969" s="2"/>
      <c r="V969" s="2"/>
      <c r="W969" s="2"/>
      <c r="X969" s="2"/>
      <c r="Y969" s="2"/>
      <c r="Z969" s="2"/>
    </row>
    <row r="970" spans="1:26" ht="13.5" customHeight="1" x14ac:dyDescent="0.25">
      <c r="A970" s="2"/>
      <c r="B970" s="2"/>
      <c r="C970" s="103"/>
      <c r="D970" s="2"/>
      <c r="E970" s="103"/>
      <c r="F970" s="2"/>
      <c r="G970" s="2"/>
      <c r="H970" s="2"/>
      <c r="I970" s="2"/>
      <c r="J970" s="2"/>
      <c r="K970" s="2"/>
      <c r="L970" s="2"/>
      <c r="M970" s="2"/>
      <c r="N970" s="2"/>
      <c r="O970" s="2"/>
      <c r="P970" s="2"/>
      <c r="Q970" s="2"/>
      <c r="R970" s="2"/>
      <c r="S970" s="2"/>
      <c r="T970" s="2"/>
      <c r="U970" s="2"/>
      <c r="V970" s="2"/>
      <c r="W970" s="2"/>
      <c r="X970" s="2"/>
      <c r="Y970" s="2"/>
      <c r="Z970" s="2"/>
    </row>
    <row r="971" spans="1:26" ht="13.5" customHeight="1" x14ac:dyDescent="0.25">
      <c r="A971" s="2"/>
      <c r="B971" s="2"/>
      <c r="C971" s="103"/>
      <c r="D971" s="2"/>
      <c r="E971" s="103"/>
      <c r="F971" s="2"/>
      <c r="G971" s="2"/>
      <c r="H971" s="2"/>
      <c r="I971" s="2"/>
      <c r="J971" s="2"/>
      <c r="K971" s="2"/>
      <c r="L971" s="2"/>
      <c r="M971" s="2"/>
      <c r="N971" s="2"/>
      <c r="O971" s="2"/>
      <c r="P971" s="2"/>
      <c r="Q971" s="2"/>
      <c r="R971" s="2"/>
      <c r="S971" s="2"/>
      <c r="T971" s="2"/>
      <c r="U971" s="2"/>
      <c r="V971" s="2"/>
      <c r="W971" s="2"/>
      <c r="X971" s="2"/>
      <c r="Y971" s="2"/>
      <c r="Z971" s="2"/>
    </row>
    <row r="972" spans="1:26" ht="13.5" customHeight="1" x14ac:dyDescent="0.25">
      <c r="A972" s="2"/>
      <c r="B972" s="2"/>
      <c r="C972" s="103"/>
      <c r="D972" s="2"/>
      <c r="E972" s="103"/>
      <c r="F972" s="2"/>
      <c r="G972" s="2"/>
      <c r="H972" s="2"/>
      <c r="I972" s="2"/>
      <c r="J972" s="2"/>
      <c r="K972" s="2"/>
      <c r="L972" s="2"/>
      <c r="M972" s="2"/>
      <c r="N972" s="2"/>
      <c r="O972" s="2"/>
      <c r="P972" s="2"/>
      <c r="Q972" s="2"/>
      <c r="R972" s="2"/>
      <c r="S972" s="2"/>
      <c r="T972" s="2"/>
      <c r="U972" s="2"/>
      <c r="V972" s="2"/>
      <c r="W972" s="2"/>
      <c r="X972" s="2"/>
      <c r="Y972" s="2"/>
      <c r="Z972" s="2"/>
    </row>
    <row r="973" spans="1:26" ht="13.5" customHeight="1" x14ac:dyDescent="0.25">
      <c r="A973" s="2"/>
      <c r="B973" s="2"/>
      <c r="C973" s="103"/>
      <c r="D973" s="2"/>
      <c r="E973" s="103"/>
      <c r="F973" s="2"/>
      <c r="G973" s="2"/>
      <c r="H973" s="2"/>
      <c r="I973" s="2"/>
      <c r="J973" s="2"/>
      <c r="K973" s="2"/>
      <c r="L973" s="2"/>
      <c r="M973" s="2"/>
      <c r="N973" s="2"/>
      <c r="O973" s="2"/>
      <c r="P973" s="2"/>
      <c r="Q973" s="2"/>
      <c r="R973" s="2"/>
      <c r="S973" s="2"/>
      <c r="T973" s="2"/>
      <c r="U973" s="2"/>
      <c r="V973" s="2"/>
      <c r="W973" s="2"/>
      <c r="X973" s="2"/>
      <c r="Y973" s="2"/>
      <c r="Z973" s="2"/>
    </row>
    <row r="974" spans="1:26" ht="13.5" customHeight="1" x14ac:dyDescent="0.25">
      <c r="A974" s="2"/>
      <c r="B974" s="2"/>
      <c r="C974" s="103"/>
      <c r="D974" s="2"/>
      <c r="E974" s="103"/>
      <c r="F974" s="2"/>
      <c r="G974" s="2"/>
      <c r="H974" s="2"/>
      <c r="I974" s="2"/>
      <c r="J974" s="2"/>
      <c r="K974" s="2"/>
      <c r="L974" s="2"/>
      <c r="M974" s="2"/>
      <c r="N974" s="2"/>
      <c r="O974" s="2"/>
      <c r="P974" s="2"/>
      <c r="Q974" s="2"/>
      <c r="R974" s="2"/>
      <c r="S974" s="2"/>
      <c r="T974" s="2"/>
      <c r="U974" s="2"/>
      <c r="V974" s="2"/>
      <c r="W974" s="2"/>
      <c r="X974" s="2"/>
      <c r="Y974" s="2"/>
      <c r="Z974" s="2"/>
    </row>
    <row r="975" spans="1:26" ht="13.5" customHeight="1" x14ac:dyDescent="0.25">
      <c r="A975" s="2"/>
      <c r="B975" s="2"/>
      <c r="C975" s="103"/>
      <c r="D975" s="2"/>
      <c r="E975" s="103"/>
      <c r="F975" s="2"/>
      <c r="G975" s="2"/>
      <c r="H975" s="2"/>
      <c r="I975" s="2"/>
      <c r="J975" s="2"/>
      <c r="K975" s="2"/>
      <c r="L975" s="2"/>
      <c r="M975" s="2"/>
      <c r="N975" s="2"/>
      <c r="O975" s="2"/>
      <c r="P975" s="2"/>
      <c r="Q975" s="2"/>
      <c r="R975" s="2"/>
      <c r="S975" s="2"/>
      <c r="T975" s="2"/>
      <c r="U975" s="2"/>
      <c r="V975" s="2"/>
      <c r="W975" s="2"/>
      <c r="X975" s="2"/>
      <c r="Y975" s="2"/>
      <c r="Z975" s="2"/>
    </row>
    <row r="976" spans="1:26" ht="13.5" customHeight="1" x14ac:dyDescent="0.25">
      <c r="A976" s="2"/>
      <c r="B976" s="2"/>
      <c r="C976" s="103"/>
      <c r="D976" s="2"/>
      <c r="E976" s="103"/>
      <c r="F976" s="2"/>
      <c r="G976" s="2"/>
      <c r="H976" s="2"/>
      <c r="I976" s="2"/>
      <c r="J976" s="2"/>
      <c r="K976" s="2"/>
      <c r="L976" s="2"/>
      <c r="M976" s="2"/>
      <c r="N976" s="2"/>
      <c r="O976" s="2"/>
      <c r="P976" s="2"/>
      <c r="Q976" s="2"/>
      <c r="R976" s="2"/>
      <c r="S976" s="2"/>
      <c r="T976" s="2"/>
      <c r="U976" s="2"/>
      <c r="V976" s="2"/>
      <c r="W976" s="2"/>
      <c r="X976" s="2"/>
      <c r="Y976" s="2"/>
      <c r="Z976" s="2"/>
    </row>
    <row r="977" spans="1:26" ht="13.5" customHeight="1" x14ac:dyDescent="0.25">
      <c r="A977" s="2"/>
      <c r="B977" s="2"/>
      <c r="C977" s="103"/>
      <c r="D977" s="2"/>
      <c r="E977" s="103"/>
      <c r="F977" s="2"/>
      <c r="G977" s="2"/>
      <c r="H977" s="2"/>
      <c r="I977" s="2"/>
      <c r="J977" s="2"/>
      <c r="K977" s="2"/>
      <c r="L977" s="2"/>
      <c r="M977" s="2"/>
      <c r="N977" s="2"/>
      <c r="O977" s="2"/>
      <c r="P977" s="2"/>
      <c r="Q977" s="2"/>
      <c r="R977" s="2"/>
      <c r="S977" s="2"/>
      <c r="T977" s="2"/>
      <c r="U977" s="2"/>
      <c r="V977" s="2"/>
      <c r="W977" s="2"/>
      <c r="X977" s="2"/>
      <c r="Y977" s="2"/>
      <c r="Z977" s="2"/>
    </row>
    <row r="978" spans="1:26" ht="13.5" customHeight="1" x14ac:dyDescent="0.25">
      <c r="A978" s="2"/>
      <c r="B978" s="2"/>
      <c r="C978" s="103"/>
      <c r="D978" s="2"/>
      <c r="E978" s="103"/>
      <c r="F978" s="2"/>
      <c r="G978" s="2"/>
      <c r="H978" s="2"/>
      <c r="I978" s="2"/>
      <c r="J978" s="2"/>
      <c r="K978" s="2"/>
      <c r="L978" s="2"/>
      <c r="M978" s="2"/>
      <c r="N978" s="2"/>
      <c r="O978" s="2"/>
      <c r="P978" s="2"/>
      <c r="Q978" s="2"/>
      <c r="R978" s="2"/>
      <c r="S978" s="2"/>
      <c r="T978" s="2"/>
      <c r="U978" s="2"/>
      <c r="V978" s="2"/>
      <c r="W978" s="2"/>
      <c r="X978" s="2"/>
      <c r="Y978" s="2"/>
      <c r="Z978" s="2"/>
    </row>
    <row r="979" spans="1:26" ht="13.5" customHeight="1" x14ac:dyDescent="0.25">
      <c r="A979" s="2"/>
      <c r="B979" s="2"/>
      <c r="C979" s="103"/>
      <c r="D979" s="2"/>
      <c r="E979" s="103"/>
      <c r="F979" s="2"/>
      <c r="G979" s="2"/>
      <c r="H979" s="2"/>
      <c r="I979" s="2"/>
      <c r="J979" s="2"/>
      <c r="K979" s="2"/>
      <c r="L979" s="2"/>
      <c r="M979" s="2"/>
      <c r="N979" s="2"/>
      <c r="O979" s="2"/>
      <c r="P979" s="2"/>
      <c r="Q979" s="2"/>
      <c r="R979" s="2"/>
      <c r="S979" s="2"/>
      <c r="T979" s="2"/>
      <c r="U979" s="2"/>
      <c r="V979" s="2"/>
      <c r="W979" s="2"/>
      <c r="X979" s="2"/>
      <c r="Y979" s="2"/>
      <c r="Z979" s="2"/>
    </row>
    <row r="980" spans="1:26" ht="13.5" customHeight="1" x14ac:dyDescent="0.25">
      <c r="A980" s="2"/>
      <c r="B980" s="2"/>
      <c r="C980" s="103"/>
      <c r="D980" s="2"/>
      <c r="E980" s="103"/>
      <c r="F980" s="2"/>
      <c r="G980" s="2"/>
      <c r="H980" s="2"/>
      <c r="I980" s="2"/>
      <c r="J980" s="2"/>
      <c r="K980" s="2"/>
      <c r="L980" s="2"/>
      <c r="M980" s="2"/>
      <c r="N980" s="2"/>
      <c r="O980" s="2"/>
      <c r="P980" s="2"/>
      <c r="Q980" s="2"/>
      <c r="R980" s="2"/>
      <c r="S980" s="2"/>
      <c r="T980" s="2"/>
      <c r="U980" s="2"/>
      <c r="V980" s="2"/>
      <c r="W980" s="2"/>
      <c r="X980" s="2"/>
      <c r="Y980" s="2"/>
      <c r="Z980" s="2"/>
    </row>
    <row r="981" spans="1:26" ht="13.5" customHeight="1" x14ac:dyDescent="0.25">
      <c r="A981" s="2"/>
      <c r="B981" s="2"/>
      <c r="C981" s="103"/>
      <c r="D981" s="2"/>
      <c r="E981" s="103"/>
      <c r="F981" s="2"/>
      <c r="G981" s="2"/>
      <c r="H981" s="2"/>
      <c r="I981" s="2"/>
      <c r="J981" s="2"/>
      <c r="K981" s="2"/>
      <c r="L981" s="2"/>
      <c r="M981" s="2"/>
      <c r="N981" s="2"/>
      <c r="O981" s="2"/>
      <c r="P981" s="2"/>
      <c r="Q981" s="2"/>
      <c r="R981" s="2"/>
      <c r="S981" s="2"/>
      <c r="T981" s="2"/>
      <c r="U981" s="2"/>
      <c r="V981" s="2"/>
      <c r="W981" s="2"/>
      <c r="X981" s="2"/>
      <c r="Y981" s="2"/>
      <c r="Z981" s="2"/>
    </row>
    <row r="982" spans="1:26" ht="13.5" customHeight="1" x14ac:dyDescent="0.25">
      <c r="A982" s="2"/>
      <c r="B982" s="2"/>
      <c r="C982" s="103"/>
      <c r="D982" s="2"/>
      <c r="E982" s="103"/>
      <c r="F982" s="2"/>
      <c r="G982" s="2"/>
      <c r="H982" s="2"/>
      <c r="I982" s="2"/>
      <c r="J982" s="2"/>
      <c r="K982" s="2"/>
      <c r="L982" s="2"/>
      <c r="M982" s="2"/>
      <c r="N982" s="2"/>
      <c r="O982" s="2"/>
      <c r="P982" s="2"/>
      <c r="Q982" s="2"/>
      <c r="R982" s="2"/>
      <c r="S982" s="2"/>
      <c r="T982" s="2"/>
      <c r="U982" s="2"/>
      <c r="V982" s="2"/>
      <c r="W982" s="2"/>
      <c r="X982" s="2"/>
      <c r="Y982" s="2"/>
      <c r="Z982" s="2"/>
    </row>
    <row r="983" spans="1:26" ht="13.5" customHeight="1" x14ac:dyDescent="0.25">
      <c r="A983" s="2"/>
      <c r="B983" s="2"/>
      <c r="C983" s="103"/>
      <c r="D983" s="2"/>
      <c r="E983" s="103"/>
      <c r="F983" s="2"/>
      <c r="G983" s="2"/>
      <c r="H983" s="2"/>
      <c r="I983" s="2"/>
      <c r="J983" s="2"/>
      <c r="K983" s="2"/>
      <c r="L983" s="2"/>
      <c r="M983" s="2"/>
      <c r="N983" s="2"/>
      <c r="O983" s="2"/>
      <c r="P983" s="2"/>
      <c r="Q983" s="2"/>
      <c r="R983" s="2"/>
      <c r="S983" s="2"/>
      <c r="T983" s="2"/>
      <c r="U983" s="2"/>
      <c r="V983" s="2"/>
      <c r="W983" s="2"/>
      <c r="X983" s="2"/>
      <c r="Y983" s="2"/>
      <c r="Z983" s="2"/>
    </row>
    <row r="984" spans="1:26" ht="13.5" customHeight="1" x14ac:dyDescent="0.25">
      <c r="A984" s="2"/>
      <c r="B984" s="2"/>
      <c r="C984" s="103"/>
      <c r="D984" s="2"/>
      <c r="E984" s="103"/>
      <c r="F984" s="2"/>
      <c r="G984" s="2"/>
      <c r="H984" s="2"/>
      <c r="I984" s="2"/>
      <c r="J984" s="2"/>
      <c r="K984" s="2"/>
      <c r="L984" s="2"/>
      <c r="M984" s="2"/>
      <c r="N984" s="2"/>
      <c r="O984" s="2"/>
      <c r="P984" s="2"/>
      <c r="Q984" s="2"/>
      <c r="R984" s="2"/>
      <c r="S984" s="2"/>
      <c r="T984" s="2"/>
      <c r="U984" s="2"/>
      <c r="V984" s="2"/>
      <c r="W984" s="2"/>
      <c r="X984" s="2"/>
      <c r="Y984" s="2"/>
      <c r="Z984" s="2"/>
    </row>
    <row r="985" spans="1:26" ht="13.5" customHeight="1" x14ac:dyDescent="0.25">
      <c r="A985" s="2"/>
      <c r="B985" s="2"/>
      <c r="C985" s="103"/>
      <c r="D985" s="2"/>
      <c r="E985" s="103"/>
      <c r="F985" s="2"/>
      <c r="G985" s="2"/>
      <c r="H985" s="2"/>
      <c r="I985" s="2"/>
      <c r="J985" s="2"/>
      <c r="K985" s="2"/>
      <c r="L985" s="2"/>
      <c r="M985" s="2"/>
      <c r="N985" s="2"/>
      <c r="O985" s="2"/>
      <c r="P985" s="2"/>
      <c r="Q985" s="2"/>
      <c r="R985" s="2"/>
      <c r="S985" s="2"/>
      <c r="T985" s="2"/>
      <c r="U985" s="2"/>
      <c r="V985" s="2"/>
      <c r="W985" s="2"/>
      <c r="X985" s="2"/>
      <c r="Y985" s="2"/>
      <c r="Z985" s="2"/>
    </row>
    <row r="986" spans="1:26" ht="13.5" customHeight="1" x14ac:dyDescent="0.25">
      <c r="A986" s="2"/>
      <c r="B986" s="2"/>
      <c r="C986" s="103"/>
      <c r="D986" s="2"/>
      <c r="E986" s="103"/>
      <c r="F986" s="2"/>
      <c r="G986" s="2"/>
      <c r="H986" s="2"/>
      <c r="I986" s="2"/>
      <c r="J986" s="2"/>
      <c r="K986" s="2"/>
      <c r="L986" s="2"/>
      <c r="M986" s="2"/>
      <c r="N986" s="2"/>
      <c r="O986" s="2"/>
      <c r="P986" s="2"/>
      <c r="Q986" s="2"/>
      <c r="R986" s="2"/>
      <c r="S986" s="2"/>
      <c r="T986" s="2"/>
      <c r="U986" s="2"/>
      <c r="V986" s="2"/>
      <c r="W986" s="2"/>
      <c r="X986" s="2"/>
      <c r="Y986" s="2"/>
      <c r="Z986" s="2"/>
    </row>
    <row r="987" spans="1:26" ht="13.5" customHeight="1" x14ac:dyDescent="0.25">
      <c r="A987" s="2"/>
      <c r="B987" s="2"/>
      <c r="C987" s="103"/>
      <c r="D987" s="2"/>
      <c r="E987" s="103"/>
      <c r="F987" s="2"/>
      <c r="G987" s="2"/>
      <c r="H987" s="2"/>
      <c r="I987" s="2"/>
      <c r="J987" s="2"/>
      <c r="K987" s="2"/>
      <c r="L987" s="2"/>
      <c r="M987" s="2"/>
      <c r="N987" s="2"/>
      <c r="O987" s="2"/>
      <c r="P987" s="2"/>
      <c r="Q987" s="2"/>
      <c r="R987" s="2"/>
      <c r="S987" s="2"/>
      <c r="T987" s="2"/>
      <c r="U987" s="2"/>
      <c r="V987" s="2"/>
      <c r="W987" s="2"/>
      <c r="X987" s="2"/>
      <c r="Y987" s="2"/>
      <c r="Z987" s="2"/>
    </row>
    <row r="988" spans="1:26" ht="13.5" customHeight="1" x14ac:dyDescent="0.25">
      <c r="A988" s="2"/>
      <c r="B988" s="2"/>
      <c r="C988" s="103"/>
      <c r="D988" s="2"/>
      <c r="E988" s="103"/>
      <c r="F988" s="2"/>
      <c r="G988" s="2"/>
      <c r="H988" s="2"/>
      <c r="I988" s="2"/>
      <c r="J988" s="2"/>
      <c r="K988" s="2"/>
      <c r="L988" s="2"/>
      <c r="M988" s="2"/>
      <c r="N988" s="2"/>
      <c r="O988" s="2"/>
      <c r="P988" s="2"/>
      <c r="Q988" s="2"/>
      <c r="R988" s="2"/>
      <c r="S988" s="2"/>
      <c r="T988" s="2"/>
      <c r="U988" s="2"/>
      <c r="V988" s="2"/>
      <c r="W988" s="2"/>
      <c r="X988" s="2"/>
      <c r="Y988" s="2"/>
      <c r="Z988" s="2"/>
    </row>
    <row r="989" spans="1:26" ht="13.5" customHeight="1" x14ac:dyDescent="0.25">
      <c r="A989" s="2"/>
      <c r="B989" s="2"/>
      <c r="C989" s="103"/>
      <c r="D989" s="2"/>
      <c r="E989" s="103"/>
      <c r="F989" s="2"/>
      <c r="G989" s="2"/>
      <c r="H989" s="2"/>
      <c r="I989" s="2"/>
      <c r="J989" s="2"/>
      <c r="K989" s="2"/>
      <c r="L989" s="2"/>
      <c r="M989" s="2"/>
      <c r="N989" s="2"/>
      <c r="O989" s="2"/>
      <c r="P989" s="2"/>
      <c r="Q989" s="2"/>
      <c r="R989" s="2"/>
      <c r="S989" s="2"/>
      <c r="T989" s="2"/>
      <c r="U989" s="2"/>
      <c r="V989" s="2"/>
      <c r="W989" s="2"/>
      <c r="X989" s="2"/>
      <c r="Y989" s="2"/>
      <c r="Z989" s="2"/>
    </row>
    <row r="990" spans="1:26" ht="13.5" customHeight="1" x14ac:dyDescent="0.25">
      <c r="A990" s="2"/>
      <c r="B990" s="2"/>
      <c r="C990" s="103"/>
      <c r="D990" s="2"/>
      <c r="E990" s="103"/>
      <c r="F990" s="2"/>
      <c r="G990" s="2"/>
      <c r="H990" s="2"/>
      <c r="I990" s="2"/>
      <c r="J990" s="2"/>
      <c r="K990" s="2"/>
      <c r="L990" s="2"/>
      <c r="M990" s="2"/>
      <c r="N990" s="2"/>
      <c r="O990" s="2"/>
      <c r="P990" s="2"/>
      <c r="Q990" s="2"/>
      <c r="R990" s="2"/>
      <c r="S990" s="2"/>
      <c r="T990" s="2"/>
      <c r="U990" s="2"/>
      <c r="V990" s="2"/>
      <c r="W990" s="2"/>
      <c r="X990" s="2"/>
      <c r="Y990" s="2"/>
      <c r="Z990" s="2"/>
    </row>
    <row r="991" spans="1:26" ht="13.5" customHeight="1" x14ac:dyDescent="0.25">
      <c r="A991" s="2"/>
      <c r="B991" s="2"/>
      <c r="C991" s="103"/>
      <c r="D991" s="2"/>
      <c r="E991" s="103"/>
      <c r="F991" s="2"/>
      <c r="G991" s="2"/>
      <c r="H991" s="2"/>
      <c r="I991" s="2"/>
      <c r="J991" s="2"/>
      <c r="K991" s="2"/>
      <c r="L991" s="2"/>
      <c r="M991" s="2"/>
      <c r="N991" s="2"/>
      <c r="O991" s="2"/>
      <c r="P991" s="2"/>
      <c r="Q991" s="2"/>
      <c r="R991" s="2"/>
      <c r="S991" s="2"/>
      <c r="T991" s="2"/>
      <c r="U991" s="2"/>
      <c r="V991" s="2"/>
      <c r="W991" s="2"/>
      <c r="X991" s="2"/>
      <c r="Y991" s="2"/>
      <c r="Z991" s="2"/>
    </row>
    <row r="992" spans="1:26" ht="13.5" customHeight="1" x14ac:dyDescent="0.25">
      <c r="A992" s="2"/>
      <c r="B992" s="2"/>
      <c r="C992" s="103"/>
      <c r="D992" s="2"/>
      <c r="E992" s="103"/>
      <c r="F992" s="2"/>
      <c r="G992" s="2"/>
      <c r="H992" s="2"/>
      <c r="I992" s="2"/>
      <c r="J992" s="2"/>
      <c r="K992" s="2"/>
      <c r="L992" s="2"/>
      <c r="M992" s="2"/>
      <c r="N992" s="2"/>
      <c r="O992" s="2"/>
      <c r="P992" s="2"/>
      <c r="Q992" s="2"/>
      <c r="R992" s="2"/>
      <c r="S992" s="2"/>
      <c r="T992" s="2"/>
      <c r="U992" s="2"/>
      <c r="V992" s="2"/>
      <c r="W992" s="2"/>
      <c r="X992" s="2"/>
      <c r="Y992" s="2"/>
      <c r="Z992" s="2"/>
    </row>
    <row r="993" spans="1:26" ht="13.5" customHeight="1" x14ac:dyDescent="0.25">
      <c r="A993" s="2"/>
      <c r="B993" s="2"/>
      <c r="C993" s="103"/>
      <c r="D993" s="2"/>
      <c r="E993" s="103"/>
      <c r="F993" s="2"/>
      <c r="G993" s="2"/>
      <c r="H993" s="2"/>
      <c r="I993" s="2"/>
      <c r="J993" s="2"/>
      <c r="K993" s="2"/>
      <c r="L993" s="2"/>
      <c r="M993" s="2"/>
      <c r="N993" s="2"/>
      <c r="O993" s="2"/>
      <c r="P993" s="2"/>
      <c r="Q993" s="2"/>
      <c r="R993" s="2"/>
      <c r="S993" s="2"/>
      <c r="T993" s="2"/>
      <c r="U993" s="2"/>
      <c r="V993" s="2"/>
      <c r="W993" s="2"/>
      <c r="X993" s="2"/>
      <c r="Y993" s="2"/>
      <c r="Z993" s="2"/>
    </row>
    <row r="994" spans="1:26" ht="13.5" customHeight="1" x14ac:dyDescent="0.25">
      <c r="A994" s="2"/>
      <c r="B994" s="2"/>
      <c r="C994" s="103"/>
      <c r="D994" s="2"/>
      <c r="E994" s="103"/>
      <c r="F994" s="2"/>
      <c r="G994" s="2"/>
      <c r="H994" s="2"/>
      <c r="I994" s="2"/>
      <c r="J994" s="2"/>
      <c r="K994" s="2"/>
      <c r="L994" s="2"/>
      <c r="M994" s="2"/>
      <c r="N994" s="2"/>
      <c r="O994" s="2"/>
      <c r="P994" s="2"/>
      <c r="Q994" s="2"/>
      <c r="R994" s="2"/>
      <c r="S994" s="2"/>
      <c r="T994" s="2"/>
      <c r="U994" s="2"/>
      <c r="V994" s="2"/>
      <c r="W994" s="2"/>
      <c r="X994" s="2"/>
      <c r="Y994" s="2"/>
      <c r="Z994" s="2"/>
    </row>
    <row r="995" spans="1:26" ht="13.5" customHeight="1" x14ac:dyDescent="0.25">
      <c r="A995" s="2"/>
      <c r="B995" s="2"/>
      <c r="C995" s="103"/>
      <c r="D995" s="2"/>
      <c r="E995" s="103"/>
      <c r="F995" s="2"/>
      <c r="G995" s="2"/>
      <c r="H995" s="2"/>
      <c r="I995" s="2"/>
      <c r="J995" s="2"/>
      <c r="K995" s="2"/>
      <c r="L995" s="2"/>
      <c r="M995" s="2"/>
      <c r="N995" s="2"/>
      <c r="O995" s="2"/>
      <c r="P995" s="2"/>
      <c r="Q995" s="2"/>
      <c r="R995" s="2"/>
      <c r="S995" s="2"/>
      <c r="T995" s="2"/>
      <c r="U995" s="2"/>
      <c r="V995" s="2"/>
      <c r="W995" s="2"/>
      <c r="X995" s="2"/>
      <c r="Y995" s="2"/>
      <c r="Z995" s="2"/>
    </row>
    <row r="996" spans="1:26" ht="13.5" customHeight="1" x14ac:dyDescent="0.25">
      <c r="A996" s="2"/>
      <c r="B996" s="2"/>
      <c r="C996" s="103"/>
      <c r="D996" s="2"/>
      <c r="E996" s="103"/>
      <c r="F996" s="2"/>
      <c r="G996" s="2"/>
      <c r="H996" s="2"/>
      <c r="I996" s="2"/>
      <c r="J996" s="2"/>
      <c r="K996" s="2"/>
      <c r="L996" s="2"/>
      <c r="M996" s="2"/>
      <c r="N996" s="2"/>
      <c r="O996" s="2"/>
      <c r="P996" s="2"/>
      <c r="Q996" s="2"/>
      <c r="R996" s="2"/>
      <c r="S996" s="2"/>
      <c r="T996" s="2"/>
      <c r="U996" s="2"/>
      <c r="V996" s="2"/>
      <c r="W996" s="2"/>
      <c r="X996" s="2"/>
      <c r="Y996" s="2"/>
      <c r="Z996" s="2"/>
    </row>
    <row r="997" spans="1:26" ht="13.5" customHeight="1" x14ac:dyDescent="0.25">
      <c r="A997" s="2"/>
      <c r="B997" s="2"/>
      <c r="C997" s="103"/>
      <c r="D997" s="2"/>
      <c r="E997" s="103"/>
      <c r="F997" s="2"/>
      <c r="G997" s="2"/>
      <c r="H997" s="2"/>
      <c r="I997" s="2"/>
      <c r="J997" s="2"/>
      <c r="K997" s="2"/>
      <c r="L997" s="2"/>
      <c r="M997" s="2"/>
      <c r="N997" s="2"/>
      <c r="O997" s="2"/>
      <c r="P997" s="2"/>
      <c r="Q997" s="2"/>
      <c r="R997" s="2"/>
      <c r="S997" s="2"/>
      <c r="T997" s="2"/>
      <c r="U997" s="2"/>
      <c r="V997" s="2"/>
      <c r="W997" s="2"/>
      <c r="X997" s="2"/>
      <c r="Y997" s="2"/>
      <c r="Z997" s="2"/>
    </row>
    <row r="998" spans="1:26" ht="13.5" customHeight="1" x14ac:dyDescent="0.25">
      <c r="A998" s="2"/>
      <c r="B998" s="2"/>
      <c r="C998" s="103"/>
      <c r="D998" s="2"/>
      <c r="E998" s="103"/>
      <c r="F998" s="2"/>
      <c r="G998" s="2"/>
      <c r="H998" s="2"/>
      <c r="I998" s="2"/>
      <c r="J998" s="2"/>
      <c r="K998" s="2"/>
      <c r="L998" s="2"/>
      <c r="M998" s="2"/>
      <c r="N998" s="2"/>
      <c r="O998" s="2"/>
      <c r="P998" s="2"/>
      <c r="Q998" s="2"/>
      <c r="R998" s="2"/>
      <c r="S998" s="2"/>
      <c r="T998" s="2"/>
      <c r="U998" s="2"/>
      <c r="V998" s="2"/>
      <c r="W998" s="2"/>
      <c r="X998" s="2"/>
      <c r="Y998" s="2"/>
      <c r="Z998" s="2"/>
    </row>
    <row r="999" spans="1:26" ht="13.5" customHeight="1" x14ac:dyDescent="0.25">
      <c r="A999" s="2"/>
      <c r="B999" s="2"/>
      <c r="C999" s="103"/>
      <c r="D999" s="2"/>
      <c r="E999" s="103"/>
      <c r="F999" s="2"/>
      <c r="G999" s="2"/>
      <c r="H999" s="2"/>
      <c r="I999" s="2"/>
      <c r="J999" s="2"/>
      <c r="K999" s="2"/>
      <c r="L999" s="2"/>
      <c r="M999" s="2"/>
      <c r="N999" s="2"/>
      <c r="O999" s="2"/>
      <c r="P999" s="2"/>
      <c r="Q999" s="2"/>
      <c r="R999" s="2"/>
      <c r="S999" s="2"/>
      <c r="T999" s="2"/>
      <c r="U999" s="2"/>
      <c r="V999" s="2"/>
      <c r="W999" s="2"/>
      <c r="X999" s="2"/>
      <c r="Y999" s="2"/>
      <c r="Z999" s="2"/>
    </row>
    <row r="1000" spans="1:26" ht="13.5" customHeight="1" x14ac:dyDescent="0.25">
      <c r="A1000" s="2"/>
      <c r="B1000" s="2"/>
      <c r="C1000" s="103"/>
      <c r="D1000" s="2"/>
      <c r="E1000" s="103"/>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5" right="0.75" top="1" bottom="1" header="0" footer="0"/>
  <pageSetup paperSize="9"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A248"/>
  <sheetViews>
    <sheetView topLeftCell="BE1" zoomScale="78" zoomScaleNormal="78" workbookViewId="0">
      <pane ySplit="5" topLeftCell="A6" activePane="bottomLeft" state="frozen"/>
      <selection pane="bottomLeft" activeCell="BM1" sqref="BM1"/>
    </sheetView>
  </sheetViews>
  <sheetFormatPr baseColWidth="10" defaultColWidth="11.42578125" defaultRowHeight="12.75" customHeight="1" x14ac:dyDescent="0.25"/>
  <cols>
    <col min="1" max="1" width="22.7109375" style="196" customWidth="1"/>
    <col min="2" max="4" width="20.7109375" style="196" customWidth="1"/>
    <col min="5" max="6" width="10.7109375" style="196" customWidth="1"/>
    <col min="7" max="8" width="10.7109375" style="197" customWidth="1"/>
    <col min="9" max="9" width="10.7109375" style="196" customWidth="1"/>
    <col min="10" max="10" width="3.7109375" style="196" customWidth="1"/>
    <col min="11" max="11" width="19.5703125" style="196" customWidth="1"/>
    <col min="12" max="12" width="9.85546875" style="198" customWidth="1"/>
    <col min="13" max="62" width="3.28515625" style="197" customWidth="1"/>
    <col min="63" max="64" width="10.7109375" style="196" customWidth="1"/>
    <col min="65" max="65" width="22.5703125" style="196" customWidth="1"/>
    <col min="66" max="68" width="20.7109375" style="196" customWidth="1"/>
    <col min="69" max="73" width="10.7109375" style="196" customWidth="1"/>
    <col min="74" max="74" width="3.7109375" style="196" customWidth="1"/>
    <col min="75" max="75" width="19.5703125" style="196" customWidth="1"/>
    <col min="76" max="76" width="9.85546875" style="196" customWidth="1"/>
    <col min="77" max="128" width="3.28515625" style="196" customWidth="1"/>
    <col min="129" max="129" width="10.7109375" style="196" customWidth="1"/>
    <col min="130" max="154" width="10.7109375" style="196" hidden="1" customWidth="1"/>
    <col min="155" max="155" width="11.42578125" style="196" hidden="1" customWidth="1"/>
    <col min="156" max="156" width="13.28515625" style="196" hidden="1" customWidth="1"/>
    <col min="157" max="157" width="11.42578125" style="196" hidden="1" customWidth="1"/>
    <col min="158" max="16384" width="11.42578125" style="196"/>
  </cols>
  <sheetData>
    <row r="1" spans="1:156" ht="12.75" customHeight="1" x14ac:dyDescent="0.25">
      <c r="A1" s="195" t="s">
        <v>363</v>
      </c>
      <c r="BM1" s="195" t="str">
        <f>A1</f>
        <v>ANÁLISIS DE VARIANZA PARA COMPARAR CULTIVARES DENTRO DE UN MISMO NIVEL DE MANEJO (fungicida, alta tecnología, etc.)</v>
      </c>
    </row>
    <row r="2" spans="1:156" ht="12.75" customHeight="1" x14ac:dyDescent="0.25">
      <c r="A2" s="199" t="s">
        <v>103</v>
      </c>
      <c r="BM2" s="195"/>
    </row>
    <row r="3" spans="1:156" ht="12.75" customHeight="1" x14ac:dyDescent="0.25">
      <c r="A3" s="199"/>
      <c r="BM3" s="195"/>
    </row>
    <row r="4" spans="1:156" s="205" customFormat="1" ht="23.25" x14ac:dyDescent="0.35">
      <c r="A4" s="200" t="s">
        <v>364</v>
      </c>
      <c r="B4" s="201"/>
      <c r="C4" s="201"/>
      <c r="D4" s="201"/>
      <c r="E4" s="201"/>
      <c r="F4" s="201"/>
      <c r="G4" s="202"/>
      <c r="H4" s="202"/>
      <c r="I4" s="201"/>
      <c r="J4" s="201"/>
      <c r="K4" s="201"/>
      <c r="L4" s="203"/>
      <c r="M4" s="202"/>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c r="BC4" s="204"/>
      <c r="BD4" s="204"/>
      <c r="BE4" s="204"/>
      <c r="BF4" s="204"/>
      <c r="BG4" s="204"/>
      <c r="BH4" s="204"/>
      <c r="BI4" s="204"/>
      <c r="BJ4" s="204"/>
      <c r="BM4" s="206" t="s">
        <v>364</v>
      </c>
    </row>
    <row r="5" spans="1:156" ht="23.25" x14ac:dyDescent="0.35">
      <c r="A5" s="200" t="s">
        <v>365</v>
      </c>
      <c r="BM5" s="206" t="s">
        <v>365</v>
      </c>
    </row>
    <row r="6" spans="1:156" s="207" customFormat="1" ht="12.75" customHeight="1" x14ac:dyDescent="0.25">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M6" s="199" t="str">
        <f>A2</f>
        <v>Celdas en este color tiene formulas que no deberían modificarse</v>
      </c>
    </row>
    <row r="7" spans="1:156" ht="103.5" customHeight="1" x14ac:dyDescent="0.25">
      <c r="J7" s="197"/>
      <c r="K7" s="197"/>
      <c r="M7" s="209" t="str">
        <f t="shared" ref="M7:AR7" si="0">IFERROR(INDEX(RTO1SF_ORD,M8,1),"sd")</f>
        <v>BIO BASILIO</v>
      </c>
      <c r="N7" s="209" t="str">
        <f t="shared" si="0"/>
        <v>Klein Titanio</v>
      </c>
      <c r="O7" s="209" t="str">
        <f t="shared" si="0"/>
        <v>SY 120</v>
      </c>
      <c r="P7" s="209">
        <f t="shared" si="0"/>
        <v>0</v>
      </c>
      <c r="Q7" s="209">
        <f t="shared" si="0"/>
        <v>0</v>
      </c>
      <c r="R7" s="209">
        <f t="shared" si="0"/>
        <v>0</v>
      </c>
      <c r="S7" s="209">
        <f t="shared" si="0"/>
        <v>0</v>
      </c>
      <c r="T7" s="209">
        <f t="shared" si="0"/>
        <v>0</v>
      </c>
      <c r="U7" s="209">
        <f t="shared" si="0"/>
        <v>0</v>
      </c>
      <c r="V7" s="209">
        <f t="shared" si="0"/>
        <v>0</v>
      </c>
      <c r="W7" s="209">
        <f t="shared" si="0"/>
        <v>0</v>
      </c>
      <c r="X7" s="209">
        <f t="shared" si="0"/>
        <v>0</v>
      </c>
      <c r="Y7" s="209">
        <f t="shared" si="0"/>
        <v>0</v>
      </c>
      <c r="Z7" s="209">
        <f t="shared" si="0"/>
        <v>0</v>
      </c>
      <c r="AA7" s="209">
        <f t="shared" si="0"/>
        <v>0</v>
      </c>
      <c r="AB7" s="209">
        <f t="shared" si="0"/>
        <v>0</v>
      </c>
      <c r="AC7" s="209">
        <f t="shared" si="0"/>
        <v>0</v>
      </c>
      <c r="AD7" s="209">
        <f t="shared" si="0"/>
        <v>0</v>
      </c>
      <c r="AE7" s="209">
        <f t="shared" si="0"/>
        <v>0</v>
      </c>
      <c r="AF7" s="209">
        <f t="shared" si="0"/>
        <v>0</v>
      </c>
      <c r="AG7" s="209">
        <f t="shared" si="0"/>
        <v>0</v>
      </c>
      <c r="AH7" s="209">
        <f t="shared" si="0"/>
        <v>0</v>
      </c>
      <c r="AI7" s="209">
        <f t="shared" si="0"/>
        <v>0</v>
      </c>
      <c r="AJ7" s="209">
        <f t="shared" si="0"/>
        <v>0</v>
      </c>
      <c r="AK7" s="209">
        <f t="shared" si="0"/>
        <v>0</v>
      </c>
      <c r="AL7" s="209">
        <f t="shared" si="0"/>
        <v>0</v>
      </c>
      <c r="AM7" s="209">
        <f t="shared" si="0"/>
        <v>0</v>
      </c>
      <c r="AN7" s="209">
        <f t="shared" si="0"/>
        <v>0</v>
      </c>
      <c r="AO7" s="209">
        <f t="shared" si="0"/>
        <v>0</v>
      </c>
      <c r="AP7" s="209">
        <f t="shared" si="0"/>
        <v>0</v>
      </c>
      <c r="AQ7" s="209">
        <f t="shared" si="0"/>
        <v>0</v>
      </c>
      <c r="AR7" s="209">
        <f t="shared" si="0"/>
        <v>0</v>
      </c>
      <c r="AS7" s="209">
        <f t="shared" ref="AS7:BJ7" si="1">IFERROR(INDEX(RTO1SF_ORD,AS8,1),"sd")</f>
        <v>0</v>
      </c>
      <c r="AT7" s="209">
        <f t="shared" si="1"/>
        <v>0</v>
      </c>
      <c r="AU7" s="209">
        <f t="shared" si="1"/>
        <v>0</v>
      </c>
      <c r="AV7" s="209">
        <f t="shared" si="1"/>
        <v>0</v>
      </c>
      <c r="AW7" s="209">
        <f t="shared" si="1"/>
        <v>0</v>
      </c>
      <c r="AX7" s="209">
        <f t="shared" si="1"/>
        <v>0</v>
      </c>
      <c r="AY7" s="209">
        <f t="shared" si="1"/>
        <v>0</v>
      </c>
      <c r="AZ7" s="209">
        <f t="shared" si="1"/>
        <v>0</v>
      </c>
      <c r="BA7" s="209">
        <f t="shared" si="1"/>
        <v>0</v>
      </c>
      <c r="BB7" s="209">
        <f t="shared" si="1"/>
        <v>0</v>
      </c>
      <c r="BC7" s="209">
        <f t="shared" si="1"/>
        <v>0</v>
      </c>
      <c r="BD7" s="209">
        <f t="shared" si="1"/>
        <v>0</v>
      </c>
      <c r="BE7" s="209">
        <f t="shared" si="1"/>
        <v>0</v>
      </c>
      <c r="BF7" s="209">
        <f t="shared" si="1"/>
        <v>0</v>
      </c>
      <c r="BG7" s="209">
        <f t="shared" si="1"/>
        <v>0</v>
      </c>
      <c r="BH7" s="209">
        <f t="shared" si="1"/>
        <v>0</v>
      </c>
      <c r="BI7" s="209">
        <f t="shared" si="1"/>
        <v>0</v>
      </c>
      <c r="BJ7" s="209">
        <f t="shared" si="1"/>
        <v>0</v>
      </c>
      <c r="BS7" s="197"/>
      <c r="BT7" s="197"/>
      <c r="BV7" s="197"/>
      <c r="BW7" s="197"/>
      <c r="BX7" s="198"/>
      <c r="BY7" s="209" t="str">
        <f t="shared" ref="BY7:DD7" si="2">IFERROR(INDEX(RTO1CF_ORD,BY8,1),"sd")</f>
        <v>Klein Titanio</v>
      </c>
      <c r="BZ7" s="209" t="str">
        <f t="shared" si="2"/>
        <v>SY 120</v>
      </c>
      <c r="CA7" s="209" t="str">
        <f t="shared" si="2"/>
        <v>BIO BASILIO</v>
      </c>
      <c r="CB7" s="209">
        <f t="shared" si="2"/>
        <v>0</v>
      </c>
      <c r="CC7" s="209">
        <f t="shared" si="2"/>
        <v>0</v>
      </c>
      <c r="CD7" s="209">
        <f t="shared" si="2"/>
        <v>0</v>
      </c>
      <c r="CE7" s="209">
        <f t="shared" si="2"/>
        <v>0</v>
      </c>
      <c r="CF7" s="209">
        <f t="shared" si="2"/>
        <v>0</v>
      </c>
      <c r="CG7" s="209">
        <f t="shared" si="2"/>
        <v>0</v>
      </c>
      <c r="CH7" s="209">
        <f t="shared" si="2"/>
        <v>0</v>
      </c>
      <c r="CI7" s="209">
        <f t="shared" si="2"/>
        <v>0</v>
      </c>
      <c r="CJ7" s="209">
        <f t="shared" si="2"/>
        <v>0</v>
      </c>
      <c r="CK7" s="209">
        <f t="shared" si="2"/>
        <v>0</v>
      </c>
      <c r="CL7" s="209">
        <f t="shared" si="2"/>
        <v>0</v>
      </c>
      <c r="CM7" s="209">
        <f t="shared" si="2"/>
        <v>0</v>
      </c>
      <c r="CN7" s="209">
        <f t="shared" si="2"/>
        <v>0</v>
      </c>
      <c r="CO7" s="209">
        <f t="shared" si="2"/>
        <v>0</v>
      </c>
      <c r="CP7" s="209">
        <f t="shared" si="2"/>
        <v>0</v>
      </c>
      <c r="CQ7" s="209">
        <f t="shared" si="2"/>
        <v>0</v>
      </c>
      <c r="CR7" s="209">
        <f t="shared" si="2"/>
        <v>0</v>
      </c>
      <c r="CS7" s="209">
        <f t="shared" si="2"/>
        <v>0</v>
      </c>
      <c r="CT7" s="209">
        <f t="shared" si="2"/>
        <v>0</v>
      </c>
      <c r="CU7" s="209">
        <f t="shared" si="2"/>
        <v>0</v>
      </c>
      <c r="CV7" s="209">
        <f t="shared" si="2"/>
        <v>0</v>
      </c>
      <c r="CW7" s="209">
        <f t="shared" si="2"/>
        <v>0</v>
      </c>
      <c r="CX7" s="209">
        <f t="shared" si="2"/>
        <v>0</v>
      </c>
      <c r="CY7" s="209">
        <f t="shared" si="2"/>
        <v>0</v>
      </c>
      <c r="CZ7" s="209">
        <f t="shared" si="2"/>
        <v>0</v>
      </c>
      <c r="DA7" s="209">
        <f t="shared" si="2"/>
        <v>0</v>
      </c>
      <c r="DB7" s="209">
        <f t="shared" si="2"/>
        <v>0</v>
      </c>
      <c r="DC7" s="209">
        <f t="shared" si="2"/>
        <v>0</v>
      </c>
      <c r="DD7" s="209">
        <f t="shared" si="2"/>
        <v>0</v>
      </c>
      <c r="DE7" s="209">
        <f t="shared" ref="DE7:DV7" si="3">IFERROR(INDEX(RTO1CF_ORD,DE8,1),"sd")</f>
        <v>0</v>
      </c>
      <c r="DF7" s="209">
        <f t="shared" si="3"/>
        <v>0</v>
      </c>
      <c r="DG7" s="209">
        <f t="shared" si="3"/>
        <v>0</v>
      </c>
      <c r="DH7" s="209">
        <f t="shared" si="3"/>
        <v>0</v>
      </c>
      <c r="DI7" s="209">
        <f t="shared" si="3"/>
        <v>0</v>
      </c>
      <c r="DJ7" s="209">
        <f t="shared" si="3"/>
        <v>0</v>
      </c>
      <c r="DK7" s="209">
        <f t="shared" si="3"/>
        <v>0</v>
      </c>
      <c r="DL7" s="209">
        <f t="shared" si="3"/>
        <v>0</v>
      </c>
      <c r="DM7" s="209">
        <f t="shared" si="3"/>
        <v>0</v>
      </c>
      <c r="DN7" s="209">
        <f t="shared" si="3"/>
        <v>0</v>
      </c>
      <c r="DO7" s="209">
        <f t="shared" si="3"/>
        <v>0</v>
      </c>
      <c r="DP7" s="209">
        <f t="shared" si="3"/>
        <v>0</v>
      </c>
      <c r="DQ7" s="209">
        <f t="shared" si="3"/>
        <v>0</v>
      </c>
      <c r="DR7" s="209">
        <f t="shared" si="3"/>
        <v>0</v>
      </c>
      <c r="DS7" s="209">
        <f t="shared" si="3"/>
        <v>0</v>
      </c>
      <c r="DT7" s="209">
        <f t="shared" si="3"/>
        <v>0</v>
      </c>
      <c r="DU7" s="209">
        <f t="shared" si="3"/>
        <v>0</v>
      </c>
      <c r="DV7" s="209">
        <f t="shared" si="3"/>
        <v>0</v>
      </c>
      <c r="DW7" s="210"/>
      <c r="DX7" s="210"/>
      <c r="DZ7" s="211" t="s">
        <v>259</v>
      </c>
      <c r="EA7" s="212" t="s">
        <v>108</v>
      </c>
      <c r="EB7" s="212">
        <v>1</v>
      </c>
      <c r="EC7" s="212">
        <v>2</v>
      </c>
      <c r="ED7" s="212">
        <v>3</v>
      </c>
      <c r="EE7" s="212">
        <v>4</v>
      </c>
      <c r="EF7" s="213" t="s">
        <v>260</v>
      </c>
      <c r="EG7" s="213" t="s">
        <v>261</v>
      </c>
      <c r="EH7" s="212"/>
      <c r="EI7" s="212" t="s">
        <v>262</v>
      </c>
      <c r="EJ7" s="212"/>
      <c r="EK7" s="214"/>
      <c r="EL7" s="211" t="s">
        <v>263</v>
      </c>
      <c r="EM7" s="212" t="s">
        <v>108</v>
      </c>
      <c r="EN7" s="212">
        <v>1</v>
      </c>
      <c r="EO7" s="212">
        <v>2</v>
      </c>
      <c r="EP7" s="212">
        <v>3</v>
      </c>
      <c r="EQ7" s="212">
        <v>4</v>
      </c>
      <c r="ER7" s="213" t="s">
        <v>260</v>
      </c>
      <c r="ES7" s="213" t="s">
        <v>261</v>
      </c>
      <c r="ET7" s="212"/>
      <c r="EU7" s="212" t="s">
        <v>262</v>
      </c>
      <c r="EV7" s="212"/>
      <c r="EW7" s="214"/>
      <c r="EX7" s="213" t="s">
        <v>261</v>
      </c>
      <c r="EY7" s="214" t="s">
        <v>264</v>
      </c>
      <c r="EZ7" s="214"/>
    </row>
    <row r="8" spans="1:156" ht="12.75" customHeight="1" x14ac:dyDescent="0.25">
      <c r="A8" s="215" t="str">
        <f>Fechas!$C$4</f>
        <v>1º ÉPOCA: CICLO LARGO SIN FUNGICIDA</v>
      </c>
      <c r="B8" s="216"/>
      <c r="C8" s="216"/>
      <c r="D8" s="216"/>
      <c r="E8" s="216"/>
      <c r="F8" s="216"/>
      <c r="G8" s="217"/>
      <c r="J8" s="197"/>
      <c r="K8" s="218" t="s">
        <v>108</v>
      </c>
      <c r="L8" s="219" t="s">
        <v>265</v>
      </c>
      <c r="M8" s="220">
        <v>1</v>
      </c>
      <c r="N8" s="220">
        <f>M8+1</f>
        <v>2</v>
      </c>
      <c r="O8" s="220">
        <f t="shared" ref="O8:BJ8" si="4">N8+1</f>
        <v>3</v>
      </c>
      <c r="P8" s="220">
        <f t="shared" si="4"/>
        <v>4</v>
      </c>
      <c r="Q8" s="220">
        <f t="shared" si="4"/>
        <v>5</v>
      </c>
      <c r="R8" s="220">
        <f t="shared" si="4"/>
        <v>6</v>
      </c>
      <c r="S8" s="220">
        <f t="shared" si="4"/>
        <v>7</v>
      </c>
      <c r="T8" s="220">
        <f t="shared" si="4"/>
        <v>8</v>
      </c>
      <c r="U8" s="220">
        <f t="shared" si="4"/>
        <v>9</v>
      </c>
      <c r="V8" s="220">
        <f t="shared" si="4"/>
        <v>10</v>
      </c>
      <c r="W8" s="220">
        <f t="shared" si="4"/>
        <v>11</v>
      </c>
      <c r="X8" s="220">
        <f t="shared" si="4"/>
        <v>12</v>
      </c>
      <c r="Y8" s="220">
        <f t="shared" si="4"/>
        <v>13</v>
      </c>
      <c r="Z8" s="220">
        <f t="shared" si="4"/>
        <v>14</v>
      </c>
      <c r="AA8" s="220">
        <f t="shared" si="4"/>
        <v>15</v>
      </c>
      <c r="AB8" s="220">
        <f t="shared" si="4"/>
        <v>16</v>
      </c>
      <c r="AC8" s="220">
        <f t="shared" si="4"/>
        <v>17</v>
      </c>
      <c r="AD8" s="220">
        <f t="shared" si="4"/>
        <v>18</v>
      </c>
      <c r="AE8" s="220">
        <f t="shared" si="4"/>
        <v>19</v>
      </c>
      <c r="AF8" s="220">
        <f t="shared" si="4"/>
        <v>20</v>
      </c>
      <c r="AG8" s="220">
        <f t="shared" si="4"/>
        <v>21</v>
      </c>
      <c r="AH8" s="220">
        <f t="shared" si="4"/>
        <v>22</v>
      </c>
      <c r="AI8" s="220">
        <f t="shared" si="4"/>
        <v>23</v>
      </c>
      <c r="AJ8" s="220">
        <f t="shared" si="4"/>
        <v>24</v>
      </c>
      <c r="AK8" s="220">
        <f t="shared" si="4"/>
        <v>25</v>
      </c>
      <c r="AL8" s="220">
        <f t="shared" si="4"/>
        <v>26</v>
      </c>
      <c r="AM8" s="220">
        <f t="shared" si="4"/>
        <v>27</v>
      </c>
      <c r="AN8" s="220">
        <f t="shared" si="4"/>
        <v>28</v>
      </c>
      <c r="AO8" s="220">
        <f t="shared" si="4"/>
        <v>29</v>
      </c>
      <c r="AP8" s="220">
        <f t="shared" si="4"/>
        <v>30</v>
      </c>
      <c r="AQ8" s="220">
        <f t="shared" si="4"/>
        <v>31</v>
      </c>
      <c r="AR8" s="220">
        <f t="shared" si="4"/>
        <v>32</v>
      </c>
      <c r="AS8" s="220">
        <f t="shared" si="4"/>
        <v>33</v>
      </c>
      <c r="AT8" s="220">
        <f t="shared" si="4"/>
        <v>34</v>
      </c>
      <c r="AU8" s="220">
        <f t="shared" si="4"/>
        <v>35</v>
      </c>
      <c r="AV8" s="220">
        <f t="shared" si="4"/>
        <v>36</v>
      </c>
      <c r="AW8" s="220">
        <f t="shared" si="4"/>
        <v>37</v>
      </c>
      <c r="AX8" s="220">
        <f t="shared" si="4"/>
        <v>38</v>
      </c>
      <c r="AY8" s="220">
        <f t="shared" si="4"/>
        <v>39</v>
      </c>
      <c r="AZ8" s="220">
        <f t="shared" si="4"/>
        <v>40</v>
      </c>
      <c r="BA8" s="220">
        <f t="shared" si="4"/>
        <v>41</v>
      </c>
      <c r="BB8" s="220">
        <f t="shared" si="4"/>
        <v>42</v>
      </c>
      <c r="BC8" s="220">
        <f t="shared" si="4"/>
        <v>43</v>
      </c>
      <c r="BD8" s="220">
        <f t="shared" si="4"/>
        <v>44</v>
      </c>
      <c r="BE8" s="220">
        <f t="shared" si="4"/>
        <v>45</v>
      </c>
      <c r="BF8" s="220">
        <f t="shared" si="4"/>
        <v>46</v>
      </c>
      <c r="BG8" s="220">
        <f t="shared" si="4"/>
        <v>47</v>
      </c>
      <c r="BH8" s="220">
        <f t="shared" si="4"/>
        <v>48</v>
      </c>
      <c r="BI8" s="220">
        <f t="shared" si="4"/>
        <v>49</v>
      </c>
      <c r="BJ8" s="220">
        <f t="shared" si="4"/>
        <v>50</v>
      </c>
      <c r="BM8" s="221" t="str">
        <f>Fechas!$K$4</f>
        <v>1º ÉPOCA: CICLO LARGO CON FUNGICIDA</v>
      </c>
      <c r="BN8" s="222"/>
      <c r="BO8" s="222"/>
      <c r="BP8" s="222"/>
      <c r="BQ8" s="222"/>
      <c r="BR8" s="222"/>
      <c r="BS8" s="223"/>
      <c r="BT8" s="197"/>
      <c r="BV8" s="197"/>
      <c r="BW8" s="218" t="s">
        <v>108</v>
      </c>
      <c r="BX8" s="219" t="s">
        <v>265</v>
      </c>
      <c r="BY8" s="220">
        <v>1</v>
      </c>
      <c r="BZ8" s="220">
        <f>BY8+1</f>
        <v>2</v>
      </c>
      <c r="CA8" s="220">
        <f t="shared" ref="CA8:DV8" si="5">BZ8+1</f>
        <v>3</v>
      </c>
      <c r="CB8" s="220">
        <f t="shared" si="5"/>
        <v>4</v>
      </c>
      <c r="CC8" s="220">
        <f t="shared" si="5"/>
        <v>5</v>
      </c>
      <c r="CD8" s="220">
        <f t="shared" si="5"/>
        <v>6</v>
      </c>
      <c r="CE8" s="220">
        <f t="shared" si="5"/>
        <v>7</v>
      </c>
      <c r="CF8" s="220">
        <f t="shared" si="5"/>
        <v>8</v>
      </c>
      <c r="CG8" s="220">
        <f t="shared" si="5"/>
        <v>9</v>
      </c>
      <c r="CH8" s="220">
        <f t="shared" si="5"/>
        <v>10</v>
      </c>
      <c r="CI8" s="220">
        <f t="shared" si="5"/>
        <v>11</v>
      </c>
      <c r="CJ8" s="220">
        <f t="shared" si="5"/>
        <v>12</v>
      </c>
      <c r="CK8" s="220">
        <f t="shared" si="5"/>
        <v>13</v>
      </c>
      <c r="CL8" s="220">
        <f t="shared" si="5"/>
        <v>14</v>
      </c>
      <c r="CM8" s="220">
        <f t="shared" si="5"/>
        <v>15</v>
      </c>
      <c r="CN8" s="220">
        <f t="shared" si="5"/>
        <v>16</v>
      </c>
      <c r="CO8" s="220">
        <f t="shared" si="5"/>
        <v>17</v>
      </c>
      <c r="CP8" s="220">
        <f t="shared" si="5"/>
        <v>18</v>
      </c>
      <c r="CQ8" s="220">
        <f t="shared" si="5"/>
        <v>19</v>
      </c>
      <c r="CR8" s="220">
        <f t="shared" si="5"/>
        <v>20</v>
      </c>
      <c r="CS8" s="220">
        <f t="shared" si="5"/>
        <v>21</v>
      </c>
      <c r="CT8" s="220">
        <f t="shared" si="5"/>
        <v>22</v>
      </c>
      <c r="CU8" s="220">
        <f t="shared" si="5"/>
        <v>23</v>
      </c>
      <c r="CV8" s="220">
        <f t="shared" si="5"/>
        <v>24</v>
      </c>
      <c r="CW8" s="220">
        <f t="shared" si="5"/>
        <v>25</v>
      </c>
      <c r="CX8" s="220">
        <f t="shared" si="5"/>
        <v>26</v>
      </c>
      <c r="CY8" s="220">
        <f t="shared" si="5"/>
        <v>27</v>
      </c>
      <c r="CZ8" s="220">
        <f t="shared" si="5"/>
        <v>28</v>
      </c>
      <c r="DA8" s="220">
        <f t="shared" si="5"/>
        <v>29</v>
      </c>
      <c r="DB8" s="220">
        <f t="shared" si="5"/>
        <v>30</v>
      </c>
      <c r="DC8" s="220">
        <f t="shared" si="5"/>
        <v>31</v>
      </c>
      <c r="DD8" s="220">
        <f t="shared" si="5"/>
        <v>32</v>
      </c>
      <c r="DE8" s="220">
        <f t="shared" si="5"/>
        <v>33</v>
      </c>
      <c r="DF8" s="220">
        <f t="shared" si="5"/>
        <v>34</v>
      </c>
      <c r="DG8" s="220">
        <f t="shared" si="5"/>
        <v>35</v>
      </c>
      <c r="DH8" s="220">
        <f t="shared" si="5"/>
        <v>36</v>
      </c>
      <c r="DI8" s="220">
        <f t="shared" si="5"/>
        <v>37</v>
      </c>
      <c r="DJ8" s="220">
        <f t="shared" si="5"/>
        <v>38</v>
      </c>
      <c r="DK8" s="220">
        <f t="shared" si="5"/>
        <v>39</v>
      </c>
      <c r="DL8" s="220">
        <f t="shared" si="5"/>
        <v>40</v>
      </c>
      <c r="DM8" s="220">
        <f t="shared" si="5"/>
        <v>41</v>
      </c>
      <c r="DN8" s="220">
        <f t="shared" si="5"/>
        <v>42</v>
      </c>
      <c r="DO8" s="220">
        <f t="shared" si="5"/>
        <v>43</v>
      </c>
      <c r="DP8" s="220">
        <f t="shared" si="5"/>
        <v>44</v>
      </c>
      <c r="DQ8" s="220">
        <f t="shared" si="5"/>
        <v>45</v>
      </c>
      <c r="DR8" s="220">
        <f t="shared" si="5"/>
        <v>46</v>
      </c>
      <c r="DS8" s="220">
        <f t="shared" si="5"/>
        <v>47</v>
      </c>
      <c r="DT8" s="220">
        <f t="shared" si="5"/>
        <v>48</v>
      </c>
      <c r="DU8" s="220">
        <f t="shared" si="5"/>
        <v>49</v>
      </c>
      <c r="DV8" s="220">
        <f t="shared" si="5"/>
        <v>50</v>
      </c>
      <c r="DW8" s="197"/>
      <c r="DX8" s="197"/>
      <c r="DZ8" s="212">
        <v>1</v>
      </c>
      <c r="EA8" s="224" t="str">
        <f t="shared" ref="EA8:EA17" si="6">IFERROR(INDEX(RTO1CV,$DZ8,1),0)</f>
        <v>BIO BASILIO</v>
      </c>
      <c r="EB8" s="225">
        <f t="shared" ref="EB8:EE17" si="7">IFERROR(INDEX(RTO1SF,$DZ8,EB$7),0)</f>
        <v>0</v>
      </c>
      <c r="EC8" s="225">
        <f t="shared" si="7"/>
        <v>0</v>
      </c>
      <c r="ED8" s="225">
        <f t="shared" si="7"/>
        <v>0</v>
      </c>
      <c r="EE8" s="225">
        <f t="shared" si="7"/>
        <v>0</v>
      </c>
      <c r="EF8" s="225">
        <f t="shared" ref="EF8:EF57" si="8">COUNTIFS(EB8:EE8,"&gt;1")</f>
        <v>0</v>
      </c>
      <c r="EG8" s="225">
        <f t="shared" ref="EG8:EG57" si="9">IFERROR(SUMIFS(EB8:EE8,EB8:EE8,"&gt;1"),0)</f>
        <v>0</v>
      </c>
      <c r="EH8" s="212"/>
      <c r="EI8" s="212" t="s">
        <v>266</v>
      </c>
      <c r="EJ8" s="225">
        <f>EB58*EF58</f>
        <v>0</v>
      </c>
      <c r="EK8" s="214"/>
      <c r="EL8" s="212">
        <v>1</v>
      </c>
      <c r="EM8" s="224" t="str">
        <f t="shared" ref="EM8:EM17" si="10">IFERROR(INDEX(RTO1CV,$EL8,1),0)</f>
        <v>BIO BASILIO</v>
      </c>
      <c r="EN8" s="225">
        <f>IFERROR(INDEX(RTO1CF,$EL8,'ANVA-MDS'!EB$7),0)</f>
        <v>575.06432748538009</v>
      </c>
      <c r="EO8" s="225">
        <f>IFERROR(INDEX(RTO1CF,$EL8,'ANVA-MDS'!EC$7),0)</f>
        <v>912.90058479532161</v>
      </c>
      <c r="EP8" s="225">
        <f>IFERROR(INDEX(RTO1CF,$EL8,'ANVA-MDS'!ED$7),0)</f>
        <v>1144.3859649122805</v>
      </c>
      <c r="EQ8" s="225">
        <f>IFERROR(INDEX(RTO1CF,$EL8,'ANVA-MDS'!EE$7),0)</f>
        <v>0</v>
      </c>
      <c r="ER8" s="225">
        <f t="shared" ref="ER8:ER57" si="11">COUNTIFS(EN8:EQ8,"&gt;1")</f>
        <v>3</v>
      </c>
      <c r="ES8" s="225">
        <f t="shared" ref="ES8:ES57" si="12">IFERROR(SUMIFS(EN8:EQ8,EN8:EQ8,"&gt;1"),0)</f>
        <v>2632.3508771929824</v>
      </c>
      <c r="ET8" s="212"/>
      <c r="EU8" s="212" t="s">
        <v>266</v>
      </c>
      <c r="EV8" s="226">
        <f>EN58*ER58</f>
        <v>3</v>
      </c>
      <c r="EW8" s="214"/>
      <c r="EX8" s="225">
        <f t="shared" ref="EX8:EX57" si="13">EG8+ES8</f>
        <v>2632.3508771929824</v>
      </c>
      <c r="EY8" s="212" t="s">
        <v>266</v>
      </c>
      <c r="EZ8" s="227">
        <f>EV8</f>
        <v>3</v>
      </c>
    </row>
    <row r="9" spans="1:156" ht="12.75" customHeight="1" x14ac:dyDescent="0.25">
      <c r="J9" s="228">
        <v>1</v>
      </c>
      <c r="K9" s="229" t="str">
        <f t="shared" ref="K9:K17" si="14">IFERROR(INDEX(RTO1SF_ORD,J9,1),"sd")</f>
        <v>BIO BASILIO</v>
      </c>
      <c r="L9" s="230">
        <f t="shared" ref="L9:L17" si="15">IFERROR(INDEX(RTO1SF_ORD,J9,2),"sd")</f>
        <v>4.9000000000000009E-4</v>
      </c>
      <c r="M9" s="230" t="str">
        <f t="shared" ref="M9:V17" si="16">IF(M$8&gt;$J9,"",IF($F$13&gt;$G$13,"ns",IF(ABS($L9-INDEX(RTO1SF_ORD,M$8,2))&gt;$B$28,"s","ns")))</f>
        <v>ns</v>
      </c>
      <c r="N9" s="230" t="str">
        <f t="shared" si="16"/>
        <v/>
      </c>
      <c r="O9" s="230" t="str">
        <f t="shared" si="16"/>
        <v/>
      </c>
      <c r="P9" s="230" t="str">
        <f t="shared" si="16"/>
        <v/>
      </c>
      <c r="Q9" s="230" t="str">
        <f t="shared" si="16"/>
        <v/>
      </c>
      <c r="R9" s="230" t="str">
        <f t="shared" si="16"/>
        <v/>
      </c>
      <c r="S9" s="230" t="str">
        <f t="shared" si="16"/>
        <v/>
      </c>
      <c r="T9" s="230" t="str">
        <f t="shared" si="16"/>
        <v/>
      </c>
      <c r="U9" s="230" t="str">
        <f t="shared" si="16"/>
        <v/>
      </c>
      <c r="V9" s="230" t="str">
        <f t="shared" si="16"/>
        <v/>
      </c>
      <c r="W9" s="230" t="str">
        <f t="shared" ref="W9:AF17" si="17">IF(W$8&gt;$J9,"",IF($F$13&gt;$G$13,"ns",IF(ABS($L9-INDEX(RTO1SF_ORD,W$8,2))&gt;$B$28,"s","ns")))</f>
        <v/>
      </c>
      <c r="X9" s="230" t="str">
        <f t="shared" si="17"/>
        <v/>
      </c>
      <c r="Y9" s="230" t="str">
        <f t="shared" si="17"/>
        <v/>
      </c>
      <c r="Z9" s="230" t="str">
        <f t="shared" si="17"/>
        <v/>
      </c>
      <c r="AA9" s="230" t="str">
        <f t="shared" si="17"/>
        <v/>
      </c>
      <c r="AB9" s="230" t="str">
        <f t="shared" si="17"/>
        <v/>
      </c>
      <c r="AC9" s="230" t="str">
        <f t="shared" si="17"/>
        <v/>
      </c>
      <c r="AD9" s="230" t="str">
        <f t="shared" si="17"/>
        <v/>
      </c>
      <c r="AE9" s="230" t="str">
        <f t="shared" si="17"/>
        <v/>
      </c>
      <c r="AF9" s="230" t="str">
        <f t="shared" si="17"/>
        <v/>
      </c>
      <c r="AG9" s="230" t="str">
        <f t="shared" ref="AG9:AP17" si="18">IF(AG$8&gt;$J9,"",IF($F$13&gt;$G$13,"ns",IF(ABS($L9-INDEX(RTO1SF_ORD,AG$8,2))&gt;$B$28,"s","ns")))</f>
        <v/>
      </c>
      <c r="AH9" s="230" t="str">
        <f t="shared" si="18"/>
        <v/>
      </c>
      <c r="AI9" s="230" t="str">
        <f t="shared" si="18"/>
        <v/>
      </c>
      <c r="AJ9" s="230" t="str">
        <f t="shared" si="18"/>
        <v/>
      </c>
      <c r="AK9" s="230" t="str">
        <f t="shared" si="18"/>
        <v/>
      </c>
      <c r="AL9" s="230" t="str">
        <f t="shared" si="18"/>
        <v/>
      </c>
      <c r="AM9" s="230" t="str">
        <f t="shared" si="18"/>
        <v/>
      </c>
      <c r="AN9" s="230" t="str">
        <f t="shared" si="18"/>
        <v/>
      </c>
      <c r="AO9" s="230" t="str">
        <f t="shared" si="18"/>
        <v/>
      </c>
      <c r="AP9" s="230" t="str">
        <f t="shared" si="18"/>
        <v/>
      </c>
      <c r="AQ9" s="230" t="str">
        <f t="shared" ref="AQ9:AZ17" si="19">IF(AQ$8&gt;$J9,"",IF($F$13&gt;$G$13,"ns",IF(ABS($L9-INDEX(RTO1SF_ORD,AQ$8,2))&gt;$B$28,"s","ns")))</f>
        <v/>
      </c>
      <c r="AR9" s="230" t="str">
        <f t="shared" si="19"/>
        <v/>
      </c>
      <c r="AS9" s="230" t="str">
        <f t="shared" si="19"/>
        <v/>
      </c>
      <c r="AT9" s="230" t="str">
        <f t="shared" si="19"/>
        <v/>
      </c>
      <c r="AU9" s="230" t="str">
        <f t="shared" si="19"/>
        <v/>
      </c>
      <c r="AV9" s="230" t="str">
        <f t="shared" si="19"/>
        <v/>
      </c>
      <c r="AW9" s="230" t="str">
        <f t="shared" si="19"/>
        <v/>
      </c>
      <c r="AX9" s="230" t="str">
        <f t="shared" si="19"/>
        <v/>
      </c>
      <c r="AY9" s="230" t="str">
        <f t="shared" si="19"/>
        <v/>
      </c>
      <c r="AZ9" s="230" t="str">
        <f t="shared" si="19"/>
        <v/>
      </c>
      <c r="BA9" s="230" t="str">
        <f t="shared" ref="BA9:BJ17" si="20">IF(BA$8&gt;$J9,"",IF($F$13&gt;$G$13,"ns",IF(ABS($L9-INDEX(RTO1SF_ORD,BA$8,2))&gt;$B$28,"s","ns")))</f>
        <v/>
      </c>
      <c r="BB9" s="230" t="str">
        <f t="shared" si="20"/>
        <v/>
      </c>
      <c r="BC9" s="230" t="str">
        <f t="shared" si="20"/>
        <v/>
      </c>
      <c r="BD9" s="230" t="str">
        <f t="shared" si="20"/>
        <v/>
      </c>
      <c r="BE9" s="230" t="str">
        <f t="shared" si="20"/>
        <v/>
      </c>
      <c r="BF9" s="230" t="str">
        <f t="shared" si="20"/>
        <v/>
      </c>
      <c r="BG9" s="230" t="str">
        <f t="shared" si="20"/>
        <v/>
      </c>
      <c r="BH9" s="230" t="str">
        <f t="shared" si="20"/>
        <v/>
      </c>
      <c r="BI9" s="230" t="str">
        <f t="shared" si="20"/>
        <v/>
      </c>
      <c r="BJ9" s="230" t="str">
        <f t="shared" si="20"/>
        <v/>
      </c>
      <c r="BS9" s="197"/>
      <c r="BT9" s="197"/>
      <c r="BV9" s="228">
        <v>1</v>
      </c>
      <c r="BW9" s="229" t="str">
        <f t="shared" ref="BW9:BW17" si="21">IFERROR(INDEX(RTO1CF_ORD,BV9,1),"sd")</f>
        <v>Klein Titanio</v>
      </c>
      <c r="BX9" s="230">
        <f t="shared" ref="BX9:BX17" si="22">IFERROR(INDEX(RTO1CF_ORD,BV9,2),"sd")</f>
        <v>2256.9220272904481</v>
      </c>
      <c r="BY9" s="231" t="str">
        <f t="shared" ref="BY9:CH17" si="23">IF(BY$8&gt;$BV9,"",IF($BR$13&gt;$BS$13,"ns",IF(ABS($BX9-INDEX(RTO1CF_ORD,BY$8,2))&gt;$BN$28,"s","ns")))</f>
        <v>ns</v>
      </c>
      <c r="BZ9" s="231" t="str">
        <f t="shared" si="23"/>
        <v/>
      </c>
      <c r="CA9" s="231" t="str">
        <f t="shared" si="23"/>
        <v/>
      </c>
      <c r="CB9" s="231" t="str">
        <f t="shared" si="23"/>
        <v/>
      </c>
      <c r="CC9" s="231" t="str">
        <f t="shared" si="23"/>
        <v/>
      </c>
      <c r="CD9" s="231" t="str">
        <f t="shared" si="23"/>
        <v/>
      </c>
      <c r="CE9" s="231" t="str">
        <f t="shared" si="23"/>
        <v/>
      </c>
      <c r="CF9" s="231" t="str">
        <f t="shared" si="23"/>
        <v/>
      </c>
      <c r="CG9" s="231" t="str">
        <f t="shared" si="23"/>
        <v/>
      </c>
      <c r="CH9" s="231" t="str">
        <f t="shared" si="23"/>
        <v/>
      </c>
      <c r="CI9" s="231" t="str">
        <f t="shared" ref="CI9:CR17" si="24">IF(CI$8&gt;$BV9,"",IF($BR$13&gt;$BS$13,"ns",IF(ABS($BX9-INDEX(RTO1CF_ORD,CI$8,2))&gt;$BN$28,"s","ns")))</f>
        <v/>
      </c>
      <c r="CJ9" s="231" t="str">
        <f t="shared" si="24"/>
        <v/>
      </c>
      <c r="CK9" s="231" t="str">
        <f t="shared" si="24"/>
        <v/>
      </c>
      <c r="CL9" s="231" t="str">
        <f t="shared" si="24"/>
        <v/>
      </c>
      <c r="CM9" s="231" t="str">
        <f t="shared" si="24"/>
        <v/>
      </c>
      <c r="CN9" s="231" t="str">
        <f t="shared" si="24"/>
        <v/>
      </c>
      <c r="CO9" s="231" t="str">
        <f t="shared" si="24"/>
        <v/>
      </c>
      <c r="CP9" s="231" t="str">
        <f t="shared" si="24"/>
        <v/>
      </c>
      <c r="CQ9" s="231" t="str">
        <f t="shared" si="24"/>
        <v/>
      </c>
      <c r="CR9" s="231" t="str">
        <f t="shared" si="24"/>
        <v/>
      </c>
      <c r="CS9" s="231" t="str">
        <f t="shared" ref="CS9:DB17" si="25">IF(CS$8&gt;$BV9,"",IF($BR$13&gt;$BS$13,"ns",IF(ABS($BX9-INDEX(RTO1CF_ORD,CS$8,2))&gt;$BN$28,"s","ns")))</f>
        <v/>
      </c>
      <c r="CT9" s="231" t="str">
        <f t="shared" si="25"/>
        <v/>
      </c>
      <c r="CU9" s="231" t="str">
        <f t="shared" si="25"/>
        <v/>
      </c>
      <c r="CV9" s="231" t="str">
        <f t="shared" si="25"/>
        <v/>
      </c>
      <c r="CW9" s="231" t="str">
        <f t="shared" si="25"/>
        <v/>
      </c>
      <c r="CX9" s="231" t="str">
        <f t="shared" si="25"/>
        <v/>
      </c>
      <c r="CY9" s="231" t="str">
        <f t="shared" si="25"/>
        <v/>
      </c>
      <c r="CZ9" s="231" t="str">
        <f t="shared" si="25"/>
        <v/>
      </c>
      <c r="DA9" s="231" t="str">
        <f t="shared" si="25"/>
        <v/>
      </c>
      <c r="DB9" s="231" t="str">
        <f t="shared" si="25"/>
        <v/>
      </c>
      <c r="DC9" s="231" t="str">
        <f t="shared" ref="DC9:DL17" si="26">IF(DC$8&gt;$BV9,"",IF($BR$13&gt;$BS$13,"ns",IF(ABS($BX9-INDEX(RTO1CF_ORD,DC$8,2))&gt;$BN$28,"s","ns")))</f>
        <v/>
      </c>
      <c r="DD9" s="231" t="str">
        <f t="shared" si="26"/>
        <v/>
      </c>
      <c r="DE9" s="231" t="str">
        <f t="shared" si="26"/>
        <v/>
      </c>
      <c r="DF9" s="231" t="str">
        <f t="shared" si="26"/>
        <v/>
      </c>
      <c r="DG9" s="231" t="str">
        <f t="shared" si="26"/>
        <v/>
      </c>
      <c r="DH9" s="231" t="str">
        <f t="shared" si="26"/>
        <v/>
      </c>
      <c r="DI9" s="231" t="str">
        <f t="shared" si="26"/>
        <v/>
      </c>
      <c r="DJ9" s="231" t="str">
        <f t="shared" si="26"/>
        <v/>
      </c>
      <c r="DK9" s="231" t="str">
        <f t="shared" si="26"/>
        <v/>
      </c>
      <c r="DL9" s="231" t="str">
        <f t="shared" si="26"/>
        <v/>
      </c>
      <c r="DM9" s="231" t="str">
        <f t="shared" ref="DM9:DV17" si="27">IF(DM$8&gt;$BV9,"",IF($BR$13&gt;$BS$13,"ns",IF(ABS($BX9-INDEX(RTO1CF_ORD,DM$8,2))&gt;$BN$28,"s","ns")))</f>
        <v/>
      </c>
      <c r="DN9" s="231" t="str">
        <f t="shared" si="27"/>
        <v/>
      </c>
      <c r="DO9" s="231" t="str">
        <f t="shared" si="27"/>
        <v/>
      </c>
      <c r="DP9" s="231" t="str">
        <f t="shared" si="27"/>
        <v/>
      </c>
      <c r="DQ9" s="231" t="str">
        <f t="shared" si="27"/>
        <v/>
      </c>
      <c r="DR9" s="231" t="str">
        <f t="shared" si="27"/>
        <v/>
      </c>
      <c r="DS9" s="231" t="str">
        <f t="shared" si="27"/>
        <v/>
      </c>
      <c r="DT9" s="231" t="str">
        <f t="shared" si="27"/>
        <v/>
      </c>
      <c r="DU9" s="231" t="str">
        <f t="shared" si="27"/>
        <v/>
      </c>
      <c r="DV9" s="231" t="str">
        <f t="shared" si="27"/>
        <v/>
      </c>
      <c r="DW9" s="232"/>
      <c r="DX9" s="232"/>
      <c r="DZ9" s="212">
        <f t="shared" ref="DZ9:DZ57" si="28">DZ8+1</f>
        <v>2</v>
      </c>
      <c r="EA9" s="224" t="str">
        <f t="shared" si="6"/>
        <v>Klein Titanio</v>
      </c>
      <c r="EB9" s="225">
        <f t="shared" si="7"/>
        <v>0</v>
      </c>
      <c r="EC9" s="225">
        <f t="shared" si="7"/>
        <v>0</v>
      </c>
      <c r="ED9" s="225">
        <f t="shared" si="7"/>
        <v>0</v>
      </c>
      <c r="EE9" s="225">
        <f t="shared" si="7"/>
        <v>0</v>
      </c>
      <c r="EF9" s="225">
        <f t="shared" si="8"/>
        <v>0</v>
      </c>
      <c r="EG9" s="225">
        <f t="shared" si="9"/>
        <v>0</v>
      </c>
      <c r="EH9" s="212"/>
      <c r="EI9" s="212" t="s">
        <v>267</v>
      </c>
      <c r="EJ9" s="225">
        <f>EF8*EF58</f>
        <v>0</v>
      </c>
      <c r="EK9" s="214"/>
      <c r="EL9" s="212">
        <f t="shared" ref="EL9:EL57" si="29">EL8+1</f>
        <v>2</v>
      </c>
      <c r="EM9" s="224" t="str">
        <f t="shared" si="10"/>
        <v>Klein Titanio</v>
      </c>
      <c r="EN9" s="225">
        <f>IFERROR(INDEX(RTO1CF,$EL9,'ANVA-MDS'!EB$7),0)</f>
        <v>1925.0760233918127</v>
      </c>
      <c r="EO9" s="225">
        <f>IFERROR(INDEX(RTO1CF,$EL9,'ANVA-MDS'!EC$7),0)</f>
        <v>2609.8128654970765</v>
      </c>
      <c r="EP9" s="225">
        <f>IFERROR(INDEX(RTO1CF,$EL9,'ANVA-MDS'!ED$7),0)</f>
        <v>2235.8771929824561</v>
      </c>
      <c r="EQ9" s="225">
        <f>IFERROR(INDEX(RTO1CF,$EL9,'ANVA-MDS'!EE$7),0)</f>
        <v>0</v>
      </c>
      <c r="ER9" s="225">
        <f t="shared" si="11"/>
        <v>3</v>
      </c>
      <c r="ES9" s="225">
        <f t="shared" si="12"/>
        <v>6770.7660818713448</v>
      </c>
      <c r="ET9" s="212"/>
      <c r="EU9" s="212" t="s">
        <v>267</v>
      </c>
      <c r="EV9" s="226">
        <f>ER8*ER58</f>
        <v>3</v>
      </c>
      <c r="EW9" s="214"/>
      <c r="EX9" s="225">
        <f t="shared" si="13"/>
        <v>6770.7660818713448</v>
      </c>
      <c r="EY9" s="212" t="s">
        <v>267</v>
      </c>
      <c r="EZ9" s="227">
        <f>EV9</f>
        <v>3</v>
      </c>
    </row>
    <row r="10" spans="1:156" ht="12.75" customHeight="1" x14ac:dyDescent="0.25">
      <c r="A10" s="196" t="s">
        <v>268</v>
      </c>
      <c r="B10" s="205" t="str">
        <f>IF(EF58&lt;&gt;1,"Error en los datos SIN FUNGICIDA !!!","")</f>
        <v>Error en los datos SIN FUNGICIDA !!!</v>
      </c>
      <c r="J10" s="228">
        <v>2</v>
      </c>
      <c r="K10" s="229" t="str">
        <f t="shared" si="14"/>
        <v>Klein Titanio</v>
      </c>
      <c r="L10" s="230">
        <f t="shared" si="15"/>
        <v>4.8000000000000007E-4</v>
      </c>
      <c r="M10" s="230" t="str">
        <f t="shared" si="16"/>
        <v>ns</v>
      </c>
      <c r="N10" s="230" t="str">
        <f t="shared" si="16"/>
        <v>ns</v>
      </c>
      <c r="O10" s="230" t="str">
        <f t="shared" si="16"/>
        <v/>
      </c>
      <c r="P10" s="230" t="str">
        <f t="shared" si="16"/>
        <v/>
      </c>
      <c r="Q10" s="230" t="str">
        <f t="shared" si="16"/>
        <v/>
      </c>
      <c r="R10" s="230" t="str">
        <f t="shared" si="16"/>
        <v/>
      </c>
      <c r="S10" s="230" t="str">
        <f t="shared" si="16"/>
        <v/>
      </c>
      <c r="T10" s="230" t="str">
        <f t="shared" si="16"/>
        <v/>
      </c>
      <c r="U10" s="230" t="str">
        <f t="shared" si="16"/>
        <v/>
      </c>
      <c r="V10" s="230" t="str">
        <f t="shared" si="16"/>
        <v/>
      </c>
      <c r="W10" s="230" t="str">
        <f t="shared" si="17"/>
        <v/>
      </c>
      <c r="X10" s="230" t="str">
        <f t="shared" si="17"/>
        <v/>
      </c>
      <c r="Y10" s="230" t="str">
        <f t="shared" si="17"/>
        <v/>
      </c>
      <c r="Z10" s="230" t="str">
        <f t="shared" si="17"/>
        <v/>
      </c>
      <c r="AA10" s="230" t="str">
        <f t="shared" si="17"/>
        <v/>
      </c>
      <c r="AB10" s="230" t="str">
        <f t="shared" si="17"/>
        <v/>
      </c>
      <c r="AC10" s="230" t="str">
        <f t="shared" si="17"/>
        <v/>
      </c>
      <c r="AD10" s="230" t="str">
        <f t="shared" si="17"/>
        <v/>
      </c>
      <c r="AE10" s="230" t="str">
        <f t="shared" si="17"/>
        <v/>
      </c>
      <c r="AF10" s="230" t="str">
        <f t="shared" si="17"/>
        <v/>
      </c>
      <c r="AG10" s="230" t="str">
        <f t="shared" si="18"/>
        <v/>
      </c>
      <c r="AH10" s="230" t="str">
        <f t="shared" si="18"/>
        <v/>
      </c>
      <c r="AI10" s="230" t="str">
        <f t="shared" si="18"/>
        <v/>
      </c>
      <c r="AJ10" s="230" t="str">
        <f t="shared" si="18"/>
        <v/>
      </c>
      <c r="AK10" s="230" t="str">
        <f t="shared" si="18"/>
        <v/>
      </c>
      <c r="AL10" s="230" t="str">
        <f t="shared" si="18"/>
        <v/>
      </c>
      <c r="AM10" s="230" t="str">
        <f t="shared" si="18"/>
        <v/>
      </c>
      <c r="AN10" s="230" t="str">
        <f t="shared" si="18"/>
        <v/>
      </c>
      <c r="AO10" s="230" t="str">
        <f t="shared" si="18"/>
        <v/>
      </c>
      <c r="AP10" s="230" t="str">
        <f t="shared" si="18"/>
        <v/>
      </c>
      <c r="AQ10" s="230" t="str">
        <f t="shared" si="19"/>
        <v/>
      </c>
      <c r="AR10" s="230" t="str">
        <f t="shared" si="19"/>
        <v/>
      </c>
      <c r="AS10" s="230" t="str">
        <f t="shared" si="19"/>
        <v/>
      </c>
      <c r="AT10" s="230" t="str">
        <f t="shared" si="19"/>
        <v/>
      </c>
      <c r="AU10" s="230" t="str">
        <f t="shared" si="19"/>
        <v/>
      </c>
      <c r="AV10" s="230" t="str">
        <f t="shared" si="19"/>
        <v/>
      </c>
      <c r="AW10" s="230" t="str">
        <f t="shared" si="19"/>
        <v/>
      </c>
      <c r="AX10" s="230" t="str">
        <f t="shared" si="19"/>
        <v/>
      </c>
      <c r="AY10" s="230" t="str">
        <f t="shared" si="19"/>
        <v/>
      </c>
      <c r="AZ10" s="230" t="str">
        <f t="shared" si="19"/>
        <v/>
      </c>
      <c r="BA10" s="230" t="str">
        <f t="shared" si="20"/>
        <v/>
      </c>
      <c r="BB10" s="230" t="str">
        <f t="shared" si="20"/>
        <v/>
      </c>
      <c r="BC10" s="230" t="str">
        <f t="shared" si="20"/>
        <v/>
      </c>
      <c r="BD10" s="230" t="str">
        <f t="shared" si="20"/>
        <v/>
      </c>
      <c r="BE10" s="230" t="str">
        <f t="shared" si="20"/>
        <v/>
      </c>
      <c r="BF10" s="230" t="str">
        <f t="shared" si="20"/>
        <v/>
      </c>
      <c r="BG10" s="230" t="str">
        <f t="shared" si="20"/>
        <v/>
      </c>
      <c r="BH10" s="230" t="str">
        <f t="shared" si="20"/>
        <v/>
      </c>
      <c r="BI10" s="230" t="str">
        <f t="shared" si="20"/>
        <v/>
      </c>
      <c r="BJ10" s="230" t="str">
        <f t="shared" si="20"/>
        <v/>
      </c>
      <c r="BM10" s="196" t="s">
        <v>268</v>
      </c>
      <c r="BN10" s="205" t="str">
        <f>IF(ER58&lt;&gt;1,"Error en los datos CON FUNGICIDA !!!","")</f>
        <v/>
      </c>
      <c r="BS10" s="197"/>
      <c r="BT10" s="197"/>
      <c r="BV10" s="228">
        <v>2</v>
      </c>
      <c r="BW10" s="229" t="str">
        <f t="shared" si="21"/>
        <v>SY 120</v>
      </c>
      <c r="BX10" s="230">
        <f t="shared" si="22"/>
        <v>993.47953216374253</v>
      </c>
      <c r="BY10" s="231" t="str">
        <f t="shared" si="23"/>
        <v>s</v>
      </c>
      <c r="BZ10" s="231" t="str">
        <f t="shared" si="23"/>
        <v>ns</v>
      </c>
      <c r="CA10" s="231" t="str">
        <f t="shared" si="23"/>
        <v/>
      </c>
      <c r="CB10" s="231" t="str">
        <f t="shared" si="23"/>
        <v/>
      </c>
      <c r="CC10" s="231" t="str">
        <f t="shared" si="23"/>
        <v/>
      </c>
      <c r="CD10" s="231" t="str">
        <f t="shared" si="23"/>
        <v/>
      </c>
      <c r="CE10" s="231" t="str">
        <f t="shared" si="23"/>
        <v/>
      </c>
      <c r="CF10" s="231" t="str">
        <f t="shared" si="23"/>
        <v/>
      </c>
      <c r="CG10" s="231" t="str">
        <f t="shared" si="23"/>
        <v/>
      </c>
      <c r="CH10" s="231" t="str">
        <f t="shared" si="23"/>
        <v/>
      </c>
      <c r="CI10" s="231" t="str">
        <f t="shared" si="24"/>
        <v/>
      </c>
      <c r="CJ10" s="231" t="str">
        <f t="shared" si="24"/>
        <v/>
      </c>
      <c r="CK10" s="231" t="str">
        <f t="shared" si="24"/>
        <v/>
      </c>
      <c r="CL10" s="231" t="str">
        <f t="shared" si="24"/>
        <v/>
      </c>
      <c r="CM10" s="231" t="str">
        <f t="shared" si="24"/>
        <v/>
      </c>
      <c r="CN10" s="231" t="str">
        <f t="shared" si="24"/>
        <v/>
      </c>
      <c r="CO10" s="231" t="str">
        <f t="shared" si="24"/>
        <v/>
      </c>
      <c r="CP10" s="231" t="str">
        <f t="shared" si="24"/>
        <v/>
      </c>
      <c r="CQ10" s="231" t="str">
        <f t="shared" si="24"/>
        <v/>
      </c>
      <c r="CR10" s="231" t="str">
        <f t="shared" si="24"/>
        <v/>
      </c>
      <c r="CS10" s="231" t="str">
        <f t="shared" si="25"/>
        <v/>
      </c>
      <c r="CT10" s="231" t="str">
        <f t="shared" si="25"/>
        <v/>
      </c>
      <c r="CU10" s="231" t="str">
        <f t="shared" si="25"/>
        <v/>
      </c>
      <c r="CV10" s="231" t="str">
        <f t="shared" si="25"/>
        <v/>
      </c>
      <c r="CW10" s="231" t="str">
        <f t="shared" si="25"/>
        <v/>
      </c>
      <c r="CX10" s="231" t="str">
        <f t="shared" si="25"/>
        <v/>
      </c>
      <c r="CY10" s="231" t="str">
        <f t="shared" si="25"/>
        <v/>
      </c>
      <c r="CZ10" s="231" t="str">
        <f t="shared" si="25"/>
        <v/>
      </c>
      <c r="DA10" s="231" t="str">
        <f t="shared" si="25"/>
        <v/>
      </c>
      <c r="DB10" s="231" t="str">
        <f t="shared" si="25"/>
        <v/>
      </c>
      <c r="DC10" s="231" t="str">
        <f t="shared" si="26"/>
        <v/>
      </c>
      <c r="DD10" s="231" t="str">
        <f t="shared" si="26"/>
        <v/>
      </c>
      <c r="DE10" s="231" t="str">
        <f t="shared" si="26"/>
        <v/>
      </c>
      <c r="DF10" s="231" t="str">
        <f t="shared" si="26"/>
        <v/>
      </c>
      <c r="DG10" s="231" t="str">
        <f t="shared" si="26"/>
        <v/>
      </c>
      <c r="DH10" s="231" t="str">
        <f t="shared" si="26"/>
        <v/>
      </c>
      <c r="DI10" s="231" t="str">
        <f t="shared" si="26"/>
        <v/>
      </c>
      <c r="DJ10" s="231" t="str">
        <f t="shared" si="26"/>
        <v/>
      </c>
      <c r="DK10" s="231" t="str">
        <f t="shared" si="26"/>
        <v/>
      </c>
      <c r="DL10" s="231" t="str">
        <f t="shared" si="26"/>
        <v/>
      </c>
      <c r="DM10" s="231" t="str">
        <f t="shared" si="27"/>
        <v/>
      </c>
      <c r="DN10" s="231" t="str">
        <f t="shared" si="27"/>
        <v/>
      </c>
      <c r="DO10" s="231" t="str">
        <f t="shared" si="27"/>
        <v/>
      </c>
      <c r="DP10" s="231" t="str">
        <f t="shared" si="27"/>
        <v/>
      </c>
      <c r="DQ10" s="231" t="str">
        <f t="shared" si="27"/>
        <v/>
      </c>
      <c r="DR10" s="231" t="str">
        <f t="shared" si="27"/>
        <v/>
      </c>
      <c r="DS10" s="231" t="str">
        <f t="shared" si="27"/>
        <v/>
      </c>
      <c r="DT10" s="231" t="str">
        <f t="shared" si="27"/>
        <v/>
      </c>
      <c r="DU10" s="231" t="str">
        <f t="shared" si="27"/>
        <v/>
      </c>
      <c r="DV10" s="231" t="str">
        <f t="shared" si="27"/>
        <v/>
      </c>
      <c r="DW10" s="232"/>
      <c r="DX10" s="232"/>
      <c r="DZ10" s="212">
        <f t="shared" si="28"/>
        <v>3</v>
      </c>
      <c r="EA10" s="224" t="str">
        <f t="shared" si="6"/>
        <v>SY 120</v>
      </c>
      <c r="EB10" s="225">
        <f t="shared" si="7"/>
        <v>0</v>
      </c>
      <c r="EC10" s="225">
        <f t="shared" si="7"/>
        <v>0</v>
      </c>
      <c r="ED10" s="225">
        <f t="shared" si="7"/>
        <v>0</v>
      </c>
      <c r="EE10" s="225">
        <f t="shared" si="7"/>
        <v>0</v>
      </c>
      <c r="EF10" s="225">
        <f t="shared" si="8"/>
        <v>0</v>
      </c>
      <c r="EG10" s="225">
        <f t="shared" si="9"/>
        <v>0</v>
      </c>
      <c r="EH10" s="212"/>
      <c r="EI10" s="212" t="s">
        <v>269</v>
      </c>
      <c r="EJ10" s="212">
        <f>EJ8*EJ9</f>
        <v>0</v>
      </c>
      <c r="EK10" s="214"/>
      <c r="EL10" s="212">
        <f t="shared" si="29"/>
        <v>3</v>
      </c>
      <c r="EM10" s="224" t="str">
        <f t="shared" si="10"/>
        <v>SY 120</v>
      </c>
      <c r="EN10" s="225">
        <f>IFERROR(INDEX(RTO1CF,$EL10,'ANVA-MDS'!EB$7),0)</f>
        <v>776.31578947368416</v>
      </c>
      <c r="EO10" s="225">
        <f>IFERROR(INDEX(RTO1CF,$EL10,'ANVA-MDS'!EC$7),0)</f>
        <v>988.8888888888888</v>
      </c>
      <c r="EP10" s="225">
        <f>IFERROR(INDEX(RTO1CF,$EL10,'ANVA-MDS'!ED$7),0)</f>
        <v>1215.2339181286548</v>
      </c>
      <c r="EQ10" s="225">
        <f>IFERROR(INDEX(RTO1CF,$EL10,'ANVA-MDS'!EE$7),0)</f>
        <v>0</v>
      </c>
      <c r="ER10" s="225">
        <f t="shared" si="11"/>
        <v>3</v>
      </c>
      <c r="ES10" s="225">
        <f t="shared" si="12"/>
        <v>2980.4385964912276</v>
      </c>
      <c r="ET10" s="212"/>
      <c r="EU10" s="212" t="s">
        <v>269</v>
      </c>
      <c r="EV10" s="211">
        <f>EV8*EV9</f>
        <v>9</v>
      </c>
      <c r="EW10" s="214"/>
      <c r="EX10" s="225">
        <f t="shared" si="13"/>
        <v>2980.4385964912276</v>
      </c>
      <c r="EY10" s="212" t="s">
        <v>269</v>
      </c>
      <c r="EZ10" s="233" t="str">
        <f>IF(EZ27=0,"sd",EZ21*EZ8*EZ9)</f>
        <v>sd</v>
      </c>
    </row>
    <row r="11" spans="1:156" ht="12.75" customHeight="1" x14ac:dyDescent="0.25">
      <c r="J11" s="228">
        <v>3</v>
      </c>
      <c r="K11" s="229" t="str">
        <f t="shared" si="14"/>
        <v>SY 120</v>
      </c>
      <c r="L11" s="230">
        <f t="shared" si="15"/>
        <v>4.7000000000000004E-4</v>
      </c>
      <c r="M11" s="230" t="str">
        <f t="shared" si="16"/>
        <v>ns</v>
      </c>
      <c r="N11" s="230" t="str">
        <f t="shared" si="16"/>
        <v>ns</v>
      </c>
      <c r="O11" s="230" t="str">
        <f t="shared" si="16"/>
        <v>ns</v>
      </c>
      <c r="P11" s="230" t="str">
        <f t="shared" si="16"/>
        <v/>
      </c>
      <c r="Q11" s="230" t="str">
        <f t="shared" si="16"/>
        <v/>
      </c>
      <c r="R11" s="230" t="str">
        <f t="shared" si="16"/>
        <v/>
      </c>
      <c r="S11" s="230" t="str">
        <f t="shared" si="16"/>
        <v/>
      </c>
      <c r="T11" s="230" t="str">
        <f t="shared" si="16"/>
        <v/>
      </c>
      <c r="U11" s="230" t="str">
        <f t="shared" si="16"/>
        <v/>
      </c>
      <c r="V11" s="230" t="str">
        <f t="shared" si="16"/>
        <v/>
      </c>
      <c r="W11" s="230" t="str">
        <f t="shared" si="17"/>
        <v/>
      </c>
      <c r="X11" s="230" t="str">
        <f t="shared" si="17"/>
        <v/>
      </c>
      <c r="Y11" s="230" t="str">
        <f t="shared" si="17"/>
        <v/>
      </c>
      <c r="Z11" s="230" t="str">
        <f t="shared" si="17"/>
        <v/>
      </c>
      <c r="AA11" s="230" t="str">
        <f t="shared" si="17"/>
        <v/>
      </c>
      <c r="AB11" s="230" t="str">
        <f t="shared" si="17"/>
        <v/>
      </c>
      <c r="AC11" s="230" t="str">
        <f t="shared" si="17"/>
        <v/>
      </c>
      <c r="AD11" s="230" t="str">
        <f t="shared" si="17"/>
        <v/>
      </c>
      <c r="AE11" s="230" t="str">
        <f t="shared" si="17"/>
        <v/>
      </c>
      <c r="AF11" s="230" t="str">
        <f t="shared" si="17"/>
        <v/>
      </c>
      <c r="AG11" s="230" t="str">
        <f t="shared" si="18"/>
        <v/>
      </c>
      <c r="AH11" s="230" t="str">
        <f t="shared" si="18"/>
        <v/>
      </c>
      <c r="AI11" s="230" t="str">
        <f t="shared" si="18"/>
        <v/>
      </c>
      <c r="AJ11" s="230" t="str">
        <f t="shared" si="18"/>
        <v/>
      </c>
      <c r="AK11" s="230" t="str">
        <f t="shared" si="18"/>
        <v/>
      </c>
      <c r="AL11" s="230" t="str">
        <f t="shared" si="18"/>
        <v/>
      </c>
      <c r="AM11" s="230" t="str">
        <f t="shared" si="18"/>
        <v/>
      </c>
      <c r="AN11" s="230" t="str">
        <f t="shared" si="18"/>
        <v/>
      </c>
      <c r="AO11" s="230" t="str">
        <f t="shared" si="18"/>
        <v/>
      </c>
      <c r="AP11" s="230" t="str">
        <f t="shared" si="18"/>
        <v/>
      </c>
      <c r="AQ11" s="230" t="str">
        <f t="shared" si="19"/>
        <v/>
      </c>
      <c r="AR11" s="230" t="str">
        <f t="shared" si="19"/>
        <v/>
      </c>
      <c r="AS11" s="230" t="str">
        <f t="shared" si="19"/>
        <v/>
      </c>
      <c r="AT11" s="230" t="str">
        <f t="shared" si="19"/>
        <v/>
      </c>
      <c r="AU11" s="230" t="str">
        <f t="shared" si="19"/>
        <v/>
      </c>
      <c r="AV11" s="230" t="str">
        <f t="shared" si="19"/>
        <v/>
      </c>
      <c r="AW11" s="230" t="str">
        <f t="shared" si="19"/>
        <v/>
      </c>
      <c r="AX11" s="230" t="str">
        <f t="shared" si="19"/>
        <v/>
      </c>
      <c r="AY11" s="230" t="str">
        <f t="shared" si="19"/>
        <v/>
      </c>
      <c r="AZ11" s="230" t="str">
        <f t="shared" si="19"/>
        <v/>
      </c>
      <c r="BA11" s="230" t="str">
        <f t="shared" si="20"/>
        <v/>
      </c>
      <c r="BB11" s="230" t="str">
        <f t="shared" si="20"/>
        <v/>
      </c>
      <c r="BC11" s="230" t="str">
        <f t="shared" si="20"/>
        <v/>
      </c>
      <c r="BD11" s="230" t="str">
        <f t="shared" si="20"/>
        <v/>
      </c>
      <c r="BE11" s="230" t="str">
        <f t="shared" si="20"/>
        <v/>
      </c>
      <c r="BF11" s="230" t="str">
        <f t="shared" si="20"/>
        <v/>
      </c>
      <c r="BG11" s="230" t="str">
        <f t="shared" si="20"/>
        <v/>
      </c>
      <c r="BH11" s="230" t="str">
        <f t="shared" si="20"/>
        <v/>
      </c>
      <c r="BI11" s="230" t="str">
        <f t="shared" si="20"/>
        <v/>
      </c>
      <c r="BJ11" s="230" t="str">
        <f t="shared" si="20"/>
        <v/>
      </c>
      <c r="BS11" s="197"/>
      <c r="BT11" s="197"/>
      <c r="BV11" s="228">
        <v>3</v>
      </c>
      <c r="BW11" s="229" t="str">
        <f t="shared" si="21"/>
        <v>BIO BASILIO</v>
      </c>
      <c r="BX11" s="230">
        <f t="shared" si="22"/>
        <v>877.45029239766075</v>
      </c>
      <c r="BY11" s="231" t="str">
        <f t="shared" si="23"/>
        <v>s</v>
      </c>
      <c r="BZ11" s="231" t="str">
        <f t="shared" si="23"/>
        <v>ns</v>
      </c>
      <c r="CA11" s="231" t="str">
        <f t="shared" si="23"/>
        <v>ns</v>
      </c>
      <c r="CB11" s="231" t="str">
        <f t="shared" si="23"/>
        <v/>
      </c>
      <c r="CC11" s="231" t="str">
        <f t="shared" si="23"/>
        <v/>
      </c>
      <c r="CD11" s="231" t="str">
        <f t="shared" si="23"/>
        <v/>
      </c>
      <c r="CE11" s="231" t="str">
        <f t="shared" si="23"/>
        <v/>
      </c>
      <c r="CF11" s="231" t="str">
        <f t="shared" si="23"/>
        <v/>
      </c>
      <c r="CG11" s="231" t="str">
        <f t="shared" si="23"/>
        <v/>
      </c>
      <c r="CH11" s="231" t="str">
        <f t="shared" si="23"/>
        <v/>
      </c>
      <c r="CI11" s="231" t="str">
        <f t="shared" si="24"/>
        <v/>
      </c>
      <c r="CJ11" s="231" t="str">
        <f t="shared" si="24"/>
        <v/>
      </c>
      <c r="CK11" s="231" t="str">
        <f t="shared" si="24"/>
        <v/>
      </c>
      <c r="CL11" s="231" t="str">
        <f t="shared" si="24"/>
        <v/>
      </c>
      <c r="CM11" s="231" t="str">
        <f t="shared" si="24"/>
        <v/>
      </c>
      <c r="CN11" s="231" t="str">
        <f t="shared" si="24"/>
        <v/>
      </c>
      <c r="CO11" s="231" t="str">
        <f t="shared" si="24"/>
        <v/>
      </c>
      <c r="CP11" s="231" t="str">
        <f t="shared" si="24"/>
        <v/>
      </c>
      <c r="CQ11" s="231" t="str">
        <f t="shared" si="24"/>
        <v/>
      </c>
      <c r="CR11" s="231" t="str">
        <f t="shared" si="24"/>
        <v/>
      </c>
      <c r="CS11" s="231" t="str">
        <f t="shared" si="25"/>
        <v/>
      </c>
      <c r="CT11" s="231" t="str">
        <f t="shared" si="25"/>
        <v/>
      </c>
      <c r="CU11" s="231" t="str">
        <f t="shared" si="25"/>
        <v/>
      </c>
      <c r="CV11" s="231" t="str">
        <f t="shared" si="25"/>
        <v/>
      </c>
      <c r="CW11" s="231" t="str">
        <f t="shared" si="25"/>
        <v/>
      </c>
      <c r="CX11" s="231" t="str">
        <f t="shared" si="25"/>
        <v/>
      </c>
      <c r="CY11" s="231" t="str">
        <f t="shared" si="25"/>
        <v/>
      </c>
      <c r="CZ11" s="231" t="str">
        <f t="shared" si="25"/>
        <v/>
      </c>
      <c r="DA11" s="231" t="str">
        <f t="shared" si="25"/>
        <v/>
      </c>
      <c r="DB11" s="231" t="str">
        <f t="shared" si="25"/>
        <v/>
      </c>
      <c r="DC11" s="231" t="str">
        <f t="shared" si="26"/>
        <v/>
      </c>
      <c r="DD11" s="231" t="str">
        <f t="shared" si="26"/>
        <v/>
      </c>
      <c r="DE11" s="231" t="str">
        <f t="shared" si="26"/>
        <v/>
      </c>
      <c r="DF11" s="231" t="str">
        <f t="shared" si="26"/>
        <v/>
      </c>
      <c r="DG11" s="231" t="str">
        <f t="shared" si="26"/>
        <v/>
      </c>
      <c r="DH11" s="231" t="str">
        <f t="shared" si="26"/>
        <v/>
      </c>
      <c r="DI11" s="231" t="str">
        <f t="shared" si="26"/>
        <v/>
      </c>
      <c r="DJ11" s="231" t="str">
        <f t="shared" si="26"/>
        <v/>
      </c>
      <c r="DK11" s="231" t="str">
        <f t="shared" si="26"/>
        <v/>
      </c>
      <c r="DL11" s="231" t="str">
        <f t="shared" si="26"/>
        <v/>
      </c>
      <c r="DM11" s="231" t="str">
        <f t="shared" si="27"/>
        <v/>
      </c>
      <c r="DN11" s="231" t="str">
        <f t="shared" si="27"/>
        <v/>
      </c>
      <c r="DO11" s="231" t="str">
        <f t="shared" si="27"/>
        <v/>
      </c>
      <c r="DP11" s="231" t="str">
        <f t="shared" si="27"/>
        <v/>
      </c>
      <c r="DQ11" s="231" t="str">
        <f t="shared" si="27"/>
        <v/>
      </c>
      <c r="DR11" s="231" t="str">
        <f t="shared" si="27"/>
        <v/>
      </c>
      <c r="DS11" s="231" t="str">
        <f t="shared" si="27"/>
        <v/>
      </c>
      <c r="DT11" s="231" t="str">
        <f t="shared" si="27"/>
        <v/>
      </c>
      <c r="DU11" s="231" t="str">
        <f t="shared" si="27"/>
        <v/>
      </c>
      <c r="DV11" s="231" t="str">
        <f t="shared" si="27"/>
        <v/>
      </c>
      <c r="DW11" s="232"/>
      <c r="DX11" s="232"/>
      <c r="DZ11" s="212">
        <f t="shared" si="28"/>
        <v>4</v>
      </c>
      <c r="EA11" s="224">
        <f t="shared" si="6"/>
        <v>0</v>
      </c>
      <c r="EB11" s="225">
        <f t="shared" si="7"/>
        <v>0</v>
      </c>
      <c r="EC11" s="225">
        <f t="shared" si="7"/>
        <v>0</v>
      </c>
      <c r="ED11" s="225">
        <f t="shared" si="7"/>
        <v>0</v>
      </c>
      <c r="EE11" s="225">
        <f t="shared" si="7"/>
        <v>0</v>
      </c>
      <c r="EF11" s="225">
        <f t="shared" si="8"/>
        <v>0</v>
      </c>
      <c r="EG11" s="225">
        <f t="shared" si="9"/>
        <v>0</v>
      </c>
      <c r="EH11" s="212"/>
      <c r="EI11" s="212" t="s">
        <v>270</v>
      </c>
      <c r="EJ11" s="211">
        <f>SUMIFS(EB8:EE57,EB8:EE57,"&gt;1")</f>
        <v>0</v>
      </c>
      <c r="EK11" s="214"/>
      <c r="EL11" s="212">
        <f t="shared" si="29"/>
        <v>4</v>
      </c>
      <c r="EM11" s="224">
        <f t="shared" si="10"/>
        <v>0</v>
      </c>
      <c r="EN11" s="225">
        <f>IFERROR(INDEX(RTO1CF,$EL11,'ANVA-MDS'!EB$7),0)</f>
        <v>0</v>
      </c>
      <c r="EO11" s="225">
        <f>IFERROR(INDEX(RTO1CF,$EL11,'ANVA-MDS'!EC$7),0)</f>
        <v>0</v>
      </c>
      <c r="EP11" s="225">
        <f>IFERROR(INDEX(RTO1CF,$EL11,'ANVA-MDS'!ED$7),0)</f>
        <v>0</v>
      </c>
      <c r="EQ11" s="225">
        <f>IFERROR(INDEX(RTO1CF,$EL11,'ANVA-MDS'!EE$7),0)</f>
        <v>0</v>
      </c>
      <c r="ER11" s="225">
        <f t="shared" si="11"/>
        <v>0</v>
      </c>
      <c r="ES11" s="225">
        <f t="shared" si="12"/>
        <v>0</v>
      </c>
      <c r="ET11" s="212"/>
      <c r="EU11" s="212" t="s">
        <v>270</v>
      </c>
      <c r="EV11" s="211">
        <f>SUMIFS(EN8:EQ57,EN8:EQ57,"&gt;1")</f>
        <v>12383.555555555557</v>
      </c>
      <c r="EW11" s="214"/>
      <c r="EX11" s="225">
        <f t="shared" si="13"/>
        <v>0</v>
      </c>
      <c r="EY11" s="212" t="s">
        <v>270</v>
      </c>
      <c r="EZ11" s="233">
        <f>EJ11+EV11</f>
        <v>12383.555555555557</v>
      </c>
    </row>
    <row r="12" spans="1:156" ht="12.75" customHeight="1" x14ac:dyDescent="0.25">
      <c r="A12" s="234" t="s">
        <v>271</v>
      </c>
      <c r="B12" s="228" t="s">
        <v>272</v>
      </c>
      <c r="C12" s="235" t="s">
        <v>273</v>
      </c>
      <c r="D12" s="228" t="s">
        <v>274</v>
      </c>
      <c r="E12" s="228" t="s">
        <v>275</v>
      </c>
      <c r="F12" s="228" t="s">
        <v>276</v>
      </c>
      <c r="G12" s="235" t="s">
        <v>277</v>
      </c>
      <c r="J12" s="228">
        <v>4</v>
      </c>
      <c r="K12" s="229">
        <f t="shared" si="14"/>
        <v>0</v>
      </c>
      <c r="L12" s="230">
        <f t="shared" si="15"/>
        <v>4.6000000000000001E-4</v>
      </c>
      <c r="M12" s="230" t="str">
        <f t="shared" si="16"/>
        <v>ns</v>
      </c>
      <c r="N12" s="230" t="str">
        <f t="shared" si="16"/>
        <v>ns</v>
      </c>
      <c r="O12" s="230" t="str">
        <f t="shared" si="16"/>
        <v>ns</v>
      </c>
      <c r="P12" s="230" t="str">
        <f t="shared" si="16"/>
        <v>ns</v>
      </c>
      <c r="Q12" s="230" t="str">
        <f t="shared" si="16"/>
        <v/>
      </c>
      <c r="R12" s="230" t="str">
        <f t="shared" si="16"/>
        <v/>
      </c>
      <c r="S12" s="230" t="str">
        <f t="shared" si="16"/>
        <v/>
      </c>
      <c r="T12" s="230" t="str">
        <f t="shared" si="16"/>
        <v/>
      </c>
      <c r="U12" s="230" t="str">
        <f t="shared" si="16"/>
        <v/>
      </c>
      <c r="V12" s="230" t="str">
        <f t="shared" si="16"/>
        <v/>
      </c>
      <c r="W12" s="230" t="str">
        <f t="shared" si="17"/>
        <v/>
      </c>
      <c r="X12" s="230" t="str">
        <f t="shared" si="17"/>
        <v/>
      </c>
      <c r="Y12" s="230" t="str">
        <f t="shared" si="17"/>
        <v/>
      </c>
      <c r="Z12" s="230" t="str">
        <f t="shared" si="17"/>
        <v/>
      </c>
      <c r="AA12" s="230" t="str">
        <f t="shared" si="17"/>
        <v/>
      </c>
      <c r="AB12" s="230" t="str">
        <f t="shared" si="17"/>
        <v/>
      </c>
      <c r="AC12" s="230" t="str">
        <f t="shared" si="17"/>
        <v/>
      </c>
      <c r="AD12" s="230" t="str">
        <f t="shared" si="17"/>
        <v/>
      </c>
      <c r="AE12" s="230" t="str">
        <f t="shared" si="17"/>
        <v/>
      </c>
      <c r="AF12" s="230" t="str">
        <f t="shared" si="17"/>
        <v/>
      </c>
      <c r="AG12" s="230" t="str">
        <f t="shared" si="18"/>
        <v/>
      </c>
      <c r="AH12" s="230" t="str">
        <f t="shared" si="18"/>
        <v/>
      </c>
      <c r="AI12" s="230" t="str">
        <f t="shared" si="18"/>
        <v/>
      </c>
      <c r="AJ12" s="230" t="str">
        <f t="shared" si="18"/>
        <v/>
      </c>
      <c r="AK12" s="230" t="str">
        <f t="shared" si="18"/>
        <v/>
      </c>
      <c r="AL12" s="230" t="str">
        <f t="shared" si="18"/>
        <v/>
      </c>
      <c r="AM12" s="230" t="str">
        <f t="shared" si="18"/>
        <v/>
      </c>
      <c r="AN12" s="230" t="str">
        <f t="shared" si="18"/>
        <v/>
      </c>
      <c r="AO12" s="230" t="str">
        <f t="shared" si="18"/>
        <v/>
      </c>
      <c r="AP12" s="230" t="str">
        <f t="shared" si="18"/>
        <v/>
      </c>
      <c r="AQ12" s="230" t="str">
        <f t="shared" si="19"/>
        <v/>
      </c>
      <c r="AR12" s="230" t="str">
        <f t="shared" si="19"/>
        <v/>
      </c>
      <c r="AS12" s="230" t="str">
        <f t="shared" si="19"/>
        <v/>
      </c>
      <c r="AT12" s="230" t="str">
        <f t="shared" si="19"/>
        <v/>
      </c>
      <c r="AU12" s="230" t="str">
        <f t="shared" si="19"/>
        <v/>
      </c>
      <c r="AV12" s="230" t="str">
        <f t="shared" si="19"/>
        <v/>
      </c>
      <c r="AW12" s="230" t="str">
        <f t="shared" si="19"/>
        <v/>
      </c>
      <c r="AX12" s="230" t="str">
        <f t="shared" si="19"/>
        <v/>
      </c>
      <c r="AY12" s="230" t="str">
        <f t="shared" si="19"/>
        <v/>
      </c>
      <c r="AZ12" s="230" t="str">
        <f t="shared" si="19"/>
        <v/>
      </c>
      <c r="BA12" s="230" t="str">
        <f t="shared" si="20"/>
        <v/>
      </c>
      <c r="BB12" s="230" t="str">
        <f t="shared" si="20"/>
        <v/>
      </c>
      <c r="BC12" s="230" t="str">
        <f t="shared" si="20"/>
        <v/>
      </c>
      <c r="BD12" s="230" t="str">
        <f t="shared" si="20"/>
        <v/>
      </c>
      <c r="BE12" s="230" t="str">
        <f t="shared" si="20"/>
        <v/>
      </c>
      <c r="BF12" s="230" t="str">
        <f t="shared" si="20"/>
        <v/>
      </c>
      <c r="BG12" s="230" t="str">
        <f t="shared" si="20"/>
        <v/>
      </c>
      <c r="BH12" s="230" t="str">
        <f t="shared" si="20"/>
        <v/>
      </c>
      <c r="BI12" s="230" t="str">
        <f t="shared" si="20"/>
        <v/>
      </c>
      <c r="BJ12" s="230" t="str">
        <f t="shared" si="20"/>
        <v/>
      </c>
      <c r="BM12" s="234" t="s">
        <v>271</v>
      </c>
      <c r="BN12" s="228" t="s">
        <v>272</v>
      </c>
      <c r="BO12" s="235" t="s">
        <v>273</v>
      </c>
      <c r="BP12" s="228" t="s">
        <v>274</v>
      </c>
      <c r="BQ12" s="228" t="s">
        <v>275</v>
      </c>
      <c r="BR12" s="228" t="s">
        <v>276</v>
      </c>
      <c r="BS12" s="235" t="s">
        <v>277</v>
      </c>
      <c r="BT12" s="197"/>
      <c r="BV12" s="228">
        <v>4</v>
      </c>
      <c r="BW12" s="229">
        <f t="shared" si="21"/>
        <v>0</v>
      </c>
      <c r="BX12" s="230">
        <f t="shared" si="22"/>
        <v>4.6000000000000001E-4</v>
      </c>
      <c r="BY12" s="231" t="str">
        <f t="shared" si="23"/>
        <v>s</v>
      </c>
      <c r="BZ12" s="231" t="str">
        <f t="shared" si="23"/>
        <v>s</v>
      </c>
      <c r="CA12" s="231" t="str">
        <f t="shared" si="23"/>
        <v>s</v>
      </c>
      <c r="CB12" s="231" t="str">
        <f t="shared" si="23"/>
        <v>ns</v>
      </c>
      <c r="CC12" s="231" t="str">
        <f t="shared" si="23"/>
        <v/>
      </c>
      <c r="CD12" s="231" t="str">
        <f t="shared" si="23"/>
        <v/>
      </c>
      <c r="CE12" s="231" t="str">
        <f t="shared" si="23"/>
        <v/>
      </c>
      <c r="CF12" s="231" t="str">
        <f t="shared" si="23"/>
        <v/>
      </c>
      <c r="CG12" s="231" t="str">
        <f t="shared" si="23"/>
        <v/>
      </c>
      <c r="CH12" s="231" t="str">
        <f t="shared" si="23"/>
        <v/>
      </c>
      <c r="CI12" s="231" t="str">
        <f t="shared" si="24"/>
        <v/>
      </c>
      <c r="CJ12" s="231" t="str">
        <f t="shared" si="24"/>
        <v/>
      </c>
      <c r="CK12" s="231" t="str">
        <f t="shared" si="24"/>
        <v/>
      </c>
      <c r="CL12" s="231" t="str">
        <f t="shared" si="24"/>
        <v/>
      </c>
      <c r="CM12" s="231" t="str">
        <f t="shared" si="24"/>
        <v/>
      </c>
      <c r="CN12" s="231" t="str">
        <f t="shared" si="24"/>
        <v/>
      </c>
      <c r="CO12" s="231" t="str">
        <f t="shared" si="24"/>
        <v/>
      </c>
      <c r="CP12" s="231" t="str">
        <f t="shared" si="24"/>
        <v/>
      </c>
      <c r="CQ12" s="231" t="str">
        <f t="shared" si="24"/>
        <v/>
      </c>
      <c r="CR12" s="231" t="str">
        <f t="shared" si="24"/>
        <v/>
      </c>
      <c r="CS12" s="231" t="str">
        <f t="shared" si="25"/>
        <v/>
      </c>
      <c r="CT12" s="231" t="str">
        <f t="shared" si="25"/>
        <v/>
      </c>
      <c r="CU12" s="231" t="str">
        <f t="shared" si="25"/>
        <v/>
      </c>
      <c r="CV12" s="231" t="str">
        <f t="shared" si="25"/>
        <v/>
      </c>
      <c r="CW12" s="231" t="str">
        <f t="shared" si="25"/>
        <v/>
      </c>
      <c r="CX12" s="231" t="str">
        <f t="shared" si="25"/>
        <v/>
      </c>
      <c r="CY12" s="231" t="str">
        <f t="shared" si="25"/>
        <v/>
      </c>
      <c r="CZ12" s="231" t="str">
        <f t="shared" si="25"/>
        <v/>
      </c>
      <c r="DA12" s="231" t="str">
        <f t="shared" si="25"/>
        <v/>
      </c>
      <c r="DB12" s="231" t="str">
        <f t="shared" si="25"/>
        <v/>
      </c>
      <c r="DC12" s="231" t="str">
        <f t="shared" si="26"/>
        <v/>
      </c>
      <c r="DD12" s="231" t="str">
        <f t="shared" si="26"/>
        <v/>
      </c>
      <c r="DE12" s="231" t="str">
        <f t="shared" si="26"/>
        <v/>
      </c>
      <c r="DF12" s="231" t="str">
        <f t="shared" si="26"/>
        <v/>
      </c>
      <c r="DG12" s="231" t="str">
        <f t="shared" si="26"/>
        <v/>
      </c>
      <c r="DH12" s="231" t="str">
        <f t="shared" si="26"/>
        <v/>
      </c>
      <c r="DI12" s="231" t="str">
        <f t="shared" si="26"/>
        <v/>
      </c>
      <c r="DJ12" s="231" t="str">
        <f t="shared" si="26"/>
        <v/>
      </c>
      <c r="DK12" s="231" t="str">
        <f t="shared" si="26"/>
        <v/>
      </c>
      <c r="DL12" s="231" t="str">
        <f t="shared" si="26"/>
        <v/>
      </c>
      <c r="DM12" s="231" t="str">
        <f t="shared" si="27"/>
        <v/>
      </c>
      <c r="DN12" s="231" t="str">
        <f t="shared" si="27"/>
        <v/>
      </c>
      <c r="DO12" s="231" t="str">
        <f t="shared" si="27"/>
        <v/>
      </c>
      <c r="DP12" s="231" t="str">
        <f t="shared" si="27"/>
        <v/>
      </c>
      <c r="DQ12" s="231" t="str">
        <f t="shared" si="27"/>
        <v/>
      </c>
      <c r="DR12" s="231" t="str">
        <f t="shared" si="27"/>
        <v/>
      </c>
      <c r="DS12" s="231" t="str">
        <f t="shared" si="27"/>
        <v/>
      </c>
      <c r="DT12" s="231" t="str">
        <f t="shared" si="27"/>
        <v/>
      </c>
      <c r="DU12" s="231" t="str">
        <f t="shared" si="27"/>
        <v/>
      </c>
      <c r="DV12" s="231" t="str">
        <f t="shared" si="27"/>
        <v/>
      </c>
      <c r="DW12" s="232"/>
      <c r="DX12" s="232"/>
      <c r="DZ12" s="212">
        <f t="shared" si="28"/>
        <v>5</v>
      </c>
      <c r="EA12" s="224">
        <f t="shared" si="6"/>
        <v>0</v>
      </c>
      <c r="EB12" s="225">
        <f t="shared" si="7"/>
        <v>0</v>
      </c>
      <c r="EC12" s="225">
        <f t="shared" si="7"/>
        <v>0</v>
      </c>
      <c r="ED12" s="225">
        <f t="shared" si="7"/>
        <v>0</v>
      </c>
      <c r="EE12" s="225">
        <f t="shared" si="7"/>
        <v>0</v>
      </c>
      <c r="EF12" s="225">
        <f t="shared" si="8"/>
        <v>0</v>
      </c>
      <c r="EG12" s="225">
        <f t="shared" si="9"/>
        <v>0</v>
      </c>
      <c r="EH12" s="212"/>
      <c r="EI12" s="212" t="s">
        <v>278</v>
      </c>
      <c r="EJ12" s="211" t="str">
        <f>IF(EF58=0,"sd",EJ11/EJ10)</f>
        <v>sd</v>
      </c>
      <c r="EK12" s="214"/>
      <c r="EL12" s="212">
        <f t="shared" si="29"/>
        <v>5</v>
      </c>
      <c r="EM12" s="224">
        <f t="shared" si="10"/>
        <v>0</v>
      </c>
      <c r="EN12" s="225">
        <f>IFERROR(INDEX(RTO1CF,$EL12,'ANVA-MDS'!EB$7),0)</f>
        <v>0</v>
      </c>
      <c r="EO12" s="225">
        <f>IFERROR(INDEX(RTO1CF,$EL12,'ANVA-MDS'!EC$7),0)</f>
        <v>0</v>
      </c>
      <c r="EP12" s="225">
        <f>IFERROR(INDEX(RTO1CF,$EL12,'ANVA-MDS'!ED$7),0)</f>
        <v>0</v>
      </c>
      <c r="EQ12" s="225">
        <f>IFERROR(INDEX(RTO1CF,$EL12,'ANVA-MDS'!EE$7),0)</f>
        <v>0</v>
      </c>
      <c r="ER12" s="225">
        <f t="shared" si="11"/>
        <v>0</v>
      </c>
      <c r="ES12" s="225">
        <f t="shared" si="12"/>
        <v>0</v>
      </c>
      <c r="ET12" s="212"/>
      <c r="EU12" s="212" t="s">
        <v>278</v>
      </c>
      <c r="EV12" s="211">
        <f>IF(ER58=0,"sd",EV11/EV10)</f>
        <v>1375.9506172839508</v>
      </c>
      <c r="EW12" s="214"/>
      <c r="EX12" s="225">
        <f t="shared" si="13"/>
        <v>0</v>
      </c>
      <c r="EY12" s="212" t="s">
        <v>278</v>
      </c>
      <c r="EZ12" s="211" t="str">
        <f>IF(EZ27=0,"sd",EZ11/EZ10)</f>
        <v>sd</v>
      </c>
    </row>
    <row r="13" spans="1:156" ht="12.75" customHeight="1" x14ac:dyDescent="0.25">
      <c r="A13" s="236" t="s">
        <v>108</v>
      </c>
      <c r="B13" s="220" t="str">
        <f>'ANVA-MDS'!EJ14</f>
        <v>sd</v>
      </c>
      <c r="C13" s="237" t="str">
        <f>'ANVA-MDS'!EJ18</f>
        <v>sd</v>
      </c>
      <c r="D13" s="238" t="str">
        <f>IFERROR(C13/B13,"sd")</f>
        <v>sd</v>
      </c>
      <c r="E13" s="238" t="str">
        <f>IFERROR(D13/D15,"sd")</f>
        <v>sd</v>
      </c>
      <c r="F13" s="239" t="str">
        <f>IFERROR(FDIST(E13,B13,B15),"sd")</f>
        <v>sd</v>
      </c>
      <c r="G13" s="228">
        <v>0.05</v>
      </c>
      <c r="H13" s="196" t="str">
        <f>IF(F13&gt;G13,"ns",IF(F13&lt;0.001,"***",IF(F13&lt;0.01,"**",IF(F13&lt;0.05,"*",""))))</f>
        <v>ns</v>
      </c>
      <c r="J13" s="228">
        <v>5</v>
      </c>
      <c r="K13" s="229">
        <f t="shared" si="14"/>
        <v>0</v>
      </c>
      <c r="L13" s="230">
        <f t="shared" si="15"/>
        <v>4.5000000000000004E-4</v>
      </c>
      <c r="M13" s="230" t="str">
        <f t="shared" si="16"/>
        <v>ns</v>
      </c>
      <c r="N13" s="230" t="str">
        <f t="shared" si="16"/>
        <v>ns</v>
      </c>
      <c r="O13" s="230" t="str">
        <f t="shared" si="16"/>
        <v>ns</v>
      </c>
      <c r="P13" s="230" t="str">
        <f t="shared" si="16"/>
        <v>ns</v>
      </c>
      <c r="Q13" s="230" t="str">
        <f t="shared" si="16"/>
        <v>ns</v>
      </c>
      <c r="R13" s="230" t="str">
        <f t="shared" si="16"/>
        <v/>
      </c>
      <c r="S13" s="230" t="str">
        <f t="shared" si="16"/>
        <v/>
      </c>
      <c r="T13" s="230" t="str">
        <f t="shared" si="16"/>
        <v/>
      </c>
      <c r="U13" s="230" t="str">
        <f t="shared" si="16"/>
        <v/>
      </c>
      <c r="V13" s="230" t="str">
        <f t="shared" si="16"/>
        <v/>
      </c>
      <c r="W13" s="230" t="str">
        <f t="shared" si="17"/>
        <v/>
      </c>
      <c r="X13" s="230" t="str">
        <f t="shared" si="17"/>
        <v/>
      </c>
      <c r="Y13" s="230" t="str">
        <f t="shared" si="17"/>
        <v/>
      </c>
      <c r="Z13" s="230" t="str">
        <f t="shared" si="17"/>
        <v/>
      </c>
      <c r="AA13" s="230" t="str">
        <f t="shared" si="17"/>
        <v/>
      </c>
      <c r="AB13" s="230" t="str">
        <f t="shared" si="17"/>
        <v/>
      </c>
      <c r="AC13" s="230" t="str">
        <f t="shared" si="17"/>
        <v/>
      </c>
      <c r="AD13" s="230" t="str">
        <f t="shared" si="17"/>
        <v/>
      </c>
      <c r="AE13" s="230" t="str">
        <f t="shared" si="17"/>
        <v/>
      </c>
      <c r="AF13" s="230" t="str">
        <f t="shared" si="17"/>
        <v/>
      </c>
      <c r="AG13" s="230" t="str">
        <f t="shared" si="18"/>
        <v/>
      </c>
      <c r="AH13" s="230" t="str">
        <f t="shared" si="18"/>
        <v/>
      </c>
      <c r="AI13" s="230" t="str">
        <f t="shared" si="18"/>
        <v/>
      </c>
      <c r="AJ13" s="230" t="str">
        <f t="shared" si="18"/>
        <v/>
      </c>
      <c r="AK13" s="230" t="str">
        <f t="shared" si="18"/>
        <v/>
      </c>
      <c r="AL13" s="230" t="str">
        <f t="shared" si="18"/>
        <v/>
      </c>
      <c r="AM13" s="230" t="str">
        <f t="shared" si="18"/>
        <v/>
      </c>
      <c r="AN13" s="230" t="str">
        <f t="shared" si="18"/>
        <v/>
      </c>
      <c r="AO13" s="230" t="str">
        <f t="shared" si="18"/>
        <v/>
      </c>
      <c r="AP13" s="230" t="str">
        <f t="shared" si="18"/>
        <v/>
      </c>
      <c r="AQ13" s="230" t="str">
        <f t="shared" si="19"/>
        <v/>
      </c>
      <c r="AR13" s="230" t="str">
        <f t="shared" si="19"/>
        <v/>
      </c>
      <c r="AS13" s="230" t="str">
        <f t="shared" si="19"/>
        <v/>
      </c>
      <c r="AT13" s="230" t="str">
        <f t="shared" si="19"/>
        <v/>
      </c>
      <c r="AU13" s="230" t="str">
        <f t="shared" si="19"/>
        <v/>
      </c>
      <c r="AV13" s="230" t="str">
        <f t="shared" si="19"/>
        <v/>
      </c>
      <c r="AW13" s="230" t="str">
        <f t="shared" si="19"/>
        <v/>
      </c>
      <c r="AX13" s="230" t="str">
        <f t="shared" si="19"/>
        <v/>
      </c>
      <c r="AY13" s="230" t="str">
        <f t="shared" si="19"/>
        <v/>
      </c>
      <c r="AZ13" s="230" t="str">
        <f t="shared" si="19"/>
        <v/>
      </c>
      <c r="BA13" s="230" t="str">
        <f t="shared" si="20"/>
        <v/>
      </c>
      <c r="BB13" s="230" t="str">
        <f t="shared" si="20"/>
        <v/>
      </c>
      <c r="BC13" s="230" t="str">
        <f t="shared" si="20"/>
        <v/>
      </c>
      <c r="BD13" s="230" t="str">
        <f t="shared" si="20"/>
        <v/>
      </c>
      <c r="BE13" s="230" t="str">
        <f t="shared" si="20"/>
        <v/>
      </c>
      <c r="BF13" s="230" t="str">
        <f t="shared" si="20"/>
        <v/>
      </c>
      <c r="BG13" s="230" t="str">
        <f t="shared" si="20"/>
        <v/>
      </c>
      <c r="BH13" s="230" t="str">
        <f t="shared" si="20"/>
        <v/>
      </c>
      <c r="BI13" s="230" t="str">
        <f t="shared" si="20"/>
        <v/>
      </c>
      <c r="BJ13" s="230" t="str">
        <f t="shared" si="20"/>
        <v/>
      </c>
      <c r="BM13" s="236" t="s">
        <v>108</v>
      </c>
      <c r="BN13" s="220">
        <f>'ANVA-MDS'!EV14</f>
        <v>2</v>
      </c>
      <c r="BO13" s="237">
        <f>'ANVA-MDS'!EV18</f>
        <v>3512691.9903407991</v>
      </c>
      <c r="BP13" s="238">
        <f>IFERROR(BO13/BN13,"sd")</f>
        <v>1756345.9951703995</v>
      </c>
      <c r="BQ13" s="238">
        <f>IFERROR(BP13/BP15,"sd")</f>
        <v>53.306993755608502</v>
      </c>
      <c r="BR13" s="239">
        <f>IFERROR(FDIST(BQ13,BN13,BN15),"sd")</f>
        <v>1.3076751949816898E-3</v>
      </c>
      <c r="BS13" s="228">
        <v>0.05</v>
      </c>
      <c r="BT13" s="196" t="str">
        <f>IF(BR13&gt;BS13,"ns",IF(BR13&lt;0.001,"***",IF(BR13&lt;0.01,"**",IF(BR13&lt;0.05,"*",""))))</f>
        <v>**</v>
      </c>
      <c r="BV13" s="228">
        <v>5</v>
      </c>
      <c r="BW13" s="229">
        <f t="shared" si="21"/>
        <v>0</v>
      </c>
      <c r="BX13" s="230">
        <f t="shared" si="22"/>
        <v>4.5000000000000004E-4</v>
      </c>
      <c r="BY13" s="231" t="str">
        <f t="shared" si="23"/>
        <v>s</v>
      </c>
      <c r="BZ13" s="231" t="str">
        <f t="shared" si="23"/>
        <v>s</v>
      </c>
      <c r="CA13" s="231" t="str">
        <f t="shared" si="23"/>
        <v>s</v>
      </c>
      <c r="CB13" s="231" t="str">
        <f t="shared" si="23"/>
        <v>ns</v>
      </c>
      <c r="CC13" s="231" t="str">
        <f t="shared" si="23"/>
        <v>ns</v>
      </c>
      <c r="CD13" s="231" t="str">
        <f t="shared" si="23"/>
        <v/>
      </c>
      <c r="CE13" s="231" t="str">
        <f t="shared" si="23"/>
        <v/>
      </c>
      <c r="CF13" s="231" t="str">
        <f t="shared" si="23"/>
        <v/>
      </c>
      <c r="CG13" s="231" t="str">
        <f t="shared" si="23"/>
        <v/>
      </c>
      <c r="CH13" s="231" t="str">
        <f t="shared" si="23"/>
        <v/>
      </c>
      <c r="CI13" s="231" t="str">
        <f t="shared" si="24"/>
        <v/>
      </c>
      <c r="CJ13" s="231" t="str">
        <f t="shared" si="24"/>
        <v/>
      </c>
      <c r="CK13" s="231" t="str">
        <f t="shared" si="24"/>
        <v/>
      </c>
      <c r="CL13" s="231" t="str">
        <f t="shared" si="24"/>
        <v/>
      </c>
      <c r="CM13" s="231" t="str">
        <f t="shared" si="24"/>
        <v/>
      </c>
      <c r="CN13" s="231" t="str">
        <f t="shared" si="24"/>
        <v/>
      </c>
      <c r="CO13" s="231" t="str">
        <f t="shared" si="24"/>
        <v/>
      </c>
      <c r="CP13" s="231" t="str">
        <f t="shared" si="24"/>
        <v/>
      </c>
      <c r="CQ13" s="231" t="str">
        <f t="shared" si="24"/>
        <v/>
      </c>
      <c r="CR13" s="231" t="str">
        <f t="shared" si="24"/>
        <v/>
      </c>
      <c r="CS13" s="231" t="str">
        <f t="shared" si="25"/>
        <v/>
      </c>
      <c r="CT13" s="231" t="str">
        <f t="shared" si="25"/>
        <v/>
      </c>
      <c r="CU13" s="231" t="str">
        <f t="shared" si="25"/>
        <v/>
      </c>
      <c r="CV13" s="231" t="str">
        <f t="shared" si="25"/>
        <v/>
      </c>
      <c r="CW13" s="231" t="str">
        <f t="shared" si="25"/>
        <v/>
      </c>
      <c r="CX13" s="231" t="str">
        <f t="shared" si="25"/>
        <v/>
      </c>
      <c r="CY13" s="231" t="str">
        <f t="shared" si="25"/>
        <v/>
      </c>
      <c r="CZ13" s="231" t="str">
        <f t="shared" si="25"/>
        <v/>
      </c>
      <c r="DA13" s="231" t="str">
        <f t="shared" si="25"/>
        <v/>
      </c>
      <c r="DB13" s="231" t="str">
        <f t="shared" si="25"/>
        <v/>
      </c>
      <c r="DC13" s="231" t="str">
        <f t="shared" si="26"/>
        <v/>
      </c>
      <c r="DD13" s="231" t="str">
        <f t="shared" si="26"/>
        <v/>
      </c>
      <c r="DE13" s="231" t="str">
        <f t="shared" si="26"/>
        <v/>
      </c>
      <c r="DF13" s="231" t="str">
        <f t="shared" si="26"/>
        <v/>
      </c>
      <c r="DG13" s="231" t="str">
        <f t="shared" si="26"/>
        <v/>
      </c>
      <c r="DH13" s="231" t="str">
        <f t="shared" si="26"/>
        <v/>
      </c>
      <c r="DI13" s="231" t="str">
        <f t="shared" si="26"/>
        <v/>
      </c>
      <c r="DJ13" s="231" t="str">
        <f t="shared" si="26"/>
        <v/>
      </c>
      <c r="DK13" s="231" t="str">
        <f t="shared" si="26"/>
        <v/>
      </c>
      <c r="DL13" s="231" t="str">
        <f t="shared" si="26"/>
        <v/>
      </c>
      <c r="DM13" s="231" t="str">
        <f t="shared" si="27"/>
        <v/>
      </c>
      <c r="DN13" s="231" t="str">
        <f t="shared" si="27"/>
        <v/>
      </c>
      <c r="DO13" s="231" t="str">
        <f t="shared" si="27"/>
        <v/>
      </c>
      <c r="DP13" s="231" t="str">
        <f t="shared" si="27"/>
        <v/>
      </c>
      <c r="DQ13" s="231" t="str">
        <f t="shared" si="27"/>
        <v/>
      </c>
      <c r="DR13" s="231" t="str">
        <f t="shared" si="27"/>
        <v/>
      </c>
      <c r="DS13" s="231" t="str">
        <f t="shared" si="27"/>
        <v/>
      </c>
      <c r="DT13" s="231" t="str">
        <f t="shared" si="27"/>
        <v/>
      </c>
      <c r="DU13" s="231" t="str">
        <f t="shared" si="27"/>
        <v/>
      </c>
      <c r="DV13" s="231" t="str">
        <f t="shared" si="27"/>
        <v/>
      </c>
      <c r="DW13" s="232"/>
      <c r="DX13" s="232"/>
      <c r="DZ13" s="212">
        <f t="shared" si="28"/>
        <v>6</v>
      </c>
      <c r="EA13" s="224">
        <f t="shared" si="6"/>
        <v>0</v>
      </c>
      <c r="EB13" s="225">
        <f t="shared" si="7"/>
        <v>0</v>
      </c>
      <c r="EC13" s="225">
        <f t="shared" si="7"/>
        <v>0</v>
      </c>
      <c r="ED13" s="225">
        <f t="shared" si="7"/>
        <v>0</v>
      </c>
      <c r="EE13" s="225">
        <f t="shared" si="7"/>
        <v>0</v>
      </c>
      <c r="EF13" s="225">
        <f t="shared" si="8"/>
        <v>0</v>
      </c>
      <c r="EG13" s="225">
        <f t="shared" si="9"/>
        <v>0</v>
      </c>
      <c r="EH13" s="212"/>
      <c r="EI13" s="212" t="s">
        <v>279</v>
      </c>
      <c r="EJ13" s="211" t="str">
        <f>IF(EF58=0,"sd",EJ11^2/EJ10)</f>
        <v>sd</v>
      </c>
      <c r="EK13" s="214"/>
      <c r="EL13" s="212">
        <f t="shared" si="29"/>
        <v>6</v>
      </c>
      <c r="EM13" s="224">
        <f t="shared" si="10"/>
        <v>0</v>
      </c>
      <c r="EN13" s="225">
        <f>IFERROR(INDEX(RTO1CF,$EL13,'ANVA-MDS'!EB$7),0)</f>
        <v>0</v>
      </c>
      <c r="EO13" s="225">
        <f>IFERROR(INDEX(RTO1CF,$EL13,'ANVA-MDS'!EC$7),0)</f>
        <v>0</v>
      </c>
      <c r="EP13" s="225">
        <f>IFERROR(INDEX(RTO1CF,$EL13,'ANVA-MDS'!ED$7),0)</f>
        <v>0</v>
      </c>
      <c r="EQ13" s="225">
        <f>IFERROR(INDEX(RTO1CF,$EL13,'ANVA-MDS'!EE$7),0)</f>
        <v>0</v>
      </c>
      <c r="ER13" s="225">
        <f t="shared" si="11"/>
        <v>0</v>
      </c>
      <c r="ES13" s="225">
        <f t="shared" si="12"/>
        <v>0</v>
      </c>
      <c r="ET13" s="212"/>
      <c r="EU13" s="212" t="s">
        <v>279</v>
      </c>
      <c r="EV13" s="211">
        <f>IF(ER58=0,"sd",EV11^2/EV10)</f>
        <v>17039160.910836767</v>
      </c>
      <c r="EW13" s="214"/>
      <c r="EX13" s="225">
        <f t="shared" si="13"/>
        <v>0</v>
      </c>
      <c r="EY13" s="212" t="s">
        <v>279</v>
      </c>
      <c r="EZ13" s="211" t="str">
        <f>IF(EZ27=0,"sd",EZ11^2/EZ10)</f>
        <v>sd</v>
      </c>
    </row>
    <row r="14" spans="1:156" ht="12.75" customHeight="1" x14ac:dyDescent="0.25">
      <c r="A14" s="236" t="s">
        <v>280</v>
      </c>
      <c r="B14" s="220" t="str">
        <f>'ANVA-MDS'!EJ15</f>
        <v>sd</v>
      </c>
      <c r="C14" s="237" t="str">
        <f>'ANVA-MDS'!EJ19</f>
        <v>sd</v>
      </c>
      <c r="D14" s="238" t="str">
        <f t="shared" ref="D14:D15" si="30">IFERROR(C14/B14,"sd")</f>
        <v>sd</v>
      </c>
      <c r="E14" s="238" t="str">
        <f>IFERROR(D14/D15,"sd")</f>
        <v>sd</v>
      </c>
      <c r="F14" s="239" t="str">
        <f>IFERROR(FDIST(E14,B14,B15),"sd")</f>
        <v>sd</v>
      </c>
      <c r="G14" s="228">
        <v>0.05</v>
      </c>
      <c r="H14" s="196" t="str">
        <f>IF(F14&gt;G14,"ns",IF(F14&lt;0.001,"***",IF(F14&lt;0.01,"**",IF(F14&lt;0.05,"*",""))))</f>
        <v>ns</v>
      </c>
      <c r="J14" s="228">
        <v>6</v>
      </c>
      <c r="K14" s="229">
        <f t="shared" si="14"/>
        <v>0</v>
      </c>
      <c r="L14" s="230">
        <f t="shared" si="15"/>
        <v>4.4000000000000002E-4</v>
      </c>
      <c r="M14" s="230" t="str">
        <f t="shared" si="16"/>
        <v>ns</v>
      </c>
      <c r="N14" s="230" t="str">
        <f t="shared" si="16"/>
        <v>ns</v>
      </c>
      <c r="O14" s="230" t="str">
        <f t="shared" si="16"/>
        <v>ns</v>
      </c>
      <c r="P14" s="230" t="str">
        <f t="shared" si="16"/>
        <v>ns</v>
      </c>
      <c r="Q14" s="230" t="str">
        <f t="shared" si="16"/>
        <v>ns</v>
      </c>
      <c r="R14" s="230" t="str">
        <f t="shared" si="16"/>
        <v>ns</v>
      </c>
      <c r="S14" s="230" t="str">
        <f t="shared" si="16"/>
        <v/>
      </c>
      <c r="T14" s="230" t="str">
        <f t="shared" si="16"/>
        <v/>
      </c>
      <c r="U14" s="230" t="str">
        <f t="shared" si="16"/>
        <v/>
      </c>
      <c r="V14" s="230" t="str">
        <f t="shared" si="16"/>
        <v/>
      </c>
      <c r="W14" s="230" t="str">
        <f t="shared" si="17"/>
        <v/>
      </c>
      <c r="X14" s="230" t="str">
        <f t="shared" si="17"/>
        <v/>
      </c>
      <c r="Y14" s="230" t="str">
        <f t="shared" si="17"/>
        <v/>
      </c>
      <c r="Z14" s="230" t="str">
        <f t="shared" si="17"/>
        <v/>
      </c>
      <c r="AA14" s="230" t="str">
        <f t="shared" si="17"/>
        <v/>
      </c>
      <c r="AB14" s="230" t="str">
        <f t="shared" si="17"/>
        <v/>
      </c>
      <c r="AC14" s="230" t="str">
        <f t="shared" si="17"/>
        <v/>
      </c>
      <c r="AD14" s="230" t="str">
        <f t="shared" si="17"/>
        <v/>
      </c>
      <c r="AE14" s="230" t="str">
        <f t="shared" si="17"/>
        <v/>
      </c>
      <c r="AF14" s="230" t="str">
        <f t="shared" si="17"/>
        <v/>
      </c>
      <c r="AG14" s="230" t="str">
        <f t="shared" si="18"/>
        <v/>
      </c>
      <c r="AH14" s="230" t="str">
        <f t="shared" si="18"/>
        <v/>
      </c>
      <c r="AI14" s="230" t="str">
        <f t="shared" si="18"/>
        <v/>
      </c>
      <c r="AJ14" s="230" t="str">
        <f t="shared" si="18"/>
        <v/>
      </c>
      <c r="AK14" s="230" t="str">
        <f t="shared" si="18"/>
        <v/>
      </c>
      <c r="AL14" s="230" t="str">
        <f t="shared" si="18"/>
        <v/>
      </c>
      <c r="AM14" s="230" t="str">
        <f t="shared" si="18"/>
        <v/>
      </c>
      <c r="AN14" s="230" t="str">
        <f t="shared" si="18"/>
        <v/>
      </c>
      <c r="AO14" s="230" t="str">
        <f t="shared" si="18"/>
        <v/>
      </c>
      <c r="AP14" s="230" t="str">
        <f t="shared" si="18"/>
        <v/>
      </c>
      <c r="AQ14" s="230" t="str">
        <f t="shared" si="19"/>
        <v/>
      </c>
      <c r="AR14" s="230" t="str">
        <f t="shared" si="19"/>
        <v/>
      </c>
      <c r="AS14" s="230" t="str">
        <f t="shared" si="19"/>
        <v/>
      </c>
      <c r="AT14" s="230" t="str">
        <f t="shared" si="19"/>
        <v/>
      </c>
      <c r="AU14" s="230" t="str">
        <f t="shared" si="19"/>
        <v/>
      </c>
      <c r="AV14" s="230" t="str">
        <f t="shared" si="19"/>
        <v/>
      </c>
      <c r="AW14" s="230" t="str">
        <f t="shared" si="19"/>
        <v/>
      </c>
      <c r="AX14" s="230" t="str">
        <f t="shared" si="19"/>
        <v/>
      </c>
      <c r="AY14" s="230" t="str">
        <f t="shared" si="19"/>
        <v/>
      </c>
      <c r="AZ14" s="230" t="str">
        <f t="shared" si="19"/>
        <v/>
      </c>
      <c r="BA14" s="230" t="str">
        <f t="shared" si="20"/>
        <v/>
      </c>
      <c r="BB14" s="230" t="str">
        <f t="shared" si="20"/>
        <v/>
      </c>
      <c r="BC14" s="230" t="str">
        <f t="shared" si="20"/>
        <v/>
      </c>
      <c r="BD14" s="230" t="str">
        <f t="shared" si="20"/>
        <v/>
      </c>
      <c r="BE14" s="230" t="str">
        <f t="shared" si="20"/>
        <v/>
      </c>
      <c r="BF14" s="230" t="str">
        <f t="shared" si="20"/>
        <v/>
      </c>
      <c r="BG14" s="230" t="str">
        <f t="shared" si="20"/>
        <v/>
      </c>
      <c r="BH14" s="230" t="str">
        <f t="shared" si="20"/>
        <v/>
      </c>
      <c r="BI14" s="230" t="str">
        <f t="shared" si="20"/>
        <v/>
      </c>
      <c r="BJ14" s="230" t="str">
        <f t="shared" si="20"/>
        <v/>
      </c>
      <c r="BM14" s="236" t="s">
        <v>280</v>
      </c>
      <c r="BN14" s="220">
        <f>'ANVA-MDS'!EV15</f>
        <v>2</v>
      </c>
      <c r="BO14" s="237">
        <f>'ANVA-MDS'!EV19</f>
        <v>363610.38325942308</v>
      </c>
      <c r="BP14" s="238">
        <f t="shared" ref="BP14:BP15" si="31">IFERROR(BO14/BN14,"sd")</f>
        <v>181805.19162971154</v>
      </c>
      <c r="BQ14" s="238">
        <f>IFERROR(BP14/BP15,"sd")</f>
        <v>5.5179834961857717</v>
      </c>
      <c r="BR14" s="239">
        <f>IFERROR(FDIST(BQ14,BN14,BN15),"sd")</f>
        <v>7.0771313377073541E-2</v>
      </c>
      <c r="BS14" s="228">
        <v>0.05</v>
      </c>
      <c r="BT14" s="196" t="str">
        <f>IF(BR14&gt;BS14,"ns",IF(BR14&lt;0.001,"***",IF(BR14&lt;0.01,"**",IF(BR14&lt;0.05,"*",""))))</f>
        <v>ns</v>
      </c>
      <c r="BV14" s="228">
        <v>6</v>
      </c>
      <c r="BW14" s="229">
        <f t="shared" si="21"/>
        <v>0</v>
      </c>
      <c r="BX14" s="230">
        <f t="shared" si="22"/>
        <v>4.4000000000000002E-4</v>
      </c>
      <c r="BY14" s="231" t="str">
        <f t="shared" si="23"/>
        <v>s</v>
      </c>
      <c r="BZ14" s="231" t="str">
        <f t="shared" si="23"/>
        <v>s</v>
      </c>
      <c r="CA14" s="231" t="str">
        <f t="shared" si="23"/>
        <v>s</v>
      </c>
      <c r="CB14" s="231" t="str">
        <f t="shared" si="23"/>
        <v>ns</v>
      </c>
      <c r="CC14" s="231" t="str">
        <f t="shared" si="23"/>
        <v>ns</v>
      </c>
      <c r="CD14" s="231" t="str">
        <f t="shared" si="23"/>
        <v>ns</v>
      </c>
      <c r="CE14" s="231" t="str">
        <f t="shared" si="23"/>
        <v/>
      </c>
      <c r="CF14" s="231" t="str">
        <f t="shared" si="23"/>
        <v/>
      </c>
      <c r="CG14" s="231" t="str">
        <f t="shared" si="23"/>
        <v/>
      </c>
      <c r="CH14" s="231" t="str">
        <f t="shared" si="23"/>
        <v/>
      </c>
      <c r="CI14" s="231" t="str">
        <f t="shared" si="24"/>
        <v/>
      </c>
      <c r="CJ14" s="231" t="str">
        <f t="shared" si="24"/>
        <v/>
      </c>
      <c r="CK14" s="231" t="str">
        <f t="shared" si="24"/>
        <v/>
      </c>
      <c r="CL14" s="231" t="str">
        <f t="shared" si="24"/>
        <v/>
      </c>
      <c r="CM14" s="231" t="str">
        <f t="shared" si="24"/>
        <v/>
      </c>
      <c r="CN14" s="231" t="str">
        <f t="shared" si="24"/>
        <v/>
      </c>
      <c r="CO14" s="231" t="str">
        <f t="shared" si="24"/>
        <v/>
      </c>
      <c r="CP14" s="231" t="str">
        <f t="shared" si="24"/>
        <v/>
      </c>
      <c r="CQ14" s="231" t="str">
        <f t="shared" si="24"/>
        <v/>
      </c>
      <c r="CR14" s="231" t="str">
        <f t="shared" si="24"/>
        <v/>
      </c>
      <c r="CS14" s="231" t="str">
        <f t="shared" si="25"/>
        <v/>
      </c>
      <c r="CT14" s="231" t="str">
        <f t="shared" si="25"/>
        <v/>
      </c>
      <c r="CU14" s="231" t="str">
        <f t="shared" si="25"/>
        <v/>
      </c>
      <c r="CV14" s="231" t="str">
        <f t="shared" si="25"/>
        <v/>
      </c>
      <c r="CW14" s="231" t="str">
        <f t="shared" si="25"/>
        <v/>
      </c>
      <c r="CX14" s="231" t="str">
        <f t="shared" si="25"/>
        <v/>
      </c>
      <c r="CY14" s="231" t="str">
        <f t="shared" si="25"/>
        <v/>
      </c>
      <c r="CZ14" s="231" t="str">
        <f t="shared" si="25"/>
        <v/>
      </c>
      <c r="DA14" s="231" t="str">
        <f t="shared" si="25"/>
        <v/>
      </c>
      <c r="DB14" s="231" t="str">
        <f t="shared" si="25"/>
        <v/>
      </c>
      <c r="DC14" s="231" t="str">
        <f t="shared" si="26"/>
        <v/>
      </c>
      <c r="DD14" s="231" t="str">
        <f t="shared" si="26"/>
        <v/>
      </c>
      <c r="DE14" s="231" t="str">
        <f t="shared" si="26"/>
        <v/>
      </c>
      <c r="DF14" s="231" t="str">
        <f t="shared" si="26"/>
        <v/>
      </c>
      <c r="DG14" s="231" t="str">
        <f t="shared" si="26"/>
        <v/>
      </c>
      <c r="DH14" s="231" t="str">
        <f t="shared" si="26"/>
        <v/>
      </c>
      <c r="DI14" s="231" t="str">
        <f t="shared" si="26"/>
        <v/>
      </c>
      <c r="DJ14" s="231" t="str">
        <f t="shared" si="26"/>
        <v/>
      </c>
      <c r="DK14" s="231" t="str">
        <f t="shared" si="26"/>
        <v/>
      </c>
      <c r="DL14" s="231" t="str">
        <f t="shared" si="26"/>
        <v/>
      </c>
      <c r="DM14" s="231" t="str">
        <f t="shared" si="27"/>
        <v/>
      </c>
      <c r="DN14" s="231" t="str">
        <f t="shared" si="27"/>
        <v/>
      </c>
      <c r="DO14" s="231" t="str">
        <f t="shared" si="27"/>
        <v/>
      </c>
      <c r="DP14" s="231" t="str">
        <f t="shared" si="27"/>
        <v/>
      </c>
      <c r="DQ14" s="231" t="str">
        <f t="shared" si="27"/>
        <v/>
      </c>
      <c r="DR14" s="231" t="str">
        <f t="shared" si="27"/>
        <v/>
      </c>
      <c r="DS14" s="231" t="str">
        <f t="shared" si="27"/>
        <v/>
      </c>
      <c r="DT14" s="231" t="str">
        <f t="shared" si="27"/>
        <v/>
      </c>
      <c r="DU14" s="231" t="str">
        <f t="shared" si="27"/>
        <v/>
      </c>
      <c r="DV14" s="231" t="str">
        <f t="shared" si="27"/>
        <v/>
      </c>
      <c r="DW14" s="232"/>
      <c r="DX14" s="232"/>
      <c r="DZ14" s="212">
        <f t="shared" si="28"/>
        <v>7</v>
      </c>
      <c r="EA14" s="224">
        <f t="shared" si="6"/>
        <v>0</v>
      </c>
      <c r="EB14" s="225">
        <f t="shared" si="7"/>
        <v>0</v>
      </c>
      <c r="EC14" s="225">
        <f t="shared" si="7"/>
        <v>0</v>
      </c>
      <c r="ED14" s="225">
        <f t="shared" si="7"/>
        <v>0</v>
      </c>
      <c r="EE14" s="225">
        <f t="shared" si="7"/>
        <v>0</v>
      </c>
      <c r="EF14" s="225">
        <f t="shared" si="8"/>
        <v>0</v>
      </c>
      <c r="EG14" s="225">
        <f t="shared" si="9"/>
        <v>0</v>
      </c>
      <c r="EH14" s="212"/>
      <c r="EI14" s="212" t="s">
        <v>281</v>
      </c>
      <c r="EJ14" s="226" t="str">
        <f>IF(EF58=0,"sd",EJ8-1)</f>
        <v>sd</v>
      </c>
      <c r="EK14" s="214"/>
      <c r="EL14" s="212">
        <f t="shared" si="29"/>
        <v>7</v>
      </c>
      <c r="EM14" s="224">
        <f t="shared" si="10"/>
        <v>0</v>
      </c>
      <c r="EN14" s="225">
        <f>IFERROR(INDEX(RTO1CF,$EL14,'ANVA-MDS'!EB$7),0)</f>
        <v>0</v>
      </c>
      <c r="EO14" s="225">
        <f>IFERROR(INDEX(RTO1CF,$EL14,'ANVA-MDS'!EC$7),0)</f>
        <v>0</v>
      </c>
      <c r="EP14" s="225">
        <f>IFERROR(INDEX(RTO1CF,$EL14,'ANVA-MDS'!ED$7),0)</f>
        <v>0</v>
      </c>
      <c r="EQ14" s="225">
        <f>IFERROR(INDEX(RTO1CF,$EL14,'ANVA-MDS'!EE$7),0)</f>
        <v>0</v>
      </c>
      <c r="ER14" s="225">
        <f t="shared" si="11"/>
        <v>0</v>
      </c>
      <c r="ES14" s="225">
        <f t="shared" si="12"/>
        <v>0</v>
      </c>
      <c r="ET14" s="212"/>
      <c r="EU14" s="212" t="s">
        <v>281</v>
      </c>
      <c r="EV14" s="226">
        <f>IF(ER58=0,"sd",EV8-1)</f>
        <v>2</v>
      </c>
      <c r="EW14" s="214"/>
      <c r="EX14" s="225">
        <f t="shared" si="13"/>
        <v>0</v>
      </c>
      <c r="EY14" s="212" t="s">
        <v>281</v>
      </c>
      <c r="EZ14" s="226" t="str">
        <f>IF(EZ27=0,"sd",EZ8-1)</f>
        <v>sd</v>
      </c>
    </row>
    <row r="15" spans="1:156" ht="12.75" customHeight="1" x14ac:dyDescent="0.25">
      <c r="A15" s="236" t="s">
        <v>282</v>
      </c>
      <c r="B15" s="240" t="str">
        <f>'ANVA-MDS'!EJ16</f>
        <v>sd</v>
      </c>
      <c r="C15" s="237" t="str">
        <f>'ANVA-MDS'!EJ20</f>
        <v>sd</v>
      </c>
      <c r="D15" s="238" t="str">
        <f t="shared" si="30"/>
        <v>sd</v>
      </c>
      <c r="E15" s="241"/>
      <c r="F15" s="241"/>
      <c r="J15" s="228">
        <v>7</v>
      </c>
      <c r="K15" s="229">
        <f t="shared" si="14"/>
        <v>0</v>
      </c>
      <c r="L15" s="230">
        <f t="shared" si="15"/>
        <v>4.3000000000000004E-4</v>
      </c>
      <c r="M15" s="230" t="str">
        <f t="shared" si="16"/>
        <v>ns</v>
      </c>
      <c r="N15" s="230" t="str">
        <f t="shared" si="16"/>
        <v>ns</v>
      </c>
      <c r="O15" s="230" t="str">
        <f t="shared" si="16"/>
        <v>ns</v>
      </c>
      <c r="P15" s="230" t="str">
        <f t="shared" si="16"/>
        <v>ns</v>
      </c>
      <c r="Q15" s="230" t="str">
        <f t="shared" si="16"/>
        <v>ns</v>
      </c>
      <c r="R15" s="230" t="str">
        <f t="shared" si="16"/>
        <v>ns</v>
      </c>
      <c r="S15" s="230" t="str">
        <f t="shared" si="16"/>
        <v>ns</v>
      </c>
      <c r="T15" s="230" t="str">
        <f t="shared" si="16"/>
        <v/>
      </c>
      <c r="U15" s="230" t="str">
        <f t="shared" si="16"/>
        <v/>
      </c>
      <c r="V15" s="230" t="str">
        <f t="shared" si="16"/>
        <v/>
      </c>
      <c r="W15" s="230" t="str">
        <f t="shared" si="17"/>
        <v/>
      </c>
      <c r="X15" s="230" t="str">
        <f t="shared" si="17"/>
        <v/>
      </c>
      <c r="Y15" s="230" t="str">
        <f t="shared" si="17"/>
        <v/>
      </c>
      <c r="Z15" s="230" t="str">
        <f t="shared" si="17"/>
        <v/>
      </c>
      <c r="AA15" s="230" t="str">
        <f t="shared" si="17"/>
        <v/>
      </c>
      <c r="AB15" s="230" t="str">
        <f t="shared" si="17"/>
        <v/>
      </c>
      <c r="AC15" s="230" t="str">
        <f t="shared" si="17"/>
        <v/>
      </c>
      <c r="AD15" s="230" t="str">
        <f t="shared" si="17"/>
        <v/>
      </c>
      <c r="AE15" s="230" t="str">
        <f t="shared" si="17"/>
        <v/>
      </c>
      <c r="AF15" s="230" t="str">
        <f t="shared" si="17"/>
        <v/>
      </c>
      <c r="AG15" s="230" t="str">
        <f t="shared" si="18"/>
        <v/>
      </c>
      <c r="AH15" s="230" t="str">
        <f t="shared" si="18"/>
        <v/>
      </c>
      <c r="AI15" s="230" t="str">
        <f t="shared" si="18"/>
        <v/>
      </c>
      <c r="AJ15" s="230" t="str">
        <f t="shared" si="18"/>
        <v/>
      </c>
      <c r="AK15" s="230" t="str">
        <f t="shared" si="18"/>
        <v/>
      </c>
      <c r="AL15" s="230" t="str">
        <f t="shared" si="18"/>
        <v/>
      </c>
      <c r="AM15" s="230" t="str">
        <f t="shared" si="18"/>
        <v/>
      </c>
      <c r="AN15" s="230" t="str">
        <f t="shared" si="18"/>
        <v/>
      </c>
      <c r="AO15" s="230" t="str">
        <f t="shared" si="18"/>
        <v/>
      </c>
      <c r="AP15" s="230" t="str">
        <f t="shared" si="18"/>
        <v/>
      </c>
      <c r="AQ15" s="230" t="str">
        <f t="shared" si="19"/>
        <v/>
      </c>
      <c r="AR15" s="230" t="str">
        <f t="shared" si="19"/>
        <v/>
      </c>
      <c r="AS15" s="230" t="str">
        <f t="shared" si="19"/>
        <v/>
      </c>
      <c r="AT15" s="230" t="str">
        <f t="shared" si="19"/>
        <v/>
      </c>
      <c r="AU15" s="230" t="str">
        <f t="shared" si="19"/>
        <v/>
      </c>
      <c r="AV15" s="230" t="str">
        <f t="shared" si="19"/>
        <v/>
      </c>
      <c r="AW15" s="230" t="str">
        <f t="shared" si="19"/>
        <v/>
      </c>
      <c r="AX15" s="230" t="str">
        <f t="shared" si="19"/>
        <v/>
      </c>
      <c r="AY15" s="230" t="str">
        <f t="shared" si="19"/>
        <v/>
      </c>
      <c r="AZ15" s="230" t="str">
        <f t="shared" si="19"/>
        <v/>
      </c>
      <c r="BA15" s="230" t="str">
        <f t="shared" si="20"/>
        <v/>
      </c>
      <c r="BB15" s="230" t="str">
        <f t="shared" si="20"/>
        <v/>
      </c>
      <c r="BC15" s="230" t="str">
        <f t="shared" si="20"/>
        <v/>
      </c>
      <c r="BD15" s="230" t="str">
        <f t="shared" si="20"/>
        <v/>
      </c>
      <c r="BE15" s="230" t="str">
        <f t="shared" si="20"/>
        <v/>
      </c>
      <c r="BF15" s="230" t="str">
        <f t="shared" si="20"/>
        <v/>
      </c>
      <c r="BG15" s="230" t="str">
        <f t="shared" si="20"/>
        <v/>
      </c>
      <c r="BH15" s="230" t="str">
        <f t="shared" si="20"/>
        <v/>
      </c>
      <c r="BI15" s="230" t="str">
        <f t="shared" si="20"/>
        <v/>
      </c>
      <c r="BJ15" s="230" t="str">
        <f t="shared" si="20"/>
        <v/>
      </c>
      <c r="BM15" s="236" t="s">
        <v>282</v>
      </c>
      <c r="BN15" s="240">
        <f>'ANVA-MDS'!EV16</f>
        <v>4</v>
      </c>
      <c r="BO15" s="237">
        <f>'ANVA-MDS'!EV20</f>
        <v>131791.03689264879</v>
      </c>
      <c r="BP15" s="238">
        <f t="shared" si="31"/>
        <v>32947.759223162197</v>
      </c>
      <c r="BQ15" s="241"/>
      <c r="BR15" s="241"/>
      <c r="BS15" s="197"/>
      <c r="BT15" s="197"/>
      <c r="BV15" s="228">
        <v>7</v>
      </c>
      <c r="BW15" s="229">
        <f t="shared" si="21"/>
        <v>0</v>
      </c>
      <c r="BX15" s="230">
        <f t="shared" si="22"/>
        <v>4.3000000000000004E-4</v>
      </c>
      <c r="BY15" s="231" t="str">
        <f t="shared" si="23"/>
        <v>s</v>
      </c>
      <c r="BZ15" s="231" t="str">
        <f t="shared" si="23"/>
        <v>s</v>
      </c>
      <c r="CA15" s="231" t="str">
        <f t="shared" si="23"/>
        <v>s</v>
      </c>
      <c r="CB15" s="231" t="str">
        <f t="shared" si="23"/>
        <v>ns</v>
      </c>
      <c r="CC15" s="231" t="str">
        <f t="shared" si="23"/>
        <v>ns</v>
      </c>
      <c r="CD15" s="231" t="str">
        <f t="shared" si="23"/>
        <v>ns</v>
      </c>
      <c r="CE15" s="231" t="str">
        <f t="shared" si="23"/>
        <v>ns</v>
      </c>
      <c r="CF15" s="231" t="str">
        <f t="shared" si="23"/>
        <v/>
      </c>
      <c r="CG15" s="231" t="str">
        <f t="shared" si="23"/>
        <v/>
      </c>
      <c r="CH15" s="231" t="str">
        <f t="shared" si="23"/>
        <v/>
      </c>
      <c r="CI15" s="231" t="str">
        <f t="shared" si="24"/>
        <v/>
      </c>
      <c r="CJ15" s="231" t="str">
        <f t="shared" si="24"/>
        <v/>
      </c>
      <c r="CK15" s="231" t="str">
        <f t="shared" si="24"/>
        <v/>
      </c>
      <c r="CL15" s="231" t="str">
        <f t="shared" si="24"/>
        <v/>
      </c>
      <c r="CM15" s="231" t="str">
        <f t="shared" si="24"/>
        <v/>
      </c>
      <c r="CN15" s="231" t="str">
        <f t="shared" si="24"/>
        <v/>
      </c>
      <c r="CO15" s="231" t="str">
        <f t="shared" si="24"/>
        <v/>
      </c>
      <c r="CP15" s="231" t="str">
        <f t="shared" si="24"/>
        <v/>
      </c>
      <c r="CQ15" s="231" t="str">
        <f t="shared" si="24"/>
        <v/>
      </c>
      <c r="CR15" s="231" t="str">
        <f t="shared" si="24"/>
        <v/>
      </c>
      <c r="CS15" s="231" t="str">
        <f t="shared" si="25"/>
        <v/>
      </c>
      <c r="CT15" s="231" t="str">
        <f t="shared" si="25"/>
        <v/>
      </c>
      <c r="CU15" s="231" t="str">
        <f t="shared" si="25"/>
        <v/>
      </c>
      <c r="CV15" s="231" t="str">
        <f t="shared" si="25"/>
        <v/>
      </c>
      <c r="CW15" s="231" t="str">
        <f t="shared" si="25"/>
        <v/>
      </c>
      <c r="CX15" s="231" t="str">
        <f t="shared" si="25"/>
        <v/>
      </c>
      <c r="CY15" s="231" t="str">
        <f t="shared" si="25"/>
        <v/>
      </c>
      <c r="CZ15" s="231" t="str">
        <f t="shared" si="25"/>
        <v/>
      </c>
      <c r="DA15" s="231" t="str">
        <f t="shared" si="25"/>
        <v/>
      </c>
      <c r="DB15" s="231" t="str">
        <f t="shared" si="25"/>
        <v/>
      </c>
      <c r="DC15" s="231" t="str">
        <f t="shared" si="26"/>
        <v/>
      </c>
      <c r="DD15" s="231" t="str">
        <f t="shared" si="26"/>
        <v/>
      </c>
      <c r="DE15" s="231" t="str">
        <f t="shared" si="26"/>
        <v/>
      </c>
      <c r="DF15" s="231" t="str">
        <f t="shared" si="26"/>
        <v/>
      </c>
      <c r="DG15" s="231" t="str">
        <f t="shared" si="26"/>
        <v/>
      </c>
      <c r="DH15" s="231" t="str">
        <f t="shared" si="26"/>
        <v/>
      </c>
      <c r="DI15" s="231" t="str">
        <f t="shared" si="26"/>
        <v/>
      </c>
      <c r="DJ15" s="231" t="str">
        <f t="shared" si="26"/>
        <v/>
      </c>
      <c r="DK15" s="231" t="str">
        <f t="shared" si="26"/>
        <v/>
      </c>
      <c r="DL15" s="231" t="str">
        <f t="shared" si="26"/>
        <v/>
      </c>
      <c r="DM15" s="231" t="str">
        <f t="shared" si="27"/>
        <v/>
      </c>
      <c r="DN15" s="231" t="str">
        <f t="shared" si="27"/>
        <v/>
      </c>
      <c r="DO15" s="231" t="str">
        <f t="shared" si="27"/>
        <v/>
      </c>
      <c r="DP15" s="231" t="str">
        <f t="shared" si="27"/>
        <v/>
      </c>
      <c r="DQ15" s="231" t="str">
        <f t="shared" si="27"/>
        <v/>
      </c>
      <c r="DR15" s="231" t="str">
        <f t="shared" si="27"/>
        <v/>
      </c>
      <c r="DS15" s="231" t="str">
        <f t="shared" si="27"/>
        <v/>
      </c>
      <c r="DT15" s="231" t="str">
        <f t="shared" si="27"/>
        <v/>
      </c>
      <c r="DU15" s="231" t="str">
        <f t="shared" si="27"/>
        <v/>
      </c>
      <c r="DV15" s="231" t="str">
        <f t="shared" si="27"/>
        <v/>
      </c>
      <c r="DW15" s="232"/>
      <c r="DX15" s="232"/>
      <c r="DZ15" s="212">
        <f t="shared" si="28"/>
        <v>8</v>
      </c>
      <c r="EA15" s="224">
        <f t="shared" si="6"/>
        <v>0</v>
      </c>
      <c r="EB15" s="225">
        <f t="shared" si="7"/>
        <v>0</v>
      </c>
      <c r="EC15" s="225">
        <f t="shared" si="7"/>
        <v>0</v>
      </c>
      <c r="ED15" s="225">
        <f t="shared" si="7"/>
        <v>0</v>
      </c>
      <c r="EE15" s="225">
        <f t="shared" si="7"/>
        <v>0</v>
      </c>
      <c r="EF15" s="225">
        <f t="shared" si="8"/>
        <v>0</v>
      </c>
      <c r="EG15" s="225">
        <f t="shared" si="9"/>
        <v>0</v>
      </c>
      <c r="EH15" s="212"/>
      <c r="EI15" s="212" t="s">
        <v>283</v>
      </c>
      <c r="EJ15" s="226" t="str">
        <f>IF(EF58=0,"sd",EJ9-1)</f>
        <v>sd</v>
      </c>
      <c r="EK15" s="214"/>
      <c r="EL15" s="212">
        <f t="shared" si="29"/>
        <v>8</v>
      </c>
      <c r="EM15" s="224">
        <f t="shared" si="10"/>
        <v>0</v>
      </c>
      <c r="EN15" s="225">
        <f>IFERROR(INDEX(RTO1CF,$EL15,'ANVA-MDS'!EB$7),0)</f>
        <v>0</v>
      </c>
      <c r="EO15" s="225">
        <f>IFERROR(INDEX(RTO1CF,$EL15,'ANVA-MDS'!EC$7),0)</f>
        <v>0</v>
      </c>
      <c r="EP15" s="225">
        <f>IFERROR(INDEX(RTO1CF,$EL15,'ANVA-MDS'!ED$7),0)</f>
        <v>0</v>
      </c>
      <c r="EQ15" s="225">
        <f>IFERROR(INDEX(RTO1CF,$EL15,'ANVA-MDS'!EE$7),0)</f>
        <v>0</v>
      </c>
      <c r="ER15" s="225">
        <f t="shared" si="11"/>
        <v>0</v>
      </c>
      <c r="ES15" s="225">
        <f t="shared" si="12"/>
        <v>0</v>
      </c>
      <c r="ET15" s="212"/>
      <c r="EU15" s="212" t="s">
        <v>283</v>
      </c>
      <c r="EV15" s="226">
        <f>IF(ER58=0,"sd",EV9-1)</f>
        <v>2</v>
      </c>
      <c r="EW15" s="214"/>
      <c r="EX15" s="225">
        <f t="shared" si="13"/>
        <v>0</v>
      </c>
      <c r="EY15" s="212" t="s">
        <v>283</v>
      </c>
      <c r="EZ15" s="226" t="str">
        <f>IF(EZ27=0,"sd",(EZ9-1)*EZ21)</f>
        <v>sd</v>
      </c>
    </row>
    <row r="16" spans="1:156" ht="12.75" customHeight="1" x14ac:dyDescent="0.25">
      <c r="A16" s="236" t="s">
        <v>261</v>
      </c>
      <c r="B16" s="220" t="str">
        <f>EJ17</f>
        <v>sd</v>
      </c>
      <c r="C16" s="237" t="str">
        <f>'ANVA-MDS'!EJ21</f>
        <v>sd</v>
      </c>
      <c r="D16" s="241"/>
      <c r="E16" s="241"/>
      <c r="F16" s="241"/>
      <c r="J16" s="228">
        <v>8</v>
      </c>
      <c r="K16" s="229">
        <f t="shared" si="14"/>
        <v>0</v>
      </c>
      <c r="L16" s="230">
        <f t="shared" si="15"/>
        <v>4.2000000000000002E-4</v>
      </c>
      <c r="M16" s="230" t="str">
        <f t="shared" si="16"/>
        <v>ns</v>
      </c>
      <c r="N16" s="230" t="str">
        <f t="shared" si="16"/>
        <v>ns</v>
      </c>
      <c r="O16" s="230" t="str">
        <f t="shared" si="16"/>
        <v>ns</v>
      </c>
      <c r="P16" s="230" t="str">
        <f t="shared" si="16"/>
        <v>ns</v>
      </c>
      <c r="Q16" s="230" t="str">
        <f t="shared" si="16"/>
        <v>ns</v>
      </c>
      <c r="R16" s="230" t="str">
        <f t="shared" si="16"/>
        <v>ns</v>
      </c>
      <c r="S16" s="230" t="str">
        <f t="shared" si="16"/>
        <v>ns</v>
      </c>
      <c r="T16" s="230" t="str">
        <f t="shared" si="16"/>
        <v>ns</v>
      </c>
      <c r="U16" s="230" t="str">
        <f t="shared" si="16"/>
        <v/>
      </c>
      <c r="V16" s="230" t="str">
        <f t="shared" si="16"/>
        <v/>
      </c>
      <c r="W16" s="230" t="str">
        <f t="shared" si="17"/>
        <v/>
      </c>
      <c r="X16" s="230" t="str">
        <f t="shared" si="17"/>
        <v/>
      </c>
      <c r="Y16" s="230" t="str">
        <f t="shared" si="17"/>
        <v/>
      </c>
      <c r="Z16" s="230" t="str">
        <f t="shared" si="17"/>
        <v/>
      </c>
      <c r="AA16" s="230" t="str">
        <f t="shared" si="17"/>
        <v/>
      </c>
      <c r="AB16" s="230" t="str">
        <f t="shared" si="17"/>
        <v/>
      </c>
      <c r="AC16" s="230" t="str">
        <f t="shared" si="17"/>
        <v/>
      </c>
      <c r="AD16" s="230" t="str">
        <f t="shared" si="17"/>
        <v/>
      </c>
      <c r="AE16" s="230" t="str">
        <f t="shared" si="17"/>
        <v/>
      </c>
      <c r="AF16" s="230" t="str">
        <f t="shared" si="17"/>
        <v/>
      </c>
      <c r="AG16" s="230" t="str">
        <f t="shared" si="18"/>
        <v/>
      </c>
      <c r="AH16" s="230" t="str">
        <f t="shared" si="18"/>
        <v/>
      </c>
      <c r="AI16" s="230" t="str">
        <f t="shared" si="18"/>
        <v/>
      </c>
      <c r="AJ16" s="230" t="str">
        <f t="shared" si="18"/>
        <v/>
      </c>
      <c r="AK16" s="230" t="str">
        <f t="shared" si="18"/>
        <v/>
      </c>
      <c r="AL16" s="230" t="str">
        <f t="shared" si="18"/>
        <v/>
      </c>
      <c r="AM16" s="230" t="str">
        <f t="shared" si="18"/>
        <v/>
      </c>
      <c r="AN16" s="230" t="str">
        <f t="shared" si="18"/>
        <v/>
      </c>
      <c r="AO16" s="230" t="str">
        <f t="shared" si="18"/>
        <v/>
      </c>
      <c r="AP16" s="230" t="str">
        <f t="shared" si="18"/>
        <v/>
      </c>
      <c r="AQ16" s="230" t="str">
        <f t="shared" si="19"/>
        <v/>
      </c>
      <c r="AR16" s="230" t="str">
        <f t="shared" si="19"/>
        <v/>
      </c>
      <c r="AS16" s="230" t="str">
        <f t="shared" si="19"/>
        <v/>
      </c>
      <c r="AT16" s="230" t="str">
        <f t="shared" si="19"/>
        <v/>
      </c>
      <c r="AU16" s="230" t="str">
        <f t="shared" si="19"/>
        <v/>
      </c>
      <c r="AV16" s="230" t="str">
        <f t="shared" si="19"/>
        <v/>
      </c>
      <c r="AW16" s="230" t="str">
        <f t="shared" si="19"/>
        <v/>
      </c>
      <c r="AX16" s="230" t="str">
        <f t="shared" si="19"/>
        <v/>
      </c>
      <c r="AY16" s="230" t="str">
        <f t="shared" si="19"/>
        <v/>
      </c>
      <c r="AZ16" s="230" t="str">
        <f t="shared" si="19"/>
        <v/>
      </c>
      <c r="BA16" s="230" t="str">
        <f t="shared" si="20"/>
        <v/>
      </c>
      <c r="BB16" s="230" t="str">
        <f t="shared" si="20"/>
        <v/>
      </c>
      <c r="BC16" s="230" t="str">
        <f t="shared" si="20"/>
        <v/>
      </c>
      <c r="BD16" s="230" t="str">
        <f t="shared" si="20"/>
        <v/>
      </c>
      <c r="BE16" s="230" t="str">
        <f t="shared" si="20"/>
        <v/>
      </c>
      <c r="BF16" s="230" t="str">
        <f t="shared" si="20"/>
        <v/>
      </c>
      <c r="BG16" s="230" t="str">
        <f t="shared" si="20"/>
        <v/>
      </c>
      <c r="BH16" s="230" t="str">
        <f t="shared" si="20"/>
        <v/>
      </c>
      <c r="BI16" s="230" t="str">
        <f t="shared" si="20"/>
        <v/>
      </c>
      <c r="BJ16" s="230" t="str">
        <f t="shared" si="20"/>
        <v/>
      </c>
      <c r="BM16" s="236" t="s">
        <v>261</v>
      </c>
      <c r="BN16" s="220">
        <f>EV17</f>
        <v>8</v>
      </c>
      <c r="BO16" s="237">
        <f>'ANVA-MDS'!EV21</f>
        <v>4008093.410492871</v>
      </c>
      <c r="BP16" s="241"/>
      <c r="BQ16" s="241"/>
      <c r="BR16" s="241"/>
      <c r="BS16" s="197"/>
      <c r="BT16" s="197"/>
      <c r="BV16" s="228">
        <v>8</v>
      </c>
      <c r="BW16" s="229">
        <f t="shared" si="21"/>
        <v>0</v>
      </c>
      <c r="BX16" s="230">
        <f t="shared" si="22"/>
        <v>4.2000000000000002E-4</v>
      </c>
      <c r="BY16" s="231" t="str">
        <f t="shared" si="23"/>
        <v>s</v>
      </c>
      <c r="BZ16" s="231" t="str">
        <f t="shared" si="23"/>
        <v>s</v>
      </c>
      <c r="CA16" s="231" t="str">
        <f t="shared" si="23"/>
        <v>s</v>
      </c>
      <c r="CB16" s="231" t="str">
        <f t="shared" si="23"/>
        <v>ns</v>
      </c>
      <c r="CC16" s="231" t="str">
        <f t="shared" si="23"/>
        <v>ns</v>
      </c>
      <c r="CD16" s="231" t="str">
        <f t="shared" si="23"/>
        <v>ns</v>
      </c>
      <c r="CE16" s="231" t="str">
        <f t="shared" si="23"/>
        <v>ns</v>
      </c>
      <c r="CF16" s="231" t="str">
        <f t="shared" si="23"/>
        <v>ns</v>
      </c>
      <c r="CG16" s="231" t="str">
        <f t="shared" si="23"/>
        <v/>
      </c>
      <c r="CH16" s="231" t="str">
        <f t="shared" si="23"/>
        <v/>
      </c>
      <c r="CI16" s="231" t="str">
        <f t="shared" si="24"/>
        <v/>
      </c>
      <c r="CJ16" s="231" t="str">
        <f t="shared" si="24"/>
        <v/>
      </c>
      <c r="CK16" s="231" t="str">
        <f t="shared" si="24"/>
        <v/>
      </c>
      <c r="CL16" s="231" t="str">
        <f t="shared" si="24"/>
        <v/>
      </c>
      <c r="CM16" s="231" t="str">
        <f t="shared" si="24"/>
        <v/>
      </c>
      <c r="CN16" s="231" t="str">
        <f t="shared" si="24"/>
        <v/>
      </c>
      <c r="CO16" s="231" t="str">
        <f t="shared" si="24"/>
        <v/>
      </c>
      <c r="CP16" s="231" t="str">
        <f t="shared" si="24"/>
        <v/>
      </c>
      <c r="CQ16" s="231" t="str">
        <f t="shared" si="24"/>
        <v/>
      </c>
      <c r="CR16" s="231" t="str">
        <f t="shared" si="24"/>
        <v/>
      </c>
      <c r="CS16" s="231" t="str">
        <f t="shared" si="25"/>
        <v/>
      </c>
      <c r="CT16" s="231" t="str">
        <f t="shared" si="25"/>
        <v/>
      </c>
      <c r="CU16" s="231" t="str">
        <f t="shared" si="25"/>
        <v/>
      </c>
      <c r="CV16" s="231" t="str">
        <f t="shared" si="25"/>
        <v/>
      </c>
      <c r="CW16" s="231" t="str">
        <f t="shared" si="25"/>
        <v/>
      </c>
      <c r="CX16" s="231" t="str">
        <f t="shared" si="25"/>
        <v/>
      </c>
      <c r="CY16" s="231" t="str">
        <f t="shared" si="25"/>
        <v/>
      </c>
      <c r="CZ16" s="231" t="str">
        <f t="shared" si="25"/>
        <v/>
      </c>
      <c r="DA16" s="231" t="str">
        <f t="shared" si="25"/>
        <v/>
      </c>
      <c r="DB16" s="231" t="str">
        <f t="shared" si="25"/>
        <v/>
      </c>
      <c r="DC16" s="231" t="str">
        <f t="shared" si="26"/>
        <v/>
      </c>
      <c r="DD16" s="231" t="str">
        <f t="shared" si="26"/>
        <v/>
      </c>
      <c r="DE16" s="231" t="str">
        <f t="shared" si="26"/>
        <v/>
      </c>
      <c r="DF16" s="231" t="str">
        <f t="shared" si="26"/>
        <v/>
      </c>
      <c r="DG16" s="231" t="str">
        <f t="shared" si="26"/>
        <v/>
      </c>
      <c r="DH16" s="231" t="str">
        <f t="shared" si="26"/>
        <v/>
      </c>
      <c r="DI16" s="231" t="str">
        <f t="shared" si="26"/>
        <v/>
      </c>
      <c r="DJ16" s="231" t="str">
        <f t="shared" si="26"/>
        <v/>
      </c>
      <c r="DK16" s="231" t="str">
        <f t="shared" si="26"/>
        <v/>
      </c>
      <c r="DL16" s="231" t="str">
        <f t="shared" si="26"/>
        <v/>
      </c>
      <c r="DM16" s="231" t="str">
        <f t="shared" si="27"/>
        <v/>
      </c>
      <c r="DN16" s="231" t="str">
        <f t="shared" si="27"/>
        <v/>
      </c>
      <c r="DO16" s="231" t="str">
        <f t="shared" si="27"/>
        <v/>
      </c>
      <c r="DP16" s="231" t="str">
        <f t="shared" si="27"/>
        <v/>
      </c>
      <c r="DQ16" s="231" t="str">
        <f t="shared" si="27"/>
        <v/>
      </c>
      <c r="DR16" s="231" t="str">
        <f t="shared" si="27"/>
        <v/>
      </c>
      <c r="DS16" s="231" t="str">
        <f t="shared" si="27"/>
        <v/>
      </c>
      <c r="DT16" s="231" t="str">
        <f t="shared" si="27"/>
        <v/>
      </c>
      <c r="DU16" s="231" t="str">
        <f t="shared" si="27"/>
        <v/>
      </c>
      <c r="DV16" s="231" t="str">
        <f t="shared" si="27"/>
        <v/>
      </c>
      <c r="DW16" s="232"/>
      <c r="DX16" s="232"/>
      <c r="DZ16" s="212">
        <f t="shared" si="28"/>
        <v>9</v>
      </c>
      <c r="EA16" s="224">
        <f t="shared" si="6"/>
        <v>0</v>
      </c>
      <c r="EB16" s="225">
        <f t="shared" si="7"/>
        <v>0</v>
      </c>
      <c r="EC16" s="225">
        <f t="shared" si="7"/>
        <v>0</v>
      </c>
      <c r="ED16" s="225">
        <f t="shared" si="7"/>
        <v>0</v>
      </c>
      <c r="EE16" s="225">
        <f t="shared" si="7"/>
        <v>0</v>
      </c>
      <c r="EF16" s="225">
        <f t="shared" si="8"/>
        <v>0</v>
      </c>
      <c r="EG16" s="225">
        <f t="shared" si="9"/>
        <v>0</v>
      </c>
      <c r="EH16" s="212"/>
      <c r="EI16" s="212" t="s">
        <v>284</v>
      </c>
      <c r="EJ16" s="211" t="str">
        <f>IF(EF58=0,"sd",EJ14*EJ15)</f>
        <v>sd</v>
      </c>
      <c r="EK16" s="214"/>
      <c r="EL16" s="212">
        <f t="shared" si="29"/>
        <v>9</v>
      </c>
      <c r="EM16" s="224">
        <f t="shared" si="10"/>
        <v>0</v>
      </c>
      <c r="EN16" s="225">
        <f>IFERROR(INDEX(RTO1CF,$EL16,'ANVA-MDS'!EB$7),0)</f>
        <v>0</v>
      </c>
      <c r="EO16" s="225">
        <f>IFERROR(INDEX(RTO1CF,$EL16,'ANVA-MDS'!EC$7),0)</f>
        <v>0</v>
      </c>
      <c r="EP16" s="225">
        <f>IFERROR(INDEX(RTO1CF,$EL16,'ANVA-MDS'!ED$7),0)</f>
        <v>0</v>
      </c>
      <c r="EQ16" s="225">
        <f>IFERROR(INDEX(RTO1CF,$EL16,'ANVA-MDS'!EE$7),0)</f>
        <v>0</v>
      </c>
      <c r="ER16" s="225">
        <f t="shared" si="11"/>
        <v>0</v>
      </c>
      <c r="ES16" s="225">
        <f t="shared" si="12"/>
        <v>0</v>
      </c>
      <c r="ET16" s="212"/>
      <c r="EU16" s="212" t="s">
        <v>284</v>
      </c>
      <c r="EV16" s="211">
        <f>IF(ER58=0,"sd",EV14*EV15)</f>
        <v>4</v>
      </c>
      <c r="EW16" s="214"/>
      <c r="EX16" s="225">
        <f t="shared" si="13"/>
        <v>0</v>
      </c>
      <c r="EY16" s="212" t="s">
        <v>284</v>
      </c>
      <c r="EZ16" s="233" t="str">
        <f>IF(EZ27=0,"sd",EZ15*EZ14)</f>
        <v>sd</v>
      </c>
    </row>
    <row r="17" spans="1:156" ht="12.75" customHeight="1" x14ac:dyDescent="0.25">
      <c r="A17" s="242" t="s">
        <v>366</v>
      </c>
      <c r="J17" s="228">
        <v>9</v>
      </c>
      <c r="K17" s="229">
        <f t="shared" si="14"/>
        <v>0</v>
      </c>
      <c r="L17" s="230">
        <f t="shared" si="15"/>
        <v>4.1000000000000005E-4</v>
      </c>
      <c r="M17" s="230" t="str">
        <f t="shared" si="16"/>
        <v>ns</v>
      </c>
      <c r="N17" s="230" t="str">
        <f t="shared" si="16"/>
        <v>ns</v>
      </c>
      <c r="O17" s="230" t="str">
        <f t="shared" si="16"/>
        <v>ns</v>
      </c>
      <c r="P17" s="230" t="str">
        <f t="shared" si="16"/>
        <v>ns</v>
      </c>
      <c r="Q17" s="230" t="str">
        <f t="shared" si="16"/>
        <v>ns</v>
      </c>
      <c r="R17" s="230" t="str">
        <f t="shared" si="16"/>
        <v>ns</v>
      </c>
      <c r="S17" s="230" t="str">
        <f t="shared" si="16"/>
        <v>ns</v>
      </c>
      <c r="T17" s="230" t="str">
        <f t="shared" si="16"/>
        <v>ns</v>
      </c>
      <c r="U17" s="230" t="str">
        <f t="shared" si="16"/>
        <v>ns</v>
      </c>
      <c r="V17" s="230" t="str">
        <f t="shared" si="16"/>
        <v/>
      </c>
      <c r="W17" s="230" t="str">
        <f t="shared" si="17"/>
        <v/>
      </c>
      <c r="X17" s="230" t="str">
        <f t="shared" si="17"/>
        <v/>
      </c>
      <c r="Y17" s="230" t="str">
        <f t="shared" si="17"/>
        <v/>
      </c>
      <c r="Z17" s="230" t="str">
        <f t="shared" si="17"/>
        <v/>
      </c>
      <c r="AA17" s="230" t="str">
        <f t="shared" si="17"/>
        <v/>
      </c>
      <c r="AB17" s="230" t="str">
        <f t="shared" si="17"/>
        <v/>
      </c>
      <c r="AC17" s="230" t="str">
        <f t="shared" si="17"/>
        <v/>
      </c>
      <c r="AD17" s="230" t="str">
        <f t="shared" si="17"/>
        <v/>
      </c>
      <c r="AE17" s="230" t="str">
        <f t="shared" si="17"/>
        <v/>
      </c>
      <c r="AF17" s="230" t="str">
        <f t="shared" si="17"/>
        <v/>
      </c>
      <c r="AG17" s="230" t="str">
        <f t="shared" si="18"/>
        <v/>
      </c>
      <c r="AH17" s="230" t="str">
        <f t="shared" si="18"/>
        <v/>
      </c>
      <c r="AI17" s="230" t="str">
        <f t="shared" si="18"/>
        <v/>
      </c>
      <c r="AJ17" s="230" t="str">
        <f t="shared" si="18"/>
        <v/>
      </c>
      <c r="AK17" s="230" t="str">
        <f t="shared" si="18"/>
        <v/>
      </c>
      <c r="AL17" s="230" t="str">
        <f t="shared" si="18"/>
        <v/>
      </c>
      <c r="AM17" s="230" t="str">
        <f t="shared" si="18"/>
        <v/>
      </c>
      <c r="AN17" s="230" t="str">
        <f t="shared" si="18"/>
        <v/>
      </c>
      <c r="AO17" s="230" t="str">
        <f t="shared" si="18"/>
        <v/>
      </c>
      <c r="AP17" s="230" t="str">
        <f t="shared" si="18"/>
        <v/>
      </c>
      <c r="AQ17" s="230" t="str">
        <f t="shared" si="19"/>
        <v/>
      </c>
      <c r="AR17" s="230" t="str">
        <f t="shared" si="19"/>
        <v/>
      </c>
      <c r="AS17" s="230" t="str">
        <f t="shared" si="19"/>
        <v/>
      </c>
      <c r="AT17" s="230" t="str">
        <f t="shared" si="19"/>
        <v/>
      </c>
      <c r="AU17" s="230" t="str">
        <f t="shared" si="19"/>
        <v/>
      </c>
      <c r="AV17" s="230" t="str">
        <f t="shared" si="19"/>
        <v/>
      </c>
      <c r="AW17" s="230" t="str">
        <f t="shared" si="19"/>
        <v/>
      </c>
      <c r="AX17" s="230" t="str">
        <f t="shared" si="19"/>
        <v/>
      </c>
      <c r="AY17" s="230" t="str">
        <f t="shared" si="19"/>
        <v/>
      </c>
      <c r="AZ17" s="230" t="str">
        <f t="shared" si="19"/>
        <v/>
      </c>
      <c r="BA17" s="230" t="str">
        <f t="shared" si="20"/>
        <v/>
      </c>
      <c r="BB17" s="230" t="str">
        <f t="shared" si="20"/>
        <v/>
      </c>
      <c r="BC17" s="230" t="str">
        <f t="shared" si="20"/>
        <v/>
      </c>
      <c r="BD17" s="230" t="str">
        <f t="shared" si="20"/>
        <v/>
      </c>
      <c r="BE17" s="230" t="str">
        <f t="shared" si="20"/>
        <v/>
      </c>
      <c r="BF17" s="230" t="str">
        <f t="shared" si="20"/>
        <v/>
      </c>
      <c r="BG17" s="230" t="str">
        <f t="shared" si="20"/>
        <v/>
      </c>
      <c r="BH17" s="230" t="str">
        <f t="shared" si="20"/>
        <v/>
      </c>
      <c r="BI17" s="230" t="str">
        <f t="shared" si="20"/>
        <v/>
      </c>
      <c r="BJ17" s="230" t="str">
        <f t="shared" si="20"/>
        <v/>
      </c>
      <c r="BM17" s="242" t="s">
        <v>366</v>
      </c>
      <c r="BS17" s="197"/>
      <c r="BT17" s="197"/>
      <c r="BV17" s="228">
        <v>9</v>
      </c>
      <c r="BW17" s="229">
        <f t="shared" si="21"/>
        <v>0</v>
      </c>
      <c r="BX17" s="230">
        <f t="shared" si="22"/>
        <v>4.1000000000000005E-4</v>
      </c>
      <c r="BY17" s="231" t="str">
        <f t="shared" si="23"/>
        <v>s</v>
      </c>
      <c r="BZ17" s="231" t="str">
        <f t="shared" si="23"/>
        <v>s</v>
      </c>
      <c r="CA17" s="231" t="str">
        <f t="shared" si="23"/>
        <v>s</v>
      </c>
      <c r="CB17" s="231" t="str">
        <f t="shared" si="23"/>
        <v>ns</v>
      </c>
      <c r="CC17" s="231" t="str">
        <f t="shared" si="23"/>
        <v>ns</v>
      </c>
      <c r="CD17" s="231" t="str">
        <f t="shared" si="23"/>
        <v>ns</v>
      </c>
      <c r="CE17" s="231" t="str">
        <f t="shared" si="23"/>
        <v>ns</v>
      </c>
      <c r="CF17" s="231" t="str">
        <f t="shared" si="23"/>
        <v>ns</v>
      </c>
      <c r="CG17" s="231" t="str">
        <f t="shared" si="23"/>
        <v>ns</v>
      </c>
      <c r="CH17" s="231" t="str">
        <f t="shared" si="23"/>
        <v/>
      </c>
      <c r="CI17" s="231" t="str">
        <f t="shared" si="24"/>
        <v/>
      </c>
      <c r="CJ17" s="231" t="str">
        <f t="shared" si="24"/>
        <v/>
      </c>
      <c r="CK17" s="231" t="str">
        <f t="shared" si="24"/>
        <v/>
      </c>
      <c r="CL17" s="231" t="str">
        <f t="shared" si="24"/>
        <v/>
      </c>
      <c r="CM17" s="231" t="str">
        <f t="shared" si="24"/>
        <v/>
      </c>
      <c r="CN17" s="231" t="str">
        <f t="shared" si="24"/>
        <v/>
      </c>
      <c r="CO17" s="231" t="str">
        <f t="shared" si="24"/>
        <v/>
      </c>
      <c r="CP17" s="231" t="str">
        <f t="shared" si="24"/>
        <v/>
      </c>
      <c r="CQ17" s="231" t="str">
        <f t="shared" si="24"/>
        <v/>
      </c>
      <c r="CR17" s="231" t="str">
        <f t="shared" si="24"/>
        <v/>
      </c>
      <c r="CS17" s="231" t="str">
        <f t="shared" si="25"/>
        <v/>
      </c>
      <c r="CT17" s="231" t="str">
        <f t="shared" si="25"/>
        <v/>
      </c>
      <c r="CU17" s="231" t="str">
        <f t="shared" si="25"/>
        <v/>
      </c>
      <c r="CV17" s="231" t="str">
        <f t="shared" si="25"/>
        <v/>
      </c>
      <c r="CW17" s="231" t="str">
        <f t="shared" si="25"/>
        <v/>
      </c>
      <c r="CX17" s="231" t="str">
        <f t="shared" si="25"/>
        <v/>
      </c>
      <c r="CY17" s="231" t="str">
        <f t="shared" si="25"/>
        <v/>
      </c>
      <c r="CZ17" s="231" t="str">
        <f t="shared" si="25"/>
        <v/>
      </c>
      <c r="DA17" s="231" t="str">
        <f t="shared" si="25"/>
        <v/>
      </c>
      <c r="DB17" s="231" t="str">
        <f t="shared" si="25"/>
        <v/>
      </c>
      <c r="DC17" s="231" t="str">
        <f t="shared" si="26"/>
        <v/>
      </c>
      <c r="DD17" s="231" t="str">
        <f t="shared" si="26"/>
        <v/>
      </c>
      <c r="DE17" s="231" t="str">
        <f t="shared" si="26"/>
        <v/>
      </c>
      <c r="DF17" s="231" t="str">
        <f t="shared" si="26"/>
        <v/>
      </c>
      <c r="DG17" s="231" t="str">
        <f t="shared" si="26"/>
        <v/>
      </c>
      <c r="DH17" s="231" t="str">
        <f t="shared" si="26"/>
        <v/>
      </c>
      <c r="DI17" s="231" t="str">
        <f t="shared" si="26"/>
        <v/>
      </c>
      <c r="DJ17" s="231" t="str">
        <f t="shared" si="26"/>
        <v/>
      </c>
      <c r="DK17" s="231" t="str">
        <f t="shared" si="26"/>
        <v/>
      </c>
      <c r="DL17" s="231" t="str">
        <f t="shared" si="26"/>
        <v/>
      </c>
      <c r="DM17" s="231" t="str">
        <f t="shared" si="27"/>
        <v/>
      </c>
      <c r="DN17" s="231" t="str">
        <f t="shared" si="27"/>
        <v/>
      </c>
      <c r="DO17" s="231" t="str">
        <f t="shared" si="27"/>
        <v/>
      </c>
      <c r="DP17" s="231" t="str">
        <f t="shared" si="27"/>
        <v/>
      </c>
      <c r="DQ17" s="231" t="str">
        <f t="shared" si="27"/>
        <v/>
      </c>
      <c r="DR17" s="231" t="str">
        <f t="shared" si="27"/>
        <v/>
      </c>
      <c r="DS17" s="231" t="str">
        <f t="shared" si="27"/>
        <v/>
      </c>
      <c r="DT17" s="231" t="str">
        <f t="shared" si="27"/>
        <v/>
      </c>
      <c r="DU17" s="231" t="str">
        <f t="shared" si="27"/>
        <v/>
      </c>
      <c r="DV17" s="231" t="str">
        <f t="shared" si="27"/>
        <v/>
      </c>
      <c r="DW17" s="232"/>
      <c r="DX17" s="232"/>
      <c r="DZ17" s="212">
        <f t="shared" si="28"/>
        <v>10</v>
      </c>
      <c r="EA17" s="224">
        <f t="shared" si="6"/>
        <v>0</v>
      </c>
      <c r="EB17" s="225">
        <f t="shared" si="7"/>
        <v>0</v>
      </c>
      <c r="EC17" s="225">
        <f t="shared" si="7"/>
        <v>0</v>
      </c>
      <c r="ED17" s="225">
        <f t="shared" si="7"/>
        <v>0</v>
      </c>
      <c r="EE17" s="225">
        <f t="shared" si="7"/>
        <v>0</v>
      </c>
      <c r="EF17" s="225">
        <f t="shared" si="8"/>
        <v>0</v>
      </c>
      <c r="EG17" s="225">
        <f t="shared" si="9"/>
        <v>0</v>
      </c>
      <c r="EH17" s="212"/>
      <c r="EI17" s="212" t="s">
        <v>285</v>
      </c>
      <c r="EJ17" s="211" t="str">
        <f>IF(EF58=0,"sd",SUM(EJ14:EJ16))</f>
        <v>sd</v>
      </c>
      <c r="EK17" s="214"/>
      <c r="EL17" s="212">
        <f t="shared" si="29"/>
        <v>10</v>
      </c>
      <c r="EM17" s="224">
        <f t="shared" si="10"/>
        <v>0</v>
      </c>
      <c r="EN17" s="225">
        <f>IFERROR(INDEX(RTO1CF,$EL17,'ANVA-MDS'!EB$7),0)</f>
        <v>0</v>
      </c>
      <c r="EO17" s="225">
        <f>IFERROR(INDEX(RTO1CF,$EL17,'ANVA-MDS'!EC$7),0)</f>
        <v>0</v>
      </c>
      <c r="EP17" s="225">
        <f>IFERROR(INDEX(RTO1CF,$EL17,'ANVA-MDS'!ED$7),0)</f>
        <v>0</v>
      </c>
      <c r="EQ17" s="225">
        <f>IFERROR(INDEX(RTO1CF,$EL17,'ANVA-MDS'!EE$7),0)</f>
        <v>0</v>
      </c>
      <c r="ER17" s="225">
        <f t="shared" si="11"/>
        <v>0</v>
      </c>
      <c r="ES17" s="225">
        <f t="shared" si="12"/>
        <v>0</v>
      </c>
      <c r="ET17" s="212"/>
      <c r="EU17" s="212" t="s">
        <v>285</v>
      </c>
      <c r="EV17" s="211">
        <f>IF(ER58=0,"sd",SUM(EV14:EV16))</f>
        <v>8</v>
      </c>
      <c r="EW17" s="214"/>
      <c r="EX17" s="225">
        <f t="shared" si="13"/>
        <v>0</v>
      </c>
      <c r="EY17" s="212" t="s">
        <v>286</v>
      </c>
      <c r="EZ17" s="233" t="str">
        <f t="array" ref="EZ17">IF(EZ27=0,"sd",SUM(IF(EX8:EX57&gt;1,(EX8:EX57)^2))/(EZ9*EZ21)-EZ13)</f>
        <v>sd</v>
      </c>
    </row>
    <row r="18" spans="1:156" ht="12.75" customHeight="1" x14ac:dyDescent="0.25">
      <c r="A18" s="243"/>
      <c r="J18" s="228">
        <v>10</v>
      </c>
      <c r="K18" s="229">
        <f t="shared" ref="K18" si="32">IFERROR(INDEX(RTO1SF_ORD,J18,1),"sd")</f>
        <v>0</v>
      </c>
      <c r="L18" s="230">
        <f t="shared" ref="L18" si="33">IFERROR(INDEX(RTO1SF_ORD,J18,2),"sd")</f>
        <v>4.0000000000000002E-4</v>
      </c>
      <c r="M18" s="230" t="str">
        <f t="shared" ref="M18:V18" si="34">IF(M$8&gt;$J18,"",IF($F$13&gt;$G$13,"ns",IF(ABS($L18-INDEX(RTO1SF_ORD,M$8,2))&gt;$B$28,"s","ns")))</f>
        <v>ns</v>
      </c>
      <c r="N18" s="230" t="str">
        <f t="shared" si="34"/>
        <v>ns</v>
      </c>
      <c r="O18" s="230" t="str">
        <f t="shared" si="34"/>
        <v>ns</v>
      </c>
      <c r="P18" s="230" t="str">
        <f t="shared" si="34"/>
        <v>ns</v>
      </c>
      <c r="Q18" s="230" t="str">
        <f t="shared" si="34"/>
        <v>ns</v>
      </c>
      <c r="R18" s="230" t="str">
        <f t="shared" si="34"/>
        <v>ns</v>
      </c>
      <c r="S18" s="230" t="str">
        <f t="shared" si="34"/>
        <v>ns</v>
      </c>
      <c r="T18" s="230" t="str">
        <f t="shared" si="34"/>
        <v>ns</v>
      </c>
      <c r="U18" s="230" t="str">
        <f t="shared" si="34"/>
        <v>ns</v>
      </c>
      <c r="V18" s="230" t="str">
        <f t="shared" si="34"/>
        <v>ns</v>
      </c>
      <c r="W18" s="230" t="str">
        <f t="shared" ref="W18:AF18" si="35">IF(W$8&gt;$J18,"",IF($F$13&gt;$G$13,"ns",IF(ABS($L18-INDEX(RTO1SF_ORD,W$8,2))&gt;$B$28,"s","ns")))</f>
        <v/>
      </c>
      <c r="X18" s="230" t="str">
        <f t="shared" si="35"/>
        <v/>
      </c>
      <c r="Y18" s="230" t="str">
        <f t="shared" si="35"/>
        <v/>
      </c>
      <c r="Z18" s="230" t="str">
        <f t="shared" si="35"/>
        <v/>
      </c>
      <c r="AA18" s="230" t="str">
        <f t="shared" si="35"/>
        <v/>
      </c>
      <c r="AB18" s="230" t="str">
        <f t="shared" si="35"/>
        <v/>
      </c>
      <c r="AC18" s="230" t="str">
        <f t="shared" si="35"/>
        <v/>
      </c>
      <c r="AD18" s="230" t="str">
        <f t="shared" si="35"/>
        <v/>
      </c>
      <c r="AE18" s="230" t="str">
        <f t="shared" si="35"/>
        <v/>
      </c>
      <c r="AF18" s="230" t="str">
        <f t="shared" si="35"/>
        <v/>
      </c>
      <c r="AG18" s="230" t="str">
        <f t="shared" ref="AG18:AP18" si="36">IF(AG$8&gt;$J18,"",IF($F$13&gt;$G$13,"ns",IF(ABS($L18-INDEX(RTO1SF_ORD,AG$8,2))&gt;$B$28,"s","ns")))</f>
        <v/>
      </c>
      <c r="AH18" s="230" t="str">
        <f t="shared" si="36"/>
        <v/>
      </c>
      <c r="AI18" s="230" t="str">
        <f t="shared" si="36"/>
        <v/>
      </c>
      <c r="AJ18" s="230" t="str">
        <f t="shared" si="36"/>
        <v/>
      </c>
      <c r="AK18" s="230" t="str">
        <f t="shared" si="36"/>
        <v/>
      </c>
      <c r="AL18" s="230" t="str">
        <f t="shared" si="36"/>
        <v/>
      </c>
      <c r="AM18" s="230" t="str">
        <f t="shared" si="36"/>
        <v/>
      </c>
      <c r="AN18" s="230" t="str">
        <f t="shared" si="36"/>
        <v/>
      </c>
      <c r="AO18" s="230" t="str">
        <f t="shared" si="36"/>
        <v/>
      </c>
      <c r="AP18" s="230" t="str">
        <f t="shared" si="36"/>
        <v/>
      </c>
      <c r="AQ18" s="230" t="str">
        <f t="shared" ref="AQ18:AZ18" si="37">IF(AQ$8&gt;$J18,"",IF($F$13&gt;$G$13,"ns",IF(ABS($L18-INDEX(RTO1SF_ORD,AQ$8,2))&gt;$B$28,"s","ns")))</f>
        <v/>
      </c>
      <c r="AR18" s="230" t="str">
        <f t="shared" si="37"/>
        <v/>
      </c>
      <c r="AS18" s="230" t="str">
        <f t="shared" si="37"/>
        <v/>
      </c>
      <c r="AT18" s="230" t="str">
        <f t="shared" si="37"/>
        <v/>
      </c>
      <c r="AU18" s="230" t="str">
        <f t="shared" si="37"/>
        <v/>
      </c>
      <c r="AV18" s="230" t="str">
        <f t="shared" si="37"/>
        <v/>
      </c>
      <c r="AW18" s="230" t="str">
        <f t="shared" si="37"/>
        <v/>
      </c>
      <c r="AX18" s="230" t="str">
        <f t="shared" si="37"/>
        <v/>
      </c>
      <c r="AY18" s="230" t="str">
        <f t="shared" si="37"/>
        <v/>
      </c>
      <c r="AZ18" s="230" t="str">
        <f t="shared" si="37"/>
        <v/>
      </c>
      <c r="BA18" s="230" t="str">
        <f t="shared" ref="BA18:BJ18" si="38">IF(BA$8&gt;$J18,"",IF($F$13&gt;$G$13,"ns",IF(ABS($L18-INDEX(RTO1SF_ORD,BA$8,2))&gt;$B$28,"s","ns")))</f>
        <v/>
      </c>
      <c r="BB18" s="230" t="str">
        <f t="shared" si="38"/>
        <v/>
      </c>
      <c r="BC18" s="230" t="str">
        <f t="shared" si="38"/>
        <v/>
      </c>
      <c r="BD18" s="230" t="str">
        <f t="shared" si="38"/>
        <v/>
      </c>
      <c r="BE18" s="230" t="str">
        <f t="shared" si="38"/>
        <v/>
      </c>
      <c r="BF18" s="230" t="str">
        <f t="shared" si="38"/>
        <v/>
      </c>
      <c r="BG18" s="230" t="str">
        <f t="shared" si="38"/>
        <v/>
      </c>
      <c r="BH18" s="230" t="str">
        <f t="shared" si="38"/>
        <v/>
      </c>
      <c r="BI18" s="230" t="str">
        <f t="shared" si="38"/>
        <v/>
      </c>
      <c r="BJ18" s="230" t="str">
        <f t="shared" si="38"/>
        <v/>
      </c>
      <c r="BM18" s="243"/>
      <c r="BS18" s="197"/>
      <c r="BT18" s="197"/>
      <c r="BV18" s="228">
        <v>10</v>
      </c>
      <c r="BW18" s="229">
        <f t="shared" ref="BW18" si="39">IFERROR(INDEX(RTO1CF_ORD,BV18,1),"sd")</f>
        <v>0</v>
      </c>
      <c r="BX18" s="230">
        <f t="shared" ref="BX18" si="40">IFERROR(INDEX(RTO1CF_ORD,BV18,2),"sd")</f>
        <v>4.0000000000000002E-4</v>
      </c>
      <c r="BY18" s="231" t="str">
        <f t="shared" ref="BY18:CH18" si="41">IF(BY$8&gt;$BV18,"",IF($BR$13&gt;$BS$13,"ns",IF(ABS($BX18-INDEX(RTO1CF_ORD,BY$8,2))&gt;$BN$28,"s","ns")))</f>
        <v>s</v>
      </c>
      <c r="BZ18" s="231" t="str">
        <f t="shared" si="41"/>
        <v>s</v>
      </c>
      <c r="CA18" s="231" t="str">
        <f t="shared" si="41"/>
        <v>s</v>
      </c>
      <c r="CB18" s="231" t="str">
        <f t="shared" si="41"/>
        <v>ns</v>
      </c>
      <c r="CC18" s="231" t="str">
        <f t="shared" si="41"/>
        <v>ns</v>
      </c>
      <c r="CD18" s="231" t="str">
        <f t="shared" si="41"/>
        <v>ns</v>
      </c>
      <c r="CE18" s="231" t="str">
        <f t="shared" si="41"/>
        <v>ns</v>
      </c>
      <c r="CF18" s="231" t="str">
        <f t="shared" si="41"/>
        <v>ns</v>
      </c>
      <c r="CG18" s="231" t="str">
        <f t="shared" si="41"/>
        <v>ns</v>
      </c>
      <c r="CH18" s="231" t="str">
        <f t="shared" si="41"/>
        <v>ns</v>
      </c>
      <c r="CI18" s="231" t="str">
        <f t="shared" ref="CI18:CR18" si="42">IF(CI$8&gt;$BV18,"",IF($BR$13&gt;$BS$13,"ns",IF(ABS($BX18-INDEX(RTO1CF_ORD,CI$8,2))&gt;$BN$28,"s","ns")))</f>
        <v/>
      </c>
      <c r="CJ18" s="231" t="str">
        <f t="shared" si="42"/>
        <v/>
      </c>
      <c r="CK18" s="231" t="str">
        <f t="shared" si="42"/>
        <v/>
      </c>
      <c r="CL18" s="231" t="str">
        <f t="shared" si="42"/>
        <v/>
      </c>
      <c r="CM18" s="231" t="str">
        <f t="shared" si="42"/>
        <v/>
      </c>
      <c r="CN18" s="231" t="str">
        <f t="shared" si="42"/>
        <v/>
      </c>
      <c r="CO18" s="231" t="str">
        <f t="shared" si="42"/>
        <v/>
      </c>
      <c r="CP18" s="231" t="str">
        <f t="shared" si="42"/>
        <v/>
      </c>
      <c r="CQ18" s="231" t="str">
        <f t="shared" si="42"/>
        <v/>
      </c>
      <c r="CR18" s="231" t="str">
        <f t="shared" si="42"/>
        <v/>
      </c>
      <c r="CS18" s="231" t="str">
        <f t="shared" ref="CS18:DB18" si="43">IF(CS$8&gt;$BV18,"",IF($BR$13&gt;$BS$13,"ns",IF(ABS($BX18-INDEX(RTO1CF_ORD,CS$8,2))&gt;$BN$28,"s","ns")))</f>
        <v/>
      </c>
      <c r="CT18" s="231" t="str">
        <f t="shared" si="43"/>
        <v/>
      </c>
      <c r="CU18" s="231" t="str">
        <f t="shared" si="43"/>
        <v/>
      </c>
      <c r="CV18" s="231" t="str">
        <f t="shared" si="43"/>
        <v/>
      </c>
      <c r="CW18" s="231" t="str">
        <f t="shared" si="43"/>
        <v/>
      </c>
      <c r="CX18" s="231" t="str">
        <f t="shared" si="43"/>
        <v/>
      </c>
      <c r="CY18" s="231" t="str">
        <f t="shared" si="43"/>
        <v/>
      </c>
      <c r="CZ18" s="231" t="str">
        <f t="shared" si="43"/>
        <v/>
      </c>
      <c r="DA18" s="231" t="str">
        <f t="shared" si="43"/>
        <v/>
      </c>
      <c r="DB18" s="231" t="str">
        <f t="shared" si="43"/>
        <v/>
      </c>
      <c r="DC18" s="231" t="str">
        <f t="shared" ref="DC18:DL18" si="44">IF(DC$8&gt;$BV18,"",IF($BR$13&gt;$BS$13,"ns",IF(ABS($BX18-INDEX(RTO1CF_ORD,DC$8,2))&gt;$BN$28,"s","ns")))</f>
        <v/>
      </c>
      <c r="DD18" s="231" t="str">
        <f t="shared" si="44"/>
        <v/>
      </c>
      <c r="DE18" s="231" t="str">
        <f t="shared" si="44"/>
        <v/>
      </c>
      <c r="DF18" s="231" t="str">
        <f t="shared" si="44"/>
        <v/>
      </c>
      <c r="DG18" s="231" t="str">
        <f t="shared" si="44"/>
        <v/>
      </c>
      <c r="DH18" s="231" t="str">
        <f t="shared" si="44"/>
        <v/>
      </c>
      <c r="DI18" s="231" t="str">
        <f t="shared" si="44"/>
        <v/>
      </c>
      <c r="DJ18" s="231" t="str">
        <f t="shared" si="44"/>
        <v/>
      </c>
      <c r="DK18" s="231" t="str">
        <f t="shared" si="44"/>
        <v/>
      </c>
      <c r="DL18" s="231" t="str">
        <f t="shared" si="44"/>
        <v/>
      </c>
      <c r="DM18" s="231" t="str">
        <f t="shared" ref="DM18:DV18" si="45">IF(DM$8&gt;$BV18,"",IF($BR$13&gt;$BS$13,"ns",IF(ABS($BX18-INDEX(RTO1CF_ORD,DM$8,2))&gt;$BN$28,"s","ns")))</f>
        <v/>
      </c>
      <c r="DN18" s="231" t="str">
        <f t="shared" si="45"/>
        <v/>
      </c>
      <c r="DO18" s="231" t="str">
        <f t="shared" si="45"/>
        <v/>
      </c>
      <c r="DP18" s="231" t="str">
        <f t="shared" si="45"/>
        <v/>
      </c>
      <c r="DQ18" s="231" t="str">
        <f t="shared" si="45"/>
        <v/>
      </c>
      <c r="DR18" s="231" t="str">
        <f t="shared" si="45"/>
        <v/>
      </c>
      <c r="DS18" s="231" t="str">
        <f t="shared" si="45"/>
        <v/>
      </c>
      <c r="DT18" s="231" t="str">
        <f t="shared" si="45"/>
        <v/>
      </c>
      <c r="DU18" s="231" t="str">
        <f t="shared" si="45"/>
        <v/>
      </c>
      <c r="DV18" s="231" t="str">
        <f t="shared" si="45"/>
        <v/>
      </c>
      <c r="DW18" s="232"/>
      <c r="DX18" s="232"/>
      <c r="DZ18" s="212">
        <f t="shared" si="28"/>
        <v>11</v>
      </c>
      <c r="EA18" s="224">
        <f t="shared" ref="EA18" si="46">IFERROR(INDEX(RTO1CV,$DZ18,1),0)</f>
        <v>0</v>
      </c>
      <c r="EB18" s="225">
        <f t="shared" ref="EB18:EE18" si="47">IFERROR(INDEX(RTO1SF,$DZ18,EB$7),0)</f>
        <v>0</v>
      </c>
      <c r="EC18" s="225">
        <f t="shared" si="47"/>
        <v>0</v>
      </c>
      <c r="ED18" s="225">
        <f t="shared" si="47"/>
        <v>0</v>
      </c>
      <c r="EE18" s="225">
        <f t="shared" si="47"/>
        <v>0</v>
      </c>
      <c r="EF18" s="225">
        <f t="shared" si="8"/>
        <v>0</v>
      </c>
      <c r="EG18" s="225">
        <f t="shared" si="9"/>
        <v>0</v>
      </c>
      <c r="EH18" s="212"/>
      <c r="EI18" s="212" t="s">
        <v>286</v>
      </c>
      <c r="EJ18" s="211" t="str">
        <f t="array" ref="EJ18">IF(EF58=0,"sd",SUM(IF(EG8:EG57&gt;1,(EG8:EG57)^2))/EJ9-EJ13)</f>
        <v>sd</v>
      </c>
      <c r="EK18" s="214"/>
      <c r="EL18" s="212">
        <f t="shared" si="29"/>
        <v>11</v>
      </c>
      <c r="EM18" s="224">
        <f t="shared" ref="EM18" si="48">IFERROR(INDEX(RTO1CV,$EL18,1),0)</f>
        <v>0</v>
      </c>
      <c r="EN18" s="225">
        <f>IFERROR(INDEX(RTO1CF,$EL18,'ANVA-MDS'!EB$7),0)</f>
        <v>0</v>
      </c>
      <c r="EO18" s="225">
        <f>IFERROR(INDEX(RTO1CF,$EL18,'ANVA-MDS'!EC$7),0)</f>
        <v>0</v>
      </c>
      <c r="EP18" s="225">
        <f>IFERROR(INDEX(RTO1CF,$EL18,'ANVA-MDS'!ED$7),0)</f>
        <v>0</v>
      </c>
      <c r="EQ18" s="225">
        <f>IFERROR(INDEX(RTO1CF,$EL18,'ANVA-MDS'!EE$7),0)</f>
        <v>0</v>
      </c>
      <c r="ER18" s="225">
        <f t="shared" si="11"/>
        <v>0</v>
      </c>
      <c r="ES18" s="225">
        <f t="shared" si="12"/>
        <v>0</v>
      </c>
      <c r="ET18" s="212"/>
      <c r="EU18" s="212" t="s">
        <v>286</v>
      </c>
      <c r="EV18" s="211">
        <f t="array" ref="EV18">IF(ER58=0,"sd",SUM(IF(ES8:ES57&gt;1,(ES8:ES57)^2))/EV9-EV13)</f>
        <v>3512691.9903407991</v>
      </c>
      <c r="EW18" s="214"/>
      <c r="EX18" s="225">
        <f t="shared" si="13"/>
        <v>0</v>
      </c>
      <c r="EY18" s="244" t="s">
        <v>287</v>
      </c>
      <c r="EZ18" s="233" t="str">
        <f t="array" ref="EZ18">IF(EZ27=0,"sd",(SUM(IF(EB59:EE59&gt;1,(EB59:EE59)^2))+SUM(IF(EN59:EQ59&gt;1,(EN59:EQ59)^2)))/EZ8-EZ25-EZ13)</f>
        <v>sd</v>
      </c>
    </row>
    <row r="19" spans="1:156" ht="12.75" customHeight="1" x14ac:dyDescent="0.25">
      <c r="A19" s="242" t="s">
        <v>288</v>
      </c>
      <c r="J19" s="228">
        <v>11</v>
      </c>
      <c r="K19" s="229">
        <f t="shared" ref="K19" si="49">IFERROR(INDEX(RTO1SF_ORD,J19,1),"sd")</f>
        <v>0</v>
      </c>
      <c r="L19" s="230">
        <f t="shared" ref="L19" si="50">IFERROR(INDEX(RTO1SF_ORD,J19,2),"sd")</f>
        <v>3.9000000000000005E-4</v>
      </c>
      <c r="M19" s="230" t="str">
        <f t="shared" ref="M19:V19" si="51">IF(M$8&gt;$J19,"",IF($F$13&gt;$G$13,"ns",IF(ABS($L19-INDEX(RTO1SF_ORD,M$8,2))&gt;$B$28,"s","ns")))</f>
        <v>ns</v>
      </c>
      <c r="N19" s="230" t="str">
        <f t="shared" si="51"/>
        <v>ns</v>
      </c>
      <c r="O19" s="230" t="str">
        <f t="shared" si="51"/>
        <v>ns</v>
      </c>
      <c r="P19" s="230" t="str">
        <f t="shared" si="51"/>
        <v>ns</v>
      </c>
      <c r="Q19" s="230" t="str">
        <f t="shared" si="51"/>
        <v>ns</v>
      </c>
      <c r="R19" s="230" t="str">
        <f t="shared" si="51"/>
        <v>ns</v>
      </c>
      <c r="S19" s="230" t="str">
        <f t="shared" si="51"/>
        <v>ns</v>
      </c>
      <c r="T19" s="230" t="str">
        <f t="shared" si="51"/>
        <v>ns</v>
      </c>
      <c r="U19" s="230" t="str">
        <f t="shared" si="51"/>
        <v>ns</v>
      </c>
      <c r="V19" s="230" t="str">
        <f t="shared" si="51"/>
        <v>ns</v>
      </c>
      <c r="W19" s="230" t="str">
        <f t="shared" ref="W19:AF19" si="52">IF(W$8&gt;$J19,"",IF($F$13&gt;$G$13,"ns",IF(ABS($L19-INDEX(RTO1SF_ORD,W$8,2))&gt;$B$28,"s","ns")))</f>
        <v>ns</v>
      </c>
      <c r="X19" s="230" t="str">
        <f t="shared" si="52"/>
        <v/>
      </c>
      <c r="Y19" s="230" t="str">
        <f t="shared" si="52"/>
        <v/>
      </c>
      <c r="Z19" s="230" t="str">
        <f t="shared" si="52"/>
        <v/>
      </c>
      <c r="AA19" s="230" t="str">
        <f t="shared" si="52"/>
        <v/>
      </c>
      <c r="AB19" s="230" t="str">
        <f t="shared" si="52"/>
        <v/>
      </c>
      <c r="AC19" s="230" t="str">
        <f t="shared" si="52"/>
        <v/>
      </c>
      <c r="AD19" s="230" t="str">
        <f t="shared" si="52"/>
        <v/>
      </c>
      <c r="AE19" s="230" t="str">
        <f t="shared" si="52"/>
        <v/>
      </c>
      <c r="AF19" s="230" t="str">
        <f t="shared" si="52"/>
        <v/>
      </c>
      <c r="AG19" s="230" t="str">
        <f t="shared" ref="AG19:AP19" si="53">IF(AG$8&gt;$J19,"",IF($F$13&gt;$G$13,"ns",IF(ABS($L19-INDEX(RTO1SF_ORD,AG$8,2))&gt;$B$28,"s","ns")))</f>
        <v/>
      </c>
      <c r="AH19" s="230" t="str">
        <f t="shared" si="53"/>
        <v/>
      </c>
      <c r="AI19" s="230" t="str">
        <f t="shared" si="53"/>
        <v/>
      </c>
      <c r="AJ19" s="230" t="str">
        <f t="shared" si="53"/>
        <v/>
      </c>
      <c r="AK19" s="230" t="str">
        <f t="shared" si="53"/>
        <v/>
      </c>
      <c r="AL19" s="230" t="str">
        <f t="shared" si="53"/>
        <v/>
      </c>
      <c r="AM19" s="230" t="str">
        <f t="shared" si="53"/>
        <v/>
      </c>
      <c r="AN19" s="230" t="str">
        <f t="shared" si="53"/>
        <v/>
      </c>
      <c r="AO19" s="230" t="str">
        <f t="shared" si="53"/>
        <v/>
      </c>
      <c r="AP19" s="230" t="str">
        <f t="shared" si="53"/>
        <v/>
      </c>
      <c r="AQ19" s="230" t="str">
        <f t="shared" ref="AQ19:AZ19" si="54">IF(AQ$8&gt;$J19,"",IF($F$13&gt;$G$13,"ns",IF(ABS($L19-INDEX(RTO1SF_ORD,AQ$8,2))&gt;$B$28,"s","ns")))</f>
        <v/>
      </c>
      <c r="AR19" s="230" t="str">
        <f t="shared" si="54"/>
        <v/>
      </c>
      <c r="AS19" s="230" t="str">
        <f t="shared" si="54"/>
        <v/>
      </c>
      <c r="AT19" s="230" t="str">
        <f t="shared" si="54"/>
        <v/>
      </c>
      <c r="AU19" s="230" t="str">
        <f t="shared" si="54"/>
        <v/>
      </c>
      <c r="AV19" s="230" t="str">
        <f t="shared" si="54"/>
        <v/>
      </c>
      <c r="AW19" s="230" t="str">
        <f t="shared" si="54"/>
        <v/>
      </c>
      <c r="AX19" s="230" t="str">
        <f t="shared" si="54"/>
        <v/>
      </c>
      <c r="AY19" s="230" t="str">
        <f t="shared" si="54"/>
        <v/>
      </c>
      <c r="AZ19" s="230" t="str">
        <f t="shared" si="54"/>
        <v/>
      </c>
      <c r="BA19" s="230" t="str">
        <f t="shared" ref="BA19:BJ19" si="55">IF(BA$8&gt;$J19,"",IF($F$13&gt;$G$13,"ns",IF(ABS($L19-INDEX(RTO1SF_ORD,BA$8,2))&gt;$B$28,"s","ns")))</f>
        <v/>
      </c>
      <c r="BB19" s="230" t="str">
        <f t="shared" si="55"/>
        <v/>
      </c>
      <c r="BC19" s="230" t="str">
        <f t="shared" si="55"/>
        <v/>
      </c>
      <c r="BD19" s="230" t="str">
        <f t="shared" si="55"/>
        <v/>
      </c>
      <c r="BE19" s="230" t="str">
        <f t="shared" si="55"/>
        <v/>
      </c>
      <c r="BF19" s="230" t="str">
        <f t="shared" si="55"/>
        <v/>
      </c>
      <c r="BG19" s="230" t="str">
        <f t="shared" si="55"/>
        <v/>
      </c>
      <c r="BH19" s="230" t="str">
        <f t="shared" si="55"/>
        <v/>
      </c>
      <c r="BI19" s="230" t="str">
        <f t="shared" si="55"/>
        <v/>
      </c>
      <c r="BJ19" s="230" t="str">
        <f t="shared" si="55"/>
        <v/>
      </c>
      <c r="BM19" s="242" t="s">
        <v>288</v>
      </c>
      <c r="BS19" s="197"/>
      <c r="BT19" s="197"/>
      <c r="BV19" s="228">
        <v>11</v>
      </c>
      <c r="BW19" s="229">
        <f t="shared" ref="BW19" si="56">IFERROR(INDEX(RTO1CF_ORD,BV19,1),"sd")</f>
        <v>0</v>
      </c>
      <c r="BX19" s="230">
        <f t="shared" ref="BX19" si="57">IFERROR(INDEX(RTO1CF_ORD,BV19,2),"sd")</f>
        <v>3.9000000000000005E-4</v>
      </c>
      <c r="BY19" s="231" t="str">
        <f t="shared" ref="BY19:CH19" si="58">IF(BY$8&gt;$BV19,"",IF($BR$13&gt;$BS$13,"ns",IF(ABS($BX19-INDEX(RTO1CF_ORD,BY$8,2))&gt;$BN$28,"s","ns")))</f>
        <v>s</v>
      </c>
      <c r="BZ19" s="231" t="str">
        <f t="shared" si="58"/>
        <v>s</v>
      </c>
      <c r="CA19" s="231" t="str">
        <f t="shared" si="58"/>
        <v>s</v>
      </c>
      <c r="CB19" s="231" t="str">
        <f t="shared" si="58"/>
        <v>ns</v>
      </c>
      <c r="CC19" s="231" t="str">
        <f t="shared" si="58"/>
        <v>ns</v>
      </c>
      <c r="CD19" s="231" t="str">
        <f t="shared" si="58"/>
        <v>ns</v>
      </c>
      <c r="CE19" s="231" t="str">
        <f t="shared" si="58"/>
        <v>ns</v>
      </c>
      <c r="CF19" s="231" t="str">
        <f t="shared" si="58"/>
        <v>ns</v>
      </c>
      <c r="CG19" s="231" t="str">
        <f t="shared" si="58"/>
        <v>ns</v>
      </c>
      <c r="CH19" s="231" t="str">
        <f t="shared" si="58"/>
        <v>ns</v>
      </c>
      <c r="CI19" s="231" t="str">
        <f t="shared" ref="CI19:CR19" si="59">IF(CI$8&gt;$BV19,"",IF($BR$13&gt;$BS$13,"ns",IF(ABS($BX19-INDEX(RTO1CF_ORD,CI$8,2))&gt;$BN$28,"s","ns")))</f>
        <v>ns</v>
      </c>
      <c r="CJ19" s="231" t="str">
        <f t="shared" si="59"/>
        <v/>
      </c>
      <c r="CK19" s="231" t="str">
        <f t="shared" si="59"/>
        <v/>
      </c>
      <c r="CL19" s="231" t="str">
        <f t="shared" si="59"/>
        <v/>
      </c>
      <c r="CM19" s="231" t="str">
        <f t="shared" si="59"/>
        <v/>
      </c>
      <c r="CN19" s="231" t="str">
        <f t="shared" si="59"/>
        <v/>
      </c>
      <c r="CO19" s="231" t="str">
        <f t="shared" si="59"/>
        <v/>
      </c>
      <c r="CP19" s="231" t="str">
        <f t="shared" si="59"/>
        <v/>
      </c>
      <c r="CQ19" s="231" t="str">
        <f t="shared" si="59"/>
        <v/>
      </c>
      <c r="CR19" s="231" t="str">
        <f t="shared" si="59"/>
        <v/>
      </c>
      <c r="CS19" s="231" t="str">
        <f t="shared" ref="CS19:DB19" si="60">IF(CS$8&gt;$BV19,"",IF($BR$13&gt;$BS$13,"ns",IF(ABS($BX19-INDEX(RTO1CF_ORD,CS$8,2))&gt;$BN$28,"s","ns")))</f>
        <v/>
      </c>
      <c r="CT19" s="231" t="str">
        <f t="shared" si="60"/>
        <v/>
      </c>
      <c r="CU19" s="231" t="str">
        <f t="shared" si="60"/>
        <v/>
      </c>
      <c r="CV19" s="231" t="str">
        <f t="shared" si="60"/>
        <v/>
      </c>
      <c r="CW19" s="231" t="str">
        <f t="shared" si="60"/>
        <v/>
      </c>
      <c r="CX19" s="231" t="str">
        <f t="shared" si="60"/>
        <v/>
      </c>
      <c r="CY19" s="231" t="str">
        <f t="shared" si="60"/>
        <v/>
      </c>
      <c r="CZ19" s="231" t="str">
        <f t="shared" si="60"/>
        <v/>
      </c>
      <c r="DA19" s="231" t="str">
        <f t="shared" si="60"/>
        <v/>
      </c>
      <c r="DB19" s="231" t="str">
        <f t="shared" si="60"/>
        <v/>
      </c>
      <c r="DC19" s="231" t="str">
        <f t="shared" ref="DC19:DL19" si="61">IF(DC$8&gt;$BV19,"",IF($BR$13&gt;$BS$13,"ns",IF(ABS($BX19-INDEX(RTO1CF_ORD,DC$8,2))&gt;$BN$28,"s","ns")))</f>
        <v/>
      </c>
      <c r="DD19" s="231" t="str">
        <f t="shared" si="61"/>
        <v/>
      </c>
      <c r="DE19" s="231" t="str">
        <f t="shared" si="61"/>
        <v/>
      </c>
      <c r="DF19" s="231" t="str">
        <f t="shared" si="61"/>
        <v/>
      </c>
      <c r="DG19" s="231" t="str">
        <f t="shared" si="61"/>
        <v/>
      </c>
      <c r="DH19" s="231" t="str">
        <f t="shared" si="61"/>
        <v/>
      </c>
      <c r="DI19" s="231" t="str">
        <f t="shared" si="61"/>
        <v/>
      </c>
      <c r="DJ19" s="231" t="str">
        <f t="shared" si="61"/>
        <v/>
      </c>
      <c r="DK19" s="231" t="str">
        <f t="shared" si="61"/>
        <v/>
      </c>
      <c r="DL19" s="231" t="str">
        <f t="shared" si="61"/>
        <v/>
      </c>
      <c r="DM19" s="231" t="str">
        <f t="shared" ref="DM19:DV19" si="62">IF(DM$8&gt;$BV19,"",IF($BR$13&gt;$BS$13,"ns",IF(ABS($BX19-INDEX(RTO1CF_ORD,DM$8,2))&gt;$BN$28,"s","ns")))</f>
        <v/>
      </c>
      <c r="DN19" s="231" t="str">
        <f t="shared" si="62"/>
        <v/>
      </c>
      <c r="DO19" s="231" t="str">
        <f t="shared" si="62"/>
        <v/>
      </c>
      <c r="DP19" s="231" t="str">
        <f t="shared" si="62"/>
        <v/>
      </c>
      <c r="DQ19" s="231" t="str">
        <f t="shared" si="62"/>
        <v/>
      </c>
      <c r="DR19" s="231" t="str">
        <f t="shared" si="62"/>
        <v/>
      </c>
      <c r="DS19" s="231" t="str">
        <f t="shared" si="62"/>
        <v/>
      </c>
      <c r="DT19" s="231" t="str">
        <f t="shared" si="62"/>
        <v/>
      </c>
      <c r="DU19" s="231" t="str">
        <f t="shared" si="62"/>
        <v/>
      </c>
      <c r="DV19" s="231" t="str">
        <f t="shared" si="62"/>
        <v/>
      </c>
      <c r="DW19" s="232"/>
      <c r="DX19" s="232"/>
      <c r="DZ19" s="212">
        <f t="shared" si="28"/>
        <v>12</v>
      </c>
      <c r="EA19" s="224">
        <f t="shared" ref="EA19" si="63">IFERROR(INDEX(RTO1CV,$DZ19,1),0)</f>
        <v>0</v>
      </c>
      <c r="EB19" s="225">
        <f t="shared" ref="EB19:EE19" si="64">IFERROR(INDEX(RTO1SF,$DZ19,EB$7),0)</f>
        <v>0</v>
      </c>
      <c r="EC19" s="225">
        <f t="shared" si="64"/>
        <v>0</v>
      </c>
      <c r="ED19" s="225">
        <f t="shared" si="64"/>
        <v>0</v>
      </c>
      <c r="EE19" s="225">
        <f t="shared" si="64"/>
        <v>0</v>
      </c>
      <c r="EF19" s="225">
        <f t="shared" si="8"/>
        <v>0</v>
      </c>
      <c r="EG19" s="225">
        <f t="shared" si="9"/>
        <v>0</v>
      </c>
      <c r="EH19" s="212"/>
      <c r="EI19" s="212" t="s">
        <v>289</v>
      </c>
      <c r="EJ19" s="211" t="str">
        <f t="array" ref="EJ19">IF(EF58=0,"sd",SUM(IF(EB59:EE59&gt;1,(EB59:EE59)^2))/EJ8-EJ13)</f>
        <v>sd</v>
      </c>
      <c r="EK19" s="214"/>
      <c r="EL19" s="212">
        <f t="shared" si="29"/>
        <v>12</v>
      </c>
      <c r="EM19" s="224">
        <f t="shared" ref="EM19" si="65">IFERROR(INDEX(RTO1CV,$EL19,1),0)</f>
        <v>0</v>
      </c>
      <c r="EN19" s="225">
        <f>IFERROR(INDEX(RTO1CF,$EL19,'ANVA-MDS'!EB$7),0)</f>
        <v>0</v>
      </c>
      <c r="EO19" s="225">
        <f>IFERROR(INDEX(RTO1CF,$EL19,'ANVA-MDS'!EC$7),0)</f>
        <v>0</v>
      </c>
      <c r="EP19" s="225">
        <f>IFERROR(INDEX(RTO1CF,$EL19,'ANVA-MDS'!ED$7),0)</f>
        <v>0</v>
      </c>
      <c r="EQ19" s="225">
        <f>IFERROR(INDEX(RTO1CF,$EL19,'ANVA-MDS'!EE$7),0)</f>
        <v>0</v>
      </c>
      <c r="ER19" s="225">
        <f t="shared" si="11"/>
        <v>0</v>
      </c>
      <c r="ES19" s="225">
        <f t="shared" si="12"/>
        <v>0</v>
      </c>
      <c r="ET19" s="212"/>
      <c r="EU19" s="212" t="s">
        <v>289</v>
      </c>
      <c r="EV19" s="211">
        <f t="array" ref="EV19">IF(ER58=0,"sd",SUM(IF(EN59:EQ59&gt;1,(EN59:EQ59)^2))/EV8-EV13)</f>
        <v>363610.38325942308</v>
      </c>
      <c r="EW19" s="214"/>
      <c r="EX19" s="225">
        <f t="shared" si="13"/>
        <v>0</v>
      </c>
      <c r="EY19" s="212" t="s">
        <v>290</v>
      </c>
      <c r="EZ19" s="233" t="str">
        <f>IF(EZ27=0,"sd",EZ20-EZ17-EZ25-EZ18-EZ26)</f>
        <v>sd</v>
      </c>
    </row>
    <row r="20" spans="1:156" ht="12.75" customHeight="1" x14ac:dyDescent="0.25">
      <c r="A20" s="243"/>
      <c r="B20" s="245" t="str">
        <f>'ANVA-MDS'!EJ23</f>
        <v>sd</v>
      </c>
      <c r="C20" s="246">
        <v>0.15</v>
      </c>
      <c r="D20" s="196" t="str">
        <f>IF(B20&gt;C20,"ns","*")</f>
        <v>ns</v>
      </c>
      <c r="J20" s="228">
        <v>12</v>
      </c>
      <c r="K20" s="229">
        <f t="shared" ref="K20" si="66">IFERROR(INDEX(RTO1SF_ORD,J20,1),"sd")</f>
        <v>0</v>
      </c>
      <c r="L20" s="230">
        <f t="shared" ref="L20" si="67">IFERROR(INDEX(RTO1SF_ORD,J20,2),"sd")</f>
        <v>3.8000000000000002E-4</v>
      </c>
      <c r="M20" s="230" t="str">
        <f t="shared" ref="M20:V20" si="68">IF(M$8&gt;$J20,"",IF($F$13&gt;$G$13,"ns",IF(ABS($L20-INDEX(RTO1SF_ORD,M$8,2))&gt;$B$28,"s","ns")))</f>
        <v>ns</v>
      </c>
      <c r="N20" s="230" t="str">
        <f t="shared" si="68"/>
        <v>ns</v>
      </c>
      <c r="O20" s="230" t="str">
        <f t="shared" si="68"/>
        <v>ns</v>
      </c>
      <c r="P20" s="230" t="str">
        <f t="shared" si="68"/>
        <v>ns</v>
      </c>
      <c r="Q20" s="230" t="str">
        <f t="shared" si="68"/>
        <v>ns</v>
      </c>
      <c r="R20" s="230" t="str">
        <f t="shared" si="68"/>
        <v>ns</v>
      </c>
      <c r="S20" s="230" t="str">
        <f t="shared" si="68"/>
        <v>ns</v>
      </c>
      <c r="T20" s="230" t="str">
        <f t="shared" si="68"/>
        <v>ns</v>
      </c>
      <c r="U20" s="230" t="str">
        <f t="shared" si="68"/>
        <v>ns</v>
      </c>
      <c r="V20" s="230" t="str">
        <f t="shared" si="68"/>
        <v>ns</v>
      </c>
      <c r="W20" s="230" t="str">
        <f t="shared" ref="W20:AF20" si="69">IF(W$8&gt;$J20,"",IF($F$13&gt;$G$13,"ns",IF(ABS($L20-INDEX(RTO1SF_ORD,W$8,2))&gt;$B$28,"s","ns")))</f>
        <v>ns</v>
      </c>
      <c r="X20" s="230" t="str">
        <f t="shared" si="69"/>
        <v>ns</v>
      </c>
      <c r="Y20" s="230" t="str">
        <f t="shared" si="69"/>
        <v/>
      </c>
      <c r="Z20" s="230" t="str">
        <f t="shared" si="69"/>
        <v/>
      </c>
      <c r="AA20" s="230" t="str">
        <f t="shared" si="69"/>
        <v/>
      </c>
      <c r="AB20" s="230" t="str">
        <f t="shared" si="69"/>
        <v/>
      </c>
      <c r="AC20" s="230" t="str">
        <f t="shared" si="69"/>
        <v/>
      </c>
      <c r="AD20" s="230" t="str">
        <f t="shared" si="69"/>
        <v/>
      </c>
      <c r="AE20" s="230" t="str">
        <f t="shared" si="69"/>
        <v/>
      </c>
      <c r="AF20" s="230" t="str">
        <f t="shared" si="69"/>
        <v/>
      </c>
      <c r="AG20" s="230" t="str">
        <f t="shared" ref="AG20:AP20" si="70">IF(AG$8&gt;$J20,"",IF($F$13&gt;$G$13,"ns",IF(ABS($L20-INDEX(RTO1SF_ORD,AG$8,2))&gt;$B$28,"s","ns")))</f>
        <v/>
      </c>
      <c r="AH20" s="230" t="str">
        <f t="shared" si="70"/>
        <v/>
      </c>
      <c r="AI20" s="230" t="str">
        <f t="shared" si="70"/>
        <v/>
      </c>
      <c r="AJ20" s="230" t="str">
        <f t="shared" si="70"/>
        <v/>
      </c>
      <c r="AK20" s="230" t="str">
        <f t="shared" si="70"/>
        <v/>
      </c>
      <c r="AL20" s="230" t="str">
        <f t="shared" si="70"/>
        <v/>
      </c>
      <c r="AM20" s="230" t="str">
        <f t="shared" si="70"/>
        <v/>
      </c>
      <c r="AN20" s="230" t="str">
        <f t="shared" si="70"/>
        <v/>
      </c>
      <c r="AO20" s="230" t="str">
        <f t="shared" si="70"/>
        <v/>
      </c>
      <c r="AP20" s="230" t="str">
        <f t="shared" si="70"/>
        <v/>
      </c>
      <c r="AQ20" s="230" t="str">
        <f t="shared" ref="AQ20:AZ20" si="71">IF(AQ$8&gt;$J20,"",IF($F$13&gt;$G$13,"ns",IF(ABS($L20-INDEX(RTO1SF_ORD,AQ$8,2))&gt;$B$28,"s","ns")))</f>
        <v/>
      </c>
      <c r="AR20" s="230" t="str">
        <f t="shared" si="71"/>
        <v/>
      </c>
      <c r="AS20" s="230" t="str">
        <f t="shared" si="71"/>
        <v/>
      </c>
      <c r="AT20" s="230" t="str">
        <f t="shared" si="71"/>
        <v/>
      </c>
      <c r="AU20" s="230" t="str">
        <f t="shared" si="71"/>
        <v/>
      </c>
      <c r="AV20" s="230" t="str">
        <f t="shared" si="71"/>
        <v/>
      </c>
      <c r="AW20" s="230" t="str">
        <f t="shared" si="71"/>
        <v/>
      </c>
      <c r="AX20" s="230" t="str">
        <f t="shared" si="71"/>
        <v/>
      </c>
      <c r="AY20" s="230" t="str">
        <f t="shared" si="71"/>
        <v/>
      </c>
      <c r="AZ20" s="230" t="str">
        <f t="shared" si="71"/>
        <v/>
      </c>
      <c r="BA20" s="230" t="str">
        <f t="shared" ref="BA20:BJ20" si="72">IF(BA$8&gt;$J20,"",IF($F$13&gt;$G$13,"ns",IF(ABS($L20-INDEX(RTO1SF_ORD,BA$8,2))&gt;$B$28,"s","ns")))</f>
        <v/>
      </c>
      <c r="BB20" s="230" t="str">
        <f t="shared" si="72"/>
        <v/>
      </c>
      <c r="BC20" s="230" t="str">
        <f t="shared" si="72"/>
        <v/>
      </c>
      <c r="BD20" s="230" t="str">
        <f t="shared" si="72"/>
        <v/>
      </c>
      <c r="BE20" s="230" t="str">
        <f t="shared" si="72"/>
        <v/>
      </c>
      <c r="BF20" s="230" t="str">
        <f t="shared" si="72"/>
        <v/>
      </c>
      <c r="BG20" s="230" t="str">
        <f t="shared" si="72"/>
        <v/>
      </c>
      <c r="BH20" s="230" t="str">
        <f t="shared" si="72"/>
        <v/>
      </c>
      <c r="BI20" s="230" t="str">
        <f t="shared" si="72"/>
        <v/>
      </c>
      <c r="BJ20" s="230" t="str">
        <f t="shared" si="72"/>
        <v/>
      </c>
      <c r="BM20" s="243"/>
      <c r="BN20" s="245">
        <f>'ANVA-MDS'!EV23</f>
        <v>0.13191983346547925</v>
      </c>
      <c r="BO20" s="246">
        <v>0.15</v>
      </c>
      <c r="BP20" s="196" t="str">
        <f>IF(BN20&gt;BO20,"ns","*")</f>
        <v>*</v>
      </c>
      <c r="BS20" s="197"/>
      <c r="BT20" s="197"/>
      <c r="BV20" s="228">
        <v>12</v>
      </c>
      <c r="BW20" s="229">
        <f t="shared" ref="BW20" si="73">IFERROR(INDEX(RTO1CF_ORD,BV20,1),"sd")</f>
        <v>0</v>
      </c>
      <c r="BX20" s="230">
        <f t="shared" ref="BX20" si="74">IFERROR(INDEX(RTO1CF_ORD,BV20,2),"sd")</f>
        <v>3.8000000000000002E-4</v>
      </c>
      <c r="BY20" s="231" t="str">
        <f t="shared" ref="BY20:CH20" si="75">IF(BY$8&gt;$BV20,"",IF($BR$13&gt;$BS$13,"ns",IF(ABS($BX20-INDEX(RTO1CF_ORD,BY$8,2))&gt;$BN$28,"s","ns")))</f>
        <v>s</v>
      </c>
      <c r="BZ20" s="231" t="str">
        <f t="shared" si="75"/>
        <v>s</v>
      </c>
      <c r="CA20" s="231" t="str">
        <f t="shared" si="75"/>
        <v>s</v>
      </c>
      <c r="CB20" s="231" t="str">
        <f t="shared" si="75"/>
        <v>ns</v>
      </c>
      <c r="CC20" s="231" t="str">
        <f t="shared" si="75"/>
        <v>ns</v>
      </c>
      <c r="CD20" s="231" t="str">
        <f t="shared" si="75"/>
        <v>ns</v>
      </c>
      <c r="CE20" s="231" t="str">
        <f t="shared" si="75"/>
        <v>ns</v>
      </c>
      <c r="CF20" s="231" t="str">
        <f t="shared" si="75"/>
        <v>ns</v>
      </c>
      <c r="CG20" s="231" t="str">
        <f t="shared" si="75"/>
        <v>ns</v>
      </c>
      <c r="CH20" s="231" t="str">
        <f t="shared" si="75"/>
        <v>ns</v>
      </c>
      <c r="CI20" s="231" t="str">
        <f t="shared" ref="CI20:CR20" si="76">IF(CI$8&gt;$BV20,"",IF($BR$13&gt;$BS$13,"ns",IF(ABS($BX20-INDEX(RTO1CF_ORD,CI$8,2))&gt;$BN$28,"s","ns")))</f>
        <v>ns</v>
      </c>
      <c r="CJ20" s="231" t="str">
        <f t="shared" si="76"/>
        <v>ns</v>
      </c>
      <c r="CK20" s="231" t="str">
        <f t="shared" si="76"/>
        <v/>
      </c>
      <c r="CL20" s="231" t="str">
        <f t="shared" si="76"/>
        <v/>
      </c>
      <c r="CM20" s="231" t="str">
        <f t="shared" si="76"/>
        <v/>
      </c>
      <c r="CN20" s="231" t="str">
        <f t="shared" si="76"/>
        <v/>
      </c>
      <c r="CO20" s="231" t="str">
        <f t="shared" si="76"/>
        <v/>
      </c>
      <c r="CP20" s="231" t="str">
        <f t="shared" si="76"/>
        <v/>
      </c>
      <c r="CQ20" s="231" t="str">
        <f t="shared" si="76"/>
        <v/>
      </c>
      <c r="CR20" s="231" t="str">
        <f t="shared" si="76"/>
        <v/>
      </c>
      <c r="CS20" s="231" t="str">
        <f t="shared" ref="CS20:DB20" si="77">IF(CS$8&gt;$BV20,"",IF($BR$13&gt;$BS$13,"ns",IF(ABS($BX20-INDEX(RTO1CF_ORD,CS$8,2))&gt;$BN$28,"s","ns")))</f>
        <v/>
      </c>
      <c r="CT20" s="231" t="str">
        <f t="shared" si="77"/>
        <v/>
      </c>
      <c r="CU20" s="231" t="str">
        <f t="shared" si="77"/>
        <v/>
      </c>
      <c r="CV20" s="231" t="str">
        <f t="shared" si="77"/>
        <v/>
      </c>
      <c r="CW20" s="231" t="str">
        <f t="shared" si="77"/>
        <v/>
      </c>
      <c r="CX20" s="231" t="str">
        <f t="shared" si="77"/>
        <v/>
      </c>
      <c r="CY20" s="231" t="str">
        <f t="shared" si="77"/>
        <v/>
      </c>
      <c r="CZ20" s="231" t="str">
        <f t="shared" si="77"/>
        <v/>
      </c>
      <c r="DA20" s="231" t="str">
        <f t="shared" si="77"/>
        <v/>
      </c>
      <c r="DB20" s="231" t="str">
        <f t="shared" si="77"/>
        <v/>
      </c>
      <c r="DC20" s="231" t="str">
        <f t="shared" ref="DC20:DL20" si="78">IF(DC$8&gt;$BV20,"",IF($BR$13&gt;$BS$13,"ns",IF(ABS($BX20-INDEX(RTO1CF_ORD,DC$8,2))&gt;$BN$28,"s","ns")))</f>
        <v/>
      </c>
      <c r="DD20" s="231" t="str">
        <f t="shared" si="78"/>
        <v/>
      </c>
      <c r="DE20" s="231" t="str">
        <f t="shared" si="78"/>
        <v/>
      </c>
      <c r="DF20" s="231" t="str">
        <f t="shared" si="78"/>
        <v/>
      </c>
      <c r="DG20" s="231" t="str">
        <f t="shared" si="78"/>
        <v/>
      </c>
      <c r="DH20" s="231" t="str">
        <f t="shared" si="78"/>
        <v/>
      </c>
      <c r="DI20" s="231" t="str">
        <f t="shared" si="78"/>
        <v/>
      </c>
      <c r="DJ20" s="231" t="str">
        <f t="shared" si="78"/>
        <v/>
      </c>
      <c r="DK20" s="231" t="str">
        <f t="shared" si="78"/>
        <v/>
      </c>
      <c r="DL20" s="231" t="str">
        <f t="shared" si="78"/>
        <v/>
      </c>
      <c r="DM20" s="231" t="str">
        <f t="shared" ref="DM20:DV20" si="79">IF(DM$8&gt;$BV20,"",IF($BR$13&gt;$BS$13,"ns",IF(ABS($BX20-INDEX(RTO1CF_ORD,DM$8,2))&gt;$BN$28,"s","ns")))</f>
        <v/>
      </c>
      <c r="DN20" s="231" t="str">
        <f t="shared" si="79"/>
        <v/>
      </c>
      <c r="DO20" s="231" t="str">
        <f t="shared" si="79"/>
        <v/>
      </c>
      <c r="DP20" s="231" t="str">
        <f t="shared" si="79"/>
        <v/>
      </c>
      <c r="DQ20" s="231" t="str">
        <f t="shared" si="79"/>
        <v/>
      </c>
      <c r="DR20" s="231" t="str">
        <f t="shared" si="79"/>
        <v/>
      </c>
      <c r="DS20" s="231" t="str">
        <f t="shared" si="79"/>
        <v/>
      </c>
      <c r="DT20" s="231" t="str">
        <f t="shared" si="79"/>
        <v/>
      </c>
      <c r="DU20" s="231" t="str">
        <f t="shared" si="79"/>
        <v/>
      </c>
      <c r="DV20" s="231" t="str">
        <f t="shared" si="79"/>
        <v/>
      </c>
      <c r="DW20" s="232"/>
      <c r="DX20" s="232"/>
      <c r="DZ20" s="212">
        <f t="shared" si="28"/>
        <v>13</v>
      </c>
      <c r="EA20" s="224">
        <f t="shared" ref="EA20" si="80">IFERROR(INDEX(RTO1CV,$DZ20,1),0)</f>
        <v>0</v>
      </c>
      <c r="EB20" s="225">
        <f t="shared" ref="EB20:EE20" si="81">IFERROR(INDEX(RTO1SF,$DZ20,EB$7),0)</f>
        <v>0</v>
      </c>
      <c r="EC20" s="225">
        <f t="shared" si="81"/>
        <v>0</v>
      </c>
      <c r="ED20" s="225">
        <f t="shared" si="81"/>
        <v>0</v>
      </c>
      <c r="EE20" s="225">
        <f t="shared" si="81"/>
        <v>0</v>
      </c>
      <c r="EF20" s="225">
        <f t="shared" si="8"/>
        <v>0</v>
      </c>
      <c r="EG20" s="225">
        <f t="shared" si="9"/>
        <v>0</v>
      </c>
      <c r="EH20" s="212"/>
      <c r="EI20" s="212" t="s">
        <v>290</v>
      </c>
      <c r="EJ20" s="211" t="str">
        <f>IF(EF58=0,"sd",EJ21-EJ19-EJ18)</f>
        <v>sd</v>
      </c>
      <c r="EK20" s="214"/>
      <c r="EL20" s="212">
        <f t="shared" si="29"/>
        <v>13</v>
      </c>
      <c r="EM20" s="224">
        <f t="shared" ref="EM20" si="82">IFERROR(INDEX(RTO1CV,$EL20,1),0)</f>
        <v>0</v>
      </c>
      <c r="EN20" s="225">
        <f>IFERROR(INDEX(RTO1CF,$EL20,'ANVA-MDS'!EB$7),0)</f>
        <v>0</v>
      </c>
      <c r="EO20" s="225">
        <f>IFERROR(INDEX(RTO1CF,$EL20,'ANVA-MDS'!EC$7),0)</f>
        <v>0</v>
      </c>
      <c r="EP20" s="225">
        <f>IFERROR(INDEX(RTO1CF,$EL20,'ANVA-MDS'!ED$7),0)</f>
        <v>0</v>
      </c>
      <c r="EQ20" s="225">
        <f>IFERROR(INDEX(RTO1CF,$EL20,'ANVA-MDS'!EE$7),0)</f>
        <v>0</v>
      </c>
      <c r="ER20" s="225">
        <f t="shared" si="11"/>
        <v>0</v>
      </c>
      <c r="ES20" s="225">
        <f t="shared" si="12"/>
        <v>0</v>
      </c>
      <c r="ET20" s="212"/>
      <c r="EU20" s="212" t="s">
        <v>290</v>
      </c>
      <c r="EV20" s="211">
        <f>IF(ER58=0,"sd",EV21-EV19-EV18)</f>
        <v>131791.03689264879</v>
      </c>
      <c r="EW20" s="214"/>
      <c r="EX20" s="225">
        <f t="shared" si="13"/>
        <v>0</v>
      </c>
      <c r="EY20" s="212" t="s">
        <v>291</v>
      </c>
      <c r="EZ20" s="233" t="str">
        <f t="array" ref="EZ20">IF(EZ27=0,"sd",_xlfn.VAR.P(IF(EB8:EE57&gt;1,EB8:EE57),IF(EN8:EQ57&gt;1,EN8:EQ57))*EZ10)</f>
        <v>sd</v>
      </c>
    </row>
    <row r="21" spans="1:156" ht="12.75" customHeight="1" x14ac:dyDescent="0.25">
      <c r="A21" s="242"/>
      <c r="J21" s="228">
        <v>13</v>
      </c>
      <c r="K21" s="229">
        <f t="shared" ref="K21" si="83">IFERROR(INDEX(RTO1SF_ORD,J21,1),"sd")</f>
        <v>0</v>
      </c>
      <c r="L21" s="230">
        <f t="shared" ref="L21" si="84">IFERROR(INDEX(RTO1SF_ORD,J21,2),"sd")</f>
        <v>3.7000000000000005E-4</v>
      </c>
      <c r="M21" s="230" t="str">
        <f t="shared" ref="M21:V21" si="85">IF(M$8&gt;$J21,"",IF($F$13&gt;$G$13,"ns",IF(ABS($L21-INDEX(RTO1SF_ORD,M$8,2))&gt;$B$28,"s","ns")))</f>
        <v>ns</v>
      </c>
      <c r="N21" s="230" t="str">
        <f t="shared" si="85"/>
        <v>ns</v>
      </c>
      <c r="O21" s="230" t="str">
        <f t="shared" si="85"/>
        <v>ns</v>
      </c>
      <c r="P21" s="230" t="str">
        <f t="shared" si="85"/>
        <v>ns</v>
      </c>
      <c r="Q21" s="230" t="str">
        <f t="shared" si="85"/>
        <v>ns</v>
      </c>
      <c r="R21" s="230" t="str">
        <f t="shared" si="85"/>
        <v>ns</v>
      </c>
      <c r="S21" s="230" t="str">
        <f t="shared" si="85"/>
        <v>ns</v>
      </c>
      <c r="T21" s="230" t="str">
        <f t="shared" si="85"/>
        <v>ns</v>
      </c>
      <c r="U21" s="230" t="str">
        <f t="shared" si="85"/>
        <v>ns</v>
      </c>
      <c r="V21" s="230" t="str">
        <f t="shared" si="85"/>
        <v>ns</v>
      </c>
      <c r="W21" s="230" t="str">
        <f t="shared" ref="W21:AF21" si="86">IF(W$8&gt;$J21,"",IF($F$13&gt;$G$13,"ns",IF(ABS($L21-INDEX(RTO1SF_ORD,W$8,2))&gt;$B$28,"s","ns")))</f>
        <v>ns</v>
      </c>
      <c r="X21" s="230" t="str">
        <f t="shared" si="86"/>
        <v>ns</v>
      </c>
      <c r="Y21" s="230" t="str">
        <f t="shared" si="86"/>
        <v>ns</v>
      </c>
      <c r="Z21" s="230" t="str">
        <f t="shared" si="86"/>
        <v/>
      </c>
      <c r="AA21" s="230" t="str">
        <f t="shared" si="86"/>
        <v/>
      </c>
      <c r="AB21" s="230" t="str">
        <f t="shared" si="86"/>
        <v/>
      </c>
      <c r="AC21" s="230" t="str">
        <f t="shared" si="86"/>
        <v/>
      </c>
      <c r="AD21" s="230" t="str">
        <f t="shared" si="86"/>
        <v/>
      </c>
      <c r="AE21" s="230" t="str">
        <f t="shared" si="86"/>
        <v/>
      </c>
      <c r="AF21" s="230" t="str">
        <f t="shared" si="86"/>
        <v/>
      </c>
      <c r="AG21" s="230" t="str">
        <f t="shared" ref="AG21:AP21" si="87">IF(AG$8&gt;$J21,"",IF($F$13&gt;$G$13,"ns",IF(ABS($L21-INDEX(RTO1SF_ORD,AG$8,2))&gt;$B$28,"s","ns")))</f>
        <v/>
      </c>
      <c r="AH21" s="230" t="str">
        <f t="shared" si="87"/>
        <v/>
      </c>
      <c r="AI21" s="230" t="str">
        <f t="shared" si="87"/>
        <v/>
      </c>
      <c r="AJ21" s="230" t="str">
        <f t="shared" si="87"/>
        <v/>
      </c>
      <c r="AK21" s="230" t="str">
        <f t="shared" si="87"/>
        <v/>
      </c>
      <c r="AL21" s="230" t="str">
        <f t="shared" si="87"/>
        <v/>
      </c>
      <c r="AM21" s="230" t="str">
        <f t="shared" si="87"/>
        <v/>
      </c>
      <c r="AN21" s="230" t="str">
        <f t="shared" si="87"/>
        <v/>
      </c>
      <c r="AO21" s="230" t="str">
        <f t="shared" si="87"/>
        <v/>
      </c>
      <c r="AP21" s="230" t="str">
        <f t="shared" si="87"/>
        <v/>
      </c>
      <c r="AQ21" s="230" t="str">
        <f t="shared" ref="AQ21:AZ21" si="88">IF(AQ$8&gt;$J21,"",IF($F$13&gt;$G$13,"ns",IF(ABS($L21-INDEX(RTO1SF_ORD,AQ$8,2))&gt;$B$28,"s","ns")))</f>
        <v/>
      </c>
      <c r="AR21" s="230" t="str">
        <f t="shared" si="88"/>
        <v/>
      </c>
      <c r="AS21" s="230" t="str">
        <f t="shared" si="88"/>
        <v/>
      </c>
      <c r="AT21" s="230" t="str">
        <f t="shared" si="88"/>
        <v/>
      </c>
      <c r="AU21" s="230" t="str">
        <f t="shared" si="88"/>
        <v/>
      </c>
      <c r="AV21" s="230" t="str">
        <f t="shared" si="88"/>
        <v/>
      </c>
      <c r="AW21" s="230" t="str">
        <f t="shared" si="88"/>
        <v/>
      </c>
      <c r="AX21" s="230" t="str">
        <f t="shared" si="88"/>
        <v/>
      </c>
      <c r="AY21" s="230" t="str">
        <f t="shared" si="88"/>
        <v/>
      </c>
      <c r="AZ21" s="230" t="str">
        <f t="shared" si="88"/>
        <v/>
      </c>
      <c r="BA21" s="230" t="str">
        <f t="shared" ref="BA21:BJ21" si="89">IF(BA$8&gt;$J21,"",IF($F$13&gt;$G$13,"ns",IF(ABS($L21-INDEX(RTO1SF_ORD,BA$8,2))&gt;$B$28,"s","ns")))</f>
        <v/>
      </c>
      <c r="BB21" s="230" t="str">
        <f t="shared" si="89"/>
        <v/>
      </c>
      <c r="BC21" s="230" t="str">
        <f t="shared" si="89"/>
        <v/>
      </c>
      <c r="BD21" s="230" t="str">
        <f t="shared" si="89"/>
        <v/>
      </c>
      <c r="BE21" s="230" t="str">
        <f t="shared" si="89"/>
        <v/>
      </c>
      <c r="BF21" s="230" t="str">
        <f t="shared" si="89"/>
        <v/>
      </c>
      <c r="BG21" s="230" t="str">
        <f t="shared" si="89"/>
        <v/>
      </c>
      <c r="BH21" s="230" t="str">
        <f t="shared" si="89"/>
        <v/>
      </c>
      <c r="BI21" s="230" t="str">
        <f t="shared" si="89"/>
        <v/>
      </c>
      <c r="BJ21" s="230" t="str">
        <f t="shared" si="89"/>
        <v/>
      </c>
      <c r="BS21" s="197"/>
      <c r="BT21" s="197"/>
      <c r="BV21" s="228">
        <v>13</v>
      </c>
      <c r="BW21" s="229">
        <f t="shared" ref="BW21" si="90">IFERROR(INDEX(RTO1CF_ORD,BV21,1),"sd")</f>
        <v>0</v>
      </c>
      <c r="BX21" s="230">
        <f t="shared" ref="BX21" si="91">IFERROR(INDEX(RTO1CF_ORD,BV21,2),"sd")</f>
        <v>3.7000000000000005E-4</v>
      </c>
      <c r="BY21" s="231" t="str">
        <f t="shared" ref="BY21:CH21" si="92">IF(BY$8&gt;$BV21,"",IF($BR$13&gt;$BS$13,"ns",IF(ABS($BX21-INDEX(RTO1CF_ORD,BY$8,2))&gt;$BN$28,"s","ns")))</f>
        <v>s</v>
      </c>
      <c r="BZ21" s="231" t="str">
        <f t="shared" si="92"/>
        <v>s</v>
      </c>
      <c r="CA21" s="231" t="str">
        <f t="shared" si="92"/>
        <v>s</v>
      </c>
      <c r="CB21" s="231" t="str">
        <f t="shared" si="92"/>
        <v>ns</v>
      </c>
      <c r="CC21" s="231" t="str">
        <f t="shared" si="92"/>
        <v>ns</v>
      </c>
      <c r="CD21" s="231" t="str">
        <f t="shared" si="92"/>
        <v>ns</v>
      </c>
      <c r="CE21" s="231" t="str">
        <f t="shared" si="92"/>
        <v>ns</v>
      </c>
      <c r="CF21" s="231" t="str">
        <f t="shared" si="92"/>
        <v>ns</v>
      </c>
      <c r="CG21" s="231" t="str">
        <f t="shared" si="92"/>
        <v>ns</v>
      </c>
      <c r="CH21" s="231" t="str">
        <f t="shared" si="92"/>
        <v>ns</v>
      </c>
      <c r="CI21" s="231" t="str">
        <f t="shared" ref="CI21:CR21" si="93">IF(CI$8&gt;$BV21,"",IF($BR$13&gt;$BS$13,"ns",IF(ABS($BX21-INDEX(RTO1CF_ORD,CI$8,2))&gt;$BN$28,"s","ns")))</f>
        <v>ns</v>
      </c>
      <c r="CJ21" s="231" t="str">
        <f t="shared" si="93"/>
        <v>ns</v>
      </c>
      <c r="CK21" s="231" t="str">
        <f t="shared" si="93"/>
        <v>ns</v>
      </c>
      <c r="CL21" s="231" t="str">
        <f t="shared" si="93"/>
        <v/>
      </c>
      <c r="CM21" s="231" t="str">
        <f t="shared" si="93"/>
        <v/>
      </c>
      <c r="CN21" s="231" t="str">
        <f t="shared" si="93"/>
        <v/>
      </c>
      <c r="CO21" s="231" t="str">
        <f t="shared" si="93"/>
        <v/>
      </c>
      <c r="CP21" s="231" t="str">
        <f t="shared" si="93"/>
        <v/>
      </c>
      <c r="CQ21" s="231" t="str">
        <f t="shared" si="93"/>
        <v/>
      </c>
      <c r="CR21" s="231" t="str">
        <f t="shared" si="93"/>
        <v/>
      </c>
      <c r="CS21" s="231" t="str">
        <f t="shared" ref="CS21:DB21" si="94">IF(CS$8&gt;$BV21,"",IF($BR$13&gt;$BS$13,"ns",IF(ABS($BX21-INDEX(RTO1CF_ORD,CS$8,2))&gt;$BN$28,"s","ns")))</f>
        <v/>
      </c>
      <c r="CT21" s="231" t="str">
        <f t="shared" si="94"/>
        <v/>
      </c>
      <c r="CU21" s="231" t="str">
        <f t="shared" si="94"/>
        <v/>
      </c>
      <c r="CV21" s="231" t="str">
        <f t="shared" si="94"/>
        <v/>
      </c>
      <c r="CW21" s="231" t="str">
        <f t="shared" si="94"/>
        <v/>
      </c>
      <c r="CX21" s="231" t="str">
        <f t="shared" si="94"/>
        <v/>
      </c>
      <c r="CY21" s="231" t="str">
        <f t="shared" si="94"/>
        <v/>
      </c>
      <c r="CZ21" s="231" t="str">
        <f t="shared" si="94"/>
        <v/>
      </c>
      <c r="DA21" s="231" t="str">
        <f t="shared" si="94"/>
        <v/>
      </c>
      <c r="DB21" s="231" t="str">
        <f t="shared" si="94"/>
        <v/>
      </c>
      <c r="DC21" s="231" t="str">
        <f t="shared" ref="DC21:DL21" si="95">IF(DC$8&gt;$BV21,"",IF($BR$13&gt;$BS$13,"ns",IF(ABS($BX21-INDEX(RTO1CF_ORD,DC$8,2))&gt;$BN$28,"s","ns")))</f>
        <v/>
      </c>
      <c r="DD21" s="231" t="str">
        <f t="shared" si="95"/>
        <v/>
      </c>
      <c r="DE21" s="231" t="str">
        <f t="shared" si="95"/>
        <v/>
      </c>
      <c r="DF21" s="231" t="str">
        <f t="shared" si="95"/>
        <v/>
      </c>
      <c r="DG21" s="231" t="str">
        <f t="shared" si="95"/>
        <v/>
      </c>
      <c r="DH21" s="231" t="str">
        <f t="shared" si="95"/>
        <v/>
      </c>
      <c r="DI21" s="231" t="str">
        <f t="shared" si="95"/>
        <v/>
      </c>
      <c r="DJ21" s="231" t="str">
        <f t="shared" si="95"/>
        <v/>
      </c>
      <c r="DK21" s="231" t="str">
        <f t="shared" si="95"/>
        <v/>
      </c>
      <c r="DL21" s="231" t="str">
        <f t="shared" si="95"/>
        <v/>
      </c>
      <c r="DM21" s="231" t="str">
        <f t="shared" ref="DM21:DV21" si="96">IF(DM$8&gt;$BV21,"",IF($BR$13&gt;$BS$13,"ns",IF(ABS($BX21-INDEX(RTO1CF_ORD,DM$8,2))&gt;$BN$28,"s","ns")))</f>
        <v/>
      </c>
      <c r="DN21" s="231" t="str">
        <f t="shared" si="96"/>
        <v/>
      </c>
      <c r="DO21" s="231" t="str">
        <f t="shared" si="96"/>
        <v/>
      </c>
      <c r="DP21" s="231" t="str">
        <f t="shared" si="96"/>
        <v/>
      </c>
      <c r="DQ21" s="231" t="str">
        <f t="shared" si="96"/>
        <v/>
      </c>
      <c r="DR21" s="231" t="str">
        <f t="shared" si="96"/>
        <v/>
      </c>
      <c r="DS21" s="231" t="str">
        <f t="shared" si="96"/>
        <v/>
      </c>
      <c r="DT21" s="231" t="str">
        <f t="shared" si="96"/>
        <v/>
      </c>
      <c r="DU21" s="231" t="str">
        <f t="shared" si="96"/>
        <v/>
      </c>
      <c r="DV21" s="231" t="str">
        <f t="shared" si="96"/>
        <v/>
      </c>
      <c r="DW21" s="232"/>
      <c r="DX21" s="232"/>
      <c r="DZ21" s="212">
        <f t="shared" si="28"/>
        <v>14</v>
      </c>
      <c r="EA21" s="224">
        <f t="shared" ref="EA21" si="97">IFERROR(INDEX(RTO1CV,$DZ21,1),0)</f>
        <v>0</v>
      </c>
      <c r="EB21" s="225">
        <f t="shared" ref="EB21:EE21" si="98">IFERROR(INDEX(RTO1SF,$DZ21,EB$7),0)</f>
        <v>0</v>
      </c>
      <c r="EC21" s="225">
        <f t="shared" si="98"/>
        <v>0</v>
      </c>
      <c r="ED21" s="225">
        <f t="shared" si="98"/>
        <v>0</v>
      </c>
      <c r="EE21" s="225">
        <f t="shared" si="98"/>
        <v>0</v>
      </c>
      <c r="EF21" s="225">
        <f t="shared" si="8"/>
        <v>0</v>
      </c>
      <c r="EG21" s="225">
        <f t="shared" si="9"/>
        <v>0</v>
      </c>
      <c r="EH21" s="212"/>
      <c r="EI21" s="212" t="s">
        <v>291</v>
      </c>
      <c r="EJ21" s="211" t="str">
        <f t="array" ref="EJ21">IF(EF58=0,"sd",SUM(IF(EB8:EE57&gt;1,(EB8:EE57)^2))-EJ13)</f>
        <v>sd</v>
      </c>
      <c r="EK21" s="214"/>
      <c r="EL21" s="212">
        <f t="shared" si="29"/>
        <v>14</v>
      </c>
      <c r="EM21" s="224">
        <f t="shared" ref="EM21" si="99">IFERROR(INDEX(RTO1CV,$EL21,1),0)</f>
        <v>0</v>
      </c>
      <c r="EN21" s="225">
        <f>IFERROR(INDEX(RTO1CF,$EL21,'ANVA-MDS'!EB$7),0)</f>
        <v>0</v>
      </c>
      <c r="EO21" s="225">
        <f>IFERROR(INDEX(RTO1CF,$EL21,'ANVA-MDS'!EC$7),0)</f>
        <v>0</v>
      </c>
      <c r="EP21" s="225">
        <f>IFERROR(INDEX(RTO1CF,$EL21,'ANVA-MDS'!ED$7),0)</f>
        <v>0</v>
      </c>
      <c r="EQ21" s="225">
        <f>IFERROR(INDEX(RTO1CF,$EL21,'ANVA-MDS'!EE$7),0)</f>
        <v>0</v>
      </c>
      <c r="ER21" s="225">
        <f t="shared" si="11"/>
        <v>0</v>
      </c>
      <c r="ES21" s="225">
        <f t="shared" si="12"/>
        <v>0</v>
      </c>
      <c r="ET21" s="212"/>
      <c r="EU21" s="212" t="s">
        <v>291</v>
      </c>
      <c r="EV21" s="211">
        <f t="array" ref="EV21">IF(ER58=0,"sd",SUM(IF(EN8:EQ57&gt;1,(EN8:EQ57)^2))-EV13)</f>
        <v>4008093.410492871</v>
      </c>
      <c r="EW21" s="214"/>
      <c r="EX21" s="225">
        <f t="shared" si="13"/>
        <v>0</v>
      </c>
      <c r="EY21" s="247" t="s">
        <v>292</v>
      </c>
      <c r="EZ21" s="233" t="str">
        <f>IF(EZ27=0,"sd",IF(EF58=0,0,1)+IF(ER58=0,0,1))</f>
        <v>sd</v>
      </c>
    </row>
    <row r="22" spans="1:156" ht="12.75" customHeight="1" x14ac:dyDescent="0.25">
      <c r="A22" s="242" t="s">
        <v>293</v>
      </c>
      <c r="J22" s="228">
        <v>14</v>
      </c>
      <c r="K22" s="229">
        <f t="shared" ref="K22:K26" si="100">IFERROR(INDEX(RTO1SF_ORD,J22,1),"sd")</f>
        <v>0</v>
      </c>
      <c r="L22" s="230">
        <f t="shared" ref="L22:L26" si="101">IFERROR(INDEX(RTO1SF_ORD,J22,2),"sd")</f>
        <v>3.6000000000000002E-4</v>
      </c>
      <c r="M22" s="230" t="str">
        <f t="shared" ref="M22:V26" si="102">IF(M$8&gt;$J22,"",IF($F$13&gt;$G$13,"ns",IF(ABS($L22-INDEX(RTO1SF_ORD,M$8,2))&gt;$B$28,"s","ns")))</f>
        <v>ns</v>
      </c>
      <c r="N22" s="230" t="str">
        <f t="shared" si="102"/>
        <v>ns</v>
      </c>
      <c r="O22" s="230" t="str">
        <f t="shared" si="102"/>
        <v>ns</v>
      </c>
      <c r="P22" s="230" t="str">
        <f t="shared" si="102"/>
        <v>ns</v>
      </c>
      <c r="Q22" s="230" t="str">
        <f t="shared" si="102"/>
        <v>ns</v>
      </c>
      <c r="R22" s="230" t="str">
        <f t="shared" si="102"/>
        <v>ns</v>
      </c>
      <c r="S22" s="230" t="str">
        <f t="shared" si="102"/>
        <v>ns</v>
      </c>
      <c r="T22" s="230" t="str">
        <f t="shared" si="102"/>
        <v>ns</v>
      </c>
      <c r="U22" s="230" t="str">
        <f t="shared" si="102"/>
        <v>ns</v>
      </c>
      <c r="V22" s="230" t="str">
        <f t="shared" si="102"/>
        <v>ns</v>
      </c>
      <c r="W22" s="230" t="str">
        <f t="shared" ref="W22:AF26" si="103">IF(W$8&gt;$J22,"",IF($F$13&gt;$G$13,"ns",IF(ABS($L22-INDEX(RTO1SF_ORD,W$8,2))&gt;$B$28,"s","ns")))</f>
        <v>ns</v>
      </c>
      <c r="X22" s="230" t="str">
        <f t="shared" si="103"/>
        <v>ns</v>
      </c>
      <c r="Y22" s="230" t="str">
        <f t="shared" si="103"/>
        <v>ns</v>
      </c>
      <c r="Z22" s="230" t="str">
        <f t="shared" si="103"/>
        <v>ns</v>
      </c>
      <c r="AA22" s="230" t="str">
        <f t="shared" si="103"/>
        <v/>
      </c>
      <c r="AB22" s="230" t="str">
        <f t="shared" si="103"/>
        <v/>
      </c>
      <c r="AC22" s="230" t="str">
        <f t="shared" si="103"/>
        <v/>
      </c>
      <c r="AD22" s="230" t="str">
        <f t="shared" si="103"/>
        <v/>
      </c>
      <c r="AE22" s="230" t="str">
        <f t="shared" si="103"/>
        <v/>
      </c>
      <c r="AF22" s="230" t="str">
        <f t="shared" si="103"/>
        <v/>
      </c>
      <c r="AG22" s="230" t="str">
        <f t="shared" ref="AG22:AP26" si="104">IF(AG$8&gt;$J22,"",IF($F$13&gt;$G$13,"ns",IF(ABS($L22-INDEX(RTO1SF_ORD,AG$8,2))&gt;$B$28,"s","ns")))</f>
        <v/>
      </c>
      <c r="AH22" s="230" t="str">
        <f t="shared" si="104"/>
        <v/>
      </c>
      <c r="AI22" s="230" t="str">
        <f t="shared" si="104"/>
        <v/>
      </c>
      <c r="AJ22" s="230" t="str">
        <f t="shared" si="104"/>
        <v/>
      </c>
      <c r="AK22" s="230" t="str">
        <f t="shared" si="104"/>
        <v/>
      </c>
      <c r="AL22" s="230" t="str">
        <f t="shared" si="104"/>
        <v/>
      </c>
      <c r="AM22" s="230" t="str">
        <f t="shared" si="104"/>
        <v/>
      </c>
      <c r="AN22" s="230" t="str">
        <f t="shared" si="104"/>
        <v/>
      </c>
      <c r="AO22" s="230" t="str">
        <f t="shared" si="104"/>
        <v/>
      </c>
      <c r="AP22" s="230" t="str">
        <f t="shared" si="104"/>
        <v/>
      </c>
      <c r="AQ22" s="230" t="str">
        <f t="shared" ref="AQ22:AZ26" si="105">IF(AQ$8&gt;$J22,"",IF($F$13&gt;$G$13,"ns",IF(ABS($L22-INDEX(RTO1SF_ORD,AQ$8,2))&gt;$B$28,"s","ns")))</f>
        <v/>
      </c>
      <c r="AR22" s="230" t="str">
        <f t="shared" si="105"/>
        <v/>
      </c>
      <c r="AS22" s="230" t="str">
        <f t="shared" si="105"/>
        <v/>
      </c>
      <c r="AT22" s="230" t="str">
        <f t="shared" si="105"/>
        <v/>
      </c>
      <c r="AU22" s="230" t="str">
        <f t="shared" si="105"/>
        <v/>
      </c>
      <c r="AV22" s="230" t="str">
        <f t="shared" si="105"/>
        <v/>
      </c>
      <c r="AW22" s="230" t="str">
        <f t="shared" si="105"/>
        <v/>
      </c>
      <c r="AX22" s="230" t="str">
        <f t="shared" si="105"/>
        <v/>
      </c>
      <c r="AY22" s="230" t="str">
        <f t="shared" si="105"/>
        <v/>
      </c>
      <c r="AZ22" s="230" t="str">
        <f t="shared" si="105"/>
        <v/>
      </c>
      <c r="BA22" s="230" t="str">
        <f t="shared" ref="BA22:BJ26" si="106">IF(BA$8&gt;$J22,"",IF($F$13&gt;$G$13,"ns",IF(ABS($L22-INDEX(RTO1SF_ORD,BA$8,2))&gt;$B$28,"s","ns")))</f>
        <v/>
      </c>
      <c r="BB22" s="230" t="str">
        <f t="shared" si="106"/>
        <v/>
      </c>
      <c r="BC22" s="230" t="str">
        <f t="shared" si="106"/>
        <v/>
      </c>
      <c r="BD22" s="230" t="str">
        <f t="shared" si="106"/>
        <v/>
      </c>
      <c r="BE22" s="230" t="str">
        <f t="shared" si="106"/>
        <v/>
      </c>
      <c r="BF22" s="230" t="str">
        <f t="shared" si="106"/>
        <v/>
      </c>
      <c r="BG22" s="230" t="str">
        <f t="shared" si="106"/>
        <v/>
      </c>
      <c r="BH22" s="230" t="str">
        <f t="shared" si="106"/>
        <v/>
      </c>
      <c r="BI22" s="230" t="str">
        <f t="shared" si="106"/>
        <v/>
      </c>
      <c r="BJ22" s="230" t="str">
        <f t="shared" si="106"/>
        <v/>
      </c>
      <c r="BM22" s="242" t="s">
        <v>293</v>
      </c>
      <c r="BS22" s="197"/>
      <c r="BT22" s="197"/>
      <c r="BV22" s="228">
        <v>14</v>
      </c>
      <c r="BW22" s="229">
        <f t="shared" ref="BW22:BW26" si="107">IFERROR(INDEX(RTO1CF_ORD,BV22,1),"sd")</f>
        <v>0</v>
      </c>
      <c r="BX22" s="230">
        <f t="shared" ref="BX22:BX26" si="108">IFERROR(INDEX(RTO1CF_ORD,BV22,2),"sd")</f>
        <v>3.6000000000000002E-4</v>
      </c>
      <c r="BY22" s="231" t="str">
        <f t="shared" ref="BY22:CH26" si="109">IF(BY$8&gt;$BV22,"",IF($BR$13&gt;$BS$13,"ns",IF(ABS($BX22-INDEX(RTO1CF_ORD,BY$8,2))&gt;$BN$28,"s","ns")))</f>
        <v>s</v>
      </c>
      <c r="BZ22" s="231" t="str">
        <f t="shared" si="109"/>
        <v>s</v>
      </c>
      <c r="CA22" s="231" t="str">
        <f t="shared" si="109"/>
        <v>s</v>
      </c>
      <c r="CB22" s="231" t="str">
        <f t="shared" si="109"/>
        <v>ns</v>
      </c>
      <c r="CC22" s="231" t="str">
        <f t="shared" si="109"/>
        <v>ns</v>
      </c>
      <c r="CD22" s="231" t="str">
        <f t="shared" si="109"/>
        <v>ns</v>
      </c>
      <c r="CE22" s="231" t="str">
        <f t="shared" si="109"/>
        <v>ns</v>
      </c>
      <c r="CF22" s="231" t="str">
        <f t="shared" si="109"/>
        <v>ns</v>
      </c>
      <c r="CG22" s="231" t="str">
        <f t="shared" si="109"/>
        <v>ns</v>
      </c>
      <c r="CH22" s="231" t="str">
        <f t="shared" si="109"/>
        <v>ns</v>
      </c>
      <c r="CI22" s="231" t="str">
        <f t="shared" ref="CI22:CR26" si="110">IF(CI$8&gt;$BV22,"",IF($BR$13&gt;$BS$13,"ns",IF(ABS($BX22-INDEX(RTO1CF_ORD,CI$8,2))&gt;$BN$28,"s","ns")))</f>
        <v>ns</v>
      </c>
      <c r="CJ22" s="231" t="str">
        <f t="shared" si="110"/>
        <v>ns</v>
      </c>
      <c r="CK22" s="231" t="str">
        <f t="shared" si="110"/>
        <v>ns</v>
      </c>
      <c r="CL22" s="231" t="str">
        <f t="shared" si="110"/>
        <v>ns</v>
      </c>
      <c r="CM22" s="231" t="str">
        <f t="shared" si="110"/>
        <v/>
      </c>
      <c r="CN22" s="231" t="str">
        <f t="shared" si="110"/>
        <v/>
      </c>
      <c r="CO22" s="231" t="str">
        <f t="shared" si="110"/>
        <v/>
      </c>
      <c r="CP22" s="231" t="str">
        <f t="shared" si="110"/>
        <v/>
      </c>
      <c r="CQ22" s="231" t="str">
        <f t="shared" si="110"/>
        <v/>
      </c>
      <c r="CR22" s="231" t="str">
        <f t="shared" si="110"/>
        <v/>
      </c>
      <c r="CS22" s="231" t="str">
        <f t="shared" ref="CS22:DB26" si="111">IF(CS$8&gt;$BV22,"",IF($BR$13&gt;$BS$13,"ns",IF(ABS($BX22-INDEX(RTO1CF_ORD,CS$8,2))&gt;$BN$28,"s","ns")))</f>
        <v/>
      </c>
      <c r="CT22" s="231" t="str">
        <f t="shared" si="111"/>
        <v/>
      </c>
      <c r="CU22" s="231" t="str">
        <f t="shared" si="111"/>
        <v/>
      </c>
      <c r="CV22" s="231" t="str">
        <f t="shared" si="111"/>
        <v/>
      </c>
      <c r="CW22" s="231" t="str">
        <f t="shared" si="111"/>
        <v/>
      </c>
      <c r="CX22" s="231" t="str">
        <f t="shared" si="111"/>
        <v/>
      </c>
      <c r="CY22" s="231" t="str">
        <f t="shared" si="111"/>
        <v/>
      </c>
      <c r="CZ22" s="231" t="str">
        <f t="shared" si="111"/>
        <v/>
      </c>
      <c r="DA22" s="231" t="str">
        <f t="shared" si="111"/>
        <v/>
      </c>
      <c r="DB22" s="231" t="str">
        <f t="shared" si="111"/>
        <v/>
      </c>
      <c r="DC22" s="231" t="str">
        <f t="shared" ref="DC22:DL26" si="112">IF(DC$8&gt;$BV22,"",IF($BR$13&gt;$BS$13,"ns",IF(ABS($BX22-INDEX(RTO1CF_ORD,DC$8,2))&gt;$BN$28,"s","ns")))</f>
        <v/>
      </c>
      <c r="DD22" s="231" t="str">
        <f t="shared" si="112"/>
        <v/>
      </c>
      <c r="DE22" s="231" t="str">
        <f t="shared" si="112"/>
        <v/>
      </c>
      <c r="DF22" s="231" t="str">
        <f t="shared" si="112"/>
        <v/>
      </c>
      <c r="DG22" s="231" t="str">
        <f t="shared" si="112"/>
        <v/>
      </c>
      <c r="DH22" s="231" t="str">
        <f t="shared" si="112"/>
        <v/>
      </c>
      <c r="DI22" s="231" t="str">
        <f t="shared" si="112"/>
        <v/>
      </c>
      <c r="DJ22" s="231" t="str">
        <f t="shared" si="112"/>
        <v/>
      </c>
      <c r="DK22" s="231" t="str">
        <f t="shared" si="112"/>
        <v/>
      </c>
      <c r="DL22" s="231" t="str">
        <f t="shared" si="112"/>
        <v/>
      </c>
      <c r="DM22" s="231" t="str">
        <f t="shared" ref="DM22:DV26" si="113">IF(DM$8&gt;$BV22,"",IF($BR$13&gt;$BS$13,"ns",IF(ABS($BX22-INDEX(RTO1CF_ORD,DM$8,2))&gt;$BN$28,"s","ns")))</f>
        <v/>
      </c>
      <c r="DN22" s="231" t="str">
        <f t="shared" si="113"/>
        <v/>
      </c>
      <c r="DO22" s="231" t="str">
        <f t="shared" si="113"/>
        <v/>
      </c>
      <c r="DP22" s="231" t="str">
        <f t="shared" si="113"/>
        <v/>
      </c>
      <c r="DQ22" s="231" t="str">
        <f t="shared" si="113"/>
        <v/>
      </c>
      <c r="DR22" s="231" t="str">
        <f t="shared" si="113"/>
        <v/>
      </c>
      <c r="DS22" s="231" t="str">
        <f t="shared" si="113"/>
        <v/>
      </c>
      <c r="DT22" s="231" t="str">
        <f t="shared" si="113"/>
        <v/>
      </c>
      <c r="DU22" s="231" t="str">
        <f t="shared" si="113"/>
        <v/>
      </c>
      <c r="DV22" s="231" t="str">
        <f t="shared" si="113"/>
        <v/>
      </c>
      <c r="DW22" s="232"/>
      <c r="DX22" s="232"/>
      <c r="DZ22" s="212">
        <f t="shared" si="28"/>
        <v>15</v>
      </c>
      <c r="EA22" s="224">
        <f t="shared" ref="EA22:EA26" si="114">IFERROR(INDEX(RTO1CV,$DZ22,1),0)</f>
        <v>0</v>
      </c>
      <c r="EB22" s="225">
        <f t="shared" ref="EB22:EE26" si="115">IFERROR(INDEX(RTO1SF,$DZ22,EB$7),0)</f>
        <v>0</v>
      </c>
      <c r="EC22" s="225">
        <f t="shared" si="115"/>
        <v>0</v>
      </c>
      <c r="ED22" s="225">
        <f t="shared" si="115"/>
        <v>0</v>
      </c>
      <c r="EE22" s="225">
        <f t="shared" si="115"/>
        <v>0</v>
      </c>
      <c r="EF22" s="225">
        <f t="shared" si="8"/>
        <v>0</v>
      </c>
      <c r="EG22" s="225">
        <f t="shared" si="9"/>
        <v>0</v>
      </c>
      <c r="EH22" s="212"/>
      <c r="EI22" s="212" t="s">
        <v>294</v>
      </c>
      <c r="EJ22" s="211" t="str">
        <f>IF(EF58=0,"sd",EJ20/EJ16)</f>
        <v>sd</v>
      </c>
      <c r="EK22" s="214"/>
      <c r="EL22" s="212">
        <f t="shared" si="29"/>
        <v>15</v>
      </c>
      <c r="EM22" s="224">
        <f t="shared" ref="EM22:EM26" si="116">IFERROR(INDEX(RTO1CV,$EL22,1),0)</f>
        <v>0</v>
      </c>
      <c r="EN22" s="225">
        <f>IFERROR(INDEX(RTO1CF,$EL22,'ANVA-MDS'!EB$7),0)</f>
        <v>0</v>
      </c>
      <c r="EO22" s="225">
        <f>IFERROR(INDEX(RTO1CF,$EL22,'ANVA-MDS'!EC$7),0)</f>
        <v>0</v>
      </c>
      <c r="EP22" s="225">
        <f>IFERROR(INDEX(RTO1CF,$EL22,'ANVA-MDS'!ED$7),0)</f>
        <v>0</v>
      </c>
      <c r="EQ22" s="225">
        <f>IFERROR(INDEX(RTO1CF,$EL22,'ANVA-MDS'!EE$7),0)</f>
        <v>0</v>
      </c>
      <c r="ER22" s="225">
        <f t="shared" si="11"/>
        <v>0</v>
      </c>
      <c r="ES22" s="225">
        <f t="shared" si="12"/>
        <v>0</v>
      </c>
      <c r="ET22" s="212"/>
      <c r="EU22" s="212" t="s">
        <v>294</v>
      </c>
      <c r="EV22" s="211">
        <f>IF(ER58=0,"sd",EV20/EV16)</f>
        <v>32947.759223162197</v>
      </c>
      <c r="EW22" s="214"/>
      <c r="EX22" s="225">
        <f t="shared" si="13"/>
        <v>0</v>
      </c>
      <c r="EY22" s="247" t="s">
        <v>295</v>
      </c>
      <c r="EZ22" s="233" t="str">
        <f>IF(EZ27=0,"sd",EZ21-1)</f>
        <v>sd</v>
      </c>
    </row>
    <row r="23" spans="1:156" ht="12.75" customHeight="1" x14ac:dyDescent="0.25">
      <c r="B23" s="238" t="str">
        <f>'ANVA-MDS'!EJ27</f>
        <v>sd</v>
      </c>
      <c r="J23" s="228">
        <v>15</v>
      </c>
      <c r="K23" s="229">
        <f t="shared" si="100"/>
        <v>0</v>
      </c>
      <c r="L23" s="230">
        <f t="shared" si="101"/>
        <v>3.5000000000000005E-4</v>
      </c>
      <c r="M23" s="230" t="str">
        <f t="shared" si="102"/>
        <v>ns</v>
      </c>
      <c r="N23" s="230" t="str">
        <f t="shared" si="102"/>
        <v>ns</v>
      </c>
      <c r="O23" s="230" t="str">
        <f t="shared" si="102"/>
        <v>ns</v>
      </c>
      <c r="P23" s="230" t="str">
        <f t="shared" si="102"/>
        <v>ns</v>
      </c>
      <c r="Q23" s="230" t="str">
        <f t="shared" si="102"/>
        <v>ns</v>
      </c>
      <c r="R23" s="230" t="str">
        <f t="shared" si="102"/>
        <v>ns</v>
      </c>
      <c r="S23" s="230" t="str">
        <f t="shared" si="102"/>
        <v>ns</v>
      </c>
      <c r="T23" s="230" t="str">
        <f t="shared" si="102"/>
        <v>ns</v>
      </c>
      <c r="U23" s="230" t="str">
        <f t="shared" si="102"/>
        <v>ns</v>
      </c>
      <c r="V23" s="230" t="str">
        <f t="shared" si="102"/>
        <v>ns</v>
      </c>
      <c r="W23" s="230" t="str">
        <f t="shared" si="103"/>
        <v>ns</v>
      </c>
      <c r="X23" s="230" t="str">
        <f t="shared" si="103"/>
        <v>ns</v>
      </c>
      <c r="Y23" s="230" t="str">
        <f t="shared" si="103"/>
        <v>ns</v>
      </c>
      <c r="Z23" s="230" t="str">
        <f t="shared" si="103"/>
        <v>ns</v>
      </c>
      <c r="AA23" s="230" t="str">
        <f t="shared" si="103"/>
        <v>ns</v>
      </c>
      <c r="AB23" s="230" t="str">
        <f t="shared" si="103"/>
        <v/>
      </c>
      <c r="AC23" s="230" t="str">
        <f t="shared" si="103"/>
        <v/>
      </c>
      <c r="AD23" s="230" t="str">
        <f t="shared" si="103"/>
        <v/>
      </c>
      <c r="AE23" s="230" t="str">
        <f t="shared" si="103"/>
        <v/>
      </c>
      <c r="AF23" s="230" t="str">
        <f t="shared" si="103"/>
        <v/>
      </c>
      <c r="AG23" s="230" t="str">
        <f t="shared" si="104"/>
        <v/>
      </c>
      <c r="AH23" s="230" t="str">
        <f t="shared" si="104"/>
        <v/>
      </c>
      <c r="AI23" s="230" t="str">
        <f t="shared" si="104"/>
        <v/>
      </c>
      <c r="AJ23" s="230" t="str">
        <f t="shared" si="104"/>
        <v/>
      </c>
      <c r="AK23" s="230" t="str">
        <f t="shared" si="104"/>
        <v/>
      </c>
      <c r="AL23" s="230" t="str">
        <f t="shared" si="104"/>
        <v/>
      </c>
      <c r="AM23" s="230" t="str">
        <f t="shared" si="104"/>
        <v/>
      </c>
      <c r="AN23" s="230" t="str">
        <f t="shared" si="104"/>
        <v/>
      </c>
      <c r="AO23" s="230" t="str">
        <f t="shared" si="104"/>
        <v/>
      </c>
      <c r="AP23" s="230" t="str">
        <f t="shared" si="104"/>
        <v/>
      </c>
      <c r="AQ23" s="230" t="str">
        <f t="shared" si="105"/>
        <v/>
      </c>
      <c r="AR23" s="230" t="str">
        <f t="shared" si="105"/>
        <v/>
      </c>
      <c r="AS23" s="230" t="str">
        <f t="shared" si="105"/>
        <v/>
      </c>
      <c r="AT23" s="230" t="str">
        <f t="shared" si="105"/>
        <v/>
      </c>
      <c r="AU23" s="230" t="str">
        <f t="shared" si="105"/>
        <v/>
      </c>
      <c r="AV23" s="230" t="str">
        <f t="shared" si="105"/>
        <v/>
      </c>
      <c r="AW23" s="230" t="str">
        <f t="shared" si="105"/>
        <v/>
      </c>
      <c r="AX23" s="230" t="str">
        <f t="shared" si="105"/>
        <v/>
      </c>
      <c r="AY23" s="230" t="str">
        <f t="shared" si="105"/>
        <v/>
      </c>
      <c r="AZ23" s="230" t="str">
        <f t="shared" si="105"/>
        <v/>
      </c>
      <c r="BA23" s="230" t="str">
        <f t="shared" si="106"/>
        <v/>
      </c>
      <c r="BB23" s="230" t="str">
        <f t="shared" si="106"/>
        <v/>
      </c>
      <c r="BC23" s="230" t="str">
        <f t="shared" si="106"/>
        <v/>
      </c>
      <c r="BD23" s="230" t="str">
        <f t="shared" si="106"/>
        <v/>
      </c>
      <c r="BE23" s="230" t="str">
        <f t="shared" si="106"/>
        <v/>
      </c>
      <c r="BF23" s="230" t="str">
        <f t="shared" si="106"/>
        <v/>
      </c>
      <c r="BG23" s="230" t="str">
        <f t="shared" si="106"/>
        <v/>
      </c>
      <c r="BH23" s="230" t="str">
        <f t="shared" si="106"/>
        <v/>
      </c>
      <c r="BI23" s="230" t="str">
        <f t="shared" si="106"/>
        <v/>
      </c>
      <c r="BJ23" s="230" t="str">
        <f t="shared" si="106"/>
        <v/>
      </c>
      <c r="BM23" s="243"/>
      <c r="BN23" s="238">
        <f>'ANVA-MDS'!EV27</f>
        <v>0.87639973188869547</v>
      </c>
      <c r="BS23" s="197"/>
      <c r="BT23" s="197"/>
      <c r="BV23" s="228">
        <v>15</v>
      </c>
      <c r="BW23" s="229">
        <f t="shared" si="107"/>
        <v>0</v>
      </c>
      <c r="BX23" s="230">
        <f t="shared" si="108"/>
        <v>3.5000000000000005E-4</v>
      </c>
      <c r="BY23" s="231" t="str">
        <f t="shared" si="109"/>
        <v>s</v>
      </c>
      <c r="BZ23" s="231" t="str">
        <f t="shared" si="109"/>
        <v>s</v>
      </c>
      <c r="CA23" s="231" t="str">
        <f t="shared" si="109"/>
        <v>s</v>
      </c>
      <c r="CB23" s="231" t="str">
        <f t="shared" si="109"/>
        <v>ns</v>
      </c>
      <c r="CC23" s="231" t="str">
        <f t="shared" si="109"/>
        <v>ns</v>
      </c>
      <c r="CD23" s="231" t="str">
        <f t="shared" si="109"/>
        <v>ns</v>
      </c>
      <c r="CE23" s="231" t="str">
        <f t="shared" si="109"/>
        <v>ns</v>
      </c>
      <c r="CF23" s="231" t="str">
        <f t="shared" si="109"/>
        <v>ns</v>
      </c>
      <c r="CG23" s="231" t="str">
        <f t="shared" si="109"/>
        <v>ns</v>
      </c>
      <c r="CH23" s="231" t="str">
        <f t="shared" si="109"/>
        <v>ns</v>
      </c>
      <c r="CI23" s="231" t="str">
        <f t="shared" si="110"/>
        <v>ns</v>
      </c>
      <c r="CJ23" s="231" t="str">
        <f t="shared" si="110"/>
        <v>ns</v>
      </c>
      <c r="CK23" s="231" t="str">
        <f t="shared" si="110"/>
        <v>ns</v>
      </c>
      <c r="CL23" s="231" t="str">
        <f t="shared" si="110"/>
        <v>ns</v>
      </c>
      <c r="CM23" s="231" t="str">
        <f t="shared" si="110"/>
        <v>ns</v>
      </c>
      <c r="CN23" s="231" t="str">
        <f t="shared" si="110"/>
        <v/>
      </c>
      <c r="CO23" s="231" t="str">
        <f t="shared" si="110"/>
        <v/>
      </c>
      <c r="CP23" s="231" t="str">
        <f t="shared" si="110"/>
        <v/>
      </c>
      <c r="CQ23" s="231" t="str">
        <f t="shared" si="110"/>
        <v/>
      </c>
      <c r="CR23" s="231" t="str">
        <f t="shared" si="110"/>
        <v/>
      </c>
      <c r="CS23" s="231" t="str">
        <f t="shared" si="111"/>
        <v/>
      </c>
      <c r="CT23" s="231" t="str">
        <f t="shared" si="111"/>
        <v/>
      </c>
      <c r="CU23" s="231" t="str">
        <f t="shared" si="111"/>
        <v/>
      </c>
      <c r="CV23" s="231" t="str">
        <f t="shared" si="111"/>
        <v/>
      </c>
      <c r="CW23" s="231" t="str">
        <f t="shared" si="111"/>
        <v/>
      </c>
      <c r="CX23" s="231" t="str">
        <f t="shared" si="111"/>
        <v/>
      </c>
      <c r="CY23" s="231" t="str">
        <f t="shared" si="111"/>
        <v/>
      </c>
      <c r="CZ23" s="231" t="str">
        <f t="shared" si="111"/>
        <v/>
      </c>
      <c r="DA23" s="231" t="str">
        <f t="shared" si="111"/>
        <v/>
      </c>
      <c r="DB23" s="231" t="str">
        <f t="shared" si="111"/>
        <v/>
      </c>
      <c r="DC23" s="231" t="str">
        <f t="shared" si="112"/>
        <v/>
      </c>
      <c r="DD23" s="231" t="str">
        <f t="shared" si="112"/>
        <v/>
      </c>
      <c r="DE23" s="231" t="str">
        <f t="shared" si="112"/>
        <v/>
      </c>
      <c r="DF23" s="231" t="str">
        <f t="shared" si="112"/>
        <v/>
      </c>
      <c r="DG23" s="231" t="str">
        <f t="shared" si="112"/>
        <v/>
      </c>
      <c r="DH23" s="231" t="str">
        <f t="shared" si="112"/>
        <v/>
      </c>
      <c r="DI23" s="231" t="str">
        <f t="shared" si="112"/>
        <v/>
      </c>
      <c r="DJ23" s="231" t="str">
        <f t="shared" si="112"/>
        <v/>
      </c>
      <c r="DK23" s="231" t="str">
        <f t="shared" si="112"/>
        <v/>
      </c>
      <c r="DL23" s="231" t="str">
        <f t="shared" si="112"/>
        <v/>
      </c>
      <c r="DM23" s="231" t="str">
        <f t="shared" si="113"/>
        <v/>
      </c>
      <c r="DN23" s="231" t="str">
        <f t="shared" si="113"/>
        <v/>
      </c>
      <c r="DO23" s="231" t="str">
        <f t="shared" si="113"/>
        <v/>
      </c>
      <c r="DP23" s="231" t="str">
        <f t="shared" si="113"/>
        <v/>
      </c>
      <c r="DQ23" s="231" t="str">
        <f t="shared" si="113"/>
        <v/>
      </c>
      <c r="DR23" s="231" t="str">
        <f t="shared" si="113"/>
        <v/>
      </c>
      <c r="DS23" s="231" t="str">
        <f t="shared" si="113"/>
        <v/>
      </c>
      <c r="DT23" s="231" t="str">
        <f t="shared" si="113"/>
        <v/>
      </c>
      <c r="DU23" s="231" t="str">
        <f t="shared" si="113"/>
        <v/>
      </c>
      <c r="DV23" s="231" t="str">
        <f t="shared" si="113"/>
        <v/>
      </c>
      <c r="DW23" s="232"/>
      <c r="DX23" s="232"/>
      <c r="DZ23" s="212">
        <f t="shared" si="28"/>
        <v>16</v>
      </c>
      <c r="EA23" s="224">
        <f t="shared" si="114"/>
        <v>0</v>
      </c>
      <c r="EB23" s="225">
        <f t="shared" si="115"/>
        <v>0</v>
      </c>
      <c r="EC23" s="225">
        <f t="shared" si="115"/>
        <v>0</v>
      </c>
      <c r="ED23" s="225">
        <f t="shared" si="115"/>
        <v>0</v>
      </c>
      <c r="EE23" s="225">
        <f t="shared" si="115"/>
        <v>0</v>
      </c>
      <c r="EF23" s="225">
        <f t="shared" si="8"/>
        <v>0</v>
      </c>
      <c r="EG23" s="225">
        <f t="shared" si="9"/>
        <v>0</v>
      </c>
      <c r="EH23" s="212"/>
      <c r="EI23" s="212" t="s">
        <v>296</v>
      </c>
      <c r="EJ23" s="248" t="str">
        <f>IF(EF58=0,"sd",SQRT(EJ22)/EJ12)</f>
        <v>sd</v>
      </c>
      <c r="EK23" s="214"/>
      <c r="EL23" s="212">
        <f t="shared" si="29"/>
        <v>16</v>
      </c>
      <c r="EM23" s="224">
        <f t="shared" si="116"/>
        <v>0</v>
      </c>
      <c r="EN23" s="225">
        <f>IFERROR(INDEX(RTO1CF,$EL23,'ANVA-MDS'!EB$7),0)</f>
        <v>0</v>
      </c>
      <c r="EO23" s="225">
        <f>IFERROR(INDEX(RTO1CF,$EL23,'ANVA-MDS'!EC$7),0)</f>
        <v>0</v>
      </c>
      <c r="EP23" s="225">
        <f>IFERROR(INDEX(RTO1CF,$EL23,'ANVA-MDS'!ED$7),0)</f>
        <v>0</v>
      </c>
      <c r="EQ23" s="225">
        <f>IFERROR(INDEX(RTO1CF,$EL23,'ANVA-MDS'!EE$7),0)</f>
        <v>0</v>
      </c>
      <c r="ER23" s="225">
        <f t="shared" si="11"/>
        <v>0</v>
      </c>
      <c r="ES23" s="225">
        <f t="shared" si="12"/>
        <v>0</v>
      </c>
      <c r="ET23" s="212"/>
      <c r="EU23" s="212" t="s">
        <v>296</v>
      </c>
      <c r="EV23" s="248">
        <f>IF(ER58=0,"sd",SQRT(EV22)/EV12)</f>
        <v>0.13191983346547925</v>
      </c>
      <c r="EW23" s="214"/>
      <c r="EX23" s="225">
        <f t="shared" si="13"/>
        <v>0</v>
      </c>
      <c r="EY23" s="247" t="s">
        <v>297</v>
      </c>
      <c r="EZ23" s="233" t="str">
        <f>IF(EZ27=0,"sd",EZ22*EZ14)</f>
        <v>sd</v>
      </c>
    </row>
    <row r="24" spans="1:156" ht="12.75" customHeight="1" x14ac:dyDescent="0.25">
      <c r="A24" s="243"/>
      <c r="J24" s="228">
        <v>16</v>
      </c>
      <c r="K24" s="229">
        <f t="shared" si="100"/>
        <v>0</v>
      </c>
      <c r="L24" s="230">
        <f t="shared" si="101"/>
        <v>3.4000000000000002E-4</v>
      </c>
      <c r="M24" s="230" t="str">
        <f t="shared" si="102"/>
        <v>ns</v>
      </c>
      <c r="N24" s="230" t="str">
        <f t="shared" si="102"/>
        <v>ns</v>
      </c>
      <c r="O24" s="230" t="str">
        <f t="shared" si="102"/>
        <v>ns</v>
      </c>
      <c r="P24" s="230" t="str">
        <f t="shared" si="102"/>
        <v>ns</v>
      </c>
      <c r="Q24" s="230" t="str">
        <f t="shared" si="102"/>
        <v>ns</v>
      </c>
      <c r="R24" s="230" t="str">
        <f t="shared" si="102"/>
        <v>ns</v>
      </c>
      <c r="S24" s="230" t="str">
        <f t="shared" si="102"/>
        <v>ns</v>
      </c>
      <c r="T24" s="230" t="str">
        <f t="shared" si="102"/>
        <v>ns</v>
      </c>
      <c r="U24" s="230" t="str">
        <f t="shared" si="102"/>
        <v>ns</v>
      </c>
      <c r="V24" s="230" t="str">
        <f t="shared" si="102"/>
        <v>ns</v>
      </c>
      <c r="W24" s="230" t="str">
        <f t="shared" si="103"/>
        <v>ns</v>
      </c>
      <c r="X24" s="230" t="str">
        <f t="shared" si="103"/>
        <v>ns</v>
      </c>
      <c r="Y24" s="230" t="str">
        <f t="shared" si="103"/>
        <v>ns</v>
      </c>
      <c r="Z24" s="230" t="str">
        <f t="shared" si="103"/>
        <v>ns</v>
      </c>
      <c r="AA24" s="230" t="str">
        <f t="shared" si="103"/>
        <v>ns</v>
      </c>
      <c r="AB24" s="230" t="str">
        <f t="shared" si="103"/>
        <v>ns</v>
      </c>
      <c r="AC24" s="230" t="str">
        <f t="shared" si="103"/>
        <v/>
      </c>
      <c r="AD24" s="230" t="str">
        <f t="shared" si="103"/>
        <v/>
      </c>
      <c r="AE24" s="230" t="str">
        <f t="shared" si="103"/>
        <v/>
      </c>
      <c r="AF24" s="230" t="str">
        <f t="shared" si="103"/>
        <v/>
      </c>
      <c r="AG24" s="230" t="str">
        <f t="shared" si="104"/>
        <v/>
      </c>
      <c r="AH24" s="230" t="str">
        <f t="shared" si="104"/>
        <v/>
      </c>
      <c r="AI24" s="230" t="str">
        <f t="shared" si="104"/>
        <v/>
      </c>
      <c r="AJ24" s="230" t="str">
        <f t="shared" si="104"/>
        <v/>
      </c>
      <c r="AK24" s="230" t="str">
        <f t="shared" si="104"/>
        <v/>
      </c>
      <c r="AL24" s="230" t="str">
        <f t="shared" si="104"/>
        <v/>
      </c>
      <c r="AM24" s="230" t="str">
        <f t="shared" si="104"/>
        <v/>
      </c>
      <c r="AN24" s="230" t="str">
        <f t="shared" si="104"/>
        <v/>
      </c>
      <c r="AO24" s="230" t="str">
        <f t="shared" si="104"/>
        <v/>
      </c>
      <c r="AP24" s="230" t="str">
        <f t="shared" si="104"/>
        <v/>
      </c>
      <c r="AQ24" s="230" t="str">
        <f t="shared" si="105"/>
        <v/>
      </c>
      <c r="AR24" s="230" t="str">
        <f t="shared" si="105"/>
        <v/>
      </c>
      <c r="AS24" s="230" t="str">
        <f t="shared" si="105"/>
        <v/>
      </c>
      <c r="AT24" s="230" t="str">
        <f t="shared" si="105"/>
        <v/>
      </c>
      <c r="AU24" s="230" t="str">
        <f t="shared" si="105"/>
        <v/>
      </c>
      <c r="AV24" s="230" t="str">
        <f t="shared" si="105"/>
        <v/>
      </c>
      <c r="AW24" s="230" t="str">
        <f t="shared" si="105"/>
        <v/>
      </c>
      <c r="AX24" s="230" t="str">
        <f t="shared" si="105"/>
        <v/>
      </c>
      <c r="AY24" s="230" t="str">
        <f t="shared" si="105"/>
        <v/>
      </c>
      <c r="AZ24" s="230" t="str">
        <f t="shared" si="105"/>
        <v/>
      </c>
      <c r="BA24" s="230" t="str">
        <f t="shared" si="106"/>
        <v/>
      </c>
      <c r="BB24" s="230" t="str">
        <f t="shared" si="106"/>
        <v/>
      </c>
      <c r="BC24" s="230" t="str">
        <f t="shared" si="106"/>
        <v/>
      </c>
      <c r="BD24" s="230" t="str">
        <f t="shared" si="106"/>
        <v/>
      </c>
      <c r="BE24" s="230" t="str">
        <f t="shared" si="106"/>
        <v/>
      </c>
      <c r="BF24" s="230" t="str">
        <f t="shared" si="106"/>
        <v/>
      </c>
      <c r="BG24" s="230" t="str">
        <f t="shared" si="106"/>
        <v/>
      </c>
      <c r="BH24" s="230" t="str">
        <f t="shared" si="106"/>
        <v/>
      </c>
      <c r="BI24" s="230" t="str">
        <f t="shared" si="106"/>
        <v/>
      </c>
      <c r="BJ24" s="230" t="str">
        <f t="shared" si="106"/>
        <v/>
      </c>
      <c r="BM24" s="243"/>
      <c r="BS24" s="197"/>
      <c r="BT24" s="197"/>
      <c r="BV24" s="228">
        <v>16</v>
      </c>
      <c r="BW24" s="229">
        <f t="shared" si="107"/>
        <v>0</v>
      </c>
      <c r="BX24" s="230">
        <f t="shared" si="108"/>
        <v>3.4000000000000002E-4</v>
      </c>
      <c r="BY24" s="231" t="str">
        <f t="shared" si="109"/>
        <v>s</v>
      </c>
      <c r="BZ24" s="231" t="str">
        <f t="shared" si="109"/>
        <v>s</v>
      </c>
      <c r="CA24" s="231" t="str">
        <f t="shared" si="109"/>
        <v>s</v>
      </c>
      <c r="CB24" s="231" t="str">
        <f t="shared" si="109"/>
        <v>ns</v>
      </c>
      <c r="CC24" s="231" t="str">
        <f t="shared" si="109"/>
        <v>ns</v>
      </c>
      <c r="CD24" s="231" t="str">
        <f t="shared" si="109"/>
        <v>ns</v>
      </c>
      <c r="CE24" s="231" t="str">
        <f t="shared" si="109"/>
        <v>ns</v>
      </c>
      <c r="CF24" s="231" t="str">
        <f t="shared" si="109"/>
        <v>ns</v>
      </c>
      <c r="CG24" s="231" t="str">
        <f t="shared" si="109"/>
        <v>ns</v>
      </c>
      <c r="CH24" s="231" t="str">
        <f t="shared" si="109"/>
        <v>ns</v>
      </c>
      <c r="CI24" s="231" t="str">
        <f t="shared" si="110"/>
        <v>ns</v>
      </c>
      <c r="CJ24" s="231" t="str">
        <f t="shared" si="110"/>
        <v>ns</v>
      </c>
      <c r="CK24" s="231" t="str">
        <f t="shared" si="110"/>
        <v>ns</v>
      </c>
      <c r="CL24" s="231" t="str">
        <f t="shared" si="110"/>
        <v>ns</v>
      </c>
      <c r="CM24" s="231" t="str">
        <f t="shared" si="110"/>
        <v>ns</v>
      </c>
      <c r="CN24" s="231" t="str">
        <f t="shared" si="110"/>
        <v>ns</v>
      </c>
      <c r="CO24" s="231" t="str">
        <f t="shared" si="110"/>
        <v/>
      </c>
      <c r="CP24" s="231" t="str">
        <f t="shared" si="110"/>
        <v/>
      </c>
      <c r="CQ24" s="231" t="str">
        <f t="shared" si="110"/>
        <v/>
      </c>
      <c r="CR24" s="231" t="str">
        <f t="shared" si="110"/>
        <v/>
      </c>
      <c r="CS24" s="231" t="str">
        <f t="shared" si="111"/>
        <v/>
      </c>
      <c r="CT24" s="231" t="str">
        <f t="shared" si="111"/>
        <v/>
      </c>
      <c r="CU24" s="231" t="str">
        <f t="shared" si="111"/>
        <v/>
      </c>
      <c r="CV24" s="231" t="str">
        <f t="shared" si="111"/>
        <v/>
      </c>
      <c r="CW24" s="231" t="str">
        <f t="shared" si="111"/>
        <v/>
      </c>
      <c r="CX24" s="231" t="str">
        <f t="shared" si="111"/>
        <v/>
      </c>
      <c r="CY24" s="231" t="str">
        <f t="shared" si="111"/>
        <v/>
      </c>
      <c r="CZ24" s="231" t="str">
        <f t="shared" si="111"/>
        <v/>
      </c>
      <c r="DA24" s="231" t="str">
        <f t="shared" si="111"/>
        <v/>
      </c>
      <c r="DB24" s="231" t="str">
        <f t="shared" si="111"/>
        <v/>
      </c>
      <c r="DC24" s="231" t="str">
        <f t="shared" si="112"/>
        <v/>
      </c>
      <c r="DD24" s="231" t="str">
        <f t="shared" si="112"/>
        <v/>
      </c>
      <c r="DE24" s="231" t="str">
        <f t="shared" si="112"/>
        <v/>
      </c>
      <c r="DF24" s="231" t="str">
        <f t="shared" si="112"/>
        <v/>
      </c>
      <c r="DG24" s="231" t="str">
        <f t="shared" si="112"/>
        <v/>
      </c>
      <c r="DH24" s="231" t="str">
        <f t="shared" si="112"/>
        <v/>
      </c>
      <c r="DI24" s="231" t="str">
        <f t="shared" si="112"/>
        <v/>
      </c>
      <c r="DJ24" s="231" t="str">
        <f t="shared" si="112"/>
        <v/>
      </c>
      <c r="DK24" s="231" t="str">
        <f t="shared" si="112"/>
        <v/>
      </c>
      <c r="DL24" s="231" t="str">
        <f t="shared" si="112"/>
        <v/>
      </c>
      <c r="DM24" s="231" t="str">
        <f t="shared" si="113"/>
        <v/>
      </c>
      <c r="DN24" s="231" t="str">
        <f t="shared" si="113"/>
        <v/>
      </c>
      <c r="DO24" s="231" t="str">
        <f t="shared" si="113"/>
        <v/>
      </c>
      <c r="DP24" s="231" t="str">
        <f t="shared" si="113"/>
        <v/>
      </c>
      <c r="DQ24" s="231" t="str">
        <f t="shared" si="113"/>
        <v/>
      </c>
      <c r="DR24" s="231" t="str">
        <f t="shared" si="113"/>
        <v/>
      </c>
      <c r="DS24" s="231" t="str">
        <f t="shared" si="113"/>
        <v/>
      </c>
      <c r="DT24" s="231" t="str">
        <f t="shared" si="113"/>
        <v/>
      </c>
      <c r="DU24" s="231" t="str">
        <f t="shared" si="113"/>
        <v/>
      </c>
      <c r="DV24" s="231" t="str">
        <f t="shared" si="113"/>
        <v/>
      </c>
      <c r="DW24" s="232"/>
      <c r="DX24" s="232"/>
      <c r="DZ24" s="212">
        <f t="shared" si="28"/>
        <v>17</v>
      </c>
      <c r="EA24" s="224">
        <f t="shared" si="114"/>
        <v>0</v>
      </c>
      <c r="EB24" s="225">
        <f t="shared" si="115"/>
        <v>0</v>
      </c>
      <c r="EC24" s="225">
        <f t="shared" si="115"/>
        <v>0</v>
      </c>
      <c r="ED24" s="225">
        <f t="shared" si="115"/>
        <v>0</v>
      </c>
      <c r="EE24" s="225">
        <f t="shared" si="115"/>
        <v>0</v>
      </c>
      <c r="EF24" s="225">
        <f t="shared" si="8"/>
        <v>0</v>
      </c>
      <c r="EG24" s="225">
        <f t="shared" si="9"/>
        <v>0</v>
      </c>
      <c r="EH24" s="212"/>
      <c r="EI24" s="212" t="s">
        <v>298</v>
      </c>
      <c r="EJ24" s="211" t="str">
        <f>IF(EF58=0,"sd",SQRT(EJ22/EJ9))</f>
        <v>sd</v>
      </c>
      <c r="EK24" s="214"/>
      <c r="EL24" s="212">
        <f t="shared" si="29"/>
        <v>17</v>
      </c>
      <c r="EM24" s="224">
        <f t="shared" si="116"/>
        <v>0</v>
      </c>
      <c r="EN24" s="225">
        <f>IFERROR(INDEX(RTO1CF,$EL24,'ANVA-MDS'!EB$7),0)</f>
        <v>0</v>
      </c>
      <c r="EO24" s="225">
        <f>IFERROR(INDEX(RTO1CF,$EL24,'ANVA-MDS'!EC$7),0)</f>
        <v>0</v>
      </c>
      <c r="EP24" s="225">
        <f>IFERROR(INDEX(RTO1CF,$EL24,'ANVA-MDS'!ED$7),0)</f>
        <v>0</v>
      </c>
      <c r="EQ24" s="225">
        <f>IFERROR(INDEX(RTO1CF,$EL24,'ANVA-MDS'!EE$7),0)</f>
        <v>0</v>
      </c>
      <c r="ER24" s="225">
        <f t="shared" si="11"/>
        <v>0</v>
      </c>
      <c r="ES24" s="225">
        <f t="shared" si="12"/>
        <v>0</v>
      </c>
      <c r="ET24" s="212"/>
      <c r="EU24" s="212" t="s">
        <v>298</v>
      </c>
      <c r="EV24" s="211">
        <f>IF(ER58=0,"sd",SQRT(EV22/EV9))</f>
        <v>104.79783589235386</v>
      </c>
      <c r="EW24" s="214"/>
      <c r="EX24" s="225">
        <f t="shared" si="13"/>
        <v>0</v>
      </c>
      <c r="EY24" s="212" t="s">
        <v>285</v>
      </c>
      <c r="EZ24" s="233" t="str">
        <f>IF(EZ27=0,"sd",EZ14+EZ15+EZ16+EZ22+EZ23)</f>
        <v>sd</v>
      </c>
    </row>
    <row r="25" spans="1:156" ht="12.75" customHeight="1" x14ac:dyDescent="0.25">
      <c r="A25" s="243"/>
      <c r="J25" s="228">
        <v>17</v>
      </c>
      <c r="K25" s="229">
        <f t="shared" si="100"/>
        <v>0</v>
      </c>
      <c r="L25" s="230">
        <f t="shared" si="101"/>
        <v>3.3000000000000005E-4</v>
      </c>
      <c r="M25" s="230" t="str">
        <f t="shared" si="102"/>
        <v>ns</v>
      </c>
      <c r="N25" s="230" t="str">
        <f t="shared" si="102"/>
        <v>ns</v>
      </c>
      <c r="O25" s="230" t="str">
        <f t="shared" si="102"/>
        <v>ns</v>
      </c>
      <c r="P25" s="230" t="str">
        <f t="shared" si="102"/>
        <v>ns</v>
      </c>
      <c r="Q25" s="230" t="str">
        <f t="shared" si="102"/>
        <v>ns</v>
      </c>
      <c r="R25" s="230" t="str">
        <f t="shared" si="102"/>
        <v>ns</v>
      </c>
      <c r="S25" s="230" t="str">
        <f t="shared" si="102"/>
        <v>ns</v>
      </c>
      <c r="T25" s="230" t="str">
        <f t="shared" si="102"/>
        <v>ns</v>
      </c>
      <c r="U25" s="230" t="str">
        <f t="shared" si="102"/>
        <v>ns</v>
      </c>
      <c r="V25" s="230" t="str">
        <f t="shared" si="102"/>
        <v>ns</v>
      </c>
      <c r="W25" s="230" t="str">
        <f t="shared" si="103"/>
        <v>ns</v>
      </c>
      <c r="X25" s="230" t="str">
        <f t="shared" si="103"/>
        <v>ns</v>
      </c>
      <c r="Y25" s="230" t="str">
        <f t="shared" si="103"/>
        <v>ns</v>
      </c>
      <c r="Z25" s="230" t="str">
        <f t="shared" si="103"/>
        <v>ns</v>
      </c>
      <c r="AA25" s="230" t="str">
        <f t="shared" si="103"/>
        <v>ns</v>
      </c>
      <c r="AB25" s="230" t="str">
        <f t="shared" si="103"/>
        <v>ns</v>
      </c>
      <c r="AC25" s="230" t="str">
        <f t="shared" si="103"/>
        <v>ns</v>
      </c>
      <c r="AD25" s="230" t="str">
        <f t="shared" si="103"/>
        <v/>
      </c>
      <c r="AE25" s="230" t="str">
        <f t="shared" si="103"/>
        <v/>
      </c>
      <c r="AF25" s="230" t="str">
        <f t="shared" si="103"/>
        <v/>
      </c>
      <c r="AG25" s="230" t="str">
        <f t="shared" si="104"/>
        <v/>
      </c>
      <c r="AH25" s="230" t="str">
        <f t="shared" si="104"/>
        <v/>
      </c>
      <c r="AI25" s="230" t="str">
        <f t="shared" si="104"/>
        <v/>
      </c>
      <c r="AJ25" s="230" t="str">
        <f t="shared" si="104"/>
        <v/>
      </c>
      <c r="AK25" s="230" t="str">
        <f t="shared" si="104"/>
        <v/>
      </c>
      <c r="AL25" s="230" t="str">
        <f t="shared" si="104"/>
        <v/>
      </c>
      <c r="AM25" s="230" t="str">
        <f t="shared" si="104"/>
        <v/>
      </c>
      <c r="AN25" s="230" t="str">
        <f t="shared" si="104"/>
        <v/>
      </c>
      <c r="AO25" s="230" t="str">
        <f t="shared" si="104"/>
        <v/>
      </c>
      <c r="AP25" s="230" t="str">
        <f t="shared" si="104"/>
        <v/>
      </c>
      <c r="AQ25" s="230" t="str">
        <f t="shared" si="105"/>
        <v/>
      </c>
      <c r="AR25" s="230" t="str">
        <f t="shared" si="105"/>
        <v/>
      </c>
      <c r="AS25" s="230" t="str">
        <f t="shared" si="105"/>
        <v/>
      </c>
      <c r="AT25" s="230" t="str">
        <f t="shared" si="105"/>
        <v/>
      </c>
      <c r="AU25" s="230" t="str">
        <f t="shared" si="105"/>
        <v/>
      </c>
      <c r="AV25" s="230" t="str">
        <f t="shared" si="105"/>
        <v/>
      </c>
      <c r="AW25" s="230" t="str">
        <f t="shared" si="105"/>
        <v/>
      </c>
      <c r="AX25" s="230" t="str">
        <f t="shared" si="105"/>
        <v/>
      </c>
      <c r="AY25" s="230" t="str">
        <f t="shared" si="105"/>
        <v/>
      </c>
      <c r="AZ25" s="230" t="str">
        <f t="shared" si="105"/>
        <v/>
      </c>
      <c r="BA25" s="230" t="str">
        <f t="shared" si="106"/>
        <v/>
      </c>
      <c r="BB25" s="230" t="str">
        <f t="shared" si="106"/>
        <v/>
      </c>
      <c r="BC25" s="230" t="str">
        <f t="shared" si="106"/>
        <v/>
      </c>
      <c r="BD25" s="230" t="str">
        <f t="shared" si="106"/>
        <v/>
      </c>
      <c r="BE25" s="230" t="str">
        <f t="shared" si="106"/>
        <v/>
      </c>
      <c r="BF25" s="230" t="str">
        <f t="shared" si="106"/>
        <v/>
      </c>
      <c r="BG25" s="230" t="str">
        <f t="shared" si="106"/>
        <v/>
      </c>
      <c r="BH25" s="230" t="str">
        <f t="shared" si="106"/>
        <v/>
      </c>
      <c r="BI25" s="230" t="str">
        <f t="shared" si="106"/>
        <v/>
      </c>
      <c r="BJ25" s="230" t="str">
        <f t="shared" si="106"/>
        <v/>
      </c>
      <c r="BM25" s="243"/>
      <c r="BS25" s="197"/>
      <c r="BT25" s="197"/>
      <c r="BV25" s="228">
        <v>17</v>
      </c>
      <c r="BW25" s="229">
        <f t="shared" si="107"/>
        <v>0</v>
      </c>
      <c r="BX25" s="230">
        <f t="shared" si="108"/>
        <v>3.3000000000000005E-4</v>
      </c>
      <c r="BY25" s="231" t="str">
        <f t="shared" si="109"/>
        <v>s</v>
      </c>
      <c r="BZ25" s="231" t="str">
        <f t="shared" si="109"/>
        <v>s</v>
      </c>
      <c r="CA25" s="231" t="str">
        <f t="shared" si="109"/>
        <v>s</v>
      </c>
      <c r="CB25" s="231" t="str">
        <f t="shared" si="109"/>
        <v>ns</v>
      </c>
      <c r="CC25" s="231" t="str">
        <f t="shared" si="109"/>
        <v>ns</v>
      </c>
      <c r="CD25" s="231" t="str">
        <f t="shared" si="109"/>
        <v>ns</v>
      </c>
      <c r="CE25" s="231" t="str">
        <f t="shared" si="109"/>
        <v>ns</v>
      </c>
      <c r="CF25" s="231" t="str">
        <f t="shared" si="109"/>
        <v>ns</v>
      </c>
      <c r="CG25" s="231" t="str">
        <f t="shared" si="109"/>
        <v>ns</v>
      </c>
      <c r="CH25" s="231" t="str">
        <f t="shared" si="109"/>
        <v>ns</v>
      </c>
      <c r="CI25" s="231" t="str">
        <f t="shared" si="110"/>
        <v>ns</v>
      </c>
      <c r="CJ25" s="231" t="str">
        <f t="shared" si="110"/>
        <v>ns</v>
      </c>
      <c r="CK25" s="231" t="str">
        <f t="shared" si="110"/>
        <v>ns</v>
      </c>
      <c r="CL25" s="231" t="str">
        <f t="shared" si="110"/>
        <v>ns</v>
      </c>
      <c r="CM25" s="231" t="str">
        <f t="shared" si="110"/>
        <v>ns</v>
      </c>
      <c r="CN25" s="231" t="str">
        <f t="shared" si="110"/>
        <v>ns</v>
      </c>
      <c r="CO25" s="231" t="str">
        <f t="shared" si="110"/>
        <v>ns</v>
      </c>
      <c r="CP25" s="231" t="str">
        <f t="shared" si="110"/>
        <v/>
      </c>
      <c r="CQ25" s="231" t="str">
        <f t="shared" si="110"/>
        <v/>
      </c>
      <c r="CR25" s="231" t="str">
        <f t="shared" si="110"/>
        <v/>
      </c>
      <c r="CS25" s="231" t="str">
        <f t="shared" si="111"/>
        <v/>
      </c>
      <c r="CT25" s="231" t="str">
        <f t="shared" si="111"/>
        <v/>
      </c>
      <c r="CU25" s="231" t="str">
        <f t="shared" si="111"/>
        <v/>
      </c>
      <c r="CV25" s="231" t="str">
        <f t="shared" si="111"/>
        <v/>
      </c>
      <c r="CW25" s="231" t="str">
        <f t="shared" si="111"/>
        <v/>
      </c>
      <c r="CX25" s="231" t="str">
        <f t="shared" si="111"/>
        <v/>
      </c>
      <c r="CY25" s="231" t="str">
        <f t="shared" si="111"/>
        <v/>
      </c>
      <c r="CZ25" s="231" t="str">
        <f t="shared" si="111"/>
        <v/>
      </c>
      <c r="DA25" s="231" t="str">
        <f t="shared" si="111"/>
        <v/>
      </c>
      <c r="DB25" s="231" t="str">
        <f t="shared" si="111"/>
        <v/>
      </c>
      <c r="DC25" s="231" t="str">
        <f t="shared" si="112"/>
        <v/>
      </c>
      <c r="DD25" s="231" t="str">
        <f t="shared" si="112"/>
        <v/>
      </c>
      <c r="DE25" s="231" t="str">
        <f t="shared" si="112"/>
        <v/>
      </c>
      <c r="DF25" s="231" t="str">
        <f t="shared" si="112"/>
        <v/>
      </c>
      <c r="DG25" s="231" t="str">
        <f t="shared" si="112"/>
        <v/>
      </c>
      <c r="DH25" s="231" t="str">
        <f t="shared" si="112"/>
        <v/>
      </c>
      <c r="DI25" s="231" t="str">
        <f t="shared" si="112"/>
        <v/>
      </c>
      <c r="DJ25" s="231" t="str">
        <f t="shared" si="112"/>
        <v/>
      </c>
      <c r="DK25" s="231" t="str">
        <f t="shared" si="112"/>
        <v/>
      </c>
      <c r="DL25" s="231" t="str">
        <f t="shared" si="112"/>
        <v/>
      </c>
      <c r="DM25" s="231" t="str">
        <f t="shared" si="113"/>
        <v/>
      </c>
      <c r="DN25" s="231" t="str">
        <f t="shared" si="113"/>
        <v/>
      </c>
      <c r="DO25" s="231" t="str">
        <f t="shared" si="113"/>
        <v/>
      </c>
      <c r="DP25" s="231" t="str">
        <f t="shared" si="113"/>
        <v/>
      </c>
      <c r="DQ25" s="231" t="str">
        <f t="shared" si="113"/>
        <v/>
      </c>
      <c r="DR25" s="231" t="str">
        <f t="shared" si="113"/>
        <v/>
      </c>
      <c r="DS25" s="231" t="str">
        <f t="shared" si="113"/>
        <v/>
      </c>
      <c r="DT25" s="231" t="str">
        <f t="shared" si="113"/>
        <v/>
      </c>
      <c r="DU25" s="231" t="str">
        <f t="shared" si="113"/>
        <v/>
      </c>
      <c r="DV25" s="231" t="str">
        <f t="shared" si="113"/>
        <v/>
      </c>
      <c r="DW25" s="232"/>
      <c r="DX25" s="232"/>
      <c r="DZ25" s="212">
        <f t="shared" si="28"/>
        <v>18</v>
      </c>
      <c r="EA25" s="224">
        <f t="shared" si="114"/>
        <v>0</v>
      </c>
      <c r="EB25" s="225">
        <f t="shared" si="115"/>
        <v>0</v>
      </c>
      <c r="EC25" s="225">
        <f t="shared" si="115"/>
        <v>0</v>
      </c>
      <c r="ED25" s="225">
        <f t="shared" si="115"/>
        <v>0</v>
      </c>
      <c r="EE25" s="225">
        <f t="shared" si="115"/>
        <v>0</v>
      </c>
      <c r="EF25" s="225">
        <f t="shared" si="8"/>
        <v>0</v>
      </c>
      <c r="EG25" s="225">
        <f t="shared" si="9"/>
        <v>0</v>
      </c>
      <c r="EH25" s="212"/>
      <c r="EI25" s="212" t="s">
        <v>299</v>
      </c>
      <c r="EJ25" s="211" t="str">
        <f>IF(EF58=0,"sd",EJ24*SQRT(2))</f>
        <v>sd</v>
      </c>
      <c r="EK25" s="214"/>
      <c r="EL25" s="212">
        <f t="shared" si="29"/>
        <v>18</v>
      </c>
      <c r="EM25" s="224">
        <f t="shared" si="116"/>
        <v>0</v>
      </c>
      <c r="EN25" s="225">
        <f>IFERROR(INDEX(RTO1CF,$EL25,'ANVA-MDS'!EB$7),0)</f>
        <v>0</v>
      </c>
      <c r="EO25" s="225">
        <f>IFERROR(INDEX(RTO1CF,$EL25,'ANVA-MDS'!EC$7),0)</f>
        <v>0</v>
      </c>
      <c r="EP25" s="225">
        <f>IFERROR(INDEX(RTO1CF,$EL25,'ANVA-MDS'!ED$7),0)</f>
        <v>0</v>
      </c>
      <c r="EQ25" s="225">
        <f>IFERROR(INDEX(RTO1CF,$EL25,'ANVA-MDS'!EE$7),0)</f>
        <v>0</v>
      </c>
      <c r="ER25" s="225">
        <f t="shared" si="11"/>
        <v>0</v>
      </c>
      <c r="ES25" s="225">
        <f t="shared" si="12"/>
        <v>0</v>
      </c>
      <c r="ET25" s="212"/>
      <c r="EU25" s="212" t="s">
        <v>299</v>
      </c>
      <c r="EV25" s="211">
        <f>IF(ER58=0,"sd",EV24*SQRT(2))</f>
        <v>148.20652082631676</v>
      </c>
      <c r="EW25" s="214"/>
      <c r="EX25" s="225">
        <f t="shared" si="13"/>
        <v>0</v>
      </c>
      <c r="EY25" s="247" t="s">
        <v>300</v>
      </c>
      <c r="EZ25" s="233" t="str">
        <f>IF(EZ27=0,"sd",(EJ11^2+EV11^2)/(EZ8*EZ9)-EZ13)</f>
        <v>sd</v>
      </c>
    </row>
    <row r="26" spans="1:156" ht="12.75" customHeight="1" x14ac:dyDescent="0.25">
      <c r="A26" s="242" t="s">
        <v>367</v>
      </c>
      <c r="J26" s="228">
        <v>18</v>
      </c>
      <c r="K26" s="229">
        <f t="shared" si="100"/>
        <v>0</v>
      </c>
      <c r="L26" s="230">
        <f t="shared" si="101"/>
        <v>3.2000000000000003E-4</v>
      </c>
      <c r="M26" s="230" t="str">
        <f t="shared" si="102"/>
        <v>ns</v>
      </c>
      <c r="N26" s="230" t="str">
        <f t="shared" si="102"/>
        <v>ns</v>
      </c>
      <c r="O26" s="230" t="str">
        <f t="shared" si="102"/>
        <v>ns</v>
      </c>
      <c r="P26" s="230" t="str">
        <f t="shared" si="102"/>
        <v>ns</v>
      </c>
      <c r="Q26" s="230" t="str">
        <f t="shared" si="102"/>
        <v>ns</v>
      </c>
      <c r="R26" s="230" t="str">
        <f t="shared" si="102"/>
        <v>ns</v>
      </c>
      <c r="S26" s="230" t="str">
        <f t="shared" si="102"/>
        <v>ns</v>
      </c>
      <c r="T26" s="230" t="str">
        <f t="shared" si="102"/>
        <v>ns</v>
      </c>
      <c r="U26" s="230" t="str">
        <f t="shared" si="102"/>
        <v>ns</v>
      </c>
      <c r="V26" s="230" t="str">
        <f t="shared" si="102"/>
        <v>ns</v>
      </c>
      <c r="W26" s="230" t="str">
        <f t="shared" si="103"/>
        <v>ns</v>
      </c>
      <c r="X26" s="230" t="str">
        <f t="shared" si="103"/>
        <v>ns</v>
      </c>
      <c r="Y26" s="230" t="str">
        <f t="shared" si="103"/>
        <v>ns</v>
      </c>
      <c r="Z26" s="230" t="str">
        <f t="shared" si="103"/>
        <v>ns</v>
      </c>
      <c r="AA26" s="230" t="str">
        <f t="shared" si="103"/>
        <v>ns</v>
      </c>
      <c r="AB26" s="230" t="str">
        <f t="shared" si="103"/>
        <v>ns</v>
      </c>
      <c r="AC26" s="230" t="str">
        <f t="shared" si="103"/>
        <v>ns</v>
      </c>
      <c r="AD26" s="230" t="str">
        <f t="shared" si="103"/>
        <v>ns</v>
      </c>
      <c r="AE26" s="230" t="str">
        <f t="shared" si="103"/>
        <v/>
      </c>
      <c r="AF26" s="230" t="str">
        <f t="shared" si="103"/>
        <v/>
      </c>
      <c r="AG26" s="230" t="str">
        <f t="shared" si="104"/>
        <v/>
      </c>
      <c r="AH26" s="230" t="str">
        <f t="shared" si="104"/>
        <v/>
      </c>
      <c r="AI26" s="230" t="str">
        <f t="shared" si="104"/>
        <v/>
      </c>
      <c r="AJ26" s="230" t="str">
        <f t="shared" si="104"/>
        <v/>
      </c>
      <c r="AK26" s="230" t="str">
        <f t="shared" si="104"/>
        <v/>
      </c>
      <c r="AL26" s="230" t="str">
        <f t="shared" si="104"/>
        <v/>
      </c>
      <c r="AM26" s="230" t="str">
        <f t="shared" si="104"/>
        <v/>
      </c>
      <c r="AN26" s="230" t="str">
        <f t="shared" si="104"/>
        <v/>
      </c>
      <c r="AO26" s="230" t="str">
        <f t="shared" si="104"/>
        <v/>
      </c>
      <c r="AP26" s="230" t="str">
        <f t="shared" si="104"/>
        <v/>
      </c>
      <c r="AQ26" s="230" t="str">
        <f t="shared" si="105"/>
        <v/>
      </c>
      <c r="AR26" s="230" t="str">
        <f t="shared" si="105"/>
        <v/>
      </c>
      <c r="AS26" s="230" t="str">
        <f t="shared" si="105"/>
        <v/>
      </c>
      <c r="AT26" s="230" t="str">
        <f t="shared" si="105"/>
        <v/>
      </c>
      <c r="AU26" s="230" t="str">
        <f t="shared" si="105"/>
        <v/>
      </c>
      <c r="AV26" s="230" t="str">
        <f t="shared" si="105"/>
        <v/>
      </c>
      <c r="AW26" s="230" t="str">
        <f t="shared" si="105"/>
        <v/>
      </c>
      <c r="AX26" s="230" t="str">
        <f t="shared" si="105"/>
        <v/>
      </c>
      <c r="AY26" s="230" t="str">
        <f t="shared" si="105"/>
        <v/>
      </c>
      <c r="AZ26" s="230" t="str">
        <f t="shared" si="105"/>
        <v/>
      </c>
      <c r="BA26" s="230" t="str">
        <f t="shared" si="106"/>
        <v/>
      </c>
      <c r="BB26" s="230" t="str">
        <f t="shared" si="106"/>
        <v/>
      </c>
      <c r="BC26" s="230" t="str">
        <f t="shared" si="106"/>
        <v/>
      </c>
      <c r="BD26" s="230" t="str">
        <f t="shared" si="106"/>
        <v/>
      </c>
      <c r="BE26" s="230" t="str">
        <f t="shared" si="106"/>
        <v/>
      </c>
      <c r="BF26" s="230" t="str">
        <f t="shared" si="106"/>
        <v/>
      </c>
      <c r="BG26" s="230" t="str">
        <f t="shared" si="106"/>
        <v/>
      </c>
      <c r="BH26" s="230" t="str">
        <f t="shared" si="106"/>
        <v/>
      </c>
      <c r="BI26" s="230" t="str">
        <f t="shared" si="106"/>
        <v/>
      </c>
      <c r="BJ26" s="230" t="str">
        <f t="shared" si="106"/>
        <v/>
      </c>
      <c r="BM26" s="242" t="s">
        <v>367</v>
      </c>
      <c r="BS26" s="197"/>
      <c r="BT26" s="197"/>
      <c r="BV26" s="228">
        <v>18</v>
      </c>
      <c r="BW26" s="229">
        <f t="shared" si="107"/>
        <v>0</v>
      </c>
      <c r="BX26" s="230">
        <f t="shared" si="108"/>
        <v>3.2000000000000003E-4</v>
      </c>
      <c r="BY26" s="231" t="str">
        <f t="shared" si="109"/>
        <v>s</v>
      </c>
      <c r="BZ26" s="231" t="str">
        <f t="shared" si="109"/>
        <v>s</v>
      </c>
      <c r="CA26" s="231" t="str">
        <f t="shared" si="109"/>
        <v>s</v>
      </c>
      <c r="CB26" s="231" t="str">
        <f t="shared" si="109"/>
        <v>ns</v>
      </c>
      <c r="CC26" s="231" t="str">
        <f t="shared" si="109"/>
        <v>ns</v>
      </c>
      <c r="CD26" s="231" t="str">
        <f t="shared" si="109"/>
        <v>ns</v>
      </c>
      <c r="CE26" s="231" t="str">
        <f t="shared" si="109"/>
        <v>ns</v>
      </c>
      <c r="CF26" s="231" t="str">
        <f t="shared" si="109"/>
        <v>ns</v>
      </c>
      <c r="CG26" s="231" t="str">
        <f t="shared" si="109"/>
        <v>ns</v>
      </c>
      <c r="CH26" s="231" t="str">
        <f t="shared" si="109"/>
        <v>ns</v>
      </c>
      <c r="CI26" s="231" t="str">
        <f t="shared" si="110"/>
        <v>ns</v>
      </c>
      <c r="CJ26" s="231" t="str">
        <f t="shared" si="110"/>
        <v>ns</v>
      </c>
      <c r="CK26" s="231" t="str">
        <f t="shared" si="110"/>
        <v>ns</v>
      </c>
      <c r="CL26" s="231" t="str">
        <f t="shared" si="110"/>
        <v>ns</v>
      </c>
      <c r="CM26" s="231" t="str">
        <f t="shared" si="110"/>
        <v>ns</v>
      </c>
      <c r="CN26" s="231" t="str">
        <f t="shared" si="110"/>
        <v>ns</v>
      </c>
      <c r="CO26" s="231" t="str">
        <f t="shared" si="110"/>
        <v>ns</v>
      </c>
      <c r="CP26" s="231" t="str">
        <f t="shared" si="110"/>
        <v>ns</v>
      </c>
      <c r="CQ26" s="231" t="str">
        <f t="shared" si="110"/>
        <v/>
      </c>
      <c r="CR26" s="231" t="str">
        <f t="shared" si="110"/>
        <v/>
      </c>
      <c r="CS26" s="231" t="str">
        <f t="shared" si="111"/>
        <v/>
      </c>
      <c r="CT26" s="231" t="str">
        <f t="shared" si="111"/>
        <v/>
      </c>
      <c r="CU26" s="231" t="str">
        <f t="shared" si="111"/>
        <v/>
      </c>
      <c r="CV26" s="231" t="str">
        <f t="shared" si="111"/>
        <v/>
      </c>
      <c r="CW26" s="231" t="str">
        <f t="shared" si="111"/>
        <v/>
      </c>
      <c r="CX26" s="231" t="str">
        <f t="shared" si="111"/>
        <v/>
      </c>
      <c r="CY26" s="231" t="str">
        <f t="shared" si="111"/>
        <v/>
      </c>
      <c r="CZ26" s="231" t="str">
        <f t="shared" si="111"/>
        <v/>
      </c>
      <c r="DA26" s="231" t="str">
        <f t="shared" si="111"/>
        <v/>
      </c>
      <c r="DB26" s="231" t="str">
        <f t="shared" si="111"/>
        <v/>
      </c>
      <c r="DC26" s="231" t="str">
        <f t="shared" si="112"/>
        <v/>
      </c>
      <c r="DD26" s="231" t="str">
        <f t="shared" si="112"/>
        <v/>
      </c>
      <c r="DE26" s="231" t="str">
        <f t="shared" si="112"/>
        <v/>
      </c>
      <c r="DF26" s="231" t="str">
        <f t="shared" si="112"/>
        <v/>
      </c>
      <c r="DG26" s="231" t="str">
        <f t="shared" si="112"/>
        <v/>
      </c>
      <c r="DH26" s="231" t="str">
        <f t="shared" si="112"/>
        <v/>
      </c>
      <c r="DI26" s="231" t="str">
        <f t="shared" si="112"/>
        <v/>
      </c>
      <c r="DJ26" s="231" t="str">
        <f t="shared" si="112"/>
        <v/>
      </c>
      <c r="DK26" s="231" t="str">
        <f t="shared" si="112"/>
        <v/>
      </c>
      <c r="DL26" s="231" t="str">
        <f t="shared" si="112"/>
        <v/>
      </c>
      <c r="DM26" s="231" t="str">
        <f t="shared" si="113"/>
        <v/>
      </c>
      <c r="DN26" s="231" t="str">
        <f t="shared" si="113"/>
        <v/>
      </c>
      <c r="DO26" s="231" t="str">
        <f t="shared" si="113"/>
        <v/>
      </c>
      <c r="DP26" s="231" t="str">
        <f t="shared" si="113"/>
        <v/>
      </c>
      <c r="DQ26" s="231" t="str">
        <f t="shared" si="113"/>
        <v/>
      </c>
      <c r="DR26" s="231" t="str">
        <f t="shared" si="113"/>
        <v/>
      </c>
      <c r="DS26" s="231" t="str">
        <f t="shared" si="113"/>
        <v/>
      </c>
      <c r="DT26" s="231" t="str">
        <f t="shared" si="113"/>
        <v/>
      </c>
      <c r="DU26" s="231" t="str">
        <f t="shared" si="113"/>
        <v/>
      </c>
      <c r="DV26" s="231" t="str">
        <f t="shared" si="113"/>
        <v/>
      </c>
      <c r="DW26" s="232"/>
      <c r="DX26" s="232"/>
      <c r="DZ26" s="212">
        <f t="shared" si="28"/>
        <v>19</v>
      </c>
      <c r="EA26" s="224">
        <f t="shared" si="114"/>
        <v>0</v>
      </c>
      <c r="EB26" s="225">
        <f t="shared" si="115"/>
        <v>0</v>
      </c>
      <c r="EC26" s="225">
        <f t="shared" si="115"/>
        <v>0</v>
      </c>
      <c r="ED26" s="225">
        <f t="shared" si="115"/>
        <v>0</v>
      </c>
      <c r="EE26" s="225">
        <f t="shared" si="115"/>
        <v>0</v>
      </c>
      <c r="EF26" s="225">
        <f t="shared" si="8"/>
        <v>0</v>
      </c>
      <c r="EG26" s="225">
        <f t="shared" si="9"/>
        <v>0</v>
      </c>
      <c r="EH26" s="212"/>
      <c r="EI26" s="212" t="s">
        <v>301</v>
      </c>
      <c r="EJ26" s="211" t="str">
        <f>IF(EF58=0,"sd",TINV(0.05,EJ16)*EJ25)</f>
        <v>sd</v>
      </c>
      <c r="EK26" s="214"/>
      <c r="EL26" s="212">
        <f t="shared" si="29"/>
        <v>19</v>
      </c>
      <c r="EM26" s="224">
        <f t="shared" si="116"/>
        <v>0</v>
      </c>
      <c r="EN26" s="225">
        <f>IFERROR(INDEX(RTO1CF,$EL26,'ANVA-MDS'!EB$7),0)</f>
        <v>0</v>
      </c>
      <c r="EO26" s="225">
        <f>IFERROR(INDEX(RTO1CF,$EL26,'ANVA-MDS'!EC$7),0)</f>
        <v>0</v>
      </c>
      <c r="EP26" s="225">
        <f>IFERROR(INDEX(RTO1CF,$EL26,'ANVA-MDS'!ED$7),0)</f>
        <v>0</v>
      </c>
      <c r="EQ26" s="225">
        <f>IFERROR(INDEX(RTO1CF,$EL26,'ANVA-MDS'!EE$7),0)</f>
        <v>0</v>
      </c>
      <c r="ER26" s="225">
        <f t="shared" si="11"/>
        <v>0</v>
      </c>
      <c r="ES26" s="225">
        <f t="shared" si="12"/>
        <v>0</v>
      </c>
      <c r="ET26" s="212"/>
      <c r="EU26" s="212" t="s">
        <v>301</v>
      </c>
      <c r="EV26" s="211">
        <f>IF(ER58=0,"sd",TINV(0.05,EV16)*EV25)</f>
        <v>411.48726930662201</v>
      </c>
      <c r="EW26" s="214"/>
      <c r="EX26" s="225">
        <f t="shared" si="13"/>
        <v>0</v>
      </c>
      <c r="EY26" s="247" t="s">
        <v>302</v>
      </c>
      <c r="EZ26" s="233" t="str">
        <f t="array" ref="EZ26">IF(EZ27=0,"sd",(SUM(IF(EG8:EG57&gt;1,(EG8:EG57)^2))+SUM(IF(ES8:ES57&gt;1,(ES8:ES57)^2)))/EZ9-EZ17-EZ25-EZ13)</f>
        <v>sd</v>
      </c>
    </row>
    <row r="27" spans="1:156" ht="12.75" customHeight="1" x14ac:dyDescent="0.25">
      <c r="A27" s="243" t="s">
        <v>303</v>
      </c>
      <c r="J27" s="228">
        <v>19</v>
      </c>
      <c r="K27" s="229">
        <f t="shared" ref="K27:K40" si="117">IFERROR(INDEX(RTO1SF_ORD,J27,1),"sd")</f>
        <v>0</v>
      </c>
      <c r="L27" s="230">
        <f t="shared" ref="L27:L40" si="118">IFERROR(INDEX(RTO1SF_ORD,J27,2),"sd")</f>
        <v>3.1E-4</v>
      </c>
      <c r="M27" s="230" t="str">
        <f t="shared" ref="M27:V28" si="119">IF(M$8&gt;$J27,"",IF($F$13&gt;$G$13,"ns",IF(ABS($L27-INDEX(RTO1SF_ORD,M$8,2))&gt;$B$28,"s","ns")))</f>
        <v>ns</v>
      </c>
      <c r="N27" s="230" t="str">
        <f t="shared" si="119"/>
        <v>ns</v>
      </c>
      <c r="O27" s="230" t="str">
        <f t="shared" si="119"/>
        <v>ns</v>
      </c>
      <c r="P27" s="230" t="str">
        <f t="shared" si="119"/>
        <v>ns</v>
      </c>
      <c r="Q27" s="230" t="str">
        <f t="shared" si="119"/>
        <v>ns</v>
      </c>
      <c r="R27" s="230" t="str">
        <f t="shared" si="119"/>
        <v>ns</v>
      </c>
      <c r="S27" s="230" t="str">
        <f t="shared" si="119"/>
        <v>ns</v>
      </c>
      <c r="T27" s="230" t="str">
        <f t="shared" si="119"/>
        <v>ns</v>
      </c>
      <c r="U27" s="230" t="str">
        <f t="shared" si="119"/>
        <v>ns</v>
      </c>
      <c r="V27" s="230" t="str">
        <f t="shared" si="119"/>
        <v>ns</v>
      </c>
      <c r="W27" s="230" t="str">
        <f t="shared" ref="W27:AF28" si="120">IF(W$8&gt;$J27,"",IF($F$13&gt;$G$13,"ns",IF(ABS($L27-INDEX(RTO1SF_ORD,W$8,2))&gt;$B$28,"s","ns")))</f>
        <v>ns</v>
      </c>
      <c r="X27" s="230" t="str">
        <f t="shared" si="120"/>
        <v>ns</v>
      </c>
      <c r="Y27" s="230" t="str">
        <f t="shared" si="120"/>
        <v>ns</v>
      </c>
      <c r="Z27" s="230" t="str">
        <f t="shared" si="120"/>
        <v>ns</v>
      </c>
      <c r="AA27" s="230" t="str">
        <f t="shared" si="120"/>
        <v>ns</v>
      </c>
      <c r="AB27" s="230" t="str">
        <f t="shared" si="120"/>
        <v>ns</v>
      </c>
      <c r="AC27" s="230" t="str">
        <f t="shared" si="120"/>
        <v>ns</v>
      </c>
      <c r="AD27" s="230" t="str">
        <f t="shared" si="120"/>
        <v>ns</v>
      </c>
      <c r="AE27" s="230" t="str">
        <f t="shared" si="120"/>
        <v>ns</v>
      </c>
      <c r="AF27" s="230" t="str">
        <f t="shared" si="120"/>
        <v/>
      </c>
      <c r="AG27" s="230" t="str">
        <f t="shared" ref="AG27:AP28" si="121">IF(AG$8&gt;$J27,"",IF($F$13&gt;$G$13,"ns",IF(ABS($L27-INDEX(RTO1SF_ORD,AG$8,2))&gt;$B$28,"s","ns")))</f>
        <v/>
      </c>
      <c r="AH27" s="230" t="str">
        <f t="shared" si="121"/>
        <v/>
      </c>
      <c r="AI27" s="230" t="str">
        <f t="shared" si="121"/>
        <v/>
      </c>
      <c r="AJ27" s="230" t="str">
        <f t="shared" si="121"/>
        <v/>
      </c>
      <c r="AK27" s="230" t="str">
        <f t="shared" si="121"/>
        <v/>
      </c>
      <c r="AL27" s="230" t="str">
        <f t="shared" si="121"/>
        <v/>
      </c>
      <c r="AM27" s="230" t="str">
        <f t="shared" si="121"/>
        <v/>
      </c>
      <c r="AN27" s="230" t="str">
        <f t="shared" si="121"/>
        <v/>
      </c>
      <c r="AO27" s="230" t="str">
        <f t="shared" si="121"/>
        <v/>
      </c>
      <c r="AP27" s="230" t="str">
        <f t="shared" si="121"/>
        <v/>
      </c>
      <c r="AQ27" s="230" t="str">
        <f t="shared" ref="AQ27:AZ28" si="122">IF(AQ$8&gt;$J27,"",IF($F$13&gt;$G$13,"ns",IF(ABS($L27-INDEX(RTO1SF_ORD,AQ$8,2))&gt;$B$28,"s","ns")))</f>
        <v/>
      </c>
      <c r="AR27" s="230" t="str">
        <f t="shared" si="122"/>
        <v/>
      </c>
      <c r="AS27" s="230" t="str">
        <f t="shared" si="122"/>
        <v/>
      </c>
      <c r="AT27" s="230" t="str">
        <f t="shared" si="122"/>
        <v/>
      </c>
      <c r="AU27" s="230" t="str">
        <f t="shared" si="122"/>
        <v/>
      </c>
      <c r="AV27" s="230" t="str">
        <f t="shared" si="122"/>
        <v/>
      </c>
      <c r="AW27" s="230" t="str">
        <f t="shared" si="122"/>
        <v/>
      </c>
      <c r="AX27" s="230" t="str">
        <f t="shared" si="122"/>
        <v/>
      </c>
      <c r="AY27" s="230" t="str">
        <f t="shared" si="122"/>
        <v/>
      </c>
      <c r="AZ27" s="230" t="str">
        <f t="shared" si="122"/>
        <v/>
      </c>
      <c r="BA27" s="230" t="str">
        <f t="shared" ref="BA27:BJ28" si="123">IF(BA$8&gt;$J27,"",IF($F$13&gt;$G$13,"ns",IF(ABS($L27-INDEX(RTO1SF_ORD,BA$8,2))&gt;$B$28,"s","ns")))</f>
        <v/>
      </c>
      <c r="BB27" s="230" t="str">
        <f t="shared" si="123"/>
        <v/>
      </c>
      <c r="BC27" s="230" t="str">
        <f t="shared" si="123"/>
        <v/>
      </c>
      <c r="BD27" s="230" t="str">
        <f t="shared" si="123"/>
        <v/>
      </c>
      <c r="BE27" s="230" t="str">
        <f t="shared" si="123"/>
        <v/>
      </c>
      <c r="BF27" s="230" t="str">
        <f t="shared" si="123"/>
        <v/>
      </c>
      <c r="BG27" s="230" t="str">
        <f t="shared" si="123"/>
        <v/>
      </c>
      <c r="BH27" s="230" t="str">
        <f t="shared" si="123"/>
        <v/>
      </c>
      <c r="BI27" s="230" t="str">
        <f t="shared" si="123"/>
        <v/>
      </c>
      <c r="BJ27" s="230" t="str">
        <f t="shared" si="123"/>
        <v/>
      </c>
      <c r="BM27" s="243" t="s">
        <v>303</v>
      </c>
      <c r="BS27" s="197"/>
      <c r="BT27" s="197"/>
      <c r="BV27" s="228">
        <v>19</v>
      </c>
      <c r="BW27" s="229">
        <f t="shared" ref="BW27:BW40" si="124">IFERROR(INDEX(RTO1CF_ORD,BV27,1),"sd")</f>
        <v>0</v>
      </c>
      <c r="BX27" s="230">
        <f t="shared" ref="BX27:BX40" si="125">IFERROR(INDEX(RTO1CF_ORD,BV27,2),"sd")</f>
        <v>3.1E-4</v>
      </c>
      <c r="BY27" s="231" t="str">
        <f t="shared" ref="BY27:CH28" si="126">IF(BY$8&gt;$BV27,"",IF($BR$13&gt;$BS$13,"ns",IF(ABS($BX27-INDEX(RTO1CF_ORD,BY$8,2))&gt;$BN$28,"s","ns")))</f>
        <v>s</v>
      </c>
      <c r="BZ27" s="231" t="str">
        <f t="shared" si="126"/>
        <v>s</v>
      </c>
      <c r="CA27" s="231" t="str">
        <f t="shared" si="126"/>
        <v>s</v>
      </c>
      <c r="CB27" s="231" t="str">
        <f t="shared" si="126"/>
        <v>ns</v>
      </c>
      <c r="CC27" s="231" t="str">
        <f t="shared" si="126"/>
        <v>ns</v>
      </c>
      <c r="CD27" s="231" t="str">
        <f t="shared" si="126"/>
        <v>ns</v>
      </c>
      <c r="CE27" s="231" t="str">
        <f t="shared" si="126"/>
        <v>ns</v>
      </c>
      <c r="CF27" s="231" t="str">
        <f t="shared" si="126"/>
        <v>ns</v>
      </c>
      <c r="CG27" s="231" t="str">
        <f t="shared" si="126"/>
        <v>ns</v>
      </c>
      <c r="CH27" s="231" t="str">
        <f t="shared" si="126"/>
        <v>ns</v>
      </c>
      <c r="CI27" s="231" t="str">
        <f t="shared" ref="CI27:CR28" si="127">IF(CI$8&gt;$BV27,"",IF($BR$13&gt;$BS$13,"ns",IF(ABS($BX27-INDEX(RTO1CF_ORD,CI$8,2))&gt;$BN$28,"s","ns")))</f>
        <v>ns</v>
      </c>
      <c r="CJ27" s="231" t="str">
        <f t="shared" si="127"/>
        <v>ns</v>
      </c>
      <c r="CK27" s="231" t="str">
        <f t="shared" si="127"/>
        <v>ns</v>
      </c>
      <c r="CL27" s="231" t="str">
        <f t="shared" si="127"/>
        <v>ns</v>
      </c>
      <c r="CM27" s="231" t="str">
        <f t="shared" si="127"/>
        <v>ns</v>
      </c>
      <c r="CN27" s="231" t="str">
        <f t="shared" si="127"/>
        <v>ns</v>
      </c>
      <c r="CO27" s="231" t="str">
        <f t="shared" si="127"/>
        <v>ns</v>
      </c>
      <c r="CP27" s="231" t="str">
        <f t="shared" si="127"/>
        <v>ns</v>
      </c>
      <c r="CQ27" s="231" t="str">
        <f t="shared" si="127"/>
        <v>ns</v>
      </c>
      <c r="CR27" s="231" t="str">
        <f t="shared" si="127"/>
        <v/>
      </c>
      <c r="CS27" s="231" t="str">
        <f t="shared" ref="CS27:DB28" si="128">IF(CS$8&gt;$BV27,"",IF($BR$13&gt;$BS$13,"ns",IF(ABS($BX27-INDEX(RTO1CF_ORD,CS$8,2))&gt;$BN$28,"s","ns")))</f>
        <v/>
      </c>
      <c r="CT27" s="231" t="str">
        <f t="shared" si="128"/>
        <v/>
      </c>
      <c r="CU27" s="231" t="str">
        <f t="shared" si="128"/>
        <v/>
      </c>
      <c r="CV27" s="231" t="str">
        <f t="shared" si="128"/>
        <v/>
      </c>
      <c r="CW27" s="231" t="str">
        <f t="shared" si="128"/>
        <v/>
      </c>
      <c r="CX27" s="231" t="str">
        <f t="shared" si="128"/>
        <v/>
      </c>
      <c r="CY27" s="231" t="str">
        <f t="shared" si="128"/>
        <v/>
      </c>
      <c r="CZ27" s="231" t="str">
        <f t="shared" si="128"/>
        <v/>
      </c>
      <c r="DA27" s="231" t="str">
        <f t="shared" si="128"/>
        <v/>
      </c>
      <c r="DB27" s="231" t="str">
        <f t="shared" si="128"/>
        <v/>
      </c>
      <c r="DC27" s="231" t="str">
        <f t="shared" ref="DC27:DL28" si="129">IF(DC$8&gt;$BV27,"",IF($BR$13&gt;$BS$13,"ns",IF(ABS($BX27-INDEX(RTO1CF_ORD,DC$8,2))&gt;$BN$28,"s","ns")))</f>
        <v/>
      </c>
      <c r="DD27" s="231" t="str">
        <f t="shared" si="129"/>
        <v/>
      </c>
      <c r="DE27" s="231" t="str">
        <f t="shared" si="129"/>
        <v/>
      </c>
      <c r="DF27" s="231" t="str">
        <f t="shared" si="129"/>
        <v/>
      </c>
      <c r="DG27" s="231" t="str">
        <f t="shared" si="129"/>
        <v/>
      </c>
      <c r="DH27" s="231" t="str">
        <f t="shared" si="129"/>
        <v/>
      </c>
      <c r="DI27" s="231" t="str">
        <f t="shared" si="129"/>
        <v/>
      </c>
      <c r="DJ27" s="231" t="str">
        <f t="shared" si="129"/>
        <v/>
      </c>
      <c r="DK27" s="231" t="str">
        <f t="shared" si="129"/>
        <v/>
      </c>
      <c r="DL27" s="231" t="str">
        <f t="shared" si="129"/>
        <v/>
      </c>
      <c r="DM27" s="231" t="str">
        <f t="shared" ref="DM27:DV28" si="130">IF(DM$8&gt;$BV27,"",IF($BR$13&gt;$BS$13,"ns",IF(ABS($BX27-INDEX(RTO1CF_ORD,DM$8,2))&gt;$BN$28,"s","ns")))</f>
        <v/>
      </c>
      <c r="DN27" s="231" t="str">
        <f t="shared" si="130"/>
        <v/>
      </c>
      <c r="DO27" s="231" t="str">
        <f t="shared" si="130"/>
        <v/>
      </c>
      <c r="DP27" s="231" t="str">
        <f t="shared" si="130"/>
        <v/>
      </c>
      <c r="DQ27" s="231" t="str">
        <f t="shared" si="130"/>
        <v/>
      </c>
      <c r="DR27" s="231" t="str">
        <f t="shared" si="130"/>
        <v/>
      </c>
      <c r="DS27" s="231" t="str">
        <f t="shared" si="130"/>
        <v/>
      </c>
      <c r="DT27" s="231" t="str">
        <f t="shared" si="130"/>
        <v/>
      </c>
      <c r="DU27" s="231" t="str">
        <f t="shared" si="130"/>
        <v/>
      </c>
      <c r="DV27" s="231" t="str">
        <f t="shared" si="130"/>
        <v/>
      </c>
      <c r="DW27" s="232"/>
      <c r="DX27" s="232"/>
      <c r="DZ27" s="212">
        <f t="shared" si="28"/>
        <v>20</v>
      </c>
      <c r="EA27" s="224">
        <f t="shared" ref="EA27:EA39" si="131">IFERROR(INDEX(RTO1CV,$DZ27,1),0)</f>
        <v>0</v>
      </c>
      <c r="EB27" s="225">
        <f t="shared" ref="EB27:EE27" si="132">IFERROR(INDEX(RTO1SF,$DZ27,EB$7),0)</f>
        <v>0</v>
      </c>
      <c r="EC27" s="225">
        <f t="shared" si="132"/>
        <v>0</v>
      </c>
      <c r="ED27" s="225">
        <f t="shared" si="132"/>
        <v>0</v>
      </c>
      <c r="EE27" s="225">
        <f t="shared" si="132"/>
        <v>0</v>
      </c>
      <c r="EF27" s="225">
        <f t="shared" si="8"/>
        <v>0</v>
      </c>
      <c r="EG27" s="225">
        <f t="shared" si="9"/>
        <v>0</v>
      </c>
      <c r="EH27" s="212"/>
      <c r="EI27" s="212" t="s">
        <v>304</v>
      </c>
      <c r="EJ27" s="211" t="str">
        <f>IF(EF58=0,"sd",EJ18/EJ21)</f>
        <v>sd</v>
      </c>
      <c r="EK27" s="214"/>
      <c r="EL27" s="212">
        <f t="shared" si="29"/>
        <v>20</v>
      </c>
      <c r="EM27" s="224">
        <f t="shared" ref="EM27:EM39" si="133">IFERROR(INDEX(RTO1CV,$EL27,1),0)</f>
        <v>0</v>
      </c>
      <c r="EN27" s="225">
        <f>IFERROR(INDEX(RTO1CF,$EL27,'ANVA-MDS'!EB$7),0)</f>
        <v>0</v>
      </c>
      <c r="EO27" s="225">
        <f>IFERROR(INDEX(RTO1CF,$EL27,'ANVA-MDS'!EC$7),0)</f>
        <v>0</v>
      </c>
      <c r="EP27" s="225">
        <f>IFERROR(INDEX(RTO1CF,$EL27,'ANVA-MDS'!ED$7),0)</f>
        <v>0</v>
      </c>
      <c r="EQ27" s="225">
        <f>IFERROR(INDEX(RTO1CF,$EL27,'ANVA-MDS'!EE$7),0)</f>
        <v>0</v>
      </c>
      <c r="ER27" s="225">
        <f t="shared" si="11"/>
        <v>0</v>
      </c>
      <c r="ES27" s="225">
        <f t="shared" si="12"/>
        <v>0</v>
      </c>
      <c r="ET27" s="212"/>
      <c r="EU27" s="212" t="s">
        <v>304</v>
      </c>
      <c r="EV27" s="211">
        <f>IF(ER58=0,"sd",EV18/EV21)</f>
        <v>0.87639973188869547</v>
      </c>
      <c r="EW27" s="214"/>
      <c r="EX27" s="225">
        <f t="shared" si="13"/>
        <v>0</v>
      </c>
      <c r="EY27" s="214" t="s">
        <v>305</v>
      </c>
      <c r="EZ27" s="249">
        <f>IF(EF58=0,0,IF(ER58=0,0,1))</f>
        <v>0</v>
      </c>
    </row>
    <row r="28" spans="1:156" ht="12.75" customHeight="1" x14ac:dyDescent="0.25">
      <c r="A28" s="243"/>
      <c r="B28" s="238" t="str">
        <f>'ANVA-MDS'!EJ26</f>
        <v>sd</v>
      </c>
      <c r="J28" s="228">
        <v>20</v>
      </c>
      <c r="K28" s="229">
        <f t="shared" si="117"/>
        <v>0</v>
      </c>
      <c r="L28" s="230">
        <f t="shared" si="118"/>
        <v>3.0000000000000003E-4</v>
      </c>
      <c r="M28" s="230" t="str">
        <f t="shared" si="119"/>
        <v>ns</v>
      </c>
      <c r="N28" s="230" t="str">
        <f t="shared" si="119"/>
        <v>ns</v>
      </c>
      <c r="O28" s="230" t="str">
        <f t="shared" si="119"/>
        <v>ns</v>
      </c>
      <c r="P28" s="230" t="str">
        <f t="shared" si="119"/>
        <v>ns</v>
      </c>
      <c r="Q28" s="230" t="str">
        <f t="shared" si="119"/>
        <v>ns</v>
      </c>
      <c r="R28" s="230" t="str">
        <f t="shared" si="119"/>
        <v>ns</v>
      </c>
      <c r="S28" s="230" t="str">
        <f t="shared" si="119"/>
        <v>ns</v>
      </c>
      <c r="T28" s="230" t="str">
        <f t="shared" si="119"/>
        <v>ns</v>
      </c>
      <c r="U28" s="230" t="str">
        <f t="shared" si="119"/>
        <v>ns</v>
      </c>
      <c r="V28" s="230" t="str">
        <f t="shared" si="119"/>
        <v>ns</v>
      </c>
      <c r="W28" s="230" t="str">
        <f t="shared" si="120"/>
        <v>ns</v>
      </c>
      <c r="X28" s="230" t="str">
        <f t="shared" si="120"/>
        <v>ns</v>
      </c>
      <c r="Y28" s="230" t="str">
        <f t="shared" si="120"/>
        <v>ns</v>
      </c>
      <c r="Z28" s="230" t="str">
        <f t="shared" si="120"/>
        <v>ns</v>
      </c>
      <c r="AA28" s="230" t="str">
        <f t="shared" si="120"/>
        <v>ns</v>
      </c>
      <c r="AB28" s="230" t="str">
        <f t="shared" si="120"/>
        <v>ns</v>
      </c>
      <c r="AC28" s="230" t="str">
        <f t="shared" si="120"/>
        <v>ns</v>
      </c>
      <c r="AD28" s="230" t="str">
        <f t="shared" si="120"/>
        <v>ns</v>
      </c>
      <c r="AE28" s="230" t="str">
        <f t="shared" si="120"/>
        <v>ns</v>
      </c>
      <c r="AF28" s="230" t="str">
        <f t="shared" si="120"/>
        <v>ns</v>
      </c>
      <c r="AG28" s="230" t="str">
        <f t="shared" si="121"/>
        <v/>
      </c>
      <c r="AH28" s="230" t="str">
        <f t="shared" si="121"/>
        <v/>
      </c>
      <c r="AI28" s="230" t="str">
        <f t="shared" si="121"/>
        <v/>
      </c>
      <c r="AJ28" s="230" t="str">
        <f t="shared" si="121"/>
        <v/>
      </c>
      <c r="AK28" s="230" t="str">
        <f t="shared" si="121"/>
        <v/>
      </c>
      <c r="AL28" s="230" t="str">
        <f t="shared" si="121"/>
        <v/>
      </c>
      <c r="AM28" s="230" t="str">
        <f t="shared" si="121"/>
        <v/>
      </c>
      <c r="AN28" s="230" t="str">
        <f t="shared" si="121"/>
        <v/>
      </c>
      <c r="AO28" s="230" t="str">
        <f t="shared" si="121"/>
        <v/>
      </c>
      <c r="AP28" s="230" t="str">
        <f t="shared" si="121"/>
        <v/>
      </c>
      <c r="AQ28" s="230" t="str">
        <f t="shared" si="122"/>
        <v/>
      </c>
      <c r="AR28" s="230" t="str">
        <f t="shared" si="122"/>
        <v/>
      </c>
      <c r="AS28" s="230" t="str">
        <f t="shared" si="122"/>
        <v/>
      </c>
      <c r="AT28" s="230" t="str">
        <f t="shared" si="122"/>
        <v/>
      </c>
      <c r="AU28" s="230" t="str">
        <f t="shared" si="122"/>
        <v/>
      </c>
      <c r="AV28" s="230" t="str">
        <f t="shared" si="122"/>
        <v/>
      </c>
      <c r="AW28" s="230" t="str">
        <f t="shared" si="122"/>
        <v/>
      </c>
      <c r="AX28" s="230" t="str">
        <f t="shared" si="122"/>
        <v/>
      </c>
      <c r="AY28" s="230" t="str">
        <f t="shared" si="122"/>
        <v/>
      </c>
      <c r="AZ28" s="230" t="str">
        <f t="shared" si="122"/>
        <v/>
      </c>
      <c r="BA28" s="230" t="str">
        <f t="shared" si="123"/>
        <v/>
      </c>
      <c r="BB28" s="230" t="str">
        <f t="shared" si="123"/>
        <v/>
      </c>
      <c r="BC28" s="230" t="str">
        <f t="shared" si="123"/>
        <v/>
      </c>
      <c r="BD28" s="230" t="str">
        <f t="shared" si="123"/>
        <v/>
      </c>
      <c r="BE28" s="230" t="str">
        <f t="shared" si="123"/>
        <v/>
      </c>
      <c r="BF28" s="230" t="str">
        <f t="shared" si="123"/>
        <v/>
      </c>
      <c r="BG28" s="230" t="str">
        <f t="shared" si="123"/>
        <v/>
      </c>
      <c r="BH28" s="230" t="str">
        <f t="shared" si="123"/>
        <v/>
      </c>
      <c r="BI28" s="230" t="str">
        <f t="shared" si="123"/>
        <v/>
      </c>
      <c r="BJ28" s="230" t="str">
        <f t="shared" si="123"/>
        <v/>
      </c>
      <c r="BM28" s="243"/>
      <c r="BN28" s="238">
        <f>'ANVA-MDS'!EV26</f>
        <v>411.48726930662201</v>
      </c>
      <c r="BS28" s="197"/>
      <c r="BT28" s="197"/>
      <c r="BV28" s="228">
        <v>20</v>
      </c>
      <c r="BW28" s="229">
        <f t="shared" si="124"/>
        <v>0</v>
      </c>
      <c r="BX28" s="230">
        <f t="shared" si="125"/>
        <v>3.0000000000000003E-4</v>
      </c>
      <c r="BY28" s="231" t="str">
        <f t="shared" si="126"/>
        <v>s</v>
      </c>
      <c r="BZ28" s="231" t="str">
        <f t="shared" si="126"/>
        <v>s</v>
      </c>
      <c r="CA28" s="231" t="str">
        <f t="shared" si="126"/>
        <v>s</v>
      </c>
      <c r="CB28" s="231" t="str">
        <f t="shared" si="126"/>
        <v>ns</v>
      </c>
      <c r="CC28" s="231" t="str">
        <f t="shared" si="126"/>
        <v>ns</v>
      </c>
      <c r="CD28" s="231" t="str">
        <f t="shared" si="126"/>
        <v>ns</v>
      </c>
      <c r="CE28" s="231" t="str">
        <f t="shared" si="126"/>
        <v>ns</v>
      </c>
      <c r="CF28" s="231" t="str">
        <f t="shared" si="126"/>
        <v>ns</v>
      </c>
      <c r="CG28" s="231" t="str">
        <f t="shared" si="126"/>
        <v>ns</v>
      </c>
      <c r="CH28" s="231" t="str">
        <f t="shared" si="126"/>
        <v>ns</v>
      </c>
      <c r="CI28" s="231" t="str">
        <f t="shared" si="127"/>
        <v>ns</v>
      </c>
      <c r="CJ28" s="231" t="str">
        <f t="shared" si="127"/>
        <v>ns</v>
      </c>
      <c r="CK28" s="231" t="str">
        <f t="shared" si="127"/>
        <v>ns</v>
      </c>
      <c r="CL28" s="231" t="str">
        <f t="shared" si="127"/>
        <v>ns</v>
      </c>
      <c r="CM28" s="231" t="str">
        <f t="shared" si="127"/>
        <v>ns</v>
      </c>
      <c r="CN28" s="231" t="str">
        <f t="shared" si="127"/>
        <v>ns</v>
      </c>
      <c r="CO28" s="231" t="str">
        <f t="shared" si="127"/>
        <v>ns</v>
      </c>
      <c r="CP28" s="231" t="str">
        <f t="shared" si="127"/>
        <v>ns</v>
      </c>
      <c r="CQ28" s="231" t="str">
        <f t="shared" si="127"/>
        <v>ns</v>
      </c>
      <c r="CR28" s="231" t="str">
        <f t="shared" si="127"/>
        <v>ns</v>
      </c>
      <c r="CS28" s="231" t="str">
        <f t="shared" si="128"/>
        <v/>
      </c>
      <c r="CT28" s="231" t="str">
        <f t="shared" si="128"/>
        <v/>
      </c>
      <c r="CU28" s="231" t="str">
        <f t="shared" si="128"/>
        <v/>
      </c>
      <c r="CV28" s="231" t="str">
        <f t="shared" si="128"/>
        <v/>
      </c>
      <c r="CW28" s="231" t="str">
        <f t="shared" si="128"/>
        <v/>
      </c>
      <c r="CX28" s="231" t="str">
        <f t="shared" si="128"/>
        <v/>
      </c>
      <c r="CY28" s="231" t="str">
        <f t="shared" si="128"/>
        <v/>
      </c>
      <c r="CZ28" s="231" t="str">
        <f t="shared" si="128"/>
        <v/>
      </c>
      <c r="DA28" s="231" t="str">
        <f t="shared" si="128"/>
        <v/>
      </c>
      <c r="DB28" s="231" t="str">
        <f t="shared" si="128"/>
        <v/>
      </c>
      <c r="DC28" s="231" t="str">
        <f t="shared" si="129"/>
        <v/>
      </c>
      <c r="DD28" s="231" t="str">
        <f t="shared" si="129"/>
        <v/>
      </c>
      <c r="DE28" s="231" t="str">
        <f t="shared" si="129"/>
        <v/>
      </c>
      <c r="DF28" s="231" t="str">
        <f t="shared" si="129"/>
        <v/>
      </c>
      <c r="DG28" s="231" t="str">
        <f t="shared" si="129"/>
        <v/>
      </c>
      <c r="DH28" s="231" t="str">
        <f t="shared" si="129"/>
        <v/>
      </c>
      <c r="DI28" s="231" t="str">
        <f t="shared" si="129"/>
        <v/>
      </c>
      <c r="DJ28" s="231" t="str">
        <f t="shared" si="129"/>
        <v/>
      </c>
      <c r="DK28" s="231" t="str">
        <f t="shared" si="129"/>
        <v/>
      </c>
      <c r="DL28" s="231" t="str">
        <f t="shared" si="129"/>
        <v/>
      </c>
      <c r="DM28" s="231" t="str">
        <f t="shared" si="130"/>
        <v/>
      </c>
      <c r="DN28" s="231" t="str">
        <f t="shared" si="130"/>
        <v/>
      </c>
      <c r="DO28" s="231" t="str">
        <f t="shared" si="130"/>
        <v/>
      </c>
      <c r="DP28" s="231" t="str">
        <f t="shared" si="130"/>
        <v/>
      </c>
      <c r="DQ28" s="231" t="str">
        <f t="shared" si="130"/>
        <v/>
      </c>
      <c r="DR28" s="231" t="str">
        <f t="shared" si="130"/>
        <v/>
      </c>
      <c r="DS28" s="231" t="str">
        <f t="shared" si="130"/>
        <v/>
      </c>
      <c r="DT28" s="231" t="str">
        <f t="shared" si="130"/>
        <v/>
      </c>
      <c r="DU28" s="231" t="str">
        <f t="shared" si="130"/>
        <v/>
      </c>
      <c r="DV28" s="231" t="str">
        <f t="shared" si="130"/>
        <v/>
      </c>
      <c r="DW28" s="232"/>
      <c r="DX28" s="232"/>
      <c r="DZ28" s="212">
        <f t="shared" si="28"/>
        <v>21</v>
      </c>
      <c r="EA28" s="224">
        <f t="shared" si="131"/>
        <v>0</v>
      </c>
      <c r="EB28" s="225">
        <f t="shared" ref="EB28:EE47" si="134">IFERROR(INDEX(RTO1SF,$DZ28,EB$7),0)</f>
        <v>0</v>
      </c>
      <c r="EC28" s="225">
        <f t="shared" si="134"/>
        <v>0</v>
      </c>
      <c r="ED28" s="225">
        <f t="shared" si="134"/>
        <v>0</v>
      </c>
      <c r="EE28" s="225">
        <f t="shared" si="134"/>
        <v>0</v>
      </c>
      <c r="EF28" s="225">
        <f t="shared" si="8"/>
        <v>0</v>
      </c>
      <c r="EG28" s="225">
        <f t="shared" si="9"/>
        <v>0</v>
      </c>
      <c r="EH28" s="212"/>
      <c r="EI28" s="214"/>
      <c r="EJ28" s="214"/>
      <c r="EK28" s="214"/>
      <c r="EL28" s="212">
        <f t="shared" si="29"/>
        <v>21</v>
      </c>
      <c r="EM28" s="224">
        <f t="shared" si="133"/>
        <v>0</v>
      </c>
      <c r="EN28" s="225">
        <f>IFERROR(INDEX(RTO1CF,$EL28,'ANVA-MDS'!EB$7),0)</f>
        <v>0</v>
      </c>
      <c r="EO28" s="225">
        <f>IFERROR(INDEX(RTO1CF,$EL28,'ANVA-MDS'!EC$7),0)</f>
        <v>0</v>
      </c>
      <c r="EP28" s="225">
        <f>IFERROR(INDEX(RTO1CF,$EL28,'ANVA-MDS'!ED$7),0)</f>
        <v>0</v>
      </c>
      <c r="EQ28" s="225">
        <f>IFERROR(INDEX(RTO1CF,$EL28,'ANVA-MDS'!EE$7),0)</f>
        <v>0</v>
      </c>
      <c r="ER28" s="225">
        <f t="shared" si="11"/>
        <v>0</v>
      </c>
      <c r="ES28" s="225">
        <f t="shared" si="12"/>
        <v>0</v>
      </c>
      <c r="ET28" s="212"/>
      <c r="EU28" s="214"/>
      <c r="EV28" s="214"/>
      <c r="EW28" s="214"/>
      <c r="EX28" s="225">
        <f t="shared" si="13"/>
        <v>0</v>
      </c>
    </row>
    <row r="29" spans="1:156" ht="12.75" customHeight="1" x14ac:dyDescent="0.25">
      <c r="A29" s="243" t="s">
        <v>306</v>
      </c>
      <c r="J29" s="228">
        <v>21</v>
      </c>
      <c r="K29" s="229">
        <f t="shared" si="117"/>
        <v>0</v>
      </c>
      <c r="L29" s="230">
        <f t="shared" si="118"/>
        <v>2.9E-4</v>
      </c>
      <c r="M29" s="230" t="str">
        <f t="shared" ref="M29:V38" si="135">IF(M$8&gt;$J29,"",IF($F$13&gt;$G$13,"ns",IF(ABS($L29-INDEX(RTO1SF_ORD,M$8,2))&gt;$B$28,"s","ns")))</f>
        <v>ns</v>
      </c>
      <c r="N29" s="230" t="str">
        <f t="shared" si="135"/>
        <v>ns</v>
      </c>
      <c r="O29" s="230" t="str">
        <f t="shared" si="135"/>
        <v>ns</v>
      </c>
      <c r="P29" s="230" t="str">
        <f t="shared" si="135"/>
        <v>ns</v>
      </c>
      <c r="Q29" s="230" t="str">
        <f t="shared" si="135"/>
        <v>ns</v>
      </c>
      <c r="R29" s="230" t="str">
        <f t="shared" si="135"/>
        <v>ns</v>
      </c>
      <c r="S29" s="230" t="str">
        <f t="shared" si="135"/>
        <v>ns</v>
      </c>
      <c r="T29" s="230" t="str">
        <f t="shared" si="135"/>
        <v>ns</v>
      </c>
      <c r="U29" s="230" t="str">
        <f t="shared" si="135"/>
        <v>ns</v>
      </c>
      <c r="V29" s="230" t="str">
        <f t="shared" si="135"/>
        <v>ns</v>
      </c>
      <c r="W29" s="230" t="str">
        <f t="shared" ref="W29:AF38" si="136">IF(W$8&gt;$J29,"",IF($F$13&gt;$G$13,"ns",IF(ABS($L29-INDEX(RTO1SF_ORD,W$8,2))&gt;$B$28,"s","ns")))</f>
        <v>ns</v>
      </c>
      <c r="X29" s="230" t="str">
        <f t="shared" si="136"/>
        <v>ns</v>
      </c>
      <c r="Y29" s="230" t="str">
        <f t="shared" si="136"/>
        <v>ns</v>
      </c>
      <c r="Z29" s="230" t="str">
        <f t="shared" si="136"/>
        <v>ns</v>
      </c>
      <c r="AA29" s="230" t="str">
        <f t="shared" si="136"/>
        <v>ns</v>
      </c>
      <c r="AB29" s="230" t="str">
        <f t="shared" si="136"/>
        <v>ns</v>
      </c>
      <c r="AC29" s="230" t="str">
        <f t="shared" si="136"/>
        <v>ns</v>
      </c>
      <c r="AD29" s="230" t="str">
        <f t="shared" si="136"/>
        <v>ns</v>
      </c>
      <c r="AE29" s="230" t="str">
        <f t="shared" si="136"/>
        <v>ns</v>
      </c>
      <c r="AF29" s="230" t="str">
        <f t="shared" si="136"/>
        <v>ns</v>
      </c>
      <c r="AG29" s="230" t="str">
        <f t="shared" ref="AG29:AP38" si="137">IF(AG$8&gt;$J29,"",IF($F$13&gt;$G$13,"ns",IF(ABS($L29-INDEX(RTO1SF_ORD,AG$8,2))&gt;$B$28,"s","ns")))</f>
        <v>ns</v>
      </c>
      <c r="AH29" s="230" t="str">
        <f t="shared" si="137"/>
        <v/>
      </c>
      <c r="AI29" s="230" t="str">
        <f t="shared" si="137"/>
        <v/>
      </c>
      <c r="AJ29" s="230" t="str">
        <f t="shared" si="137"/>
        <v/>
      </c>
      <c r="AK29" s="230" t="str">
        <f t="shared" si="137"/>
        <v/>
      </c>
      <c r="AL29" s="230" t="str">
        <f t="shared" si="137"/>
        <v/>
      </c>
      <c r="AM29" s="230" t="str">
        <f t="shared" si="137"/>
        <v/>
      </c>
      <c r="AN29" s="230" t="str">
        <f t="shared" si="137"/>
        <v/>
      </c>
      <c r="AO29" s="230" t="str">
        <f t="shared" si="137"/>
        <v/>
      </c>
      <c r="AP29" s="230" t="str">
        <f t="shared" si="137"/>
        <v/>
      </c>
      <c r="AQ29" s="230" t="str">
        <f t="shared" ref="AQ29:AZ38" si="138">IF(AQ$8&gt;$J29,"",IF($F$13&gt;$G$13,"ns",IF(ABS($L29-INDEX(RTO1SF_ORD,AQ$8,2))&gt;$B$28,"s","ns")))</f>
        <v/>
      </c>
      <c r="AR29" s="230" t="str">
        <f t="shared" si="138"/>
        <v/>
      </c>
      <c r="AS29" s="230" t="str">
        <f t="shared" si="138"/>
        <v/>
      </c>
      <c r="AT29" s="230" t="str">
        <f t="shared" si="138"/>
        <v/>
      </c>
      <c r="AU29" s="230" t="str">
        <f t="shared" si="138"/>
        <v/>
      </c>
      <c r="AV29" s="230" t="str">
        <f t="shared" si="138"/>
        <v/>
      </c>
      <c r="AW29" s="230" t="str">
        <f t="shared" si="138"/>
        <v/>
      </c>
      <c r="AX29" s="230" t="str">
        <f t="shared" si="138"/>
        <v/>
      </c>
      <c r="AY29" s="230" t="str">
        <f t="shared" si="138"/>
        <v/>
      </c>
      <c r="AZ29" s="230" t="str">
        <f t="shared" si="138"/>
        <v/>
      </c>
      <c r="BA29" s="230" t="str">
        <f t="shared" ref="BA29:BJ38" si="139">IF(BA$8&gt;$J29,"",IF($F$13&gt;$G$13,"ns",IF(ABS($L29-INDEX(RTO1SF_ORD,BA$8,2))&gt;$B$28,"s","ns")))</f>
        <v/>
      </c>
      <c r="BB29" s="230" t="str">
        <f t="shared" si="139"/>
        <v/>
      </c>
      <c r="BC29" s="230" t="str">
        <f t="shared" si="139"/>
        <v/>
      </c>
      <c r="BD29" s="230" t="str">
        <f t="shared" si="139"/>
        <v/>
      </c>
      <c r="BE29" s="230" t="str">
        <f t="shared" si="139"/>
        <v/>
      </c>
      <c r="BF29" s="230" t="str">
        <f t="shared" si="139"/>
        <v/>
      </c>
      <c r="BG29" s="230" t="str">
        <f t="shared" si="139"/>
        <v/>
      </c>
      <c r="BH29" s="230" t="str">
        <f t="shared" si="139"/>
        <v/>
      </c>
      <c r="BI29" s="230" t="str">
        <f t="shared" si="139"/>
        <v/>
      </c>
      <c r="BJ29" s="230" t="str">
        <f t="shared" si="139"/>
        <v/>
      </c>
      <c r="BM29" s="243" t="s">
        <v>306</v>
      </c>
      <c r="BS29" s="197"/>
      <c r="BT29" s="197"/>
      <c r="BV29" s="228">
        <v>21</v>
      </c>
      <c r="BW29" s="229">
        <f t="shared" si="124"/>
        <v>0</v>
      </c>
      <c r="BX29" s="230">
        <f t="shared" si="125"/>
        <v>2.9E-4</v>
      </c>
      <c r="BY29" s="231" t="str">
        <f t="shared" ref="BY29:CH38" si="140">IF(BY$8&gt;$BV29,"",IF($BR$13&gt;$BS$13,"ns",IF(ABS($BX29-INDEX(RTO1CF_ORD,BY$8,2))&gt;$BN$28,"s","ns")))</f>
        <v>s</v>
      </c>
      <c r="BZ29" s="231" t="str">
        <f t="shared" si="140"/>
        <v>s</v>
      </c>
      <c r="CA29" s="231" t="str">
        <f t="shared" si="140"/>
        <v>s</v>
      </c>
      <c r="CB29" s="231" t="str">
        <f t="shared" si="140"/>
        <v>ns</v>
      </c>
      <c r="CC29" s="231" t="str">
        <f t="shared" si="140"/>
        <v>ns</v>
      </c>
      <c r="CD29" s="231" t="str">
        <f t="shared" si="140"/>
        <v>ns</v>
      </c>
      <c r="CE29" s="231" t="str">
        <f t="shared" si="140"/>
        <v>ns</v>
      </c>
      <c r="CF29" s="231" t="str">
        <f t="shared" si="140"/>
        <v>ns</v>
      </c>
      <c r="CG29" s="231" t="str">
        <f t="shared" si="140"/>
        <v>ns</v>
      </c>
      <c r="CH29" s="231" t="str">
        <f t="shared" si="140"/>
        <v>ns</v>
      </c>
      <c r="CI29" s="231" t="str">
        <f t="shared" ref="CI29:CR38" si="141">IF(CI$8&gt;$BV29,"",IF($BR$13&gt;$BS$13,"ns",IF(ABS($BX29-INDEX(RTO1CF_ORD,CI$8,2))&gt;$BN$28,"s","ns")))</f>
        <v>ns</v>
      </c>
      <c r="CJ29" s="231" t="str">
        <f t="shared" si="141"/>
        <v>ns</v>
      </c>
      <c r="CK29" s="231" t="str">
        <f t="shared" si="141"/>
        <v>ns</v>
      </c>
      <c r="CL29" s="231" t="str">
        <f t="shared" si="141"/>
        <v>ns</v>
      </c>
      <c r="CM29" s="231" t="str">
        <f t="shared" si="141"/>
        <v>ns</v>
      </c>
      <c r="CN29" s="231" t="str">
        <f t="shared" si="141"/>
        <v>ns</v>
      </c>
      <c r="CO29" s="231" t="str">
        <f t="shared" si="141"/>
        <v>ns</v>
      </c>
      <c r="CP29" s="231" t="str">
        <f t="shared" si="141"/>
        <v>ns</v>
      </c>
      <c r="CQ29" s="231" t="str">
        <f t="shared" si="141"/>
        <v>ns</v>
      </c>
      <c r="CR29" s="231" t="str">
        <f t="shared" si="141"/>
        <v>ns</v>
      </c>
      <c r="CS29" s="231" t="str">
        <f t="shared" ref="CS29:DB38" si="142">IF(CS$8&gt;$BV29,"",IF($BR$13&gt;$BS$13,"ns",IF(ABS($BX29-INDEX(RTO1CF_ORD,CS$8,2))&gt;$BN$28,"s","ns")))</f>
        <v>ns</v>
      </c>
      <c r="CT29" s="231" t="str">
        <f t="shared" si="142"/>
        <v/>
      </c>
      <c r="CU29" s="231" t="str">
        <f t="shared" si="142"/>
        <v/>
      </c>
      <c r="CV29" s="231" t="str">
        <f t="shared" si="142"/>
        <v/>
      </c>
      <c r="CW29" s="231" t="str">
        <f t="shared" si="142"/>
        <v/>
      </c>
      <c r="CX29" s="231" t="str">
        <f t="shared" si="142"/>
        <v/>
      </c>
      <c r="CY29" s="231" t="str">
        <f t="shared" si="142"/>
        <v/>
      </c>
      <c r="CZ29" s="231" t="str">
        <f t="shared" si="142"/>
        <v/>
      </c>
      <c r="DA29" s="231" t="str">
        <f t="shared" si="142"/>
        <v/>
      </c>
      <c r="DB29" s="231" t="str">
        <f t="shared" si="142"/>
        <v/>
      </c>
      <c r="DC29" s="231" t="str">
        <f t="shared" ref="DC29:DL38" si="143">IF(DC$8&gt;$BV29,"",IF($BR$13&gt;$BS$13,"ns",IF(ABS($BX29-INDEX(RTO1CF_ORD,DC$8,2))&gt;$BN$28,"s","ns")))</f>
        <v/>
      </c>
      <c r="DD29" s="231" t="str">
        <f t="shared" si="143"/>
        <v/>
      </c>
      <c r="DE29" s="231" t="str">
        <f t="shared" si="143"/>
        <v/>
      </c>
      <c r="DF29" s="231" t="str">
        <f t="shared" si="143"/>
        <v/>
      </c>
      <c r="DG29" s="231" t="str">
        <f t="shared" si="143"/>
        <v/>
      </c>
      <c r="DH29" s="231" t="str">
        <f t="shared" si="143"/>
        <v/>
      </c>
      <c r="DI29" s="231" t="str">
        <f t="shared" si="143"/>
        <v/>
      </c>
      <c r="DJ29" s="231" t="str">
        <f t="shared" si="143"/>
        <v/>
      </c>
      <c r="DK29" s="231" t="str">
        <f t="shared" si="143"/>
        <v/>
      </c>
      <c r="DL29" s="231" t="str">
        <f t="shared" si="143"/>
        <v/>
      </c>
      <c r="DM29" s="231" t="str">
        <f t="shared" ref="DM29:DV38" si="144">IF(DM$8&gt;$BV29,"",IF($BR$13&gt;$BS$13,"ns",IF(ABS($BX29-INDEX(RTO1CF_ORD,DM$8,2))&gt;$BN$28,"s","ns")))</f>
        <v/>
      </c>
      <c r="DN29" s="231" t="str">
        <f t="shared" si="144"/>
        <v/>
      </c>
      <c r="DO29" s="231" t="str">
        <f t="shared" si="144"/>
        <v/>
      </c>
      <c r="DP29" s="231" t="str">
        <f t="shared" si="144"/>
        <v/>
      </c>
      <c r="DQ29" s="231" t="str">
        <f t="shared" si="144"/>
        <v/>
      </c>
      <c r="DR29" s="231" t="str">
        <f t="shared" si="144"/>
        <v/>
      </c>
      <c r="DS29" s="231" t="str">
        <f t="shared" si="144"/>
        <v/>
      </c>
      <c r="DT29" s="231" t="str">
        <f t="shared" si="144"/>
        <v/>
      </c>
      <c r="DU29" s="231" t="str">
        <f t="shared" si="144"/>
        <v/>
      </c>
      <c r="DV29" s="231" t="str">
        <f t="shared" si="144"/>
        <v/>
      </c>
      <c r="DW29" s="232"/>
      <c r="DX29" s="232"/>
      <c r="DZ29" s="212">
        <f t="shared" si="28"/>
        <v>22</v>
      </c>
      <c r="EA29" s="224">
        <f t="shared" si="131"/>
        <v>0</v>
      </c>
      <c r="EB29" s="225">
        <f t="shared" si="134"/>
        <v>0</v>
      </c>
      <c r="EC29" s="225">
        <f t="shared" si="134"/>
        <v>0</v>
      </c>
      <c r="ED29" s="225">
        <f t="shared" si="134"/>
        <v>0</v>
      </c>
      <c r="EE29" s="225">
        <f t="shared" si="134"/>
        <v>0</v>
      </c>
      <c r="EF29" s="225">
        <f t="shared" si="8"/>
        <v>0</v>
      </c>
      <c r="EG29" s="225">
        <f t="shared" si="9"/>
        <v>0</v>
      </c>
      <c r="EH29" s="212"/>
      <c r="EI29" s="214"/>
      <c r="EJ29" s="214"/>
      <c r="EK29" s="214"/>
      <c r="EL29" s="212">
        <f t="shared" si="29"/>
        <v>22</v>
      </c>
      <c r="EM29" s="224">
        <f t="shared" si="133"/>
        <v>0</v>
      </c>
      <c r="EN29" s="225">
        <f>IFERROR(INDEX(RTO1CF,$EL29,'ANVA-MDS'!EB$7),0)</f>
        <v>0</v>
      </c>
      <c r="EO29" s="225">
        <f>IFERROR(INDEX(RTO1CF,$EL29,'ANVA-MDS'!EC$7),0)</f>
        <v>0</v>
      </c>
      <c r="EP29" s="225">
        <f>IFERROR(INDEX(RTO1CF,$EL29,'ANVA-MDS'!ED$7),0)</f>
        <v>0</v>
      </c>
      <c r="EQ29" s="225">
        <f>IFERROR(INDEX(RTO1CF,$EL29,'ANVA-MDS'!EE$7),0)</f>
        <v>0</v>
      </c>
      <c r="ER29" s="225">
        <f t="shared" si="11"/>
        <v>0</v>
      </c>
      <c r="ES29" s="225">
        <f t="shared" si="12"/>
        <v>0</v>
      </c>
      <c r="ET29" s="212"/>
      <c r="EU29" s="214"/>
      <c r="EV29" s="214"/>
      <c r="EW29" s="214"/>
      <c r="EX29" s="225">
        <f t="shared" si="13"/>
        <v>0</v>
      </c>
    </row>
    <row r="30" spans="1:156" ht="12.75" customHeight="1" x14ac:dyDescent="0.25">
      <c r="A30" s="243" t="s">
        <v>307</v>
      </c>
      <c r="J30" s="228">
        <v>22</v>
      </c>
      <c r="K30" s="229">
        <f t="shared" si="117"/>
        <v>0</v>
      </c>
      <c r="L30" s="230">
        <f t="shared" si="118"/>
        <v>2.8000000000000003E-4</v>
      </c>
      <c r="M30" s="230" t="str">
        <f t="shared" si="135"/>
        <v>ns</v>
      </c>
      <c r="N30" s="230" t="str">
        <f t="shared" si="135"/>
        <v>ns</v>
      </c>
      <c r="O30" s="230" t="str">
        <f t="shared" si="135"/>
        <v>ns</v>
      </c>
      <c r="P30" s="230" t="str">
        <f t="shared" si="135"/>
        <v>ns</v>
      </c>
      <c r="Q30" s="230" t="str">
        <f t="shared" si="135"/>
        <v>ns</v>
      </c>
      <c r="R30" s="230" t="str">
        <f t="shared" si="135"/>
        <v>ns</v>
      </c>
      <c r="S30" s="230" t="str">
        <f t="shared" si="135"/>
        <v>ns</v>
      </c>
      <c r="T30" s="230" t="str">
        <f t="shared" si="135"/>
        <v>ns</v>
      </c>
      <c r="U30" s="230" t="str">
        <f t="shared" si="135"/>
        <v>ns</v>
      </c>
      <c r="V30" s="230" t="str">
        <f t="shared" si="135"/>
        <v>ns</v>
      </c>
      <c r="W30" s="230" t="str">
        <f t="shared" si="136"/>
        <v>ns</v>
      </c>
      <c r="X30" s="230" t="str">
        <f t="shared" si="136"/>
        <v>ns</v>
      </c>
      <c r="Y30" s="230" t="str">
        <f t="shared" si="136"/>
        <v>ns</v>
      </c>
      <c r="Z30" s="230" t="str">
        <f t="shared" si="136"/>
        <v>ns</v>
      </c>
      <c r="AA30" s="230" t="str">
        <f t="shared" si="136"/>
        <v>ns</v>
      </c>
      <c r="AB30" s="230" t="str">
        <f t="shared" si="136"/>
        <v>ns</v>
      </c>
      <c r="AC30" s="230" t="str">
        <f t="shared" si="136"/>
        <v>ns</v>
      </c>
      <c r="AD30" s="230" t="str">
        <f t="shared" si="136"/>
        <v>ns</v>
      </c>
      <c r="AE30" s="230" t="str">
        <f t="shared" si="136"/>
        <v>ns</v>
      </c>
      <c r="AF30" s="230" t="str">
        <f t="shared" si="136"/>
        <v>ns</v>
      </c>
      <c r="AG30" s="230" t="str">
        <f t="shared" si="137"/>
        <v>ns</v>
      </c>
      <c r="AH30" s="230" t="str">
        <f t="shared" si="137"/>
        <v>ns</v>
      </c>
      <c r="AI30" s="230" t="str">
        <f t="shared" si="137"/>
        <v/>
      </c>
      <c r="AJ30" s="230" t="str">
        <f t="shared" si="137"/>
        <v/>
      </c>
      <c r="AK30" s="230" t="str">
        <f t="shared" si="137"/>
        <v/>
      </c>
      <c r="AL30" s="230" t="str">
        <f t="shared" si="137"/>
        <v/>
      </c>
      <c r="AM30" s="230" t="str">
        <f t="shared" si="137"/>
        <v/>
      </c>
      <c r="AN30" s="230" t="str">
        <f t="shared" si="137"/>
        <v/>
      </c>
      <c r="AO30" s="230" t="str">
        <f t="shared" si="137"/>
        <v/>
      </c>
      <c r="AP30" s="230" t="str">
        <f t="shared" si="137"/>
        <v/>
      </c>
      <c r="AQ30" s="230" t="str">
        <f t="shared" si="138"/>
        <v/>
      </c>
      <c r="AR30" s="230" t="str">
        <f t="shared" si="138"/>
        <v/>
      </c>
      <c r="AS30" s="230" t="str">
        <f t="shared" si="138"/>
        <v/>
      </c>
      <c r="AT30" s="230" t="str">
        <f t="shared" si="138"/>
        <v/>
      </c>
      <c r="AU30" s="230" t="str">
        <f t="shared" si="138"/>
        <v/>
      </c>
      <c r="AV30" s="230" t="str">
        <f t="shared" si="138"/>
        <v/>
      </c>
      <c r="AW30" s="230" t="str">
        <f t="shared" si="138"/>
        <v/>
      </c>
      <c r="AX30" s="230" t="str">
        <f t="shared" si="138"/>
        <v/>
      </c>
      <c r="AY30" s="230" t="str">
        <f t="shared" si="138"/>
        <v/>
      </c>
      <c r="AZ30" s="230" t="str">
        <f t="shared" si="138"/>
        <v/>
      </c>
      <c r="BA30" s="230" t="str">
        <f t="shared" si="139"/>
        <v/>
      </c>
      <c r="BB30" s="230" t="str">
        <f t="shared" si="139"/>
        <v/>
      </c>
      <c r="BC30" s="230" t="str">
        <f t="shared" si="139"/>
        <v/>
      </c>
      <c r="BD30" s="230" t="str">
        <f t="shared" si="139"/>
        <v/>
      </c>
      <c r="BE30" s="230" t="str">
        <f t="shared" si="139"/>
        <v/>
      </c>
      <c r="BF30" s="230" t="str">
        <f t="shared" si="139"/>
        <v/>
      </c>
      <c r="BG30" s="230" t="str">
        <f t="shared" si="139"/>
        <v/>
      </c>
      <c r="BH30" s="230" t="str">
        <f t="shared" si="139"/>
        <v/>
      </c>
      <c r="BI30" s="230" t="str">
        <f t="shared" si="139"/>
        <v/>
      </c>
      <c r="BJ30" s="230" t="str">
        <f t="shared" si="139"/>
        <v/>
      </c>
      <c r="BM30" s="243" t="s">
        <v>307</v>
      </c>
      <c r="BS30" s="197"/>
      <c r="BT30" s="197"/>
      <c r="BV30" s="228">
        <v>22</v>
      </c>
      <c r="BW30" s="229">
        <f t="shared" si="124"/>
        <v>0</v>
      </c>
      <c r="BX30" s="230">
        <f t="shared" si="125"/>
        <v>2.8000000000000003E-4</v>
      </c>
      <c r="BY30" s="231" t="str">
        <f t="shared" si="140"/>
        <v>s</v>
      </c>
      <c r="BZ30" s="231" t="str">
        <f t="shared" si="140"/>
        <v>s</v>
      </c>
      <c r="CA30" s="231" t="str">
        <f t="shared" si="140"/>
        <v>s</v>
      </c>
      <c r="CB30" s="231" t="str">
        <f t="shared" si="140"/>
        <v>ns</v>
      </c>
      <c r="CC30" s="231" t="str">
        <f t="shared" si="140"/>
        <v>ns</v>
      </c>
      <c r="CD30" s="231" t="str">
        <f t="shared" si="140"/>
        <v>ns</v>
      </c>
      <c r="CE30" s="231" t="str">
        <f t="shared" si="140"/>
        <v>ns</v>
      </c>
      <c r="CF30" s="231" t="str">
        <f t="shared" si="140"/>
        <v>ns</v>
      </c>
      <c r="CG30" s="231" t="str">
        <f t="shared" si="140"/>
        <v>ns</v>
      </c>
      <c r="CH30" s="231" t="str">
        <f t="shared" si="140"/>
        <v>ns</v>
      </c>
      <c r="CI30" s="231" t="str">
        <f t="shared" si="141"/>
        <v>ns</v>
      </c>
      <c r="CJ30" s="231" t="str">
        <f t="shared" si="141"/>
        <v>ns</v>
      </c>
      <c r="CK30" s="231" t="str">
        <f t="shared" si="141"/>
        <v>ns</v>
      </c>
      <c r="CL30" s="231" t="str">
        <f t="shared" si="141"/>
        <v>ns</v>
      </c>
      <c r="CM30" s="231" t="str">
        <f t="shared" si="141"/>
        <v>ns</v>
      </c>
      <c r="CN30" s="231" t="str">
        <f t="shared" si="141"/>
        <v>ns</v>
      </c>
      <c r="CO30" s="231" t="str">
        <f t="shared" si="141"/>
        <v>ns</v>
      </c>
      <c r="CP30" s="231" t="str">
        <f t="shared" si="141"/>
        <v>ns</v>
      </c>
      <c r="CQ30" s="231" t="str">
        <f t="shared" si="141"/>
        <v>ns</v>
      </c>
      <c r="CR30" s="231" t="str">
        <f t="shared" si="141"/>
        <v>ns</v>
      </c>
      <c r="CS30" s="231" t="str">
        <f t="shared" si="142"/>
        <v>ns</v>
      </c>
      <c r="CT30" s="231" t="str">
        <f t="shared" si="142"/>
        <v>ns</v>
      </c>
      <c r="CU30" s="231" t="str">
        <f t="shared" si="142"/>
        <v/>
      </c>
      <c r="CV30" s="231" t="str">
        <f t="shared" si="142"/>
        <v/>
      </c>
      <c r="CW30" s="231" t="str">
        <f t="shared" si="142"/>
        <v/>
      </c>
      <c r="CX30" s="231" t="str">
        <f t="shared" si="142"/>
        <v/>
      </c>
      <c r="CY30" s="231" t="str">
        <f t="shared" si="142"/>
        <v/>
      </c>
      <c r="CZ30" s="231" t="str">
        <f t="shared" si="142"/>
        <v/>
      </c>
      <c r="DA30" s="231" t="str">
        <f t="shared" si="142"/>
        <v/>
      </c>
      <c r="DB30" s="231" t="str">
        <f t="shared" si="142"/>
        <v/>
      </c>
      <c r="DC30" s="231" t="str">
        <f t="shared" si="143"/>
        <v/>
      </c>
      <c r="DD30" s="231" t="str">
        <f t="shared" si="143"/>
        <v/>
      </c>
      <c r="DE30" s="231" t="str">
        <f t="shared" si="143"/>
        <v/>
      </c>
      <c r="DF30" s="231" t="str">
        <f t="shared" si="143"/>
        <v/>
      </c>
      <c r="DG30" s="231" t="str">
        <f t="shared" si="143"/>
        <v/>
      </c>
      <c r="DH30" s="231" t="str">
        <f t="shared" si="143"/>
        <v/>
      </c>
      <c r="DI30" s="231" t="str">
        <f t="shared" si="143"/>
        <v/>
      </c>
      <c r="DJ30" s="231" t="str">
        <f t="shared" si="143"/>
        <v/>
      </c>
      <c r="DK30" s="231" t="str">
        <f t="shared" si="143"/>
        <v/>
      </c>
      <c r="DL30" s="231" t="str">
        <f t="shared" si="143"/>
        <v/>
      </c>
      <c r="DM30" s="231" t="str">
        <f t="shared" si="144"/>
        <v/>
      </c>
      <c r="DN30" s="231" t="str">
        <f t="shared" si="144"/>
        <v/>
      </c>
      <c r="DO30" s="231" t="str">
        <f t="shared" si="144"/>
        <v/>
      </c>
      <c r="DP30" s="231" t="str">
        <f t="shared" si="144"/>
        <v/>
      </c>
      <c r="DQ30" s="231" t="str">
        <f t="shared" si="144"/>
        <v/>
      </c>
      <c r="DR30" s="231" t="str">
        <f t="shared" si="144"/>
        <v/>
      </c>
      <c r="DS30" s="231" t="str">
        <f t="shared" si="144"/>
        <v/>
      </c>
      <c r="DT30" s="231" t="str">
        <f t="shared" si="144"/>
        <v/>
      </c>
      <c r="DU30" s="231" t="str">
        <f t="shared" si="144"/>
        <v/>
      </c>
      <c r="DV30" s="231" t="str">
        <f t="shared" si="144"/>
        <v/>
      </c>
      <c r="DW30" s="232"/>
      <c r="DX30" s="232"/>
      <c r="DZ30" s="212">
        <f t="shared" si="28"/>
        <v>23</v>
      </c>
      <c r="EA30" s="224">
        <f t="shared" si="131"/>
        <v>0</v>
      </c>
      <c r="EB30" s="225">
        <f t="shared" si="134"/>
        <v>0</v>
      </c>
      <c r="EC30" s="225">
        <f t="shared" si="134"/>
        <v>0</v>
      </c>
      <c r="ED30" s="225">
        <f t="shared" si="134"/>
        <v>0</v>
      </c>
      <c r="EE30" s="225">
        <f t="shared" si="134"/>
        <v>0</v>
      </c>
      <c r="EF30" s="225">
        <f t="shared" si="8"/>
        <v>0</v>
      </c>
      <c r="EG30" s="225">
        <f t="shared" si="9"/>
        <v>0</v>
      </c>
      <c r="EH30" s="212"/>
      <c r="EI30" s="214"/>
      <c r="EJ30" s="214"/>
      <c r="EK30" s="214"/>
      <c r="EL30" s="212">
        <f t="shared" si="29"/>
        <v>23</v>
      </c>
      <c r="EM30" s="224">
        <f t="shared" si="133"/>
        <v>0</v>
      </c>
      <c r="EN30" s="225">
        <f>IFERROR(INDEX(RTO1CF,$EL30,'ANVA-MDS'!EB$7),0)</f>
        <v>0</v>
      </c>
      <c r="EO30" s="225">
        <f>IFERROR(INDEX(RTO1CF,$EL30,'ANVA-MDS'!EC$7),0)</f>
        <v>0</v>
      </c>
      <c r="EP30" s="225">
        <f>IFERROR(INDEX(RTO1CF,$EL30,'ANVA-MDS'!ED$7),0)</f>
        <v>0</v>
      </c>
      <c r="EQ30" s="225">
        <f>IFERROR(INDEX(RTO1CF,$EL30,'ANVA-MDS'!EE$7),0)</f>
        <v>0</v>
      </c>
      <c r="ER30" s="225">
        <f t="shared" si="11"/>
        <v>0</v>
      </c>
      <c r="ES30" s="225">
        <f t="shared" si="12"/>
        <v>0</v>
      </c>
      <c r="ET30" s="212"/>
      <c r="EU30" s="214"/>
      <c r="EV30" s="214"/>
      <c r="EW30" s="214"/>
      <c r="EX30" s="225">
        <f t="shared" si="13"/>
        <v>0</v>
      </c>
    </row>
    <row r="31" spans="1:156" ht="12.75" customHeight="1" x14ac:dyDescent="0.25">
      <c r="A31" s="197"/>
      <c r="J31" s="228">
        <v>23</v>
      </c>
      <c r="K31" s="229">
        <f t="shared" si="117"/>
        <v>0</v>
      </c>
      <c r="L31" s="230">
        <f t="shared" si="118"/>
        <v>2.7E-4</v>
      </c>
      <c r="M31" s="230" t="str">
        <f t="shared" si="135"/>
        <v>ns</v>
      </c>
      <c r="N31" s="230" t="str">
        <f t="shared" si="135"/>
        <v>ns</v>
      </c>
      <c r="O31" s="230" t="str">
        <f t="shared" si="135"/>
        <v>ns</v>
      </c>
      <c r="P31" s="230" t="str">
        <f t="shared" si="135"/>
        <v>ns</v>
      </c>
      <c r="Q31" s="230" t="str">
        <f t="shared" si="135"/>
        <v>ns</v>
      </c>
      <c r="R31" s="230" t="str">
        <f t="shared" si="135"/>
        <v>ns</v>
      </c>
      <c r="S31" s="230" t="str">
        <f t="shared" si="135"/>
        <v>ns</v>
      </c>
      <c r="T31" s="230" t="str">
        <f t="shared" si="135"/>
        <v>ns</v>
      </c>
      <c r="U31" s="230" t="str">
        <f t="shared" si="135"/>
        <v>ns</v>
      </c>
      <c r="V31" s="230" t="str">
        <f t="shared" si="135"/>
        <v>ns</v>
      </c>
      <c r="W31" s="230" t="str">
        <f t="shared" si="136"/>
        <v>ns</v>
      </c>
      <c r="X31" s="230" t="str">
        <f t="shared" si="136"/>
        <v>ns</v>
      </c>
      <c r="Y31" s="230" t="str">
        <f t="shared" si="136"/>
        <v>ns</v>
      </c>
      <c r="Z31" s="230" t="str">
        <f t="shared" si="136"/>
        <v>ns</v>
      </c>
      <c r="AA31" s="230" t="str">
        <f t="shared" si="136"/>
        <v>ns</v>
      </c>
      <c r="AB31" s="230" t="str">
        <f t="shared" si="136"/>
        <v>ns</v>
      </c>
      <c r="AC31" s="230" t="str">
        <f t="shared" si="136"/>
        <v>ns</v>
      </c>
      <c r="AD31" s="230" t="str">
        <f t="shared" si="136"/>
        <v>ns</v>
      </c>
      <c r="AE31" s="230" t="str">
        <f t="shared" si="136"/>
        <v>ns</v>
      </c>
      <c r="AF31" s="230" t="str">
        <f t="shared" si="136"/>
        <v>ns</v>
      </c>
      <c r="AG31" s="230" t="str">
        <f t="shared" si="137"/>
        <v>ns</v>
      </c>
      <c r="AH31" s="230" t="str">
        <f t="shared" si="137"/>
        <v>ns</v>
      </c>
      <c r="AI31" s="230" t="str">
        <f t="shared" si="137"/>
        <v>ns</v>
      </c>
      <c r="AJ31" s="230" t="str">
        <f t="shared" si="137"/>
        <v/>
      </c>
      <c r="AK31" s="230" t="str">
        <f t="shared" si="137"/>
        <v/>
      </c>
      <c r="AL31" s="230" t="str">
        <f t="shared" si="137"/>
        <v/>
      </c>
      <c r="AM31" s="230" t="str">
        <f t="shared" si="137"/>
        <v/>
      </c>
      <c r="AN31" s="230" t="str">
        <f t="shared" si="137"/>
        <v/>
      </c>
      <c r="AO31" s="230" t="str">
        <f t="shared" si="137"/>
        <v/>
      </c>
      <c r="AP31" s="230" t="str">
        <f t="shared" si="137"/>
        <v/>
      </c>
      <c r="AQ31" s="230" t="str">
        <f t="shared" si="138"/>
        <v/>
      </c>
      <c r="AR31" s="230" t="str">
        <f t="shared" si="138"/>
        <v/>
      </c>
      <c r="AS31" s="230" t="str">
        <f t="shared" si="138"/>
        <v/>
      </c>
      <c r="AT31" s="230" t="str">
        <f t="shared" si="138"/>
        <v/>
      </c>
      <c r="AU31" s="230" t="str">
        <f t="shared" si="138"/>
        <v/>
      </c>
      <c r="AV31" s="230" t="str">
        <f t="shared" si="138"/>
        <v/>
      </c>
      <c r="AW31" s="230" t="str">
        <f t="shared" si="138"/>
        <v/>
      </c>
      <c r="AX31" s="230" t="str">
        <f t="shared" si="138"/>
        <v/>
      </c>
      <c r="AY31" s="230" t="str">
        <f t="shared" si="138"/>
        <v/>
      </c>
      <c r="AZ31" s="230" t="str">
        <f t="shared" si="138"/>
        <v/>
      </c>
      <c r="BA31" s="230" t="str">
        <f t="shared" si="139"/>
        <v/>
      </c>
      <c r="BB31" s="230" t="str">
        <f t="shared" si="139"/>
        <v/>
      </c>
      <c r="BC31" s="230" t="str">
        <f t="shared" si="139"/>
        <v/>
      </c>
      <c r="BD31" s="230" t="str">
        <f t="shared" si="139"/>
        <v/>
      </c>
      <c r="BE31" s="230" t="str">
        <f t="shared" si="139"/>
        <v/>
      </c>
      <c r="BF31" s="230" t="str">
        <f t="shared" si="139"/>
        <v/>
      </c>
      <c r="BG31" s="230" t="str">
        <f t="shared" si="139"/>
        <v/>
      </c>
      <c r="BH31" s="230" t="str">
        <f t="shared" si="139"/>
        <v/>
      </c>
      <c r="BI31" s="230" t="str">
        <f t="shared" si="139"/>
        <v/>
      </c>
      <c r="BJ31" s="230" t="str">
        <f t="shared" si="139"/>
        <v/>
      </c>
      <c r="BM31" s="197"/>
      <c r="BS31" s="197"/>
      <c r="BT31" s="197"/>
      <c r="BU31" s="210"/>
      <c r="BV31" s="228">
        <v>23</v>
      </c>
      <c r="BW31" s="229">
        <f t="shared" si="124"/>
        <v>0</v>
      </c>
      <c r="BX31" s="230">
        <f t="shared" si="125"/>
        <v>2.7E-4</v>
      </c>
      <c r="BY31" s="231" t="str">
        <f t="shared" si="140"/>
        <v>s</v>
      </c>
      <c r="BZ31" s="231" t="str">
        <f t="shared" si="140"/>
        <v>s</v>
      </c>
      <c r="CA31" s="231" t="str">
        <f t="shared" si="140"/>
        <v>s</v>
      </c>
      <c r="CB31" s="231" t="str">
        <f t="shared" si="140"/>
        <v>ns</v>
      </c>
      <c r="CC31" s="231" t="str">
        <f t="shared" si="140"/>
        <v>ns</v>
      </c>
      <c r="CD31" s="231" t="str">
        <f t="shared" si="140"/>
        <v>ns</v>
      </c>
      <c r="CE31" s="231" t="str">
        <f t="shared" si="140"/>
        <v>ns</v>
      </c>
      <c r="CF31" s="231" t="str">
        <f t="shared" si="140"/>
        <v>ns</v>
      </c>
      <c r="CG31" s="231" t="str">
        <f t="shared" si="140"/>
        <v>ns</v>
      </c>
      <c r="CH31" s="231" t="str">
        <f t="shared" si="140"/>
        <v>ns</v>
      </c>
      <c r="CI31" s="231" t="str">
        <f t="shared" si="141"/>
        <v>ns</v>
      </c>
      <c r="CJ31" s="231" t="str">
        <f t="shared" si="141"/>
        <v>ns</v>
      </c>
      <c r="CK31" s="231" t="str">
        <f t="shared" si="141"/>
        <v>ns</v>
      </c>
      <c r="CL31" s="231" t="str">
        <f t="shared" si="141"/>
        <v>ns</v>
      </c>
      <c r="CM31" s="231" t="str">
        <f t="shared" si="141"/>
        <v>ns</v>
      </c>
      <c r="CN31" s="231" t="str">
        <f t="shared" si="141"/>
        <v>ns</v>
      </c>
      <c r="CO31" s="231" t="str">
        <f t="shared" si="141"/>
        <v>ns</v>
      </c>
      <c r="CP31" s="231" t="str">
        <f t="shared" si="141"/>
        <v>ns</v>
      </c>
      <c r="CQ31" s="231" t="str">
        <f t="shared" si="141"/>
        <v>ns</v>
      </c>
      <c r="CR31" s="231" t="str">
        <f t="shared" si="141"/>
        <v>ns</v>
      </c>
      <c r="CS31" s="231" t="str">
        <f t="shared" si="142"/>
        <v>ns</v>
      </c>
      <c r="CT31" s="231" t="str">
        <f t="shared" si="142"/>
        <v>ns</v>
      </c>
      <c r="CU31" s="231" t="str">
        <f t="shared" si="142"/>
        <v>ns</v>
      </c>
      <c r="CV31" s="231" t="str">
        <f t="shared" si="142"/>
        <v/>
      </c>
      <c r="CW31" s="231" t="str">
        <f t="shared" si="142"/>
        <v/>
      </c>
      <c r="CX31" s="231" t="str">
        <f t="shared" si="142"/>
        <v/>
      </c>
      <c r="CY31" s="231" t="str">
        <f t="shared" si="142"/>
        <v/>
      </c>
      <c r="CZ31" s="231" t="str">
        <f t="shared" si="142"/>
        <v/>
      </c>
      <c r="DA31" s="231" t="str">
        <f t="shared" si="142"/>
        <v/>
      </c>
      <c r="DB31" s="231" t="str">
        <f t="shared" si="142"/>
        <v/>
      </c>
      <c r="DC31" s="231" t="str">
        <f t="shared" si="143"/>
        <v/>
      </c>
      <c r="DD31" s="231" t="str">
        <f t="shared" si="143"/>
        <v/>
      </c>
      <c r="DE31" s="231" t="str">
        <f t="shared" si="143"/>
        <v/>
      </c>
      <c r="DF31" s="231" t="str">
        <f t="shared" si="143"/>
        <v/>
      </c>
      <c r="DG31" s="231" t="str">
        <f t="shared" si="143"/>
        <v/>
      </c>
      <c r="DH31" s="231" t="str">
        <f t="shared" si="143"/>
        <v/>
      </c>
      <c r="DI31" s="231" t="str">
        <f t="shared" si="143"/>
        <v/>
      </c>
      <c r="DJ31" s="231" t="str">
        <f t="shared" si="143"/>
        <v/>
      </c>
      <c r="DK31" s="231" t="str">
        <f t="shared" si="143"/>
        <v/>
      </c>
      <c r="DL31" s="231" t="str">
        <f t="shared" si="143"/>
        <v/>
      </c>
      <c r="DM31" s="231" t="str">
        <f t="shared" si="144"/>
        <v/>
      </c>
      <c r="DN31" s="231" t="str">
        <f t="shared" si="144"/>
        <v/>
      </c>
      <c r="DO31" s="231" t="str">
        <f t="shared" si="144"/>
        <v/>
      </c>
      <c r="DP31" s="231" t="str">
        <f t="shared" si="144"/>
        <v/>
      </c>
      <c r="DQ31" s="231" t="str">
        <f t="shared" si="144"/>
        <v/>
      </c>
      <c r="DR31" s="231" t="str">
        <f t="shared" si="144"/>
        <v/>
      </c>
      <c r="DS31" s="231" t="str">
        <f t="shared" si="144"/>
        <v/>
      </c>
      <c r="DT31" s="231" t="str">
        <f t="shared" si="144"/>
        <v/>
      </c>
      <c r="DU31" s="231" t="str">
        <f t="shared" si="144"/>
        <v/>
      </c>
      <c r="DV31" s="231" t="str">
        <f t="shared" si="144"/>
        <v/>
      </c>
      <c r="DW31" s="232"/>
      <c r="DX31" s="232"/>
      <c r="DZ31" s="212">
        <f t="shared" si="28"/>
        <v>24</v>
      </c>
      <c r="EA31" s="224">
        <f t="shared" si="131"/>
        <v>0</v>
      </c>
      <c r="EB31" s="225">
        <f t="shared" si="134"/>
        <v>0</v>
      </c>
      <c r="EC31" s="225">
        <f t="shared" si="134"/>
        <v>0</v>
      </c>
      <c r="ED31" s="225">
        <f t="shared" si="134"/>
        <v>0</v>
      </c>
      <c r="EE31" s="225">
        <f t="shared" si="134"/>
        <v>0</v>
      </c>
      <c r="EF31" s="225">
        <f t="shared" si="8"/>
        <v>0</v>
      </c>
      <c r="EG31" s="225">
        <f t="shared" si="9"/>
        <v>0</v>
      </c>
      <c r="EH31" s="212"/>
      <c r="EI31" s="214"/>
      <c r="EJ31" s="214"/>
      <c r="EK31" s="214"/>
      <c r="EL31" s="212">
        <f t="shared" si="29"/>
        <v>24</v>
      </c>
      <c r="EM31" s="224">
        <f t="shared" si="133"/>
        <v>0</v>
      </c>
      <c r="EN31" s="225">
        <f>IFERROR(INDEX(RTO1CF,$EL31,'ANVA-MDS'!EB$7),0)</f>
        <v>0</v>
      </c>
      <c r="EO31" s="225">
        <f>IFERROR(INDEX(RTO1CF,$EL31,'ANVA-MDS'!EC$7),0)</f>
        <v>0</v>
      </c>
      <c r="EP31" s="225">
        <f>IFERROR(INDEX(RTO1CF,$EL31,'ANVA-MDS'!ED$7),0)</f>
        <v>0</v>
      </c>
      <c r="EQ31" s="225">
        <f>IFERROR(INDEX(RTO1CF,$EL31,'ANVA-MDS'!EE$7),0)</f>
        <v>0</v>
      </c>
      <c r="ER31" s="225">
        <f t="shared" si="11"/>
        <v>0</v>
      </c>
      <c r="ES31" s="225">
        <f t="shared" si="12"/>
        <v>0</v>
      </c>
      <c r="ET31" s="212"/>
      <c r="EU31" s="214"/>
      <c r="EV31" s="214"/>
      <c r="EW31" s="214"/>
      <c r="EX31" s="225">
        <f t="shared" si="13"/>
        <v>0</v>
      </c>
      <c r="EY31" s="247"/>
      <c r="EZ31" s="214"/>
    </row>
    <row r="32" spans="1:156" ht="12.75" customHeight="1" x14ac:dyDescent="0.25">
      <c r="A32" s="242" t="s">
        <v>308</v>
      </c>
      <c r="J32" s="228">
        <v>24</v>
      </c>
      <c r="K32" s="229">
        <f t="shared" si="117"/>
        <v>0</v>
      </c>
      <c r="L32" s="230">
        <f t="shared" si="118"/>
        <v>2.6000000000000003E-4</v>
      </c>
      <c r="M32" s="230" t="str">
        <f t="shared" si="135"/>
        <v>ns</v>
      </c>
      <c r="N32" s="230" t="str">
        <f t="shared" si="135"/>
        <v>ns</v>
      </c>
      <c r="O32" s="230" t="str">
        <f t="shared" si="135"/>
        <v>ns</v>
      </c>
      <c r="P32" s="230" t="str">
        <f t="shared" si="135"/>
        <v>ns</v>
      </c>
      <c r="Q32" s="230" t="str">
        <f t="shared" si="135"/>
        <v>ns</v>
      </c>
      <c r="R32" s="230" t="str">
        <f t="shared" si="135"/>
        <v>ns</v>
      </c>
      <c r="S32" s="230" t="str">
        <f t="shared" si="135"/>
        <v>ns</v>
      </c>
      <c r="T32" s="230" t="str">
        <f t="shared" si="135"/>
        <v>ns</v>
      </c>
      <c r="U32" s="230" t="str">
        <f t="shared" si="135"/>
        <v>ns</v>
      </c>
      <c r="V32" s="230" t="str">
        <f t="shared" si="135"/>
        <v>ns</v>
      </c>
      <c r="W32" s="230" t="str">
        <f t="shared" si="136"/>
        <v>ns</v>
      </c>
      <c r="X32" s="230" t="str">
        <f t="shared" si="136"/>
        <v>ns</v>
      </c>
      <c r="Y32" s="230" t="str">
        <f t="shared" si="136"/>
        <v>ns</v>
      </c>
      <c r="Z32" s="230" t="str">
        <f t="shared" si="136"/>
        <v>ns</v>
      </c>
      <c r="AA32" s="230" t="str">
        <f t="shared" si="136"/>
        <v>ns</v>
      </c>
      <c r="AB32" s="230" t="str">
        <f t="shared" si="136"/>
        <v>ns</v>
      </c>
      <c r="AC32" s="230" t="str">
        <f t="shared" si="136"/>
        <v>ns</v>
      </c>
      <c r="AD32" s="230" t="str">
        <f t="shared" si="136"/>
        <v>ns</v>
      </c>
      <c r="AE32" s="230" t="str">
        <f t="shared" si="136"/>
        <v>ns</v>
      </c>
      <c r="AF32" s="230" t="str">
        <f t="shared" si="136"/>
        <v>ns</v>
      </c>
      <c r="AG32" s="230" t="str">
        <f t="shared" si="137"/>
        <v>ns</v>
      </c>
      <c r="AH32" s="230" t="str">
        <f t="shared" si="137"/>
        <v>ns</v>
      </c>
      <c r="AI32" s="230" t="str">
        <f t="shared" si="137"/>
        <v>ns</v>
      </c>
      <c r="AJ32" s="230" t="str">
        <f t="shared" si="137"/>
        <v>ns</v>
      </c>
      <c r="AK32" s="230" t="str">
        <f t="shared" si="137"/>
        <v/>
      </c>
      <c r="AL32" s="230" t="str">
        <f t="shared" si="137"/>
        <v/>
      </c>
      <c r="AM32" s="230" t="str">
        <f t="shared" si="137"/>
        <v/>
      </c>
      <c r="AN32" s="230" t="str">
        <f t="shared" si="137"/>
        <v/>
      </c>
      <c r="AO32" s="230" t="str">
        <f t="shared" si="137"/>
        <v/>
      </c>
      <c r="AP32" s="230" t="str">
        <f t="shared" si="137"/>
        <v/>
      </c>
      <c r="AQ32" s="230" t="str">
        <f t="shared" si="138"/>
        <v/>
      </c>
      <c r="AR32" s="230" t="str">
        <f t="shared" si="138"/>
        <v/>
      </c>
      <c r="AS32" s="230" t="str">
        <f t="shared" si="138"/>
        <v/>
      </c>
      <c r="AT32" s="230" t="str">
        <f t="shared" si="138"/>
        <v/>
      </c>
      <c r="AU32" s="230" t="str">
        <f t="shared" si="138"/>
        <v/>
      </c>
      <c r="AV32" s="230" t="str">
        <f t="shared" si="138"/>
        <v/>
      </c>
      <c r="AW32" s="230" t="str">
        <f t="shared" si="138"/>
        <v/>
      </c>
      <c r="AX32" s="230" t="str">
        <f t="shared" si="138"/>
        <v/>
      </c>
      <c r="AY32" s="230" t="str">
        <f t="shared" si="138"/>
        <v/>
      </c>
      <c r="AZ32" s="230" t="str">
        <f t="shared" si="138"/>
        <v/>
      </c>
      <c r="BA32" s="230" t="str">
        <f t="shared" si="139"/>
        <v/>
      </c>
      <c r="BB32" s="230" t="str">
        <f t="shared" si="139"/>
        <v/>
      </c>
      <c r="BC32" s="230" t="str">
        <f t="shared" si="139"/>
        <v/>
      </c>
      <c r="BD32" s="230" t="str">
        <f t="shared" si="139"/>
        <v/>
      </c>
      <c r="BE32" s="230" t="str">
        <f t="shared" si="139"/>
        <v/>
      </c>
      <c r="BF32" s="230" t="str">
        <f t="shared" si="139"/>
        <v/>
      </c>
      <c r="BG32" s="230" t="str">
        <f t="shared" si="139"/>
        <v/>
      </c>
      <c r="BH32" s="230" t="str">
        <f t="shared" si="139"/>
        <v/>
      </c>
      <c r="BI32" s="230" t="str">
        <f t="shared" si="139"/>
        <v/>
      </c>
      <c r="BJ32" s="230" t="str">
        <f t="shared" si="139"/>
        <v/>
      </c>
      <c r="BM32" s="242" t="s">
        <v>308</v>
      </c>
      <c r="BS32" s="197"/>
      <c r="BT32" s="197"/>
      <c r="BU32" s="197"/>
      <c r="BV32" s="228">
        <v>24</v>
      </c>
      <c r="BW32" s="229">
        <f t="shared" si="124"/>
        <v>0</v>
      </c>
      <c r="BX32" s="230">
        <f t="shared" si="125"/>
        <v>2.6000000000000003E-4</v>
      </c>
      <c r="BY32" s="231" t="str">
        <f t="shared" si="140"/>
        <v>s</v>
      </c>
      <c r="BZ32" s="231" t="str">
        <f t="shared" si="140"/>
        <v>s</v>
      </c>
      <c r="CA32" s="231" t="str">
        <f t="shared" si="140"/>
        <v>s</v>
      </c>
      <c r="CB32" s="231" t="str">
        <f t="shared" si="140"/>
        <v>ns</v>
      </c>
      <c r="CC32" s="231" t="str">
        <f t="shared" si="140"/>
        <v>ns</v>
      </c>
      <c r="CD32" s="231" t="str">
        <f t="shared" si="140"/>
        <v>ns</v>
      </c>
      <c r="CE32" s="231" t="str">
        <f t="shared" si="140"/>
        <v>ns</v>
      </c>
      <c r="CF32" s="231" t="str">
        <f t="shared" si="140"/>
        <v>ns</v>
      </c>
      <c r="CG32" s="231" t="str">
        <f t="shared" si="140"/>
        <v>ns</v>
      </c>
      <c r="CH32" s="231" t="str">
        <f t="shared" si="140"/>
        <v>ns</v>
      </c>
      <c r="CI32" s="231" t="str">
        <f t="shared" si="141"/>
        <v>ns</v>
      </c>
      <c r="CJ32" s="231" t="str">
        <f t="shared" si="141"/>
        <v>ns</v>
      </c>
      <c r="CK32" s="231" t="str">
        <f t="shared" si="141"/>
        <v>ns</v>
      </c>
      <c r="CL32" s="231" t="str">
        <f t="shared" si="141"/>
        <v>ns</v>
      </c>
      <c r="CM32" s="231" t="str">
        <f t="shared" si="141"/>
        <v>ns</v>
      </c>
      <c r="CN32" s="231" t="str">
        <f t="shared" si="141"/>
        <v>ns</v>
      </c>
      <c r="CO32" s="231" t="str">
        <f t="shared" si="141"/>
        <v>ns</v>
      </c>
      <c r="CP32" s="231" t="str">
        <f t="shared" si="141"/>
        <v>ns</v>
      </c>
      <c r="CQ32" s="231" t="str">
        <f t="shared" si="141"/>
        <v>ns</v>
      </c>
      <c r="CR32" s="231" t="str">
        <f t="shared" si="141"/>
        <v>ns</v>
      </c>
      <c r="CS32" s="231" t="str">
        <f t="shared" si="142"/>
        <v>ns</v>
      </c>
      <c r="CT32" s="231" t="str">
        <f t="shared" si="142"/>
        <v>ns</v>
      </c>
      <c r="CU32" s="231" t="str">
        <f t="shared" si="142"/>
        <v>ns</v>
      </c>
      <c r="CV32" s="231" t="str">
        <f t="shared" si="142"/>
        <v>ns</v>
      </c>
      <c r="CW32" s="231" t="str">
        <f t="shared" si="142"/>
        <v/>
      </c>
      <c r="CX32" s="231" t="str">
        <f t="shared" si="142"/>
        <v/>
      </c>
      <c r="CY32" s="231" t="str">
        <f t="shared" si="142"/>
        <v/>
      </c>
      <c r="CZ32" s="231" t="str">
        <f t="shared" si="142"/>
        <v/>
      </c>
      <c r="DA32" s="231" t="str">
        <f t="shared" si="142"/>
        <v/>
      </c>
      <c r="DB32" s="231" t="str">
        <f t="shared" si="142"/>
        <v/>
      </c>
      <c r="DC32" s="231" t="str">
        <f t="shared" si="143"/>
        <v/>
      </c>
      <c r="DD32" s="231" t="str">
        <f t="shared" si="143"/>
        <v/>
      </c>
      <c r="DE32" s="231" t="str">
        <f t="shared" si="143"/>
        <v/>
      </c>
      <c r="DF32" s="231" t="str">
        <f t="shared" si="143"/>
        <v/>
      </c>
      <c r="DG32" s="231" t="str">
        <f t="shared" si="143"/>
        <v/>
      </c>
      <c r="DH32" s="231" t="str">
        <f t="shared" si="143"/>
        <v/>
      </c>
      <c r="DI32" s="231" t="str">
        <f t="shared" si="143"/>
        <v/>
      </c>
      <c r="DJ32" s="231" t="str">
        <f t="shared" si="143"/>
        <v/>
      </c>
      <c r="DK32" s="231" t="str">
        <f t="shared" si="143"/>
        <v/>
      </c>
      <c r="DL32" s="231" t="str">
        <f t="shared" si="143"/>
        <v/>
      </c>
      <c r="DM32" s="231" t="str">
        <f t="shared" si="144"/>
        <v/>
      </c>
      <c r="DN32" s="231" t="str">
        <f t="shared" si="144"/>
        <v/>
      </c>
      <c r="DO32" s="231" t="str">
        <f t="shared" si="144"/>
        <v/>
      </c>
      <c r="DP32" s="231" t="str">
        <f t="shared" si="144"/>
        <v/>
      </c>
      <c r="DQ32" s="231" t="str">
        <f t="shared" si="144"/>
        <v/>
      </c>
      <c r="DR32" s="231" t="str">
        <f t="shared" si="144"/>
        <v/>
      </c>
      <c r="DS32" s="231" t="str">
        <f t="shared" si="144"/>
        <v/>
      </c>
      <c r="DT32" s="231" t="str">
        <f t="shared" si="144"/>
        <v/>
      </c>
      <c r="DU32" s="231" t="str">
        <f t="shared" si="144"/>
        <v/>
      </c>
      <c r="DV32" s="231" t="str">
        <f t="shared" si="144"/>
        <v/>
      </c>
      <c r="DW32" s="232"/>
      <c r="DX32" s="232"/>
      <c r="DZ32" s="212">
        <f t="shared" si="28"/>
        <v>25</v>
      </c>
      <c r="EA32" s="224">
        <f t="shared" si="131"/>
        <v>0</v>
      </c>
      <c r="EB32" s="225">
        <f t="shared" si="134"/>
        <v>0</v>
      </c>
      <c r="EC32" s="225">
        <f t="shared" si="134"/>
        <v>0</v>
      </c>
      <c r="ED32" s="225">
        <f t="shared" si="134"/>
        <v>0</v>
      </c>
      <c r="EE32" s="225">
        <f t="shared" si="134"/>
        <v>0</v>
      </c>
      <c r="EF32" s="225">
        <f t="shared" si="8"/>
        <v>0</v>
      </c>
      <c r="EG32" s="225">
        <f t="shared" si="9"/>
        <v>0</v>
      </c>
      <c r="EH32" s="212"/>
      <c r="EI32" s="214"/>
      <c r="EJ32" s="214"/>
      <c r="EK32" s="214"/>
      <c r="EL32" s="212">
        <f t="shared" si="29"/>
        <v>25</v>
      </c>
      <c r="EM32" s="224">
        <f t="shared" si="133"/>
        <v>0</v>
      </c>
      <c r="EN32" s="225">
        <f>IFERROR(INDEX(RTO1CF,$EL32,'ANVA-MDS'!EB$7),0)</f>
        <v>0</v>
      </c>
      <c r="EO32" s="225">
        <f>IFERROR(INDEX(RTO1CF,$EL32,'ANVA-MDS'!EC$7),0)</f>
        <v>0</v>
      </c>
      <c r="EP32" s="225">
        <f>IFERROR(INDEX(RTO1CF,$EL32,'ANVA-MDS'!ED$7),0)</f>
        <v>0</v>
      </c>
      <c r="EQ32" s="225">
        <f>IFERROR(INDEX(RTO1CF,$EL32,'ANVA-MDS'!EE$7),0)</f>
        <v>0</v>
      </c>
      <c r="ER32" s="225">
        <f t="shared" si="11"/>
        <v>0</v>
      </c>
      <c r="ES32" s="225">
        <f t="shared" si="12"/>
        <v>0</v>
      </c>
      <c r="ET32" s="212"/>
      <c r="EU32" s="214"/>
      <c r="EV32" s="214"/>
      <c r="EW32" s="214"/>
      <c r="EX32" s="225">
        <f t="shared" si="13"/>
        <v>0</v>
      </c>
    </row>
    <row r="33" spans="2:156" ht="12.75" customHeight="1" x14ac:dyDescent="0.25">
      <c r="B33" s="238" t="str">
        <f>'ANVA-MDS'!EJ12</f>
        <v>sd</v>
      </c>
      <c r="J33" s="228">
        <v>25</v>
      </c>
      <c r="K33" s="229">
        <f t="shared" si="117"/>
        <v>0</v>
      </c>
      <c r="L33" s="230">
        <f t="shared" si="118"/>
        <v>2.5000000000000001E-4</v>
      </c>
      <c r="M33" s="230" t="str">
        <f t="shared" si="135"/>
        <v>ns</v>
      </c>
      <c r="N33" s="230" t="str">
        <f t="shared" si="135"/>
        <v>ns</v>
      </c>
      <c r="O33" s="230" t="str">
        <f t="shared" si="135"/>
        <v>ns</v>
      </c>
      <c r="P33" s="230" t="str">
        <f t="shared" si="135"/>
        <v>ns</v>
      </c>
      <c r="Q33" s="230" t="str">
        <f t="shared" si="135"/>
        <v>ns</v>
      </c>
      <c r="R33" s="230" t="str">
        <f t="shared" si="135"/>
        <v>ns</v>
      </c>
      <c r="S33" s="230" t="str">
        <f t="shared" si="135"/>
        <v>ns</v>
      </c>
      <c r="T33" s="230" t="str">
        <f t="shared" si="135"/>
        <v>ns</v>
      </c>
      <c r="U33" s="230" t="str">
        <f t="shared" si="135"/>
        <v>ns</v>
      </c>
      <c r="V33" s="230" t="str">
        <f t="shared" si="135"/>
        <v>ns</v>
      </c>
      <c r="W33" s="230" t="str">
        <f t="shared" si="136"/>
        <v>ns</v>
      </c>
      <c r="X33" s="230" t="str">
        <f t="shared" si="136"/>
        <v>ns</v>
      </c>
      <c r="Y33" s="230" t="str">
        <f t="shared" si="136"/>
        <v>ns</v>
      </c>
      <c r="Z33" s="230" t="str">
        <f t="shared" si="136"/>
        <v>ns</v>
      </c>
      <c r="AA33" s="230" t="str">
        <f t="shared" si="136"/>
        <v>ns</v>
      </c>
      <c r="AB33" s="230" t="str">
        <f t="shared" si="136"/>
        <v>ns</v>
      </c>
      <c r="AC33" s="230" t="str">
        <f t="shared" si="136"/>
        <v>ns</v>
      </c>
      <c r="AD33" s="230" t="str">
        <f t="shared" si="136"/>
        <v>ns</v>
      </c>
      <c r="AE33" s="230" t="str">
        <f t="shared" si="136"/>
        <v>ns</v>
      </c>
      <c r="AF33" s="230" t="str">
        <f t="shared" si="136"/>
        <v>ns</v>
      </c>
      <c r="AG33" s="230" t="str">
        <f t="shared" si="137"/>
        <v>ns</v>
      </c>
      <c r="AH33" s="230" t="str">
        <f t="shared" si="137"/>
        <v>ns</v>
      </c>
      <c r="AI33" s="230" t="str">
        <f t="shared" si="137"/>
        <v>ns</v>
      </c>
      <c r="AJ33" s="230" t="str">
        <f t="shared" si="137"/>
        <v>ns</v>
      </c>
      <c r="AK33" s="230" t="str">
        <f t="shared" si="137"/>
        <v>ns</v>
      </c>
      <c r="AL33" s="230" t="str">
        <f t="shared" si="137"/>
        <v/>
      </c>
      <c r="AM33" s="230" t="str">
        <f t="shared" si="137"/>
        <v/>
      </c>
      <c r="AN33" s="230" t="str">
        <f t="shared" si="137"/>
        <v/>
      </c>
      <c r="AO33" s="230" t="str">
        <f t="shared" si="137"/>
        <v/>
      </c>
      <c r="AP33" s="230" t="str">
        <f t="shared" si="137"/>
        <v/>
      </c>
      <c r="AQ33" s="230" t="str">
        <f t="shared" si="138"/>
        <v/>
      </c>
      <c r="AR33" s="230" t="str">
        <f t="shared" si="138"/>
        <v/>
      </c>
      <c r="AS33" s="230" t="str">
        <f t="shared" si="138"/>
        <v/>
      </c>
      <c r="AT33" s="230" t="str">
        <f t="shared" si="138"/>
        <v/>
      </c>
      <c r="AU33" s="230" t="str">
        <f t="shared" si="138"/>
        <v/>
      </c>
      <c r="AV33" s="230" t="str">
        <f t="shared" si="138"/>
        <v/>
      </c>
      <c r="AW33" s="230" t="str">
        <f t="shared" si="138"/>
        <v/>
      </c>
      <c r="AX33" s="230" t="str">
        <f t="shared" si="138"/>
        <v/>
      </c>
      <c r="AY33" s="230" t="str">
        <f t="shared" si="138"/>
        <v/>
      </c>
      <c r="AZ33" s="230" t="str">
        <f t="shared" si="138"/>
        <v/>
      </c>
      <c r="BA33" s="230" t="str">
        <f t="shared" si="139"/>
        <v/>
      </c>
      <c r="BB33" s="230" t="str">
        <f t="shared" si="139"/>
        <v/>
      </c>
      <c r="BC33" s="230" t="str">
        <f t="shared" si="139"/>
        <v/>
      </c>
      <c r="BD33" s="230" t="str">
        <f t="shared" si="139"/>
        <v/>
      </c>
      <c r="BE33" s="230" t="str">
        <f t="shared" si="139"/>
        <v/>
      </c>
      <c r="BF33" s="230" t="str">
        <f t="shared" si="139"/>
        <v/>
      </c>
      <c r="BG33" s="230" t="str">
        <f t="shared" si="139"/>
        <v/>
      </c>
      <c r="BH33" s="230" t="str">
        <f t="shared" si="139"/>
        <v/>
      </c>
      <c r="BI33" s="230" t="str">
        <f t="shared" si="139"/>
        <v/>
      </c>
      <c r="BJ33" s="230" t="str">
        <f t="shared" si="139"/>
        <v/>
      </c>
      <c r="BN33" s="238">
        <f>'ANVA-MDS'!EV12</f>
        <v>1375.9506172839508</v>
      </c>
      <c r="BS33" s="197"/>
      <c r="BT33" s="197"/>
      <c r="BV33" s="228">
        <v>25</v>
      </c>
      <c r="BW33" s="229">
        <f t="shared" si="124"/>
        <v>0</v>
      </c>
      <c r="BX33" s="230">
        <f t="shared" si="125"/>
        <v>2.5000000000000001E-4</v>
      </c>
      <c r="BY33" s="231" t="str">
        <f t="shared" si="140"/>
        <v>s</v>
      </c>
      <c r="BZ33" s="231" t="str">
        <f t="shared" si="140"/>
        <v>s</v>
      </c>
      <c r="CA33" s="231" t="str">
        <f t="shared" si="140"/>
        <v>s</v>
      </c>
      <c r="CB33" s="231" t="str">
        <f t="shared" si="140"/>
        <v>ns</v>
      </c>
      <c r="CC33" s="231" t="str">
        <f t="shared" si="140"/>
        <v>ns</v>
      </c>
      <c r="CD33" s="231" t="str">
        <f t="shared" si="140"/>
        <v>ns</v>
      </c>
      <c r="CE33" s="231" t="str">
        <f t="shared" si="140"/>
        <v>ns</v>
      </c>
      <c r="CF33" s="231" t="str">
        <f t="shared" si="140"/>
        <v>ns</v>
      </c>
      <c r="CG33" s="231" t="str">
        <f t="shared" si="140"/>
        <v>ns</v>
      </c>
      <c r="CH33" s="231" t="str">
        <f t="shared" si="140"/>
        <v>ns</v>
      </c>
      <c r="CI33" s="231" t="str">
        <f t="shared" si="141"/>
        <v>ns</v>
      </c>
      <c r="CJ33" s="231" t="str">
        <f t="shared" si="141"/>
        <v>ns</v>
      </c>
      <c r="CK33" s="231" t="str">
        <f t="shared" si="141"/>
        <v>ns</v>
      </c>
      <c r="CL33" s="231" t="str">
        <f t="shared" si="141"/>
        <v>ns</v>
      </c>
      <c r="CM33" s="231" t="str">
        <f t="shared" si="141"/>
        <v>ns</v>
      </c>
      <c r="CN33" s="231" t="str">
        <f t="shared" si="141"/>
        <v>ns</v>
      </c>
      <c r="CO33" s="231" t="str">
        <f t="shared" si="141"/>
        <v>ns</v>
      </c>
      <c r="CP33" s="231" t="str">
        <f t="shared" si="141"/>
        <v>ns</v>
      </c>
      <c r="CQ33" s="231" t="str">
        <f t="shared" si="141"/>
        <v>ns</v>
      </c>
      <c r="CR33" s="231" t="str">
        <f t="shared" si="141"/>
        <v>ns</v>
      </c>
      <c r="CS33" s="231" t="str">
        <f t="shared" si="142"/>
        <v>ns</v>
      </c>
      <c r="CT33" s="231" t="str">
        <f t="shared" si="142"/>
        <v>ns</v>
      </c>
      <c r="CU33" s="231" t="str">
        <f t="shared" si="142"/>
        <v>ns</v>
      </c>
      <c r="CV33" s="231" t="str">
        <f t="shared" si="142"/>
        <v>ns</v>
      </c>
      <c r="CW33" s="231" t="str">
        <f t="shared" si="142"/>
        <v>ns</v>
      </c>
      <c r="CX33" s="231" t="str">
        <f t="shared" si="142"/>
        <v/>
      </c>
      <c r="CY33" s="231" t="str">
        <f t="shared" si="142"/>
        <v/>
      </c>
      <c r="CZ33" s="231" t="str">
        <f t="shared" si="142"/>
        <v/>
      </c>
      <c r="DA33" s="231" t="str">
        <f t="shared" si="142"/>
        <v/>
      </c>
      <c r="DB33" s="231" t="str">
        <f t="shared" si="142"/>
        <v/>
      </c>
      <c r="DC33" s="231" t="str">
        <f t="shared" si="143"/>
        <v/>
      </c>
      <c r="DD33" s="231" t="str">
        <f t="shared" si="143"/>
        <v/>
      </c>
      <c r="DE33" s="231" t="str">
        <f t="shared" si="143"/>
        <v/>
      </c>
      <c r="DF33" s="231" t="str">
        <f t="shared" si="143"/>
        <v/>
      </c>
      <c r="DG33" s="231" t="str">
        <f t="shared" si="143"/>
        <v/>
      </c>
      <c r="DH33" s="231" t="str">
        <f t="shared" si="143"/>
        <v/>
      </c>
      <c r="DI33" s="231" t="str">
        <f t="shared" si="143"/>
        <v/>
      </c>
      <c r="DJ33" s="231" t="str">
        <f t="shared" si="143"/>
        <v/>
      </c>
      <c r="DK33" s="231" t="str">
        <f t="shared" si="143"/>
        <v/>
      </c>
      <c r="DL33" s="231" t="str">
        <f t="shared" si="143"/>
        <v/>
      </c>
      <c r="DM33" s="231" t="str">
        <f t="shared" si="144"/>
        <v/>
      </c>
      <c r="DN33" s="231" t="str">
        <f t="shared" si="144"/>
        <v/>
      </c>
      <c r="DO33" s="231" t="str">
        <f t="shared" si="144"/>
        <v/>
      </c>
      <c r="DP33" s="231" t="str">
        <f t="shared" si="144"/>
        <v/>
      </c>
      <c r="DQ33" s="231" t="str">
        <f t="shared" si="144"/>
        <v/>
      </c>
      <c r="DR33" s="231" t="str">
        <f t="shared" si="144"/>
        <v/>
      </c>
      <c r="DS33" s="231" t="str">
        <f t="shared" si="144"/>
        <v/>
      </c>
      <c r="DT33" s="231" t="str">
        <f t="shared" si="144"/>
        <v/>
      </c>
      <c r="DU33" s="231" t="str">
        <f t="shared" si="144"/>
        <v/>
      </c>
      <c r="DV33" s="231" t="str">
        <f t="shared" si="144"/>
        <v/>
      </c>
      <c r="DW33" s="232"/>
      <c r="DX33" s="232"/>
      <c r="DZ33" s="212">
        <f t="shared" si="28"/>
        <v>26</v>
      </c>
      <c r="EA33" s="224">
        <f t="shared" si="131"/>
        <v>0</v>
      </c>
      <c r="EB33" s="225">
        <f t="shared" si="134"/>
        <v>0</v>
      </c>
      <c r="EC33" s="225">
        <f t="shared" si="134"/>
        <v>0</v>
      </c>
      <c r="ED33" s="225">
        <f t="shared" si="134"/>
        <v>0</v>
      </c>
      <c r="EE33" s="225">
        <f t="shared" si="134"/>
        <v>0</v>
      </c>
      <c r="EF33" s="225">
        <f t="shared" si="8"/>
        <v>0</v>
      </c>
      <c r="EG33" s="225">
        <f t="shared" si="9"/>
        <v>0</v>
      </c>
      <c r="EH33" s="212"/>
      <c r="EI33" s="214"/>
      <c r="EJ33" s="214"/>
      <c r="EK33" s="214"/>
      <c r="EL33" s="212">
        <f t="shared" si="29"/>
        <v>26</v>
      </c>
      <c r="EM33" s="224">
        <f t="shared" si="133"/>
        <v>0</v>
      </c>
      <c r="EN33" s="225">
        <f>IFERROR(INDEX(RTO1CF,$EL33,'ANVA-MDS'!EB$7),0)</f>
        <v>0</v>
      </c>
      <c r="EO33" s="225">
        <f>IFERROR(INDEX(RTO1CF,$EL33,'ANVA-MDS'!EC$7),0)</f>
        <v>0</v>
      </c>
      <c r="EP33" s="225">
        <f>IFERROR(INDEX(RTO1CF,$EL33,'ANVA-MDS'!ED$7),0)</f>
        <v>0</v>
      </c>
      <c r="EQ33" s="225">
        <f>IFERROR(INDEX(RTO1CF,$EL33,'ANVA-MDS'!EE$7),0)</f>
        <v>0</v>
      </c>
      <c r="ER33" s="225">
        <f t="shared" si="11"/>
        <v>0</v>
      </c>
      <c r="ES33" s="225">
        <f t="shared" si="12"/>
        <v>0</v>
      </c>
      <c r="ET33" s="212"/>
      <c r="EU33" s="214"/>
      <c r="EV33" s="214"/>
      <c r="EW33" s="214"/>
      <c r="EX33" s="225">
        <f t="shared" si="13"/>
        <v>0</v>
      </c>
      <c r="EY33" s="214"/>
      <c r="EZ33" s="214"/>
    </row>
    <row r="34" spans="2:156" ht="12.75" customHeight="1" x14ac:dyDescent="0.25">
      <c r="J34" s="228">
        <v>26</v>
      </c>
      <c r="K34" s="229">
        <f t="shared" si="117"/>
        <v>0</v>
      </c>
      <c r="L34" s="230">
        <f t="shared" si="118"/>
        <v>2.4000000000000003E-4</v>
      </c>
      <c r="M34" s="230" t="str">
        <f t="shared" si="135"/>
        <v>ns</v>
      </c>
      <c r="N34" s="230" t="str">
        <f t="shared" si="135"/>
        <v>ns</v>
      </c>
      <c r="O34" s="230" t="str">
        <f t="shared" si="135"/>
        <v>ns</v>
      </c>
      <c r="P34" s="230" t="str">
        <f t="shared" si="135"/>
        <v>ns</v>
      </c>
      <c r="Q34" s="230" t="str">
        <f t="shared" si="135"/>
        <v>ns</v>
      </c>
      <c r="R34" s="230" t="str">
        <f t="shared" si="135"/>
        <v>ns</v>
      </c>
      <c r="S34" s="230" t="str">
        <f t="shared" si="135"/>
        <v>ns</v>
      </c>
      <c r="T34" s="230" t="str">
        <f t="shared" si="135"/>
        <v>ns</v>
      </c>
      <c r="U34" s="230" t="str">
        <f t="shared" si="135"/>
        <v>ns</v>
      </c>
      <c r="V34" s="230" t="str">
        <f t="shared" si="135"/>
        <v>ns</v>
      </c>
      <c r="W34" s="230" t="str">
        <f t="shared" si="136"/>
        <v>ns</v>
      </c>
      <c r="X34" s="230" t="str">
        <f t="shared" si="136"/>
        <v>ns</v>
      </c>
      <c r="Y34" s="230" t="str">
        <f t="shared" si="136"/>
        <v>ns</v>
      </c>
      <c r="Z34" s="230" t="str">
        <f t="shared" si="136"/>
        <v>ns</v>
      </c>
      <c r="AA34" s="230" t="str">
        <f t="shared" si="136"/>
        <v>ns</v>
      </c>
      <c r="AB34" s="230" t="str">
        <f t="shared" si="136"/>
        <v>ns</v>
      </c>
      <c r="AC34" s="230" t="str">
        <f t="shared" si="136"/>
        <v>ns</v>
      </c>
      <c r="AD34" s="230" t="str">
        <f t="shared" si="136"/>
        <v>ns</v>
      </c>
      <c r="AE34" s="230" t="str">
        <f t="shared" si="136"/>
        <v>ns</v>
      </c>
      <c r="AF34" s="230" t="str">
        <f t="shared" si="136"/>
        <v>ns</v>
      </c>
      <c r="AG34" s="230" t="str">
        <f t="shared" si="137"/>
        <v>ns</v>
      </c>
      <c r="AH34" s="230" t="str">
        <f t="shared" si="137"/>
        <v>ns</v>
      </c>
      <c r="AI34" s="230" t="str">
        <f t="shared" si="137"/>
        <v>ns</v>
      </c>
      <c r="AJ34" s="230" t="str">
        <f t="shared" si="137"/>
        <v>ns</v>
      </c>
      <c r="AK34" s="230" t="str">
        <f t="shared" si="137"/>
        <v>ns</v>
      </c>
      <c r="AL34" s="230" t="str">
        <f t="shared" si="137"/>
        <v>ns</v>
      </c>
      <c r="AM34" s="230" t="str">
        <f t="shared" si="137"/>
        <v/>
      </c>
      <c r="AN34" s="230" t="str">
        <f t="shared" si="137"/>
        <v/>
      </c>
      <c r="AO34" s="230" t="str">
        <f t="shared" si="137"/>
        <v/>
      </c>
      <c r="AP34" s="230" t="str">
        <f t="shared" si="137"/>
        <v/>
      </c>
      <c r="AQ34" s="230" t="str">
        <f t="shared" si="138"/>
        <v/>
      </c>
      <c r="AR34" s="230" t="str">
        <f t="shared" si="138"/>
        <v/>
      </c>
      <c r="AS34" s="230" t="str">
        <f t="shared" si="138"/>
        <v/>
      </c>
      <c r="AT34" s="230" t="str">
        <f t="shared" si="138"/>
        <v/>
      </c>
      <c r="AU34" s="230" t="str">
        <f t="shared" si="138"/>
        <v/>
      </c>
      <c r="AV34" s="230" t="str">
        <f t="shared" si="138"/>
        <v/>
      </c>
      <c r="AW34" s="230" t="str">
        <f t="shared" si="138"/>
        <v/>
      </c>
      <c r="AX34" s="230" t="str">
        <f t="shared" si="138"/>
        <v/>
      </c>
      <c r="AY34" s="230" t="str">
        <f t="shared" si="138"/>
        <v/>
      </c>
      <c r="AZ34" s="230" t="str">
        <f t="shared" si="138"/>
        <v/>
      </c>
      <c r="BA34" s="230" t="str">
        <f t="shared" si="139"/>
        <v/>
      </c>
      <c r="BB34" s="230" t="str">
        <f t="shared" si="139"/>
        <v/>
      </c>
      <c r="BC34" s="230" t="str">
        <f t="shared" si="139"/>
        <v/>
      </c>
      <c r="BD34" s="230" t="str">
        <f t="shared" si="139"/>
        <v/>
      </c>
      <c r="BE34" s="230" t="str">
        <f t="shared" si="139"/>
        <v/>
      </c>
      <c r="BF34" s="230" t="str">
        <f t="shared" si="139"/>
        <v/>
      </c>
      <c r="BG34" s="230" t="str">
        <f t="shared" si="139"/>
        <v/>
      </c>
      <c r="BH34" s="230" t="str">
        <f t="shared" si="139"/>
        <v/>
      </c>
      <c r="BI34" s="230" t="str">
        <f t="shared" si="139"/>
        <v/>
      </c>
      <c r="BJ34" s="230" t="str">
        <f t="shared" si="139"/>
        <v/>
      </c>
      <c r="BS34" s="197"/>
      <c r="BT34" s="197"/>
      <c r="BV34" s="228">
        <v>26</v>
      </c>
      <c r="BW34" s="229">
        <f t="shared" si="124"/>
        <v>0</v>
      </c>
      <c r="BX34" s="230">
        <f t="shared" si="125"/>
        <v>2.4000000000000003E-4</v>
      </c>
      <c r="BY34" s="231" t="str">
        <f t="shared" si="140"/>
        <v>s</v>
      </c>
      <c r="BZ34" s="231" t="str">
        <f t="shared" si="140"/>
        <v>s</v>
      </c>
      <c r="CA34" s="231" t="str">
        <f t="shared" si="140"/>
        <v>s</v>
      </c>
      <c r="CB34" s="231" t="str">
        <f t="shared" si="140"/>
        <v>ns</v>
      </c>
      <c r="CC34" s="231" t="str">
        <f t="shared" si="140"/>
        <v>ns</v>
      </c>
      <c r="CD34" s="231" t="str">
        <f t="shared" si="140"/>
        <v>ns</v>
      </c>
      <c r="CE34" s="231" t="str">
        <f t="shared" si="140"/>
        <v>ns</v>
      </c>
      <c r="CF34" s="231" t="str">
        <f t="shared" si="140"/>
        <v>ns</v>
      </c>
      <c r="CG34" s="231" t="str">
        <f t="shared" si="140"/>
        <v>ns</v>
      </c>
      <c r="CH34" s="231" t="str">
        <f t="shared" si="140"/>
        <v>ns</v>
      </c>
      <c r="CI34" s="231" t="str">
        <f t="shared" si="141"/>
        <v>ns</v>
      </c>
      <c r="CJ34" s="231" t="str">
        <f t="shared" si="141"/>
        <v>ns</v>
      </c>
      <c r="CK34" s="231" t="str">
        <f t="shared" si="141"/>
        <v>ns</v>
      </c>
      <c r="CL34" s="231" t="str">
        <f t="shared" si="141"/>
        <v>ns</v>
      </c>
      <c r="CM34" s="231" t="str">
        <f t="shared" si="141"/>
        <v>ns</v>
      </c>
      <c r="CN34" s="231" t="str">
        <f t="shared" si="141"/>
        <v>ns</v>
      </c>
      <c r="CO34" s="231" t="str">
        <f t="shared" si="141"/>
        <v>ns</v>
      </c>
      <c r="CP34" s="231" t="str">
        <f t="shared" si="141"/>
        <v>ns</v>
      </c>
      <c r="CQ34" s="231" t="str">
        <f t="shared" si="141"/>
        <v>ns</v>
      </c>
      <c r="CR34" s="231" t="str">
        <f t="shared" si="141"/>
        <v>ns</v>
      </c>
      <c r="CS34" s="231" t="str">
        <f t="shared" si="142"/>
        <v>ns</v>
      </c>
      <c r="CT34" s="231" t="str">
        <f t="shared" si="142"/>
        <v>ns</v>
      </c>
      <c r="CU34" s="231" t="str">
        <f t="shared" si="142"/>
        <v>ns</v>
      </c>
      <c r="CV34" s="231" t="str">
        <f t="shared" si="142"/>
        <v>ns</v>
      </c>
      <c r="CW34" s="231" t="str">
        <f t="shared" si="142"/>
        <v>ns</v>
      </c>
      <c r="CX34" s="231" t="str">
        <f t="shared" si="142"/>
        <v>ns</v>
      </c>
      <c r="CY34" s="231" t="str">
        <f t="shared" si="142"/>
        <v/>
      </c>
      <c r="CZ34" s="231" t="str">
        <f t="shared" si="142"/>
        <v/>
      </c>
      <c r="DA34" s="231" t="str">
        <f t="shared" si="142"/>
        <v/>
      </c>
      <c r="DB34" s="231" t="str">
        <f t="shared" si="142"/>
        <v/>
      </c>
      <c r="DC34" s="231" t="str">
        <f t="shared" si="143"/>
        <v/>
      </c>
      <c r="DD34" s="231" t="str">
        <f t="shared" si="143"/>
        <v/>
      </c>
      <c r="DE34" s="231" t="str">
        <f t="shared" si="143"/>
        <v/>
      </c>
      <c r="DF34" s="231" t="str">
        <f t="shared" si="143"/>
        <v/>
      </c>
      <c r="DG34" s="231" t="str">
        <f t="shared" si="143"/>
        <v/>
      </c>
      <c r="DH34" s="231" t="str">
        <f t="shared" si="143"/>
        <v/>
      </c>
      <c r="DI34" s="231" t="str">
        <f t="shared" si="143"/>
        <v/>
      </c>
      <c r="DJ34" s="231" t="str">
        <f t="shared" si="143"/>
        <v/>
      </c>
      <c r="DK34" s="231" t="str">
        <f t="shared" si="143"/>
        <v/>
      </c>
      <c r="DL34" s="231" t="str">
        <f t="shared" si="143"/>
        <v/>
      </c>
      <c r="DM34" s="231" t="str">
        <f t="shared" si="144"/>
        <v/>
      </c>
      <c r="DN34" s="231" t="str">
        <f t="shared" si="144"/>
        <v/>
      </c>
      <c r="DO34" s="231" t="str">
        <f t="shared" si="144"/>
        <v/>
      </c>
      <c r="DP34" s="231" t="str">
        <f t="shared" si="144"/>
        <v/>
      </c>
      <c r="DQ34" s="231" t="str">
        <f t="shared" si="144"/>
        <v/>
      </c>
      <c r="DR34" s="231" t="str">
        <f t="shared" si="144"/>
        <v/>
      </c>
      <c r="DS34" s="231" t="str">
        <f t="shared" si="144"/>
        <v/>
      </c>
      <c r="DT34" s="231" t="str">
        <f t="shared" si="144"/>
        <v/>
      </c>
      <c r="DU34" s="231" t="str">
        <f t="shared" si="144"/>
        <v/>
      </c>
      <c r="DV34" s="231" t="str">
        <f t="shared" si="144"/>
        <v/>
      </c>
      <c r="DW34" s="232"/>
      <c r="DX34" s="232"/>
      <c r="DZ34" s="212">
        <f t="shared" si="28"/>
        <v>27</v>
      </c>
      <c r="EA34" s="224">
        <f t="shared" si="131"/>
        <v>0</v>
      </c>
      <c r="EB34" s="225">
        <f t="shared" si="134"/>
        <v>0</v>
      </c>
      <c r="EC34" s="225">
        <f t="shared" si="134"/>
        <v>0</v>
      </c>
      <c r="ED34" s="225">
        <f t="shared" si="134"/>
        <v>0</v>
      </c>
      <c r="EE34" s="225">
        <f t="shared" si="134"/>
        <v>0</v>
      </c>
      <c r="EF34" s="225">
        <f t="shared" si="8"/>
        <v>0</v>
      </c>
      <c r="EG34" s="225">
        <f t="shared" si="9"/>
        <v>0</v>
      </c>
      <c r="EH34" s="212"/>
      <c r="EI34" s="214"/>
      <c r="EJ34" s="214"/>
      <c r="EK34" s="214"/>
      <c r="EL34" s="212">
        <f t="shared" si="29"/>
        <v>27</v>
      </c>
      <c r="EM34" s="224">
        <f t="shared" si="133"/>
        <v>0</v>
      </c>
      <c r="EN34" s="225">
        <f>IFERROR(INDEX(RTO1CF,$EL34,'ANVA-MDS'!EB$7),0)</f>
        <v>0</v>
      </c>
      <c r="EO34" s="225">
        <f>IFERROR(INDEX(RTO1CF,$EL34,'ANVA-MDS'!EC$7),0)</f>
        <v>0</v>
      </c>
      <c r="EP34" s="225">
        <f>IFERROR(INDEX(RTO1CF,$EL34,'ANVA-MDS'!ED$7),0)</f>
        <v>0</v>
      </c>
      <c r="EQ34" s="225">
        <f>IFERROR(INDEX(RTO1CF,$EL34,'ANVA-MDS'!EE$7),0)</f>
        <v>0</v>
      </c>
      <c r="ER34" s="225">
        <f t="shared" si="11"/>
        <v>0</v>
      </c>
      <c r="ES34" s="225">
        <f t="shared" si="12"/>
        <v>0</v>
      </c>
      <c r="ET34" s="212"/>
      <c r="EU34" s="214"/>
      <c r="EV34" s="214"/>
      <c r="EW34" s="214"/>
      <c r="EX34" s="225">
        <f t="shared" si="13"/>
        <v>0</v>
      </c>
      <c r="EY34" s="214"/>
      <c r="EZ34" s="214"/>
    </row>
    <row r="35" spans="2:156" ht="12.75" customHeight="1" x14ac:dyDescent="0.25">
      <c r="J35" s="228">
        <v>27</v>
      </c>
      <c r="K35" s="229">
        <f t="shared" si="117"/>
        <v>0</v>
      </c>
      <c r="L35" s="230">
        <f t="shared" si="118"/>
        <v>2.3000000000000001E-4</v>
      </c>
      <c r="M35" s="230" t="str">
        <f t="shared" si="135"/>
        <v>ns</v>
      </c>
      <c r="N35" s="230" t="str">
        <f t="shared" si="135"/>
        <v>ns</v>
      </c>
      <c r="O35" s="230" t="str">
        <f t="shared" si="135"/>
        <v>ns</v>
      </c>
      <c r="P35" s="230" t="str">
        <f t="shared" si="135"/>
        <v>ns</v>
      </c>
      <c r="Q35" s="230" t="str">
        <f t="shared" si="135"/>
        <v>ns</v>
      </c>
      <c r="R35" s="230" t="str">
        <f t="shared" si="135"/>
        <v>ns</v>
      </c>
      <c r="S35" s="230" t="str">
        <f t="shared" si="135"/>
        <v>ns</v>
      </c>
      <c r="T35" s="230" t="str">
        <f t="shared" si="135"/>
        <v>ns</v>
      </c>
      <c r="U35" s="230" t="str">
        <f t="shared" si="135"/>
        <v>ns</v>
      </c>
      <c r="V35" s="230" t="str">
        <f t="shared" si="135"/>
        <v>ns</v>
      </c>
      <c r="W35" s="230" t="str">
        <f t="shared" si="136"/>
        <v>ns</v>
      </c>
      <c r="X35" s="230" t="str">
        <f t="shared" si="136"/>
        <v>ns</v>
      </c>
      <c r="Y35" s="230" t="str">
        <f t="shared" si="136"/>
        <v>ns</v>
      </c>
      <c r="Z35" s="230" t="str">
        <f t="shared" si="136"/>
        <v>ns</v>
      </c>
      <c r="AA35" s="230" t="str">
        <f t="shared" si="136"/>
        <v>ns</v>
      </c>
      <c r="AB35" s="230" t="str">
        <f t="shared" si="136"/>
        <v>ns</v>
      </c>
      <c r="AC35" s="230" t="str">
        <f t="shared" si="136"/>
        <v>ns</v>
      </c>
      <c r="AD35" s="230" t="str">
        <f t="shared" si="136"/>
        <v>ns</v>
      </c>
      <c r="AE35" s="230" t="str">
        <f t="shared" si="136"/>
        <v>ns</v>
      </c>
      <c r="AF35" s="230" t="str">
        <f t="shared" si="136"/>
        <v>ns</v>
      </c>
      <c r="AG35" s="230" t="str">
        <f t="shared" si="137"/>
        <v>ns</v>
      </c>
      <c r="AH35" s="230" t="str">
        <f t="shared" si="137"/>
        <v>ns</v>
      </c>
      <c r="AI35" s="230" t="str">
        <f t="shared" si="137"/>
        <v>ns</v>
      </c>
      <c r="AJ35" s="230" t="str">
        <f t="shared" si="137"/>
        <v>ns</v>
      </c>
      <c r="AK35" s="230" t="str">
        <f t="shared" si="137"/>
        <v>ns</v>
      </c>
      <c r="AL35" s="230" t="str">
        <f t="shared" si="137"/>
        <v>ns</v>
      </c>
      <c r="AM35" s="230" t="str">
        <f t="shared" si="137"/>
        <v>ns</v>
      </c>
      <c r="AN35" s="230" t="str">
        <f t="shared" si="137"/>
        <v/>
      </c>
      <c r="AO35" s="230" t="str">
        <f t="shared" si="137"/>
        <v/>
      </c>
      <c r="AP35" s="230" t="str">
        <f t="shared" si="137"/>
        <v/>
      </c>
      <c r="AQ35" s="230" t="str">
        <f t="shared" si="138"/>
        <v/>
      </c>
      <c r="AR35" s="230" t="str">
        <f t="shared" si="138"/>
        <v/>
      </c>
      <c r="AS35" s="230" t="str">
        <f t="shared" si="138"/>
        <v/>
      </c>
      <c r="AT35" s="230" t="str">
        <f t="shared" si="138"/>
        <v/>
      </c>
      <c r="AU35" s="230" t="str">
        <f t="shared" si="138"/>
        <v/>
      </c>
      <c r="AV35" s="230" t="str">
        <f t="shared" si="138"/>
        <v/>
      </c>
      <c r="AW35" s="230" t="str">
        <f t="shared" si="138"/>
        <v/>
      </c>
      <c r="AX35" s="230" t="str">
        <f t="shared" si="138"/>
        <v/>
      </c>
      <c r="AY35" s="230" t="str">
        <f t="shared" si="138"/>
        <v/>
      </c>
      <c r="AZ35" s="230" t="str">
        <f t="shared" si="138"/>
        <v/>
      </c>
      <c r="BA35" s="230" t="str">
        <f t="shared" si="139"/>
        <v/>
      </c>
      <c r="BB35" s="230" t="str">
        <f t="shared" si="139"/>
        <v/>
      </c>
      <c r="BC35" s="230" t="str">
        <f t="shared" si="139"/>
        <v/>
      </c>
      <c r="BD35" s="230" t="str">
        <f t="shared" si="139"/>
        <v/>
      </c>
      <c r="BE35" s="230" t="str">
        <f t="shared" si="139"/>
        <v/>
      </c>
      <c r="BF35" s="230" t="str">
        <f t="shared" si="139"/>
        <v/>
      </c>
      <c r="BG35" s="230" t="str">
        <f t="shared" si="139"/>
        <v/>
      </c>
      <c r="BH35" s="230" t="str">
        <f t="shared" si="139"/>
        <v/>
      </c>
      <c r="BI35" s="230" t="str">
        <f t="shared" si="139"/>
        <v/>
      </c>
      <c r="BJ35" s="230" t="str">
        <f t="shared" si="139"/>
        <v/>
      </c>
      <c r="BS35" s="197"/>
      <c r="BT35" s="197"/>
      <c r="BV35" s="228">
        <v>27</v>
      </c>
      <c r="BW35" s="229">
        <f t="shared" si="124"/>
        <v>0</v>
      </c>
      <c r="BX35" s="230">
        <f t="shared" si="125"/>
        <v>2.3000000000000001E-4</v>
      </c>
      <c r="BY35" s="231" t="str">
        <f t="shared" si="140"/>
        <v>s</v>
      </c>
      <c r="BZ35" s="231" t="str">
        <f t="shared" si="140"/>
        <v>s</v>
      </c>
      <c r="CA35" s="231" t="str">
        <f t="shared" si="140"/>
        <v>s</v>
      </c>
      <c r="CB35" s="231" t="str">
        <f t="shared" si="140"/>
        <v>ns</v>
      </c>
      <c r="CC35" s="231" t="str">
        <f t="shared" si="140"/>
        <v>ns</v>
      </c>
      <c r="CD35" s="231" t="str">
        <f t="shared" si="140"/>
        <v>ns</v>
      </c>
      <c r="CE35" s="231" t="str">
        <f t="shared" si="140"/>
        <v>ns</v>
      </c>
      <c r="CF35" s="231" t="str">
        <f t="shared" si="140"/>
        <v>ns</v>
      </c>
      <c r="CG35" s="231" t="str">
        <f t="shared" si="140"/>
        <v>ns</v>
      </c>
      <c r="CH35" s="231" t="str">
        <f t="shared" si="140"/>
        <v>ns</v>
      </c>
      <c r="CI35" s="231" t="str">
        <f t="shared" si="141"/>
        <v>ns</v>
      </c>
      <c r="CJ35" s="231" t="str">
        <f t="shared" si="141"/>
        <v>ns</v>
      </c>
      <c r="CK35" s="231" t="str">
        <f t="shared" si="141"/>
        <v>ns</v>
      </c>
      <c r="CL35" s="231" t="str">
        <f t="shared" si="141"/>
        <v>ns</v>
      </c>
      <c r="CM35" s="231" t="str">
        <f t="shared" si="141"/>
        <v>ns</v>
      </c>
      <c r="CN35" s="231" t="str">
        <f t="shared" si="141"/>
        <v>ns</v>
      </c>
      <c r="CO35" s="231" t="str">
        <f t="shared" si="141"/>
        <v>ns</v>
      </c>
      <c r="CP35" s="231" t="str">
        <f t="shared" si="141"/>
        <v>ns</v>
      </c>
      <c r="CQ35" s="231" t="str">
        <f t="shared" si="141"/>
        <v>ns</v>
      </c>
      <c r="CR35" s="231" t="str">
        <f t="shared" si="141"/>
        <v>ns</v>
      </c>
      <c r="CS35" s="231" t="str">
        <f t="shared" si="142"/>
        <v>ns</v>
      </c>
      <c r="CT35" s="231" t="str">
        <f t="shared" si="142"/>
        <v>ns</v>
      </c>
      <c r="CU35" s="231" t="str">
        <f t="shared" si="142"/>
        <v>ns</v>
      </c>
      <c r="CV35" s="231" t="str">
        <f t="shared" si="142"/>
        <v>ns</v>
      </c>
      <c r="CW35" s="231" t="str">
        <f t="shared" si="142"/>
        <v>ns</v>
      </c>
      <c r="CX35" s="231" t="str">
        <f t="shared" si="142"/>
        <v>ns</v>
      </c>
      <c r="CY35" s="231" t="str">
        <f t="shared" si="142"/>
        <v>ns</v>
      </c>
      <c r="CZ35" s="231" t="str">
        <f t="shared" si="142"/>
        <v/>
      </c>
      <c r="DA35" s="231" t="str">
        <f t="shared" si="142"/>
        <v/>
      </c>
      <c r="DB35" s="231" t="str">
        <f t="shared" si="142"/>
        <v/>
      </c>
      <c r="DC35" s="231" t="str">
        <f t="shared" si="143"/>
        <v/>
      </c>
      <c r="DD35" s="231" t="str">
        <f t="shared" si="143"/>
        <v/>
      </c>
      <c r="DE35" s="231" t="str">
        <f t="shared" si="143"/>
        <v/>
      </c>
      <c r="DF35" s="231" t="str">
        <f t="shared" si="143"/>
        <v/>
      </c>
      <c r="DG35" s="231" t="str">
        <f t="shared" si="143"/>
        <v/>
      </c>
      <c r="DH35" s="231" t="str">
        <f t="shared" si="143"/>
        <v/>
      </c>
      <c r="DI35" s="231" t="str">
        <f t="shared" si="143"/>
        <v/>
      </c>
      <c r="DJ35" s="231" t="str">
        <f t="shared" si="143"/>
        <v/>
      </c>
      <c r="DK35" s="231" t="str">
        <f t="shared" si="143"/>
        <v/>
      </c>
      <c r="DL35" s="231" t="str">
        <f t="shared" si="143"/>
        <v/>
      </c>
      <c r="DM35" s="231" t="str">
        <f t="shared" si="144"/>
        <v/>
      </c>
      <c r="DN35" s="231" t="str">
        <f t="shared" si="144"/>
        <v/>
      </c>
      <c r="DO35" s="231" t="str">
        <f t="shared" si="144"/>
        <v/>
      </c>
      <c r="DP35" s="231" t="str">
        <f t="shared" si="144"/>
        <v/>
      </c>
      <c r="DQ35" s="231" t="str">
        <f t="shared" si="144"/>
        <v/>
      </c>
      <c r="DR35" s="231" t="str">
        <f t="shared" si="144"/>
        <v/>
      </c>
      <c r="DS35" s="231" t="str">
        <f t="shared" si="144"/>
        <v/>
      </c>
      <c r="DT35" s="231" t="str">
        <f t="shared" si="144"/>
        <v/>
      </c>
      <c r="DU35" s="231" t="str">
        <f t="shared" si="144"/>
        <v/>
      </c>
      <c r="DV35" s="231" t="str">
        <f t="shared" si="144"/>
        <v/>
      </c>
      <c r="DW35" s="232"/>
      <c r="DX35" s="232"/>
      <c r="DZ35" s="212">
        <f t="shared" si="28"/>
        <v>28</v>
      </c>
      <c r="EA35" s="224">
        <f t="shared" si="131"/>
        <v>0</v>
      </c>
      <c r="EB35" s="225">
        <f t="shared" si="134"/>
        <v>0</v>
      </c>
      <c r="EC35" s="225">
        <f t="shared" si="134"/>
        <v>0</v>
      </c>
      <c r="ED35" s="225">
        <f t="shared" si="134"/>
        <v>0</v>
      </c>
      <c r="EE35" s="225">
        <f t="shared" si="134"/>
        <v>0</v>
      </c>
      <c r="EF35" s="225">
        <f t="shared" si="8"/>
        <v>0</v>
      </c>
      <c r="EG35" s="225">
        <f t="shared" si="9"/>
        <v>0</v>
      </c>
      <c r="EH35" s="212"/>
      <c r="EI35" s="212"/>
      <c r="EJ35" s="212"/>
      <c r="EK35" s="214"/>
      <c r="EL35" s="212">
        <f t="shared" si="29"/>
        <v>28</v>
      </c>
      <c r="EM35" s="224">
        <f t="shared" si="133"/>
        <v>0</v>
      </c>
      <c r="EN35" s="225">
        <f>IFERROR(INDEX(RTO1CF,$EL35,'ANVA-MDS'!EB$7),0)</f>
        <v>0</v>
      </c>
      <c r="EO35" s="225">
        <f>IFERROR(INDEX(RTO1CF,$EL35,'ANVA-MDS'!EC$7),0)</f>
        <v>0</v>
      </c>
      <c r="EP35" s="225">
        <f>IFERROR(INDEX(RTO1CF,$EL35,'ANVA-MDS'!ED$7),0)</f>
        <v>0</v>
      </c>
      <c r="EQ35" s="225">
        <f>IFERROR(INDEX(RTO1CF,$EL35,'ANVA-MDS'!EE$7),0)</f>
        <v>0</v>
      </c>
      <c r="ER35" s="225">
        <f t="shared" si="11"/>
        <v>0</v>
      </c>
      <c r="ES35" s="225">
        <f t="shared" si="12"/>
        <v>0</v>
      </c>
      <c r="ET35" s="212"/>
      <c r="EU35" s="212"/>
      <c r="EV35" s="212"/>
      <c r="EW35" s="214"/>
      <c r="EX35" s="225">
        <f t="shared" si="13"/>
        <v>0</v>
      </c>
      <c r="EY35" s="214"/>
      <c r="EZ35" s="214"/>
    </row>
    <row r="36" spans="2:156" ht="12.75" customHeight="1" x14ac:dyDescent="0.25">
      <c r="J36" s="228">
        <v>28</v>
      </c>
      <c r="K36" s="229">
        <f t="shared" si="117"/>
        <v>0</v>
      </c>
      <c r="L36" s="230">
        <f t="shared" si="118"/>
        <v>2.2000000000000001E-4</v>
      </c>
      <c r="M36" s="230" t="str">
        <f t="shared" si="135"/>
        <v>ns</v>
      </c>
      <c r="N36" s="230" t="str">
        <f t="shared" si="135"/>
        <v>ns</v>
      </c>
      <c r="O36" s="230" t="str">
        <f t="shared" si="135"/>
        <v>ns</v>
      </c>
      <c r="P36" s="230" t="str">
        <f t="shared" si="135"/>
        <v>ns</v>
      </c>
      <c r="Q36" s="230" t="str">
        <f t="shared" si="135"/>
        <v>ns</v>
      </c>
      <c r="R36" s="230" t="str">
        <f t="shared" si="135"/>
        <v>ns</v>
      </c>
      <c r="S36" s="230" t="str">
        <f t="shared" si="135"/>
        <v>ns</v>
      </c>
      <c r="T36" s="230" t="str">
        <f t="shared" si="135"/>
        <v>ns</v>
      </c>
      <c r="U36" s="230" t="str">
        <f t="shared" si="135"/>
        <v>ns</v>
      </c>
      <c r="V36" s="230" t="str">
        <f t="shared" si="135"/>
        <v>ns</v>
      </c>
      <c r="W36" s="230" t="str">
        <f t="shared" si="136"/>
        <v>ns</v>
      </c>
      <c r="X36" s="230" t="str">
        <f t="shared" si="136"/>
        <v>ns</v>
      </c>
      <c r="Y36" s="230" t="str">
        <f t="shared" si="136"/>
        <v>ns</v>
      </c>
      <c r="Z36" s="230" t="str">
        <f t="shared" si="136"/>
        <v>ns</v>
      </c>
      <c r="AA36" s="230" t="str">
        <f t="shared" si="136"/>
        <v>ns</v>
      </c>
      <c r="AB36" s="230" t="str">
        <f t="shared" si="136"/>
        <v>ns</v>
      </c>
      <c r="AC36" s="230" t="str">
        <f t="shared" si="136"/>
        <v>ns</v>
      </c>
      <c r="AD36" s="230" t="str">
        <f t="shared" si="136"/>
        <v>ns</v>
      </c>
      <c r="AE36" s="230" t="str">
        <f t="shared" si="136"/>
        <v>ns</v>
      </c>
      <c r="AF36" s="230" t="str">
        <f t="shared" si="136"/>
        <v>ns</v>
      </c>
      <c r="AG36" s="230" t="str">
        <f t="shared" si="137"/>
        <v>ns</v>
      </c>
      <c r="AH36" s="230" t="str">
        <f t="shared" si="137"/>
        <v>ns</v>
      </c>
      <c r="AI36" s="230" t="str">
        <f t="shared" si="137"/>
        <v>ns</v>
      </c>
      <c r="AJ36" s="230" t="str">
        <f t="shared" si="137"/>
        <v>ns</v>
      </c>
      <c r="AK36" s="230" t="str">
        <f t="shared" si="137"/>
        <v>ns</v>
      </c>
      <c r="AL36" s="230" t="str">
        <f t="shared" si="137"/>
        <v>ns</v>
      </c>
      <c r="AM36" s="230" t="str">
        <f t="shared" si="137"/>
        <v>ns</v>
      </c>
      <c r="AN36" s="230" t="str">
        <f t="shared" si="137"/>
        <v>ns</v>
      </c>
      <c r="AO36" s="230" t="str">
        <f t="shared" si="137"/>
        <v/>
      </c>
      <c r="AP36" s="230" t="str">
        <f t="shared" si="137"/>
        <v/>
      </c>
      <c r="AQ36" s="230" t="str">
        <f t="shared" si="138"/>
        <v/>
      </c>
      <c r="AR36" s="230" t="str">
        <f t="shared" si="138"/>
        <v/>
      </c>
      <c r="AS36" s="230" t="str">
        <f t="shared" si="138"/>
        <v/>
      </c>
      <c r="AT36" s="230" t="str">
        <f t="shared" si="138"/>
        <v/>
      </c>
      <c r="AU36" s="230" t="str">
        <f t="shared" si="138"/>
        <v/>
      </c>
      <c r="AV36" s="230" t="str">
        <f t="shared" si="138"/>
        <v/>
      </c>
      <c r="AW36" s="230" t="str">
        <f t="shared" si="138"/>
        <v/>
      </c>
      <c r="AX36" s="230" t="str">
        <f t="shared" si="138"/>
        <v/>
      </c>
      <c r="AY36" s="230" t="str">
        <f t="shared" si="138"/>
        <v/>
      </c>
      <c r="AZ36" s="230" t="str">
        <f t="shared" si="138"/>
        <v/>
      </c>
      <c r="BA36" s="230" t="str">
        <f t="shared" si="139"/>
        <v/>
      </c>
      <c r="BB36" s="230" t="str">
        <f t="shared" si="139"/>
        <v/>
      </c>
      <c r="BC36" s="230" t="str">
        <f t="shared" si="139"/>
        <v/>
      </c>
      <c r="BD36" s="230" t="str">
        <f t="shared" si="139"/>
        <v/>
      </c>
      <c r="BE36" s="230" t="str">
        <f t="shared" si="139"/>
        <v/>
      </c>
      <c r="BF36" s="230" t="str">
        <f t="shared" si="139"/>
        <v/>
      </c>
      <c r="BG36" s="230" t="str">
        <f t="shared" si="139"/>
        <v/>
      </c>
      <c r="BH36" s="230" t="str">
        <f t="shared" si="139"/>
        <v/>
      </c>
      <c r="BI36" s="230" t="str">
        <f t="shared" si="139"/>
        <v/>
      </c>
      <c r="BJ36" s="230" t="str">
        <f t="shared" si="139"/>
        <v/>
      </c>
      <c r="BS36" s="197"/>
      <c r="BT36" s="197"/>
      <c r="BV36" s="228">
        <v>28</v>
      </c>
      <c r="BW36" s="229">
        <f t="shared" si="124"/>
        <v>0</v>
      </c>
      <c r="BX36" s="230">
        <f t="shared" si="125"/>
        <v>2.2000000000000001E-4</v>
      </c>
      <c r="BY36" s="231" t="str">
        <f t="shared" si="140"/>
        <v>s</v>
      </c>
      <c r="BZ36" s="231" t="str">
        <f t="shared" si="140"/>
        <v>s</v>
      </c>
      <c r="CA36" s="231" t="str">
        <f t="shared" si="140"/>
        <v>s</v>
      </c>
      <c r="CB36" s="231" t="str">
        <f t="shared" si="140"/>
        <v>ns</v>
      </c>
      <c r="CC36" s="231" t="str">
        <f t="shared" si="140"/>
        <v>ns</v>
      </c>
      <c r="CD36" s="231" t="str">
        <f t="shared" si="140"/>
        <v>ns</v>
      </c>
      <c r="CE36" s="231" t="str">
        <f t="shared" si="140"/>
        <v>ns</v>
      </c>
      <c r="CF36" s="231" t="str">
        <f t="shared" si="140"/>
        <v>ns</v>
      </c>
      <c r="CG36" s="231" t="str">
        <f t="shared" si="140"/>
        <v>ns</v>
      </c>
      <c r="CH36" s="231" t="str">
        <f t="shared" si="140"/>
        <v>ns</v>
      </c>
      <c r="CI36" s="231" t="str">
        <f t="shared" si="141"/>
        <v>ns</v>
      </c>
      <c r="CJ36" s="231" t="str">
        <f t="shared" si="141"/>
        <v>ns</v>
      </c>
      <c r="CK36" s="231" t="str">
        <f t="shared" si="141"/>
        <v>ns</v>
      </c>
      <c r="CL36" s="231" t="str">
        <f t="shared" si="141"/>
        <v>ns</v>
      </c>
      <c r="CM36" s="231" t="str">
        <f t="shared" si="141"/>
        <v>ns</v>
      </c>
      <c r="CN36" s="231" t="str">
        <f t="shared" si="141"/>
        <v>ns</v>
      </c>
      <c r="CO36" s="231" t="str">
        <f t="shared" si="141"/>
        <v>ns</v>
      </c>
      <c r="CP36" s="231" t="str">
        <f t="shared" si="141"/>
        <v>ns</v>
      </c>
      <c r="CQ36" s="231" t="str">
        <f t="shared" si="141"/>
        <v>ns</v>
      </c>
      <c r="CR36" s="231" t="str">
        <f t="shared" si="141"/>
        <v>ns</v>
      </c>
      <c r="CS36" s="231" t="str">
        <f t="shared" si="142"/>
        <v>ns</v>
      </c>
      <c r="CT36" s="231" t="str">
        <f t="shared" si="142"/>
        <v>ns</v>
      </c>
      <c r="CU36" s="231" t="str">
        <f t="shared" si="142"/>
        <v>ns</v>
      </c>
      <c r="CV36" s="231" t="str">
        <f t="shared" si="142"/>
        <v>ns</v>
      </c>
      <c r="CW36" s="231" t="str">
        <f t="shared" si="142"/>
        <v>ns</v>
      </c>
      <c r="CX36" s="231" t="str">
        <f t="shared" si="142"/>
        <v>ns</v>
      </c>
      <c r="CY36" s="231" t="str">
        <f t="shared" si="142"/>
        <v>ns</v>
      </c>
      <c r="CZ36" s="231" t="str">
        <f t="shared" si="142"/>
        <v>ns</v>
      </c>
      <c r="DA36" s="231" t="str">
        <f t="shared" si="142"/>
        <v/>
      </c>
      <c r="DB36" s="231" t="str">
        <f t="shared" si="142"/>
        <v/>
      </c>
      <c r="DC36" s="231" t="str">
        <f t="shared" si="143"/>
        <v/>
      </c>
      <c r="DD36" s="231" t="str">
        <f t="shared" si="143"/>
        <v/>
      </c>
      <c r="DE36" s="231" t="str">
        <f t="shared" si="143"/>
        <v/>
      </c>
      <c r="DF36" s="231" t="str">
        <f t="shared" si="143"/>
        <v/>
      </c>
      <c r="DG36" s="231" t="str">
        <f t="shared" si="143"/>
        <v/>
      </c>
      <c r="DH36" s="231" t="str">
        <f t="shared" si="143"/>
        <v/>
      </c>
      <c r="DI36" s="231" t="str">
        <f t="shared" si="143"/>
        <v/>
      </c>
      <c r="DJ36" s="231" t="str">
        <f t="shared" si="143"/>
        <v/>
      </c>
      <c r="DK36" s="231" t="str">
        <f t="shared" si="143"/>
        <v/>
      </c>
      <c r="DL36" s="231" t="str">
        <f t="shared" si="143"/>
        <v/>
      </c>
      <c r="DM36" s="231" t="str">
        <f t="shared" si="144"/>
        <v/>
      </c>
      <c r="DN36" s="231" t="str">
        <f t="shared" si="144"/>
        <v/>
      </c>
      <c r="DO36" s="231" t="str">
        <f t="shared" si="144"/>
        <v/>
      </c>
      <c r="DP36" s="231" t="str">
        <f t="shared" si="144"/>
        <v/>
      </c>
      <c r="DQ36" s="231" t="str">
        <f t="shared" si="144"/>
        <v/>
      </c>
      <c r="DR36" s="231" t="str">
        <f t="shared" si="144"/>
        <v/>
      </c>
      <c r="DS36" s="231" t="str">
        <f t="shared" si="144"/>
        <v/>
      </c>
      <c r="DT36" s="231" t="str">
        <f t="shared" si="144"/>
        <v/>
      </c>
      <c r="DU36" s="231" t="str">
        <f t="shared" si="144"/>
        <v/>
      </c>
      <c r="DV36" s="231" t="str">
        <f t="shared" si="144"/>
        <v/>
      </c>
      <c r="DW36" s="232"/>
      <c r="DX36" s="232"/>
      <c r="DZ36" s="212">
        <f t="shared" si="28"/>
        <v>29</v>
      </c>
      <c r="EA36" s="224">
        <f t="shared" si="131"/>
        <v>0</v>
      </c>
      <c r="EB36" s="225">
        <f t="shared" si="134"/>
        <v>0</v>
      </c>
      <c r="EC36" s="225">
        <f t="shared" si="134"/>
        <v>0</v>
      </c>
      <c r="ED36" s="225">
        <f t="shared" si="134"/>
        <v>0</v>
      </c>
      <c r="EE36" s="225">
        <f t="shared" si="134"/>
        <v>0</v>
      </c>
      <c r="EF36" s="225">
        <f t="shared" si="8"/>
        <v>0</v>
      </c>
      <c r="EG36" s="225">
        <f t="shared" si="9"/>
        <v>0</v>
      </c>
      <c r="EH36" s="212"/>
      <c r="EI36" s="212"/>
      <c r="EJ36" s="212"/>
      <c r="EK36" s="214"/>
      <c r="EL36" s="212">
        <f t="shared" si="29"/>
        <v>29</v>
      </c>
      <c r="EM36" s="224">
        <f t="shared" si="133"/>
        <v>0</v>
      </c>
      <c r="EN36" s="225">
        <f>IFERROR(INDEX(RTO1CF,$EL36,'ANVA-MDS'!EB$7),0)</f>
        <v>0</v>
      </c>
      <c r="EO36" s="225">
        <f>IFERROR(INDEX(RTO1CF,$EL36,'ANVA-MDS'!EC$7),0)</f>
        <v>0</v>
      </c>
      <c r="EP36" s="225">
        <f>IFERROR(INDEX(RTO1CF,$EL36,'ANVA-MDS'!ED$7),0)</f>
        <v>0</v>
      </c>
      <c r="EQ36" s="225">
        <f>IFERROR(INDEX(RTO1CF,$EL36,'ANVA-MDS'!EE$7),0)</f>
        <v>0</v>
      </c>
      <c r="ER36" s="225">
        <f t="shared" si="11"/>
        <v>0</v>
      </c>
      <c r="ES36" s="225">
        <f t="shared" si="12"/>
        <v>0</v>
      </c>
      <c r="ET36" s="212"/>
      <c r="EU36" s="212"/>
      <c r="EV36" s="212"/>
      <c r="EW36" s="214"/>
      <c r="EX36" s="225">
        <f t="shared" si="13"/>
        <v>0</v>
      </c>
      <c r="EY36" s="214"/>
      <c r="EZ36" s="214"/>
    </row>
    <row r="37" spans="2:156" ht="12.75" customHeight="1" x14ac:dyDescent="0.25">
      <c r="J37" s="228">
        <v>29</v>
      </c>
      <c r="K37" s="229">
        <f t="shared" si="117"/>
        <v>0</v>
      </c>
      <c r="L37" s="230">
        <f t="shared" si="118"/>
        <v>2.1000000000000001E-4</v>
      </c>
      <c r="M37" s="230" t="str">
        <f t="shared" si="135"/>
        <v>ns</v>
      </c>
      <c r="N37" s="230" t="str">
        <f t="shared" si="135"/>
        <v>ns</v>
      </c>
      <c r="O37" s="230" t="str">
        <f t="shared" si="135"/>
        <v>ns</v>
      </c>
      <c r="P37" s="230" t="str">
        <f t="shared" si="135"/>
        <v>ns</v>
      </c>
      <c r="Q37" s="230" t="str">
        <f t="shared" si="135"/>
        <v>ns</v>
      </c>
      <c r="R37" s="230" t="str">
        <f t="shared" si="135"/>
        <v>ns</v>
      </c>
      <c r="S37" s="230" t="str">
        <f t="shared" si="135"/>
        <v>ns</v>
      </c>
      <c r="T37" s="230" t="str">
        <f t="shared" si="135"/>
        <v>ns</v>
      </c>
      <c r="U37" s="230" t="str">
        <f t="shared" si="135"/>
        <v>ns</v>
      </c>
      <c r="V37" s="230" t="str">
        <f t="shared" si="135"/>
        <v>ns</v>
      </c>
      <c r="W37" s="230" t="str">
        <f t="shared" si="136"/>
        <v>ns</v>
      </c>
      <c r="X37" s="230" t="str">
        <f t="shared" si="136"/>
        <v>ns</v>
      </c>
      <c r="Y37" s="230" t="str">
        <f t="shared" si="136"/>
        <v>ns</v>
      </c>
      <c r="Z37" s="230" t="str">
        <f t="shared" si="136"/>
        <v>ns</v>
      </c>
      <c r="AA37" s="230" t="str">
        <f t="shared" si="136"/>
        <v>ns</v>
      </c>
      <c r="AB37" s="230" t="str">
        <f t="shared" si="136"/>
        <v>ns</v>
      </c>
      <c r="AC37" s="230" t="str">
        <f t="shared" si="136"/>
        <v>ns</v>
      </c>
      <c r="AD37" s="230" t="str">
        <f t="shared" si="136"/>
        <v>ns</v>
      </c>
      <c r="AE37" s="230" t="str">
        <f t="shared" si="136"/>
        <v>ns</v>
      </c>
      <c r="AF37" s="230" t="str">
        <f t="shared" si="136"/>
        <v>ns</v>
      </c>
      <c r="AG37" s="230" t="str">
        <f t="shared" si="137"/>
        <v>ns</v>
      </c>
      <c r="AH37" s="230" t="str">
        <f t="shared" si="137"/>
        <v>ns</v>
      </c>
      <c r="AI37" s="230" t="str">
        <f t="shared" si="137"/>
        <v>ns</v>
      </c>
      <c r="AJ37" s="230" t="str">
        <f t="shared" si="137"/>
        <v>ns</v>
      </c>
      <c r="AK37" s="230" t="str">
        <f t="shared" si="137"/>
        <v>ns</v>
      </c>
      <c r="AL37" s="230" t="str">
        <f t="shared" si="137"/>
        <v>ns</v>
      </c>
      <c r="AM37" s="230" t="str">
        <f t="shared" si="137"/>
        <v>ns</v>
      </c>
      <c r="AN37" s="230" t="str">
        <f t="shared" si="137"/>
        <v>ns</v>
      </c>
      <c r="AO37" s="230" t="str">
        <f t="shared" si="137"/>
        <v>ns</v>
      </c>
      <c r="AP37" s="230" t="str">
        <f t="shared" si="137"/>
        <v/>
      </c>
      <c r="AQ37" s="230" t="str">
        <f t="shared" si="138"/>
        <v/>
      </c>
      <c r="AR37" s="230" t="str">
        <f t="shared" si="138"/>
        <v/>
      </c>
      <c r="AS37" s="230" t="str">
        <f t="shared" si="138"/>
        <v/>
      </c>
      <c r="AT37" s="230" t="str">
        <f t="shared" si="138"/>
        <v/>
      </c>
      <c r="AU37" s="230" t="str">
        <f t="shared" si="138"/>
        <v/>
      </c>
      <c r="AV37" s="230" t="str">
        <f t="shared" si="138"/>
        <v/>
      </c>
      <c r="AW37" s="230" t="str">
        <f t="shared" si="138"/>
        <v/>
      </c>
      <c r="AX37" s="230" t="str">
        <f t="shared" si="138"/>
        <v/>
      </c>
      <c r="AY37" s="230" t="str">
        <f t="shared" si="138"/>
        <v/>
      </c>
      <c r="AZ37" s="230" t="str">
        <f t="shared" si="138"/>
        <v/>
      </c>
      <c r="BA37" s="230" t="str">
        <f t="shared" si="139"/>
        <v/>
      </c>
      <c r="BB37" s="230" t="str">
        <f t="shared" si="139"/>
        <v/>
      </c>
      <c r="BC37" s="230" t="str">
        <f t="shared" si="139"/>
        <v/>
      </c>
      <c r="BD37" s="230" t="str">
        <f t="shared" si="139"/>
        <v/>
      </c>
      <c r="BE37" s="230" t="str">
        <f t="shared" si="139"/>
        <v/>
      </c>
      <c r="BF37" s="230" t="str">
        <f t="shared" si="139"/>
        <v/>
      </c>
      <c r="BG37" s="230" t="str">
        <f t="shared" si="139"/>
        <v/>
      </c>
      <c r="BH37" s="230" t="str">
        <f t="shared" si="139"/>
        <v/>
      </c>
      <c r="BI37" s="230" t="str">
        <f t="shared" si="139"/>
        <v/>
      </c>
      <c r="BJ37" s="230" t="str">
        <f t="shared" si="139"/>
        <v/>
      </c>
      <c r="BS37" s="197"/>
      <c r="BT37" s="197"/>
      <c r="BV37" s="228">
        <v>29</v>
      </c>
      <c r="BW37" s="229">
        <f t="shared" si="124"/>
        <v>0</v>
      </c>
      <c r="BX37" s="230">
        <f t="shared" si="125"/>
        <v>2.1000000000000001E-4</v>
      </c>
      <c r="BY37" s="231" t="str">
        <f t="shared" si="140"/>
        <v>s</v>
      </c>
      <c r="BZ37" s="231" t="str">
        <f t="shared" si="140"/>
        <v>s</v>
      </c>
      <c r="CA37" s="231" t="str">
        <f t="shared" si="140"/>
        <v>s</v>
      </c>
      <c r="CB37" s="231" t="str">
        <f t="shared" si="140"/>
        <v>ns</v>
      </c>
      <c r="CC37" s="231" t="str">
        <f t="shared" si="140"/>
        <v>ns</v>
      </c>
      <c r="CD37" s="231" t="str">
        <f t="shared" si="140"/>
        <v>ns</v>
      </c>
      <c r="CE37" s="231" t="str">
        <f t="shared" si="140"/>
        <v>ns</v>
      </c>
      <c r="CF37" s="231" t="str">
        <f t="shared" si="140"/>
        <v>ns</v>
      </c>
      <c r="CG37" s="231" t="str">
        <f t="shared" si="140"/>
        <v>ns</v>
      </c>
      <c r="CH37" s="231" t="str">
        <f t="shared" si="140"/>
        <v>ns</v>
      </c>
      <c r="CI37" s="231" t="str">
        <f t="shared" si="141"/>
        <v>ns</v>
      </c>
      <c r="CJ37" s="231" t="str">
        <f t="shared" si="141"/>
        <v>ns</v>
      </c>
      <c r="CK37" s="231" t="str">
        <f t="shared" si="141"/>
        <v>ns</v>
      </c>
      <c r="CL37" s="231" t="str">
        <f t="shared" si="141"/>
        <v>ns</v>
      </c>
      <c r="CM37" s="231" t="str">
        <f t="shared" si="141"/>
        <v>ns</v>
      </c>
      <c r="CN37" s="231" t="str">
        <f t="shared" si="141"/>
        <v>ns</v>
      </c>
      <c r="CO37" s="231" t="str">
        <f t="shared" si="141"/>
        <v>ns</v>
      </c>
      <c r="CP37" s="231" t="str">
        <f t="shared" si="141"/>
        <v>ns</v>
      </c>
      <c r="CQ37" s="231" t="str">
        <f t="shared" si="141"/>
        <v>ns</v>
      </c>
      <c r="CR37" s="231" t="str">
        <f t="shared" si="141"/>
        <v>ns</v>
      </c>
      <c r="CS37" s="231" t="str">
        <f t="shared" si="142"/>
        <v>ns</v>
      </c>
      <c r="CT37" s="231" t="str">
        <f t="shared" si="142"/>
        <v>ns</v>
      </c>
      <c r="CU37" s="231" t="str">
        <f t="shared" si="142"/>
        <v>ns</v>
      </c>
      <c r="CV37" s="231" t="str">
        <f t="shared" si="142"/>
        <v>ns</v>
      </c>
      <c r="CW37" s="231" t="str">
        <f t="shared" si="142"/>
        <v>ns</v>
      </c>
      <c r="CX37" s="231" t="str">
        <f t="shared" si="142"/>
        <v>ns</v>
      </c>
      <c r="CY37" s="231" t="str">
        <f t="shared" si="142"/>
        <v>ns</v>
      </c>
      <c r="CZ37" s="231" t="str">
        <f t="shared" si="142"/>
        <v>ns</v>
      </c>
      <c r="DA37" s="231" t="str">
        <f t="shared" si="142"/>
        <v>ns</v>
      </c>
      <c r="DB37" s="231" t="str">
        <f t="shared" si="142"/>
        <v/>
      </c>
      <c r="DC37" s="231" t="str">
        <f t="shared" si="143"/>
        <v/>
      </c>
      <c r="DD37" s="231" t="str">
        <f t="shared" si="143"/>
        <v/>
      </c>
      <c r="DE37" s="231" t="str">
        <f t="shared" si="143"/>
        <v/>
      </c>
      <c r="DF37" s="231" t="str">
        <f t="shared" si="143"/>
        <v/>
      </c>
      <c r="DG37" s="231" t="str">
        <f t="shared" si="143"/>
        <v/>
      </c>
      <c r="DH37" s="231" t="str">
        <f t="shared" si="143"/>
        <v/>
      </c>
      <c r="DI37" s="231" t="str">
        <f t="shared" si="143"/>
        <v/>
      </c>
      <c r="DJ37" s="231" t="str">
        <f t="shared" si="143"/>
        <v/>
      </c>
      <c r="DK37" s="231" t="str">
        <f t="shared" si="143"/>
        <v/>
      </c>
      <c r="DL37" s="231" t="str">
        <f t="shared" si="143"/>
        <v/>
      </c>
      <c r="DM37" s="231" t="str">
        <f t="shared" si="144"/>
        <v/>
      </c>
      <c r="DN37" s="231" t="str">
        <f t="shared" si="144"/>
        <v/>
      </c>
      <c r="DO37" s="231" t="str">
        <f t="shared" si="144"/>
        <v/>
      </c>
      <c r="DP37" s="231" t="str">
        <f t="shared" si="144"/>
        <v/>
      </c>
      <c r="DQ37" s="231" t="str">
        <f t="shared" si="144"/>
        <v/>
      </c>
      <c r="DR37" s="231" t="str">
        <f t="shared" si="144"/>
        <v/>
      </c>
      <c r="DS37" s="231" t="str">
        <f t="shared" si="144"/>
        <v/>
      </c>
      <c r="DT37" s="231" t="str">
        <f t="shared" si="144"/>
        <v/>
      </c>
      <c r="DU37" s="231" t="str">
        <f t="shared" si="144"/>
        <v/>
      </c>
      <c r="DV37" s="231" t="str">
        <f t="shared" si="144"/>
        <v/>
      </c>
      <c r="DW37" s="232"/>
      <c r="DX37" s="232"/>
      <c r="DZ37" s="212">
        <f t="shared" si="28"/>
        <v>30</v>
      </c>
      <c r="EA37" s="224">
        <f t="shared" si="131"/>
        <v>0</v>
      </c>
      <c r="EB37" s="225">
        <f t="shared" si="134"/>
        <v>0</v>
      </c>
      <c r="EC37" s="225">
        <f t="shared" si="134"/>
        <v>0</v>
      </c>
      <c r="ED37" s="225">
        <f t="shared" si="134"/>
        <v>0</v>
      </c>
      <c r="EE37" s="225">
        <f t="shared" si="134"/>
        <v>0</v>
      </c>
      <c r="EF37" s="225">
        <f t="shared" si="8"/>
        <v>0</v>
      </c>
      <c r="EG37" s="225">
        <f t="shared" si="9"/>
        <v>0</v>
      </c>
      <c r="EH37" s="212"/>
      <c r="EI37" s="212"/>
      <c r="EJ37" s="212"/>
      <c r="EK37" s="214"/>
      <c r="EL37" s="212">
        <f t="shared" si="29"/>
        <v>30</v>
      </c>
      <c r="EM37" s="224">
        <f t="shared" si="133"/>
        <v>0</v>
      </c>
      <c r="EN37" s="225">
        <f>IFERROR(INDEX(RTO1CF,$EL37,'ANVA-MDS'!EB$7),0)</f>
        <v>0</v>
      </c>
      <c r="EO37" s="225">
        <f>IFERROR(INDEX(RTO1CF,$EL37,'ANVA-MDS'!EC$7),0)</f>
        <v>0</v>
      </c>
      <c r="EP37" s="225">
        <f>IFERROR(INDEX(RTO1CF,$EL37,'ANVA-MDS'!ED$7),0)</f>
        <v>0</v>
      </c>
      <c r="EQ37" s="225">
        <f>IFERROR(INDEX(RTO1CF,$EL37,'ANVA-MDS'!EE$7),0)</f>
        <v>0</v>
      </c>
      <c r="ER37" s="225">
        <f t="shared" si="11"/>
        <v>0</v>
      </c>
      <c r="ES37" s="225">
        <f t="shared" si="12"/>
        <v>0</v>
      </c>
      <c r="ET37" s="212"/>
      <c r="EU37" s="212"/>
      <c r="EV37" s="212"/>
      <c r="EW37" s="214"/>
      <c r="EX37" s="225">
        <f t="shared" si="13"/>
        <v>0</v>
      </c>
      <c r="EY37" s="214"/>
      <c r="EZ37" s="214"/>
    </row>
    <row r="38" spans="2:156" ht="12.75" customHeight="1" x14ac:dyDescent="0.25">
      <c r="J38" s="228">
        <v>30</v>
      </c>
      <c r="K38" s="229">
        <f t="shared" si="117"/>
        <v>0</v>
      </c>
      <c r="L38" s="230">
        <f t="shared" si="118"/>
        <v>2.0000000000000001E-4</v>
      </c>
      <c r="M38" s="230" t="str">
        <f t="shared" si="135"/>
        <v>ns</v>
      </c>
      <c r="N38" s="230" t="str">
        <f t="shared" si="135"/>
        <v>ns</v>
      </c>
      <c r="O38" s="230" t="str">
        <f t="shared" si="135"/>
        <v>ns</v>
      </c>
      <c r="P38" s="230" t="str">
        <f t="shared" si="135"/>
        <v>ns</v>
      </c>
      <c r="Q38" s="230" t="str">
        <f t="shared" si="135"/>
        <v>ns</v>
      </c>
      <c r="R38" s="230" t="str">
        <f t="shared" si="135"/>
        <v>ns</v>
      </c>
      <c r="S38" s="230" t="str">
        <f t="shared" si="135"/>
        <v>ns</v>
      </c>
      <c r="T38" s="230" t="str">
        <f t="shared" si="135"/>
        <v>ns</v>
      </c>
      <c r="U38" s="230" t="str">
        <f t="shared" si="135"/>
        <v>ns</v>
      </c>
      <c r="V38" s="230" t="str">
        <f t="shared" si="135"/>
        <v>ns</v>
      </c>
      <c r="W38" s="230" t="str">
        <f t="shared" si="136"/>
        <v>ns</v>
      </c>
      <c r="X38" s="230" t="str">
        <f t="shared" si="136"/>
        <v>ns</v>
      </c>
      <c r="Y38" s="230" t="str">
        <f t="shared" si="136"/>
        <v>ns</v>
      </c>
      <c r="Z38" s="230" t="str">
        <f t="shared" si="136"/>
        <v>ns</v>
      </c>
      <c r="AA38" s="230" t="str">
        <f t="shared" si="136"/>
        <v>ns</v>
      </c>
      <c r="AB38" s="230" t="str">
        <f t="shared" si="136"/>
        <v>ns</v>
      </c>
      <c r="AC38" s="230" t="str">
        <f t="shared" si="136"/>
        <v>ns</v>
      </c>
      <c r="AD38" s="230" t="str">
        <f t="shared" si="136"/>
        <v>ns</v>
      </c>
      <c r="AE38" s="230" t="str">
        <f t="shared" si="136"/>
        <v>ns</v>
      </c>
      <c r="AF38" s="230" t="str">
        <f t="shared" si="136"/>
        <v>ns</v>
      </c>
      <c r="AG38" s="230" t="str">
        <f t="shared" si="137"/>
        <v>ns</v>
      </c>
      <c r="AH38" s="230" t="str">
        <f t="shared" si="137"/>
        <v>ns</v>
      </c>
      <c r="AI38" s="230" t="str">
        <f t="shared" si="137"/>
        <v>ns</v>
      </c>
      <c r="AJ38" s="230" t="str">
        <f t="shared" si="137"/>
        <v>ns</v>
      </c>
      <c r="AK38" s="230" t="str">
        <f t="shared" si="137"/>
        <v>ns</v>
      </c>
      <c r="AL38" s="230" t="str">
        <f t="shared" si="137"/>
        <v>ns</v>
      </c>
      <c r="AM38" s="230" t="str">
        <f t="shared" si="137"/>
        <v>ns</v>
      </c>
      <c r="AN38" s="230" t="str">
        <f t="shared" si="137"/>
        <v>ns</v>
      </c>
      <c r="AO38" s="230" t="str">
        <f t="shared" si="137"/>
        <v>ns</v>
      </c>
      <c r="AP38" s="230" t="str">
        <f t="shared" si="137"/>
        <v>ns</v>
      </c>
      <c r="AQ38" s="230" t="str">
        <f t="shared" si="138"/>
        <v/>
      </c>
      <c r="AR38" s="230" t="str">
        <f t="shared" si="138"/>
        <v/>
      </c>
      <c r="AS38" s="230" t="str">
        <f t="shared" si="138"/>
        <v/>
      </c>
      <c r="AT38" s="230" t="str">
        <f t="shared" si="138"/>
        <v/>
      </c>
      <c r="AU38" s="230" t="str">
        <f t="shared" si="138"/>
        <v/>
      </c>
      <c r="AV38" s="230" t="str">
        <f t="shared" si="138"/>
        <v/>
      </c>
      <c r="AW38" s="230" t="str">
        <f t="shared" si="138"/>
        <v/>
      </c>
      <c r="AX38" s="230" t="str">
        <f t="shared" si="138"/>
        <v/>
      </c>
      <c r="AY38" s="230" t="str">
        <f t="shared" si="138"/>
        <v/>
      </c>
      <c r="AZ38" s="230" t="str">
        <f t="shared" si="138"/>
        <v/>
      </c>
      <c r="BA38" s="230" t="str">
        <f t="shared" si="139"/>
        <v/>
      </c>
      <c r="BB38" s="230" t="str">
        <f t="shared" si="139"/>
        <v/>
      </c>
      <c r="BC38" s="230" t="str">
        <f t="shared" si="139"/>
        <v/>
      </c>
      <c r="BD38" s="230" t="str">
        <f t="shared" si="139"/>
        <v/>
      </c>
      <c r="BE38" s="230" t="str">
        <f t="shared" si="139"/>
        <v/>
      </c>
      <c r="BF38" s="230" t="str">
        <f t="shared" si="139"/>
        <v/>
      </c>
      <c r="BG38" s="230" t="str">
        <f t="shared" si="139"/>
        <v/>
      </c>
      <c r="BH38" s="230" t="str">
        <f t="shared" si="139"/>
        <v/>
      </c>
      <c r="BI38" s="230" t="str">
        <f t="shared" si="139"/>
        <v/>
      </c>
      <c r="BJ38" s="230" t="str">
        <f t="shared" si="139"/>
        <v/>
      </c>
      <c r="BS38" s="197"/>
      <c r="BT38" s="197"/>
      <c r="BV38" s="228">
        <v>30</v>
      </c>
      <c r="BW38" s="229">
        <f t="shared" si="124"/>
        <v>0</v>
      </c>
      <c r="BX38" s="230">
        <f t="shared" si="125"/>
        <v>2.0000000000000001E-4</v>
      </c>
      <c r="BY38" s="231" t="str">
        <f t="shared" si="140"/>
        <v>s</v>
      </c>
      <c r="BZ38" s="231" t="str">
        <f t="shared" si="140"/>
        <v>s</v>
      </c>
      <c r="CA38" s="231" t="str">
        <f t="shared" si="140"/>
        <v>s</v>
      </c>
      <c r="CB38" s="231" t="str">
        <f t="shared" si="140"/>
        <v>ns</v>
      </c>
      <c r="CC38" s="231" t="str">
        <f t="shared" si="140"/>
        <v>ns</v>
      </c>
      <c r="CD38" s="231" t="str">
        <f t="shared" si="140"/>
        <v>ns</v>
      </c>
      <c r="CE38" s="231" t="str">
        <f t="shared" si="140"/>
        <v>ns</v>
      </c>
      <c r="CF38" s="231" t="str">
        <f t="shared" si="140"/>
        <v>ns</v>
      </c>
      <c r="CG38" s="231" t="str">
        <f t="shared" si="140"/>
        <v>ns</v>
      </c>
      <c r="CH38" s="231" t="str">
        <f t="shared" si="140"/>
        <v>ns</v>
      </c>
      <c r="CI38" s="231" t="str">
        <f t="shared" si="141"/>
        <v>ns</v>
      </c>
      <c r="CJ38" s="231" t="str">
        <f t="shared" si="141"/>
        <v>ns</v>
      </c>
      <c r="CK38" s="231" t="str">
        <f t="shared" si="141"/>
        <v>ns</v>
      </c>
      <c r="CL38" s="231" t="str">
        <f t="shared" si="141"/>
        <v>ns</v>
      </c>
      <c r="CM38" s="231" t="str">
        <f t="shared" si="141"/>
        <v>ns</v>
      </c>
      <c r="CN38" s="231" t="str">
        <f t="shared" si="141"/>
        <v>ns</v>
      </c>
      <c r="CO38" s="231" t="str">
        <f t="shared" si="141"/>
        <v>ns</v>
      </c>
      <c r="CP38" s="231" t="str">
        <f t="shared" si="141"/>
        <v>ns</v>
      </c>
      <c r="CQ38" s="231" t="str">
        <f t="shared" si="141"/>
        <v>ns</v>
      </c>
      <c r="CR38" s="231" t="str">
        <f t="shared" si="141"/>
        <v>ns</v>
      </c>
      <c r="CS38" s="231" t="str">
        <f t="shared" si="142"/>
        <v>ns</v>
      </c>
      <c r="CT38" s="231" t="str">
        <f t="shared" si="142"/>
        <v>ns</v>
      </c>
      <c r="CU38" s="231" t="str">
        <f t="shared" si="142"/>
        <v>ns</v>
      </c>
      <c r="CV38" s="231" t="str">
        <f t="shared" si="142"/>
        <v>ns</v>
      </c>
      <c r="CW38" s="231" t="str">
        <f t="shared" si="142"/>
        <v>ns</v>
      </c>
      <c r="CX38" s="231" t="str">
        <f t="shared" si="142"/>
        <v>ns</v>
      </c>
      <c r="CY38" s="231" t="str">
        <f t="shared" si="142"/>
        <v>ns</v>
      </c>
      <c r="CZ38" s="231" t="str">
        <f t="shared" si="142"/>
        <v>ns</v>
      </c>
      <c r="DA38" s="231" t="str">
        <f t="shared" si="142"/>
        <v>ns</v>
      </c>
      <c r="DB38" s="231" t="str">
        <f t="shared" si="142"/>
        <v>ns</v>
      </c>
      <c r="DC38" s="231" t="str">
        <f t="shared" si="143"/>
        <v/>
      </c>
      <c r="DD38" s="231" t="str">
        <f t="shared" si="143"/>
        <v/>
      </c>
      <c r="DE38" s="231" t="str">
        <f t="shared" si="143"/>
        <v/>
      </c>
      <c r="DF38" s="231" t="str">
        <f t="shared" si="143"/>
        <v/>
      </c>
      <c r="DG38" s="231" t="str">
        <f t="shared" si="143"/>
        <v/>
      </c>
      <c r="DH38" s="231" t="str">
        <f t="shared" si="143"/>
        <v/>
      </c>
      <c r="DI38" s="231" t="str">
        <f t="shared" si="143"/>
        <v/>
      </c>
      <c r="DJ38" s="231" t="str">
        <f t="shared" si="143"/>
        <v/>
      </c>
      <c r="DK38" s="231" t="str">
        <f t="shared" si="143"/>
        <v/>
      </c>
      <c r="DL38" s="231" t="str">
        <f t="shared" si="143"/>
        <v/>
      </c>
      <c r="DM38" s="231" t="str">
        <f t="shared" si="144"/>
        <v/>
      </c>
      <c r="DN38" s="231" t="str">
        <f t="shared" si="144"/>
        <v/>
      </c>
      <c r="DO38" s="231" t="str">
        <f t="shared" si="144"/>
        <v/>
      </c>
      <c r="DP38" s="231" t="str">
        <f t="shared" si="144"/>
        <v/>
      </c>
      <c r="DQ38" s="231" t="str">
        <f t="shared" si="144"/>
        <v/>
      </c>
      <c r="DR38" s="231" t="str">
        <f t="shared" si="144"/>
        <v/>
      </c>
      <c r="DS38" s="231" t="str">
        <f t="shared" si="144"/>
        <v/>
      </c>
      <c r="DT38" s="231" t="str">
        <f t="shared" si="144"/>
        <v/>
      </c>
      <c r="DU38" s="231" t="str">
        <f t="shared" si="144"/>
        <v/>
      </c>
      <c r="DV38" s="231" t="str">
        <f t="shared" si="144"/>
        <v/>
      </c>
      <c r="DW38" s="232"/>
      <c r="DX38" s="232"/>
      <c r="DZ38" s="212">
        <f t="shared" si="28"/>
        <v>31</v>
      </c>
      <c r="EA38" s="224">
        <f t="shared" si="131"/>
        <v>0</v>
      </c>
      <c r="EB38" s="225">
        <f t="shared" si="134"/>
        <v>0</v>
      </c>
      <c r="EC38" s="225">
        <f t="shared" si="134"/>
        <v>0</v>
      </c>
      <c r="ED38" s="225">
        <f t="shared" si="134"/>
        <v>0</v>
      </c>
      <c r="EE38" s="225">
        <f t="shared" si="134"/>
        <v>0</v>
      </c>
      <c r="EF38" s="225">
        <f t="shared" si="8"/>
        <v>0</v>
      </c>
      <c r="EG38" s="225">
        <f t="shared" si="9"/>
        <v>0</v>
      </c>
      <c r="EH38" s="212"/>
      <c r="EI38" s="212"/>
      <c r="EJ38" s="212"/>
      <c r="EK38" s="214"/>
      <c r="EL38" s="212">
        <f t="shared" si="29"/>
        <v>31</v>
      </c>
      <c r="EM38" s="224">
        <f t="shared" si="133"/>
        <v>0</v>
      </c>
      <c r="EN38" s="225">
        <f>IFERROR(INDEX(RTO1CF,$EL38,'ANVA-MDS'!EB$7),0)</f>
        <v>0</v>
      </c>
      <c r="EO38" s="225">
        <f>IFERROR(INDEX(RTO1CF,$EL38,'ANVA-MDS'!EC$7),0)</f>
        <v>0</v>
      </c>
      <c r="EP38" s="225">
        <f>IFERROR(INDEX(RTO1CF,$EL38,'ANVA-MDS'!ED$7),0)</f>
        <v>0</v>
      </c>
      <c r="EQ38" s="225">
        <f>IFERROR(INDEX(RTO1CF,$EL38,'ANVA-MDS'!EE$7),0)</f>
        <v>0</v>
      </c>
      <c r="ER38" s="225">
        <f t="shared" si="11"/>
        <v>0</v>
      </c>
      <c r="ES38" s="225">
        <f t="shared" si="12"/>
        <v>0</v>
      </c>
      <c r="ET38" s="212"/>
      <c r="EU38" s="212"/>
      <c r="EV38" s="212"/>
      <c r="EW38" s="214"/>
      <c r="EX38" s="225">
        <f t="shared" si="13"/>
        <v>0</v>
      </c>
      <c r="EY38" s="214"/>
      <c r="EZ38" s="214"/>
    </row>
    <row r="39" spans="2:156" ht="12.75" customHeight="1" x14ac:dyDescent="0.25">
      <c r="J39" s="228">
        <v>31</v>
      </c>
      <c r="K39" s="229">
        <f t="shared" si="117"/>
        <v>0</v>
      </c>
      <c r="L39" s="230">
        <f t="shared" si="118"/>
        <v>1.9000000000000001E-4</v>
      </c>
      <c r="M39" s="230" t="str">
        <f t="shared" ref="M39:V48" si="145">IF(M$8&gt;$J39,"",IF($F$13&gt;$G$13,"ns",IF(ABS($L39-INDEX(RTO1SF_ORD,M$8,2))&gt;$B$28,"s","ns")))</f>
        <v>ns</v>
      </c>
      <c r="N39" s="230" t="str">
        <f t="shared" si="145"/>
        <v>ns</v>
      </c>
      <c r="O39" s="230" t="str">
        <f t="shared" si="145"/>
        <v>ns</v>
      </c>
      <c r="P39" s="230" t="str">
        <f t="shared" si="145"/>
        <v>ns</v>
      </c>
      <c r="Q39" s="230" t="str">
        <f t="shared" si="145"/>
        <v>ns</v>
      </c>
      <c r="R39" s="230" t="str">
        <f t="shared" si="145"/>
        <v>ns</v>
      </c>
      <c r="S39" s="230" t="str">
        <f t="shared" si="145"/>
        <v>ns</v>
      </c>
      <c r="T39" s="230" t="str">
        <f t="shared" si="145"/>
        <v>ns</v>
      </c>
      <c r="U39" s="230" t="str">
        <f t="shared" si="145"/>
        <v>ns</v>
      </c>
      <c r="V39" s="230" t="str">
        <f t="shared" si="145"/>
        <v>ns</v>
      </c>
      <c r="W39" s="230" t="str">
        <f t="shared" ref="W39:AF48" si="146">IF(W$8&gt;$J39,"",IF($F$13&gt;$G$13,"ns",IF(ABS($L39-INDEX(RTO1SF_ORD,W$8,2))&gt;$B$28,"s","ns")))</f>
        <v>ns</v>
      </c>
      <c r="X39" s="230" t="str">
        <f t="shared" si="146"/>
        <v>ns</v>
      </c>
      <c r="Y39" s="230" t="str">
        <f t="shared" si="146"/>
        <v>ns</v>
      </c>
      <c r="Z39" s="230" t="str">
        <f t="shared" si="146"/>
        <v>ns</v>
      </c>
      <c r="AA39" s="230" t="str">
        <f t="shared" si="146"/>
        <v>ns</v>
      </c>
      <c r="AB39" s="230" t="str">
        <f t="shared" si="146"/>
        <v>ns</v>
      </c>
      <c r="AC39" s="230" t="str">
        <f t="shared" si="146"/>
        <v>ns</v>
      </c>
      <c r="AD39" s="230" t="str">
        <f t="shared" si="146"/>
        <v>ns</v>
      </c>
      <c r="AE39" s="230" t="str">
        <f t="shared" si="146"/>
        <v>ns</v>
      </c>
      <c r="AF39" s="230" t="str">
        <f t="shared" si="146"/>
        <v>ns</v>
      </c>
      <c r="AG39" s="230" t="str">
        <f t="shared" ref="AG39:AP48" si="147">IF(AG$8&gt;$J39,"",IF($F$13&gt;$G$13,"ns",IF(ABS($L39-INDEX(RTO1SF_ORD,AG$8,2))&gt;$B$28,"s","ns")))</f>
        <v>ns</v>
      </c>
      <c r="AH39" s="230" t="str">
        <f t="shared" si="147"/>
        <v>ns</v>
      </c>
      <c r="AI39" s="230" t="str">
        <f t="shared" si="147"/>
        <v>ns</v>
      </c>
      <c r="AJ39" s="230" t="str">
        <f t="shared" si="147"/>
        <v>ns</v>
      </c>
      <c r="AK39" s="230" t="str">
        <f t="shared" si="147"/>
        <v>ns</v>
      </c>
      <c r="AL39" s="230" t="str">
        <f t="shared" si="147"/>
        <v>ns</v>
      </c>
      <c r="AM39" s="230" t="str">
        <f t="shared" si="147"/>
        <v>ns</v>
      </c>
      <c r="AN39" s="230" t="str">
        <f t="shared" si="147"/>
        <v>ns</v>
      </c>
      <c r="AO39" s="230" t="str">
        <f t="shared" si="147"/>
        <v>ns</v>
      </c>
      <c r="AP39" s="230" t="str">
        <f t="shared" si="147"/>
        <v>ns</v>
      </c>
      <c r="AQ39" s="230" t="str">
        <f t="shared" ref="AQ39:AZ48" si="148">IF(AQ$8&gt;$J39,"",IF($F$13&gt;$G$13,"ns",IF(ABS($L39-INDEX(RTO1SF_ORD,AQ$8,2))&gt;$B$28,"s","ns")))</f>
        <v>ns</v>
      </c>
      <c r="AR39" s="230" t="str">
        <f t="shared" si="148"/>
        <v/>
      </c>
      <c r="AS39" s="230" t="str">
        <f t="shared" si="148"/>
        <v/>
      </c>
      <c r="AT39" s="230" t="str">
        <f t="shared" si="148"/>
        <v/>
      </c>
      <c r="AU39" s="230" t="str">
        <f t="shared" si="148"/>
        <v/>
      </c>
      <c r="AV39" s="230" t="str">
        <f t="shared" si="148"/>
        <v/>
      </c>
      <c r="AW39" s="230" t="str">
        <f t="shared" si="148"/>
        <v/>
      </c>
      <c r="AX39" s="230" t="str">
        <f t="shared" si="148"/>
        <v/>
      </c>
      <c r="AY39" s="230" t="str">
        <f t="shared" si="148"/>
        <v/>
      </c>
      <c r="AZ39" s="230" t="str">
        <f t="shared" si="148"/>
        <v/>
      </c>
      <c r="BA39" s="230" t="str">
        <f t="shared" ref="BA39:BJ48" si="149">IF(BA$8&gt;$J39,"",IF($F$13&gt;$G$13,"ns",IF(ABS($L39-INDEX(RTO1SF_ORD,BA$8,2))&gt;$B$28,"s","ns")))</f>
        <v/>
      </c>
      <c r="BB39" s="230" t="str">
        <f t="shared" si="149"/>
        <v/>
      </c>
      <c r="BC39" s="230" t="str">
        <f t="shared" si="149"/>
        <v/>
      </c>
      <c r="BD39" s="230" t="str">
        <f t="shared" si="149"/>
        <v/>
      </c>
      <c r="BE39" s="230" t="str">
        <f t="shared" si="149"/>
        <v/>
      </c>
      <c r="BF39" s="230" t="str">
        <f t="shared" si="149"/>
        <v/>
      </c>
      <c r="BG39" s="230" t="str">
        <f t="shared" si="149"/>
        <v/>
      </c>
      <c r="BH39" s="230" t="str">
        <f t="shared" si="149"/>
        <v/>
      </c>
      <c r="BI39" s="230" t="str">
        <f t="shared" si="149"/>
        <v/>
      </c>
      <c r="BJ39" s="230" t="str">
        <f t="shared" si="149"/>
        <v/>
      </c>
      <c r="BS39" s="197"/>
      <c r="BT39" s="197"/>
      <c r="BV39" s="228">
        <v>31</v>
      </c>
      <c r="BW39" s="229">
        <f t="shared" si="124"/>
        <v>0</v>
      </c>
      <c r="BX39" s="230">
        <f t="shared" si="125"/>
        <v>1.9000000000000001E-4</v>
      </c>
      <c r="BY39" s="231" t="str">
        <f t="shared" ref="BY39:CH48" si="150">IF(BY$8&gt;$BV39,"",IF($BR$13&gt;$BS$13,"ns",IF(ABS($BX39-INDEX(RTO1CF_ORD,BY$8,2))&gt;$BN$28,"s","ns")))</f>
        <v>s</v>
      </c>
      <c r="BZ39" s="231" t="str">
        <f t="shared" si="150"/>
        <v>s</v>
      </c>
      <c r="CA39" s="231" t="str">
        <f t="shared" si="150"/>
        <v>s</v>
      </c>
      <c r="CB39" s="231" t="str">
        <f t="shared" si="150"/>
        <v>ns</v>
      </c>
      <c r="CC39" s="231" t="str">
        <f t="shared" si="150"/>
        <v>ns</v>
      </c>
      <c r="CD39" s="231" t="str">
        <f t="shared" si="150"/>
        <v>ns</v>
      </c>
      <c r="CE39" s="231" t="str">
        <f t="shared" si="150"/>
        <v>ns</v>
      </c>
      <c r="CF39" s="231" t="str">
        <f t="shared" si="150"/>
        <v>ns</v>
      </c>
      <c r="CG39" s="231" t="str">
        <f t="shared" si="150"/>
        <v>ns</v>
      </c>
      <c r="CH39" s="231" t="str">
        <f t="shared" si="150"/>
        <v>ns</v>
      </c>
      <c r="CI39" s="231" t="str">
        <f t="shared" ref="CI39:CR48" si="151">IF(CI$8&gt;$BV39,"",IF($BR$13&gt;$BS$13,"ns",IF(ABS($BX39-INDEX(RTO1CF_ORD,CI$8,2))&gt;$BN$28,"s","ns")))</f>
        <v>ns</v>
      </c>
      <c r="CJ39" s="231" t="str">
        <f t="shared" si="151"/>
        <v>ns</v>
      </c>
      <c r="CK39" s="231" t="str">
        <f t="shared" si="151"/>
        <v>ns</v>
      </c>
      <c r="CL39" s="231" t="str">
        <f t="shared" si="151"/>
        <v>ns</v>
      </c>
      <c r="CM39" s="231" t="str">
        <f t="shared" si="151"/>
        <v>ns</v>
      </c>
      <c r="CN39" s="231" t="str">
        <f t="shared" si="151"/>
        <v>ns</v>
      </c>
      <c r="CO39" s="231" t="str">
        <f t="shared" si="151"/>
        <v>ns</v>
      </c>
      <c r="CP39" s="231" t="str">
        <f t="shared" si="151"/>
        <v>ns</v>
      </c>
      <c r="CQ39" s="231" t="str">
        <f t="shared" si="151"/>
        <v>ns</v>
      </c>
      <c r="CR39" s="231" t="str">
        <f t="shared" si="151"/>
        <v>ns</v>
      </c>
      <c r="CS39" s="231" t="str">
        <f t="shared" ref="CS39:DB48" si="152">IF(CS$8&gt;$BV39,"",IF($BR$13&gt;$BS$13,"ns",IF(ABS($BX39-INDEX(RTO1CF_ORD,CS$8,2))&gt;$BN$28,"s","ns")))</f>
        <v>ns</v>
      </c>
      <c r="CT39" s="231" t="str">
        <f t="shared" si="152"/>
        <v>ns</v>
      </c>
      <c r="CU39" s="231" t="str">
        <f t="shared" si="152"/>
        <v>ns</v>
      </c>
      <c r="CV39" s="231" t="str">
        <f t="shared" si="152"/>
        <v>ns</v>
      </c>
      <c r="CW39" s="231" t="str">
        <f t="shared" si="152"/>
        <v>ns</v>
      </c>
      <c r="CX39" s="231" t="str">
        <f t="shared" si="152"/>
        <v>ns</v>
      </c>
      <c r="CY39" s="231" t="str">
        <f t="shared" si="152"/>
        <v>ns</v>
      </c>
      <c r="CZ39" s="231" t="str">
        <f t="shared" si="152"/>
        <v>ns</v>
      </c>
      <c r="DA39" s="231" t="str">
        <f t="shared" si="152"/>
        <v>ns</v>
      </c>
      <c r="DB39" s="231" t="str">
        <f t="shared" si="152"/>
        <v>ns</v>
      </c>
      <c r="DC39" s="231" t="str">
        <f t="shared" ref="DC39:DL48" si="153">IF(DC$8&gt;$BV39,"",IF($BR$13&gt;$BS$13,"ns",IF(ABS($BX39-INDEX(RTO1CF_ORD,DC$8,2))&gt;$BN$28,"s","ns")))</f>
        <v>ns</v>
      </c>
      <c r="DD39" s="231" t="str">
        <f t="shared" si="153"/>
        <v/>
      </c>
      <c r="DE39" s="231" t="str">
        <f t="shared" si="153"/>
        <v/>
      </c>
      <c r="DF39" s="231" t="str">
        <f t="shared" si="153"/>
        <v/>
      </c>
      <c r="DG39" s="231" t="str">
        <f t="shared" si="153"/>
        <v/>
      </c>
      <c r="DH39" s="231" t="str">
        <f t="shared" si="153"/>
        <v/>
      </c>
      <c r="DI39" s="231" t="str">
        <f t="shared" si="153"/>
        <v/>
      </c>
      <c r="DJ39" s="231" t="str">
        <f t="shared" si="153"/>
        <v/>
      </c>
      <c r="DK39" s="231" t="str">
        <f t="shared" si="153"/>
        <v/>
      </c>
      <c r="DL39" s="231" t="str">
        <f t="shared" si="153"/>
        <v/>
      </c>
      <c r="DM39" s="231" t="str">
        <f t="shared" ref="DM39:DV48" si="154">IF(DM$8&gt;$BV39,"",IF($BR$13&gt;$BS$13,"ns",IF(ABS($BX39-INDEX(RTO1CF_ORD,DM$8,2))&gt;$BN$28,"s","ns")))</f>
        <v/>
      </c>
      <c r="DN39" s="231" t="str">
        <f t="shared" si="154"/>
        <v/>
      </c>
      <c r="DO39" s="231" t="str">
        <f t="shared" si="154"/>
        <v/>
      </c>
      <c r="DP39" s="231" t="str">
        <f t="shared" si="154"/>
        <v/>
      </c>
      <c r="DQ39" s="231" t="str">
        <f t="shared" si="154"/>
        <v/>
      </c>
      <c r="DR39" s="231" t="str">
        <f t="shared" si="154"/>
        <v/>
      </c>
      <c r="DS39" s="231" t="str">
        <f t="shared" si="154"/>
        <v/>
      </c>
      <c r="DT39" s="231" t="str">
        <f t="shared" si="154"/>
        <v/>
      </c>
      <c r="DU39" s="231" t="str">
        <f t="shared" si="154"/>
        <v/>
      </c>
      <c r="DV39" s="231" t="str">
        <f t="shared" si="154"/>
        <v/>
      </c>
      <c r="DW39" s="232"/>
      <c r="DX39" s="232"/>
      <c r="DZ39" s="212">
        <f t="shared" si="28"/>
        <v>32</v>
      </c>
      <c r="EA39" s="224">
        <f t="shared" si="131"/>
        <v>0</v>
      </c>
      <c r="EB39" s="225">
        <f t="shared" si="134"/>
        <v>0</v>
      </c>
      <c r="EC39" s="225">
        <f t="shared" si="134"/>
        <v>0</v>
      </c>
      <c r="ED39" s="225">
        <f t="shared" si="134"/>
        <v>0</v>
      </c>
      <c r="EE39" s="225">
        <f t="shared" si="134"/>
        <v>0</v>
      </c>
      <c r="EF39" s="225">
        <f t="shared" si="8"/>
        <v>0</v>
      </c>
      <c r="EG39" s="225">
        <f t="shared" si="9"/>
        <v>0</v>
      </c>
      <c r="EH39" s="212"/>
      <c r="EI39" s="212"/>
      <c r="EJ39" s="212"/>
      <c r="EK39" s="214"/>
      <c r="EL39" s="212">
        <f t="shared" si="29"/>
        <v>32</v>
      </c>
      <c r="EM39" s="224">
        <f t="shared" si="133"/>
        <v>0</v>
      </c>
      <c r="EN39" s="225">
        <f>IFERROR(INDEX(RTO1CF,$EL39,'ANVA-MDS'!EB$7),0)</f>
        <v>0</v>
      </c>
      <c r="EO39" s="225">
        <f>IFERROR(INDEX(RTO1CF,$EL39,'ANVA-MDS'!EC$7),0)</f>
        <v>0</v>
      </c>
      <c r="EP39" s="225">
        <f>IFERROR(INDEX(RTO1CF,$EL39,'ANVA-MDS'!ED$7),0)</f>
        <v>0</v>
      </c>
      <c r="EQ39" s="225">
        <f>IFERROR(INDEX(RTO1CF,$EL39,'ANVA-MDS'!EE$7),0)</f>
        <v>0</v>
      </c>
      <c r="ER39" s="225">
        <f t="shared" si="11"/>
        <v>0</v>
      </c>
      <c r="ES39" s="225">
        <f t="shared" si="12"/>
        <v>0</v>
      </c>
      <c r="ET39" s="212"/>
      <c r="EU39" s="212"/>
      <c r="EV39" s="212"/>
      <c r="EW39" s="214"/>
      <c r="EX39" s="225">
        <f t="shared" si="13"/>
        <v>0</v>
      </c>
      <c r="EY39" s="214"/>
      <c r="EZ39" s="214"/>
    </row>
    <row r="40" spans="2:156" ht="12.75" customHeight="1" x14ac:dyDescent="0.25">
      <c r="J40" s="228">
        <v>32</v>
      </c>
      <c r="K40" s="229">
        <f t="shared" si="117"/>
        <v>0</v>
      </c>
      <c r="L40" s="230">
        <f t="shared" si="118"/>
        <v>1.8000000000000001E-4</v>
      </c>
      <c r="M40" s="230" t="str">
        <f t="shared" si="145"/>
        <v>ns</v>
      </c>
      <c r="N40" s="230" t="str">
        <f t="shared" si="145"/>
        <v>ns</v>
      </c>
      <c r="O40" s="230" t="str">
        <f t="shared" si="145"/>
        <v>ns</v>
      </c>
      <c r="P40" s="230" t="str">
        <f t="shared" si="145"/>
        <v>ns</v>
      </c>
      <c r="Q40" s="230" t="str">
        <f t="shared" si="145"/>
        <v>ns</v>
      </c>
      <c r="R40" s="230" t="str">
        <f t="shared" si="145"/>
        <v>ns</v>
      </c>
      <c r="S40" s="230" t="str">
        <f t="shared" si="145"/>
        <v>ns</v>
      </c>
      <c r="T40" s="230" t="str">
        <f t="shared" si="145"/>
        <v>ns</v>
      </c>
      <c r="U40" s="230" t="str">
        <f t="shared" si="145"/>
        <v>ns</v>
      </c>
      <c r="V40" s="230" t="str">
        <f t="shared" si="145"/>
        <v>ns</v>
      </c>
      <c r="W40" s="230" t="str">
        <f t="shared" si="146"/>
        <v>ns</v>
      </c>
      <c r="X40" s="230" t="str">
        <f t="shared" si="146"/>
        <v>ns</v>
      </c>
      <c r="Y40" s="230" t="str">
        <f t="shared" si="146"/>
        <v>ns</v>
      </c>
      <c r="Z40" s="230" t="str">
        <f t="shared" si="146"/>
        <v>ns</v>
      </c>
      <c r="AA40" s="230" t="str">
        <f t="shared" si="146"/>
        <v>ns</v>
      </c>
      <c r="AB40" s="230" t="str">
        <f t="shared" si="146"/>
        <v>ns</v>
      </c>
      <c r="AC40" s="230" t="str">
        <f t="shared" si="146"/>
        <v>ns</v>
      </c>
      <c r="AD40" s="230" t="str">
        <f t="shared" si="146"/>
        <v>ns</v>
      </c>
      <c r="AE40" s="230" t="str">
        <f t="shared" si="146"/>
        <v>ns</v>
      </c>
      <c r="AF40" s="230" t="str">
        <f t="shared" si="146"/>
        <v>ns</v>
      </c>
      <c r="AG40" s="230" t="str">
        <f t="shared" si="147"/>
        <v>ns</v>
      </c>
      <c r="AH40" s="230" t="str">
        <f t="shared" si="147"/>
        <v>ns</v>
      </c>
      <c r="AI40" s="230" t="str">
        <f t="shared" si="147"/>
        <v>ns</v>
      </c>
      <c r="AJ40" s="230" t="str">
        <f t="shared" si="147"/>
        <v>ns</v>
      </c>
      <c r="AK40" s="230" t="str">
        <f t="shared" si="147"/>
        <v>ns</v>
      </c>
      <c r="AL40" s="230" t="str">
        <f t="shared" si="147"/>
        <v>ns</v>
      </c>
      <c r="AM40" s="230" t="str">
        <f t="shared" si="147"/>
        <v>ns</v>
      </c>
      <c r="AN40" s="230" t="str">
        <f t="shared" si="147"/>
        <v>ns</v>
      </c>
      <c r="AO40" s="230" t="str">
        <f t="shared" si="147"/>
        <v>ns</v>
      </c>
      <c r="AP40" s="230" t="str">
        <f t="shared" si="147"/>
        <v>ns</v>
      </c>
      <c r="AQ40" s="230" t="str">
        <f t="shared" si="148"/>
        <v>ns</v>
      </c>
      <c r="AR40" s="230" t="str">
        <f t="shared" si="148"/>
        <v>ns</v>
      </c>
      <c r="AS40" s="230" t="str">
        <f t="shared" si="148"/>
        <v/>
      </c>
      <c r="AT40" s="230" t="str">
        <f t="shared" si="148"/>
        <v/>
      </c>
      <c r="AU40" s="230" t="str">
        <f t="shared" si="148"/>
        <v/>
      </c>
      <c r="AV40" s="230" t="str">
        <f t="shared" si="148"/>
        <v/>
      </c>
      <c r="AW40" s="230" t="str">
        <f t="shared" si="148"/>
        <v/>
      </c>
      <c r="AX40" s="230" t="str">
        <f t="shared" si="148"/>
        <v/>
      </c>
      <c r="AY40" s="230" t="str">
        <f t="shared" si="148"/>
        <v/>
      </c>
      <c r="AZ40" s="230" t="str">
        <f t="shared" si="148"/>
        <v/>
      </c>
      <c r="BA40" s="230" t="str">
        <f t="shared" si="149"/>
        <v/>
      </c>
      <c r="BB40" s="230" t="str">
        <f t="shared" si="149"/>
        <v/>
      </c>
      <c r="BC40" s="230" t="str">
        <f t="shared" si="149"/>
        <v/>
      </c>
      <c r="BD40" s="230" t="str">
        <f t="shared" si="149"/>
        <v/>
      </c>
      <c r="BE40" s="230" t="str">
        <f t="shared" si="149"/>
        <v/>
      </c>
      <c r="BF40" s="230" t="str">
        <f t="shared" si="149"/>
        <v/>
      </c>
      <c r="BG40" s="230" t="str">
        <f t="shared" si="149"/>
        <v/>
      </c>
      <c r="BH40" s="230" t="str">
        <f t="shared" si="149"/>
        <v/>
      </c>
      <c r="BI40" s="230" t="str">
        <f t="shared" si="149"/>
        <v/>
      </c>
      <c r="BJ40" s="230" t="str">
        <f t="shared" si="149"/>
        <v/>
      </c>
      <c r="BS40" s="197"/>
      <c r="BT40" s="197"/>
      <c r="BV40" s="228">
        <v>32</v>
      </c>
      <c r="BW40" s="229">
        <f t="shared" si="124"/>
        <v>0</v>
      </c>
      <c r="BX40" s="230">
        <f t="shared" si="125"/>
        <v>1.8000000000000001E-4</v>
      </c>
      <c r="BY40" s="231" t="str">
        <f t="shared" si="150"/>
        <v>s</v>
      </c>
      <c r="BZ40" s="231" t="str">
        <f t="shared" si="150"/>
        <v>s</v>
      </c>
      <c r="CA40" s="231" t="str">
        <f t="shared" si="150"/>
        <v>s</v>
      </c>
      <c r="CB40" s="231" t="str">
        <f t="shared" si="150"/>
        <v>ns</v>
      </c>
      <c r="CC40" s="231" t="str">
        <f t="shared" si="150"/>
        <v>ns</v>
      </c>
      <c r="CD40" s="231" t="str">
        <f t="shared" si="150"/>
        <v>ns</v>
      </c>
      <c r="CE40" s="231" t="str">
        <f t="shared" si="150"/>
        <v>ns</v>
      </c>
      <c r="CF40" s="231" t="str">
        <f t="shared" si="150"/>
        <v>ns</v>
      </c>
      <c r="CG40" s="231" t="str">
        <f t="shared" si="150"/>
        <v>ns</v>
      </c>
      <c r="CH40" s="231" t="str">
        <f t="shared" si="150"/>
        <v>ns</v>
      </c>
      <c r="CI40" s="231" t="str">
        <f t="shared" si="151"/>
        <v>ns</v>
      </c>
      <c r="CJ40" s="231" t="str">
        <f t="shared" si="151"/>
        <v>ns</v>
      </c>
      <c r="CK40" s="231" t="str">
        <f t="shared" si="151"/>
        <v>ns</v>
      </c>
      <c r="CL40" s="231" t="str">
        <f t="shared" si="151"/>
        <v>ns</v>
      </c>
      <c r="CM40" s="231" t="str">
        <f t="shared" si="151"/>
        <v>ns</v>
      </c>
      <c r="CN40" s="231" t="str">
        <f t="shared" si="151"/>
        <v>ns</v>
      </c>
      <c r="CO40" s="231" t="str">
        <f t="shared" si="151"/>
        <v>ns</v>
      </c>
      <c r="CP40" s="231" t="str">
        <f t="shared" si="151"/>
        <v>ns</v>
      </c>
      <c r="CQ40" s="231" t="str">
        <f t="shared" si="151"/>
        <v>ns</v>
      </c>
      <c r="CR40" s="231" t="str">
        <f t="shared" si="151"/>
        <v>ns</v>
      </c>
      <c r="CS40" s="231" t="str">
        <f t="shared" si="152"/>
        <v>ns</v>
      </c>
      <c r="CT40" s="231" t="str">
        <f t="shared" si="152"/>
        <v>ns</v>
      </c>
      <c r="CU40" s="231" t="str">
        <f t="shared" si="152"/>
        <v>ns</v>
      </c>
      <c r="CV40" s="231" t="str">
        <f t="shared" si="152"/>
        <v>ns</v>
      </c>
      <c r="CW40" s="231" t="str">
        <f t="shared" si="152"/>
        <v>ns</v>
      </c>
      <c r="CX40" s="231" t="str">
        <f t="shared" si="152"/>
        <v>ns</v>
      </c>
      <c r="CY40" s="231" t="str">
        <f t="shared" si="152"/>
        <v>ns</v>
      </c>
      <c r="CZ40" s="231" t="str">
        <f t="shared" si="152"/>
        <v>ns</v>
      </c>
      <c r="DA40" s="231" t="str">
        <f t="shared" si="152"/>
        <v>ns</v>
      </c>
      <c r="DB40" s="231" t="str">
        <f t="shared" si="152"/>
        <v>ns</v>
      </c>
      <c r="DC40" s="231" t="str">
        <f t="shared" si="153"/>
        <v>ns</v>
      </c>
      <c r="DD40" s="231" t="str">
        <f t="shared" si="153"/>
        <v>ns</v>
      </c>
      <c r="DE40" s="231" t="str">
        <f t="shared" si="153"/>
        <v/>
      </c>
      <c r="DF40" s="231" t="str">
        <f t="shared" si="153"/>
        <v/>
      </c>
      <c r="DG40" s="231" t="str">
        <f t="shared" si="153"/>
        <v/>
      </c>
      <c r="DH40" s="231" t="str">
        <f t="shared" si="153"/>
        <v/>
      </c>
      <c r="DI40" s="231" t="str">
        <f t="shared" si="153"/>
        <v/>
      </c>
      <c r="DJ40" s="231" t="str">
        <f t="shared" si="153"/>
        <v/>
      </c>
      <c r="DK40" s="231" t="str">
        <f t="shared" si="153"/>
        <v/>
      </c>
      <c r="DL40" s="231" t="str">
        <f t="shared" si="153"/>
        <v/>
      </c>
      <c r="DM40" s="231" t="str">
        <f t="shared" si="154"/>
        <v/>
      </c>
      <c r="DN40" s="231" t="str">
        <f t="shared" si="154"/>
        <v/>
      </c>
      <c r="DO40" s="231" t="str">
        <f t="shared" si="154"/>
        <v/>
      </c>
      <c r="DP40" s="231" t="str">
        <f t="shared" si="154"/>
        <v/>
      </c>
      <c r="DQ40" s="231" t="str">
        <f t="shared" si="154"/>
        <v/>
      </c>
      <c r="DR40" s="231" t="str">
        <f t="shared" si="154"/>
        <v/>
      </c>
      <c r="DS40" s="231" t="str">
        <f t="shared" si="154"/>
        <v/>
      </c>
      <c r="DT40" s="231" t="str">
        <f t="shared" si="154"/>
        <v/>
      </c>
      <c r="DU40" s="231" t="str">
        <f t="shared" si="154"/>
        <v/>
      </c>
      <c r="DV40" s="231" t="str">
        <f t="shared" si="154"/>
        <v/>
      </c>
      <c r="DW40" s="232"/>
      <c r="DX40" s="232"/>
      <c r="DZ40" s="212">
        <f t="shared" si="28"/>
        <v>33</v>
      </c>
      <c r="EA40" s="224">
        <f t="shared" ref="EA40:EA57" si="155">IFERROR(INDEX(RTO1CV,$DZ40,1),0)</f>
        <v>0</v>
      </c>
      <c r="EB40" s="225">
        <f t="shared" si="134"/>
        <v>0</v>
      </c>
      <c r="EC40" s="225">
        <f t="shared" si="134"/>
        <v>0</v>
      </c>
      <c r="ED40" s="225">
        <f t="shared" si="134"/>
        <v>0</v>
      </c>
      <c r="EE40" s="225">
        <f t="shared" si="134"/>
        <v>0</v>
      </c>
      <c r="EF40" s="225">
        <f t="shared" si="8"/>
        <v>0</v>
      </c>
      <c r="EG40" s="225">
        <f t="shared" si="9"/>
        <v>0</v>
      </c>
      <c r="EH40" s="212"/>
      <c r="EI40" s="212"/>
      <c r="EJ40" s="212"/>
      <c r="EK40" s="214"/>
      <c r="EL40" s="212">
        <f t="shared" si="29"/>
        <v>33</v>
      </c>
      <c r="EM40" s="224">
        <f t="shared" ref="EM40:EM57" si="156">IFERROR(INDEX(RTO1CV,$EL40,1),0)</f>
        <v>0</v>
      </c>
      <c r="EN40" s="225">
        <f>IFERROR(INDEX(RTO1CF,$EL40,'ANVA-MDS'!EB$7),0)</f>
        <v>0</v>
      </c>
      <c r="EO40" s="225">
        <f>IFERROR(INDEX(RTO1CF,$EL40,'ANVA-MDS'!EC$7),0)</f>
        <v>0</v>
      </c>
      <c r="EP40" s="225">
        <f>IFERROR(INDEX(RTO1CF,$EL40,'ANVA-MDS'!ED$7),0)</f>
        <v>0</v>
      </c>
      <c r="EQ40" s="225">
        <f>IFERROR(INDEX(RTO1CF,$EL40,'ANVA-MDS'!EE$7),0)</f>
        <v>0</v>
      </c>
      <c r="ER40" s="225">
        <f t="shared" si="11"/>
        <v>0</v>
      </c>
      <c r="ES40" s="225">
        <f t="shared" si="12"/>
        <v>0</v>
      </c>
      <c r="ET40" s="212"/>
      <c r="EU40" s="212"/>
      <c r="EV40" s="212"/>
      <c r="EW40" s="214"/>
      <c r="EX40" s="225">
        <f t="shared" si="13"/>
        <v>0</v>
      </c>
      <c r="EY40" s="214"/>
      <c r="EZ40" s="214"/>
    </row>
    <row r="41" spans="2:156" ht="12.75" customHeight="1" x14ac:dyDescent="0.25">
      <c r="J41" s="228">
        <v>33</v>
      </c>
      <c r="K41" s="229">
        <f t="shared" ref="K41:K58" si="157">IFERROR(INDEX(RTO1SF_ORD,J41,1),"sd")</f>
        <v>0</v>
      </c>
      <c r="L41" s="230">
        <f t="shared" ref="L41:L58" si="158">IFERROR(INDEX(RTO1SF_ORD,J41,2),"sd")</f>
        <v>1.7000000000000001E-4</v>
      </c>
      <c r="M41" s="230" t="str">
        <f t="shared" si="145"/>
        <v>ns</v>
      </c>
      <c r="N41" s="230" t="str">
        <f t="shared" si="145"/>
        <v>ns</v>
      </c>
      <c r="O41" s="230" t="str">
        <f t="shared" si="145"/>
        <v>ns</v>
      </c>
      <c r="P41" s="230" t="str">
        <f t="shared" si="145"/>
        <v>ns</v>
      </c>
      <c r="Q41" s="230" t="str">
        <f t="shared" si="145"/>
        <v>ns</v>
      </c>
      <c r="R41" s="230" t="str">
        <f t="shared" si="145"/>
        <v>ns</v>
      </c>
      <c r="S41" s="230" t="str">
        <f t="shared" si="145"/>
        <v>ns</v>
      </c>
      <c r="T41" s="230" t="str">
        <f t="shared" si="145"/>
        <v>ns</v>
      </c>
      <c r="U41" s="230" t="str">
        <f t="shared" si="145"/>
        <v>ns</v>
      </c>
      <c r="V41" s="230" t="str">
        <f t="shared" si="145"/>
        <v>ns</v>
      </c>
      <c r="W41" s="230" t="str">
        <f t="shared" si="146"/>
        <v>ns</v>
      </c>
      <c r="X41" s="230" t="str">
        <f t="shared" si="146"/>
        <v>ns</v>
      </c>
      <c r="Y41" s="230" t="str">
        <f t="shared" si="146"/>
        <v>ns</v>
      </c>
      <c r="Z41" s="230" t="str">
        <f t="shared" si="146"/>
        <v>ns</v>
      </c>
      <c r="AA41" s="230" t="str">
        <f t="shared" si="146"/>
        <v>ns</v>
      </c>
      <c r="AB41" s="230" t="str">
        <f t="shared" si="146"/>
        <v>ns</v>
      </c>
      <c r="AC41" s="230" t="str">
        <f t="shared" si="146"/>
        <v>ns</v>
      </c>
      <c r="AD41" s="230" t="str">
        <f t="shared" si="146"/>
        <v>ns</v>
      </c>
      <c r="AE41" s="230" t="str">
        <f t="shared" si="146"/>
        <v>ns</v>
      </c>
      <c r="AF41" s="230" t="str">
        <f t="shared" si="146"/>
        <v>ns</v>
      </c>
      <c r="AG41" s="230" t="str">
        <f t="shared" si="147"/>
        <v>ns</v>
      </c>
      <c r="AH41" s="230" t="str">
        <f t="shared" si="147"/>
        <v>ns</v>
      </c>
      <c r="AI41" s="230" t="str">
        <f t="shared" si="147"/>
        <v>ns</v>
      </c>
      <c r="AJ41" s="230" t="str">
        <f t="shared" si="147"/>
        <v>ns</v>
      </c>
      <c r="AK41" s="230" t="str">
        <f t="shared" si="147"/>
        <v>ns</v>
      </c>
      <c r="AL41" s="230" t="str">
        <f t="shared" si="147"/>
        <v>ns</v>
      </c>
      <c r="AM41" s="230" t="str">
        <f t="shared" si="147"/>
        <v>ns</v>
      </c>
      <c r="AN41" s="230" t="str">
        <f t="shared" si="147"/>
        <v>ns</v>
      </c>
      <c r="AO41" s="230" t="str">
        <f t="shared" si="147"/>
        <v>ns</v>
      </c>
      <c r="AP41" s="230" t="str">
        <f t="shared" si="147"/>
        <v>ns</v>
      </c>
      <c r="AQ41" s="230" t="str">
        <f t="shared" si="148"/>
        <v>ns</v>
      </c>
      <c r="AR41" s="230" t="str">
        <f t="shared" si="148"/>
        <v>ns</v>
      </c>
      <c r="AS41" s="230" t="str">
        <f t="shared" si="148"/>
        <v>ns</v>
      </c>
      <c r="AT41" s="230" t="str">
        <f t="shared" si="148"/>
        <v/>
      </c>
      <c r="AU41" s="230" t="str">
        <f t="shared" si="148"/>
        <v/>
      </c>
      <c r="AV41" s="230" t="str">
        <f t="shared" si="148"/>
        <v/>
      </c>
      <c r="AW41" s="230" t="str">
        <f t="shared" si="148"/>
        <v/>
      </c>
      <c r="AX41" s="230" t="str">
        <f t="shared" si="148"/>
        <v/>
      </c>
      <c r="AY41" s="230" t="str">
        <f t="shared" si="148"/>
        <v/>
      </c>
      <c r="AZ41" s="230" t="str">
        <f t="shared" si="148"/>
        <v/>
      </c>
      <c r="BA41" s="230" t="str">
        <f t="shared" si="149"/>
        <v/>
      </c>
      <c r="BB41" s="230" t="str">
        <f t="shared" si="149"/>
        <v/>
      </c>
      <c r="BC41" s="230" t="str">
        <f t="shared" si="149"/>
        <v/>
      </c>
      <c r="BD41" s="230" t="str">
        <f t="shared" si="149"/>
        <v/>
      </c>
      <c r="BE41" s="230" t="str">
        <f t="shared" si="149"/>
        <v/>
      </c>
      <c r="BF41" s="230" t="str">
        <f t="shared" si="149"/>
        <v/>
      </c>
      <c r="BG41" s="230" t="str">
        <f t="shared" si="149"/>
        <v/>
      </c>
      <c r="BH41" s="230" t="str">
        <f t="shared" si="149"/>
        <v/>
      </c>
      <c r="BI41" s="230" t="str">
        <f t="shared" si="149"/>
        <v/>
      </c>
      <c r="BJ41" s="230" t="str">
        <f t="shared" si="149"/>
        <v/>
      </c>
      <c r="BS41" s="197"/>
      <c r="BT41" s="243"/>
      <c r="BV41" s="228">
        <v>33</v>
      </c>
      <c r="BW41" s="229">
        <f t="shared" ref="BW41:BW58" si="159">IFERROR(INDEX(RTO1CF_ORD,BV41,1),"sd")</f>
        <v>0</v>
      </c>
      <c r="BX41" s="230">
        <f t="shared" ref="BX41:BX58" si="160">IFERROR(INDEX(RTO1CF_ORD,BV41,2),"sd")</f>
        <v>1.7000000000000001E-4</v>
      </c>
      <c r="BY41" s="231" t="str">
        <f t="shared" si="150"/>
        <v>s</v>
      </c>
      <c r="BZ41" s="231" t="str">
        <f t="shared" si="150"/>
        <v>s</v>
      </c>
      <c r="CA41" s="231" t="str">
        <f t="shared" si="150"/>
        <v>s</v>
      </c>
      <c r="CB41" s="231" t="str">
        <f t="shared" si="150"/>
        <v>ns</v>
      </c>
      <c r="CC41" s="231" t="str">
        <f t="shared" si="150"/>
        <v>ns</v>
      </c>
      <c r="CD41" s="231" t="str">
        <f t="shared" si="150"/>
        <v>ns</v>
      </c>
      <c r="CE41" s="231" t="str">
        <f t="shared" si="150"/>
        <v>ns</v>
      </c>
      <c r="CF41" s="231" t="str">
        <f t="shared" si="150"/>
        <v>ns</v>
      </c>
      <c r="CG41" s="231" t="str">
        <f t="shared" si="150"/>
        <v>ns</v>
      </c>
      <c r="CH41" s="231" t="str">
        <f t="shared" si="150"/>
        <v>ns</v>
      </c>
      <c r="CI41" s="231" t="str">
        <f t="shared" si="151"/>
        <v>ns</v>
      </c>
      <c r="CJ41" s="231" t="str">
        <f t="shared" si="151"/>
        <v>ns</v>
      </c>
      <c r="CK41" s="231" t="str">
        <f t="shared" si="151"/>
        <v>ns</v>
      </c>
      <c r="CL41" s="231" t="str">
        <f t="shared" si="151"/>
        <v>ns</v>
      </c>
      <c r="CM41" s="231" t="str">
        <f t="shared" si="151"/>
        <v>ns</v>
      </c>
      <c r="CN41" s="231" t="str">
        <f t="shared" si="151"/>
        <v>ns</v>
      </c>
      <c r="CO41" s="231" t="str">
        <f t="shared" si="151"/>
        <v>ns</v>
      </c>
      <c r="CP41" s="231" t="str">
        <f t="shared" si="151"/>
        <v>ns</v>
      </c>
      <c r="CQ41" s="231" t="str">
        <f t="shared" si="151"/>
        <v>ns</v>
      </c>
      <c r="CR41" s="231" t="str">
        <f t="shared" si="151"/>
        <v>ns</v>
      </c>
      <c r="CS41" s="231" t="str">
        <f t="shared" si="152"/>
        <v>ns</v>
      </c>
      <c r="CT41" s="231" t="str">
        <f t="shared" si="152"/>
        <v>ns</v>
      </c>
      <c r="CU41" s="231" t="str">
        <f t="shared" si="152"/>
        <v>ns</v>
      </c>
      <c r="CV41" s="231" t="str">
        <f t="shared" si="152"/>
        <v>ns</v>
      </c>
      <c r="CW41" s="231" t="str">
        <f t="shared" si="152"/>
        <v>ns</v>
      </c>
      <c r="CX41" s="231" t="str">
        <f t="shared" si="152"/>
        <v>ns</v>
      </c>
      <c r="CY41" s="231" t="str">
        <f t="shared" si="152"/>
        <v>ns</v>
      </c>
      <c r="CZ41" s="231" t="str">
        <f t="shared" si="152"/>
        <v>ns</v>
      </c>
      <c r="DA41" s="231" t="str">
        <f t="shared" si="152"/>
        <v>ns</v>
      </c>
      <c r="DB41" s="231" t="str">
        <f t="shared" si="152"/>
        <v>ns</v>
      </c>
      <c r="DC41" s="231" t="str">
        <f t="shared" si="153"/>
        <v>ns</v>
      </c>
      <c r="DD41" s="231" t="str">
        <f t="shared" si="153"/>
        <v>ns</v>
      </c>
      <c r="DE41" s="231" t="str">
        <f t="shared" si="153"/>
        <v>ns</v>
      </c>
      <c r="DF41" s="231" t="str">
        <f t="shared" si="153"/>
        <v/>
      </c>
      <c r="DG41" s="231" t="str">
        <f t="shared" si="153"/>
        <v/>
      </c>
      <c r="DH41" s="231" t="str">
        <f t="shared" si="153"/>
        <v/>
      </c>
      <c r="DI41" s="231" t="str">
        <f t="shared" si="153"/>
        <v/>
      </c>
      <c r="DJ41" s="231" t="str">
        <f t="shared" si="153"/>
        <v/>
      </c>
      <c r="DK41" s="231" t="str">
        <f t="shared" si="153"/>
        <v/>
      </c>
      <c r="DL41" s="231" t="str">
        <f t="shared" si="153"/>
        <v/>
      </c>
      <c r="DM41" s="231" t="str">
        <f t="shared" si="154"/>
        <v/>
      </c>
      <c r="DN41" s="231" t="str">
        <f t="shared" si="154"/>
        <v/>
      </c>
      <c r="DO41" s="231" t="str">
        <f t="shared" si="154"/>
        <v/>
      </c>
      <c r="DP41" s="231" t="str">
        <f t="shared" si="154"/>
        <v/>
      </c>
      <c r="DQ41" s="231" t="str">
        <f t="shared" si="154"/>
        <v/>
      </c>
      <c r="DR41" s="231" t="str">
        <f t="shared" si="154"/>
        <v/>
      </c>
      <c r="DS41" s="231" t="str">
        <f t="shared" si="154"/>
        <v/>
      </c>
      <c r="DT41" s="231" t="str">
        <f t="shared" si="154"/>
        <v/>
      </c>
      <c r="DU41" s="231" t="str">
        <f t="shared" si="154"/>
        <v/>
      </c>
      <c r="DV41" s="231" t="str">
        <f t="shared" si="154"/>
        <v/>
      </c>
      <c r="DW41" s="232"/>
      <c r="DX41" s="232"/>
      <c r="DZ41" s="212">
        <f t="shared" si="28"/>
        <v>34</v>
      </c>
      <c r="EA41" s="224">
        <f t="shared" si="155"/>
        <v>0</v>
      </c>
      <c r="EB41" s="225">
        <f t="shared" si="134"/>
        <v>0</v>
      </c>
      <c r="EC41" s="225">
        <f t="shared" si="134"/>
        <v>0</v>
      </c>
      <c r="ED41" s="225">
        <f t="shared" si="134"/>
        <v>0</v>
      </c>
      <c r="EE41" s="225">
        <f t="shared" si="134"/>
        <v>0</v>
      </c>
      <c r="EF41" s="225">
        <f t="shared" si="8"/>
        <v>0</v>
      </c>
      <c r="EG41" s="225">
        <f t="shared" si="9"/>
        <v>0</v>
      </c>
      <c r="EH41" s="212"/>
      <c r="EI41" s="212"/>
      <c r="EJ41" s="212"/>
      <c r="EK41" s="214"/>
      <c r="EL41" s="212">
        <f t="shared" si="29"/>
        <v>34</v>
      </c>
      <c r="EM41" s="224">
        <f t="shared" si="156"/>
        <v>0</v>
      </c>
      <c r="EN41" s="225">
        <f>IFERROR(INDEX(RTO1CF,$EL41,'ANVA-MDS'!EB$7),0)</f>
        <v>0</v>
      </c>
      <c r="EO41" s="225">
        <f>IFERROR(INDEX(RTO1CF,$EL41,'ANVA-MDS'!EC$7),0)</f>
        <v>0</v>
      </c>
      <c r="EP41" s="225">
        <f>IFERROR(INDEX(RTO1CF,$EL41,'ANVA-MDS'!ED$7),0)</f>
        <v>0</v>
      </c>
      <c r="EQ41" s="225">
        <f>IFERROR(INDEX(RTO1CF,$EL41,'ANVA-MDS'!EE$7),0)</f>
        <v>0</v>
      </c>
      <c r="ER41" s="225">
        <f t="shared" si="11"/>
        <v>0</v>
      </c>
      <c r="ES41" s="225">
        <f t="shared" si="12"/>
        <v>0</v>
      </c>
      <c r="ET41" s="212"/>
      <c r="EU41" s="212"/>
      <c r="EV41" s="212"/>
      <c r="EW41" s="214"/>
      <c r="EX41" s="225">
        <f t="shared" si="13"/>
        <v>0</v>
      </c>
      <c r="EY41" s="214"/>
      <c r="EZ41" s="214"/>
    </row>
    <row r="42" spans="2:156" ht="12.75" customHeight="1" x14ac:dyDescent="0.25">
      <c r="J42" s="228">
        <v>34</v>
      </c>
      <c r="K42" s="229">
        <f t="shared" si="157"/>
        <v>0</v>
      </c>
      <c r="L42" s="230">
        <f t="shared" si="158"/>
        <v>1.6000000000000001E-4</v>
      </c>
      <c r="M42" s="230" t="str">
        <f t="shared" si="145"/>
        <v>ns</v>
      </c>
      <c r="N42" s="230" t="str">
        <f t="shared" si="145"/>
        <v>ns</v>
      </c>
      <c r="O42" s="230" t="str">
        <f t="shared" si="145"/>
        <v>ns</v>
      </c>
      <c r="P42" s="230" t="str">
        <f t="shared" si="145"/>
        <v>ns</v>
      </c>
      <c r="Q42" s="230" t="str">
        <f t="shared" si="145"/>
        <v>ns</v>
      </c>
      <c r="R42" s="230" t="str">
        <f t="shared" si="145"/>
        <v>ns</v>
      </c>
      <c r="S42" s="230" t="str">
        <f t="shared" si="145"/>
        <v>ns</v>
      </c>
      <c r="T42" s="230" t="str">
        <f t="shared" si="145"/>
        <v>ns</v>
      </c>
      <c r="U42" s="230" t="str">
        <f t="shared" si="145"/>
        <v>ns</v>
      </c>
      <c r="V42" s="230" t="str">
        <f t="shared" si="145"/>
        <v>ns</v>
      </c>
      <c r="W42" s="230" t="str">
        <f t="shared" si="146"/>
        <v>ns</v>
      </c>
      <c r="X42" s="230" t="str">
        <f t="shared" si="146"/>
        <v>ns</v>
      </c>
      <c r="Y42" s="230" t="str">
        <f t="shared" si="146"/>
        <v>ns</v>
      </c>
      <c r="Z42" s="230" t="str">
        <f t="shared" si="146"/>
        <v>ns</v>
      </c>
      <c r="AA42" s="230" t="str">
        <f t="shared" si="146"/>
        <v>ns</v>
      </c>
      <c r="AB42" s="230" t="str">
        <f t="shared" si="146"/>
        <v>ns</v>
      </c>
      <c r="AC42" s="230" t="str">
        <f t="shared" si="146"/>
        <v>ns</v>
      </c>
      <c r="AD42" s="230" t="str">
        <f t="shared" si="146"/>
        <v>ns</v>
      </c>
      <c r="AE42" s="230" t="str">
        <f t="shared" si="146"/>
        <v>ns</v>
      </c>
      <c r="AF42" s="230" t="str">
        <f t="shared" si="146"/>
        <v>ns</v>
      </c>
      <c r="AG42" s="230" t="str">
        <f t="shared" si="147"/>
        <v>ns</v>
      </c>
      <c r="AH42" s="230" t="str">
        <f t="shared" si="147"/>
        <v>ns</v>
      </c>
      <c r="AI42" s="230" t="str">
        <f t="shared" si="147"/>
        <v>ns</v>
      </c>
      <c r="AJ42" s="230" t="str">
        <f t="shared" si="147"/>
        <v>ns</v>
      </c>
      <c r="AK42" s="230" t="str">
        <f t="shared" si="147"/>
        <v>ns</v>
      </c>
      <c r="AL42" s="230" t="str">
        <f t="shared" si="147"/>
        <v>ns</v>
      </c>
      <c r="AM42" s="230" t="str">
        <f t="shared" si="147"/>
        <v>ns</v>
      </c>
      <c r="AN42" s="230" t="str">
        <f t="shared" si="147"/>
        <v>ns</v>
      </c>
      <c r="AO42" s="230" t="str">
        <f t="shared" si="147"/>
        <v>ns</v>
      </c>
      <c r="AP42" s="230" t="str">
        <f t="shared" si="147"/>
        <v>ns</v>
      </c>
      <c r="AQ42" s="230" t="str">
        <f t="shared" si="148"/>
        <v>ns</v>
      </c>
      <c r="AR42" s="230" t="str">
        <f t="shared" si="148"/>
        <v>ns</v>
      </c>
      <c r="AS42" s="230" t="str">
        <f t="shared" si="148"/>
        <v>ns</v>
      </c>
      <c r="AT42" s="230" t="str">
        <f t="shared" si="148"/>
        <v>ns</v>
      </c>
      <c r="AU42" s="230" t="str">
        <f t="shared" si="148"/>
        <v/>
      </c>
      <c r="AV42" s="230" t="str">
        <f t="shared" si="148"/>
        <v/>
      </c>
      <c r="AW42" s="230" t="str">
        <f t="shared" si="148"/>
        <v/>
      </c>
      <c r="AX42" s="230" t="str">
        <f t="shared" si="148"/>
        <v/>
      </c>
      <c r="AY42" s="230" t="str">
        <f t="shared" si="148"/>
        <v/>
      </c>
      <c r="AZ42" s="230" t="str">
        <f t="shared" si="148"/>
        <v/>
      </c>
      <c r="BA42" s="230" t="str">
        <f t="shared" si="149"/>
        <v/>
      </c>
      <c r="BB42" s="230" t="str">
        <f t="shared" si="149"/>
        <v/>
      </c>
      <c r="BC42" s="230" t="str">
        <f t="shared" si="149"/>
        <v/>
      </c>
      <c r="BD42" s="230" t="str">
        <f t="shared" si="149"/>
        <v/>
      </c>
      <c r="BE42" s="230" t="str">
        <f t="shared" si="149"/>
        <v/>
      </c>
      <c r="BF42" s="230" t="str">
        <f t="shared" si="149"/>
        <v/>
      </c>
      <c r="BG42" s="230" t="str">
        <f t="shared" si="149"/>
        <v/>
      </c>
      <c r="BH42" s="230" t="str">
        <f t="shared" si="149"/>
        <v/>
      </c>
      <c r="BI42" s="230" t="str">
        <f t="shared" si="149"/>
        <v/>
      </c>
      <c r="BJ42" s="230" t="str">
        <f t="shared" si="149"/>
        <v/>
      </c>
      <c r="BS42" s="197"/>
      <c r="BT42" s="243"/>
      <c r="BV42" s="228">
        <v>34</v>
      </c>
      <c r="BW42" s="229">
        <f t="shared" si="159"/>
        <v>0</v>
      </c>
      <c r="BX42" s="230">
        <f t="shared" si="160"/>
        <v>1.6000000000000001E-4</v>
      </c>
      <c r="BY42" s="231" t="str">
        <f t="shared" si="150"/>
        <v>s</v>
      </c>
      <c r="BZ42" s="231" t="str">
        <f t="shared" si="150"/>
        <v>s</v>
      </c>
      <c r="CA42" s="231" t="str">
        <f t="shared" si="150"/>
        <v>s</v>
      </c>
      <c r="CB42" s="231" t="str">
        <f t="shared" si="150"/>
        <v>ns</v>
      </c>
      <c r="CC42" s="231" t="str">
        <f t="shared" si="150"/>
        <v>ns</v>
      </c>
      <c r="CD42" s="231" t="str">
        <f t="shared" si="150"/>
        <v>ns</v>
      </c>
      <c r="CE42" s="231" t="str">
        <f t="shared" si="150"/>
        <v>ns</v>
      </c>
      <c r="CF42" s="231" t="str">
        <f t="shared" si="150"/>
        <v>ns</v>
      </c>
      <c r="CG42" s="231" t="str">
        <f t="shared" si="150"/>
        <v>ns</v>
      </c>
      <c r="CH42" s="231" t="str">
        <f t="shared" si="150"/>
        <v>ns</v>
      </c>
      <c r="CI42" s="231" t="str">
        <f t="shared" si="151"/>
        <v>ns</v>
      </c>
      <c r="CJ42" s="231" t="str">
        <f t="shared" si="151"/>
        <v>ns</v>
      </c>
      <c r="CK42" s="231" t="str">
        <f t="shared" si="151"/>
        <v>ns</v>
      </c>
      <c r="CL42" s="231" t="str">
        <f t="shared" si="151"/>
        <v>ns</v>
      </c>
      <c r="CM42" s="231" t="str">
        <f t="shared" si="151"/>
        <v>ns</v>
      </c>
      <c r="CN42" s="231" t="str">
        <f t="shared" si="151"/>
        <v>ns</v>
      </c>
      <c r="CO42" s="231" t="str">
        <f t="shared" si="151"/>
        <v>ns</v>
      </c>
      <c r="CP42" s="231" t="str">
        <f t="shared" si="151"/>
        <v>ns</v>
      </c>
      <c r="CQ42" s="231" t="str">
        <f t="shared" si="151"/>
        <v>ns</v>
      </c>
      <c r="CR42" s="231" t="str">
        <f t="shared" si="151"/>
        <v>ns</v>
      </c>
      <c r="CS42" s="231" t="str">
        <f t="shared" si="152"/>
        <v>ns</v>
      </c>
      <c r="CT42" s="231" t="str">
        <f t="shared" si="152"/>
        <v>ns</v>
      </c>
      <c r="CU42" s="231" t="str">
        <f t="shared" si="152"/>
        <v>ns</v>
      </c>
      <c r="CV42" s="231" t="str">
        <f t="shared" si="152"/>
        <v>ns</v>
      </c>
      <c r="CW42" s="231" t="str">
        <f t="shared" si="152"/>
        <v>ns</v>
      </c>
      <c r="CX42" s="231" t="str">
        <f t="shared" si="152"/>
        <v>ns</v>
      </c>
      <c r="CY42" s="231" t="str">
        <f t="shared" si="152"/>
        <v>ns</v>
      </c>
      <c r="CZ42" s="231" t="str">
        <f t="shared" si="152"/>
        <v>ns</v>
      </c>
      <c r="DA42" s="231" t="str">
        <f t="shared" si="152"/>
        <v>ns</v>
      </c>
      <c r="DB42" s="231" t="str">
        <f t="shared" si="152"/>
        <v>ns</v>
      </c>
      <c r="DC42" s="231" t="str">
        <f t="shared" si="153"/>
        <v>ns</v>
      </c>
      <c r="DD42" s="231" t="str">
        <f t="shared" si="153"/>
        <v>ns</v>
      </c>
      <c r="DE42" s="231" t="str">
        <f t="shared" si="153"/>
        <v>ns</v>
      </c>
      <c r="DF42" s="231" t="str">
        <f t="shared" si="153"/>
        <v>ns</v>
      </c>
      <c r="DG42" s="231" t="str">
        <f t="shared" si="153"/>
        <v/>
      </c>
      <c r="DH42" s="231" t="str">
        <f t="shared" si="153"/>
        <v/>
      </c>
      <c r="DI42" s="231" t="str">
        <f t="shared" si="153"/>
        <v/>
      </c>
      <c r="DJ42" s="231" t="str">
        <f t="shared" si="153"/>
        <v/>
      </c>
      <c r="DK42" s="231" t="str">
        <f t="shared" si="153"/>
        <v/>
      </c>
      <c r="DL42" s="231" t="str">
        <f t="shared" si="153"/>
        <v/>
      </c>
      <c r="DM42" s="231" t="str">
        <f t="shared" si="154"/>
        <v/>
      </c>
      <c r="DN42" s="231" t="str">
        <f t="shared" si="154"/>
        <v/>
      </c>
      <c r="DO42" s="231" t="str">
        <f t="shared" si="154"/>
        <v/>
      </c>
      <c r="DP42" s="231" t="str">
        <f t="shared" si="154"/>
        <v/>
      </c>
      <c r="DQ42" s="231" t="str">
        <f t="shared" si="154"/>
        <v/>
      </c>
      <c r="DR42" s="231" t="str">
        <f t="shared" si="154"/>
        <v/>
      </c>
      <c r="DS42" s="231" t="str">
        <f t="shared" si="154"/>
        <v/>
      </c>
      <c r="DT42" s="231" t="str">
        <f t="shared" si="154"/>
        <v/>
      </c>
      <c r="DU42" s="231" t="str">
        <f t="shared" si="154"/>
        <v/>
      </c>
      <c r="DV42" s="231" t="str">
        <f t="shared" si="154"/>
        <v/>
      </c>
      <c r="DW42" s="232"/>
      <c r="DX42" s="232"/>
      <c r="DZ42" s="212">
        <f t="shared" si="28"/>
        <v>35</v>
      </c>
      <c r="EA42" s="224">
        <f t="shared" si="155"/>
        <v>0</v>
      </c>
      <c r="EB42" s="225">
        <f t="shared" si="134"/>
        <v>0</v>
      </c>
      <c r="EC42" s="225">
        <f t="shared" si="134"/>
        <v>0</v>
      </c>
      <c r="ED42" s="225">
        <f t="shared" si="134"/>
        <v>0</v>
      </c>
      <c r="EE42" s="225">
        <f t="shared" si="134"/>
        <v>0</v>
      </c>
      <c r="EF42" s="225">
        <f t="shared" si="8"/>
        <v>0</v>
      </c>
      <c r="EG42" s="225">
        <f t="shared" si="9"/>
        <v>0</v>
      </c>
      <c r="EH42" s="212"/>
      <c r="EI42" s="212"/>
      <c r="EJ42" s="212"/>
      <c r="EK42" s="214"/>
      <c r="EL42" s="212">
        <f t="shared" si="29"/>
        <v>35</v>
      </c>
      <c r="EM42" s="224">
        <f t="shared" si="156"/>
        <v>0</v>
      </c>
      <c r="EN42" s="225">
        <f>IFERROR(INDEX(RTO1CF,$EL42,'ANVA-MDS'!EB$7),0)</f>
        <v>0</v>
      </c>
      <c r="EO42" s="225">
        <f>IFERROR(INDEX(RTO1CF,$EL42,'ANVA-MDS'!EC$7),0)</f>
        <v>0</v>
      </c>
      <c r="EP42" s="225">
        <f>IFERROR(INDEX(RTO1CF,$EL42,'ANVA-MDS'!ED$7),0)</f>
        <v>0</v>
      </c>
      <c r="EQ42" s="225">
        <f>IFERROR(INDEX(RTO1CF,$EL42,'ANVA-MDS'!EE$7),0)</f>
        <v>0</v>
      </c>
      <c r="ER42" s="225">
        <f t="shared" si="11"/>
        <v>0</v>
      </c>
      <c r="ES42" s="225">
        <f t="shared" si="12"/>
        <v>0</v>
      </c>
      <c r="ET42" s="212"/>
      <c r="EU42" s="212"/>
      <c r="EV42" s="212"/>
      <c r="EW42" s="214"/>
      <c r="EX42" s="225">
        <f t="shared" si="13"/>
        <v>0</v>
      </c>
      <c r="EY42" s="214"/>
      <c r="EZ42" s="214"/>
    </row>
    <row r="43" spans="2:156" ht="12.75" customHeight="1" x14ac:dyDescent="0.25">
      <c r="J43" s="228">
        <v>35</v>
      </c>
      <c r="K43" s="229">
        <f t="shared" si="157"/>
        <v>0</v>
      </c>
      <c r="L43" s="230">
        <f t="shared" si="158"/>
        <v>1.5000000000000001E-4</v>
      </c>
      <c r="M43" s="230" t="str">
        <f t="shared" si="145"/>
        <v>ns</v>
      </c>
      <c r="N43" s="230" t="str">
        <f t="shared" si="145"/>
        <v>ns</v>
      </c>
      <c r="O43" s="230" t="str">
        <f t="shared" si="145"/>
        <v>ns</v>
      </c>
      <c r="P43" s="230" t="str">
        <f t="shared" si="145"/>
        <v>ns</v>
      </c>
      <c r="Q43" s="230" t="str">
        <f t="shared" si="145"/>
        <v>ns</v>
      </c>
      <c r="R43" s="230" t="str">
        <f t="shared" si="145"/>
        <v>ns</v>
      </c>
      <c r="S43" s="230" t="str">
        <f t="shared" si="145"/>
        <v>ns</v>
      </c>
      <c r="T43" s="230" t="str">
        <f t="shared" si="145"/>
        <v>ns</v>
      </c>
      <c r="U43" s="230" t="str">
        <f t="shared" si="145"/>
        <v>ns</v>
      </c>
      <c r="V43" s="230" t="str">
        <f t="shared" si="145"/>
        <v>ns</v>
      </c>
      <c r="W43" s="230" t="str">
        <f t="shared" si="146"/>
        <v>ns</v>
      </c>
      <c r="X43" s="230" t="str">
        <f t="shared" si="146"/>
        <v>ns</v>
      </c>
      <c r="Y43" s="230" t="str">
        <f t="shared" si="146"/>
        <v>ns</v>
      </c>
      <c r="Z43" s="230" t="str">
        <f t="shared" si="146"/>
        <v>ns</v>
      </c>
      <c r="AA43" s="230" t="str">
        <f t="shared" si="146"/>
        <v>ns</v>
      </c>
      <c r="AB43" s="230" t="str">
        <f t="shared" si="146"/>
        <v>ns</v>
      </c>
      <c r="AC43" s="230" t="str">
        <f t="shared" si="146"/>
        <v>ns</v>
      </c>
      <c r="AD43" s="230" t="str">
        <f t="shared" si="146"/>
        <v>ns</v>
      </c>
      <c r="AE43" s="230" t="str">
        <f t="shared" si="146"/>
        <v>ns</v>
      </c>
      <c r="AF43" s="230" t="str">
        <f t="shared" si="146"/>
        <v>ns</v>
      </c>
      <c r="AG43" s="230" t="str">
        <f t="shared" si="147"/>
        <v>ns</v>
      </c>
      <c r="AH43" s="230" t="str">
        <f t="shared" si="147"/>
        <v>ns</v>
      </c>
      <c r="AI43" s="230" t="str">
        <f t="shared" si="147"/>
        <v>ns</v>
      </c>
      <c r="AJ43" s="230" t="str">
        <f t="shared" si="147"/>
        <v>ns</v>
      </c>
      <c r="AK43" s="230" t="str">
        <f t="shared" si="147"/>
        <v>ns</v>
      </c>
      <c r="AL43" s="230" t="str">
        <f t="shared" si="147"/>
        <v>ns</v>
      </c>
      <c r="AM43" s="230" t="str">
        <f t="shared" si="147"/>
        <v>ns</v>
      </c>
      <c r="AN43" s="230" t="str">
        <f t="shared" si="147"/>
        <v>ns</v>
      </c>
      <c r="AO43" s="230" t="str">
        <f t="shared" si="147"/>
        <v>ns</v>
      </c>
      <c r="AP43" s="230" t="str">
        <f t="shared" si="147"/>
        <v>ns</v>
      </c>
      <c r="AQ43" s="230" t="str">
        <f t="shared" si="148"/>
        <v>ns</v>
      </c>
      <c r="AR43" s="230" t="str">
        <f t="shared" si="148"/>
        <v>ns</v>
      </c>
      <c r="AS43" s="230" t="str">
        <f t="shared" si="148"/>
        <v>ns</v>
      </c>
      <c r="AT43" s="230" t="str">
        <f t="shared" si="148"/>
        <v>ns</v>
      </c>
      <c r="AU43" s="230" t="str">
        <f t="shared" si="148"/>
        <v>ns</v>
      </c>
      <c r="AV43" s="230" t="str">
        <f t="shared" si="148"/>
        <v/>
      </c>
      <c r="AW43" s="230" t="str">
        <f t="shared" si="148"/>
        <v/>
      </c>
      <c r="AX43" s="230" t="str">
        <f t="shared" si="148"/>
        <v/>
      </c>
      <c r="AY43" s="230" t="str">
        <f t="shared" si="148"/>
        <v/>
      </c>
      <c r="AZ43" s="230" t="str">
        <f t="shared" si="148"/>
        <v/>
      </c>
      <c r="BA43" s="230" t="str">
        <f t="shared" si="149"/>
        <v/>
      </c>
      <c r="BB43" s="230" t="str">
        <f t="shared" si="149"/>
        <v/>
      </c>
      <c r="BC43" s="230" t="str">
        <f t="shared" si="149"/>
        <v/>
      </c>
      <c r="BD43" s="230" t="str">
        <f t="shared" si="149"/>
        <v/>
      </c>
      <c r="BE43" s="230" t="str">
        <f t="shared" si="149"/>
        <v/>
      </c>
      <c r="BF43" s="230" t="str">
        <f t="shared" si="149"/>
        <v/>
      </c>
      <c r="BG43" s="230" t="str">
        <f t="shared" si="149"/>
        <v/>
      </c>
      <c r="BH43" s="230" t="str">
        <f t="shared" si="149"/>
        <v/>
      </c>
      <c r="BI43" s="230" t="str">
        <f t="shared" si="149"/>
        <v/>
      </c>
      <c r="BJ43" s="230" t="str">
        <f t="shared" si="149"/>
        <v/>
      </c>
      <c r="BS43" s="197"/>
      <c r="BT43" s="197"/>
      <c r="BV43" s="228">
        <v>35</v>
      </c>
      <c r="BW43" s="229">
        <f t="shared" si="159"/>
        <v>0</v>
      </c>
      <c r="BX43" s="230">
        <f t="shared" si="160"/>
        <v>1.5000000000000001E-4</v>
      </c>
      <c r="BY43" s="231" t="str">
        <f t="shared" si="150"/>
        <v>s</v>
      </c>
      <c r="BZ43" s="231" t="str">
        <f t="shared" si="150"/>
        <v>s</v>
      </c>
      <c r="CA43" s="231" t="str">
        <f t="shared" si="150"/>
        <v>s</v>
      </c>
      <c r="CB43" s="231" t="str">
        <f t="shared" si="150"/>
        <v>ns</v>
      </c>
      <c r="CC43" s="231" t="str">
        <f t="shared" si="150"/>
        <v>ns</v>
      </c>
      <c r="CD43" s="231" t="str">
        <f t="shared" si="150"/>
        <v>ns</v>
      </c>
      <c r="CE43" s="231" t="str">
        <f t="shared" si="150"/>
        <v>ns</v>
      </c>
      <c r="CF43" s="231" t="str">
        <f t="shared" si="150"/>
        <v>ns</v>
      </c>
      <c r="CG43" s="231" t="str">
        <f t="shared" si="150"/>
        <v>ns</v>
      </c>
      <c r="CH43" s="231" t="str">
        <f t="shared" si="150"/>
        <v>ns</v>
      </c>
      <c r="CI43" s="231" t="str">
        <f t="shared" si="151"/>
        <v>ns</v>
      </c>
      <c r="CJ43" s="231" t="str">
        <f t="shared" si="151"/>
        <v>ns</v>
      </c>
      <c r="CK43" s="231" t="str">
        <f t="shared" si="151"/>
        <v>ns</v>
      </c>
      <c r="CL43" s="231" t="str">
        <f t="shared" si="151"/>
        <v>ns</v>
      </c>
      <c r="CM43" s="231" t="str">
        <f t="shared" si="151"/>
        <v>ns</v>
      </c>
      <c r="CN43" s="231" t="str">
        <f t="shared" si="151"/>
        <v>ns</v>
      </c>
      <c r="CO43" s="231" t="str">
        <f t="shared" si="151"/>
        <v>ns</v>
      </c>
      <c r="CP43" s="231" t="str">
        <f t="shared" si="151"/>
        <v>ns</v>
      </c>
      <c r="CQ43" s="231" t="str">
        <f t="shared" si="151"/>
        <v>ns</v>
      </c>
      <c r="CR43" s="231" t="str">
        <f t="shared" si="151"/>
        <v>ns</v>
      </c>
      <c r="CS43" s="231" t="str">
        <f t="shared" si="152"/>
        <v>ns</v>
      </c>
      <c r="CT43" s="231" t="str">
        <f t="shared" si="152"/>
        <v>ns</v>
      </c>
      <c r="CU43" s="231" t="str">
        <f t="shared" si="152"/>
        <v>ns</v>
      </c>
      <c r="CV43" s="231" t="str">
        <f t="shared" si="152"/>
        <v>ns</v>
      </c>
      <c r="CW43" s="231" t="str">
        <f t="shared" si="152"/>
        <v>ns</v>
      </c>
      <c r="CX43" s="231" t="str">
        <f t="shared" si="152"/>
        <v>ns</v>
      </c>
      <c r="CY43" s="231" t="str">
        <f t="shared" si="152"/>
        <v>ns</v>
      </c>
      <c r="CZ43" s="231" t="str">
        <f t="shared" si="152"/>
        <v>ns</v>
      </c>
      <c r="DA43" s="231" t="str">
        <f t="shared" si="152"/>
        <v>ns</v>
      </c>
      <c r="DB43" s="231" t="str">
        <f t="shared" si="152"/>
        <v>ns</v>
      </c>
      <c r="DC43" s="231" t="str">
        <f t="shared" si="153"/>
        <v>ns</v>
      </c>
      <c r="DD43" s="231" t="str">
        <f t="shared" si="153"/>
        <v>ns</v>
      </c>
      <c r="DE43" s="231" t="str">
        <f t="shared" si="153"/>
        <v>ns</v>
      </c>
      <c r="DF43" s="231" t="str">
        <f t="shared" si="153"/>
        <v>ns</v>
      </c>
      <c r="DG43" s="231" t="str">
        <f t="shared" si="153"/>
        <v>ns</v>
      </c>
      <c r="DH43" s="231" t="str">
        <f t="shared" si="153"/>
        <v/>
      </c>
      <c r="DI43" s="231" t="str">
        <f t="shared" si="153"/>
        <v/>
      </c>
      <c r="DJ43" s="231" t="str">
        <f t="shared" si="153"/>
        <v/>
      </c>
      <c r="DK43" s="231" t="str">
        <f t="shared" si="153"/>
        <v/>
      </c>
      <c r="DL43" s="231" t="str">
        <f t="shared" si="153"/>
        <v/>
      </c>
      <c r="DM43" s="231" t="str">
        <f t="shared" si="154"/>
        <v/>
      </c>
      <c r="DN43" s="231" t="str">
        <f t="shared" si="154"/>
        <v/>
      </c>
      <c r="DO43" s="231" t="str">
        <f t="shared" si="154"/>
        <v/>
      </c>
      <c r="DP43" s="231" t="str">
        <f t="shared" si="154"/>
        <v/>
      </c>
      <c r="DQ43" s="231" t="str">
        <f t="shared" si="154"/>
        <v/>
      </c>
      <c r="DR43" s="231" t="str">
        <f t="shared" si="154"/>
        <v/>
      </c>
      <c r="DS43" s="231" t="str">
        <f t="shared" si="154"/>
        <v/>
      </c>
      <c r="DT43" s="231" t="str">
        <f t="shared" si="154"/>
        <v/>
      </c>
      <c r="DU43" s="231" t="str">
        <f t="shared" si="154"/>
        <v/>
      </c>
      <c r="DV43" s="231" t="str">
        <f t="shared" si="154"/>
        <v/>
      </c>
      <c r="DW43" s="232"/>
      <c r="DX43" s="232"/>
      <c r="DZ43" s="212">
        <f t="shared" si="28"/>
        <v>36</v>
      </c>
      <c r="EA43" s="224">
        <f t="shared" si="155"/>
        <v>0</v>
      </c>
      <c r="EB43" s="225">
        <f t="shared" si="134"/>
        <v>0</v>
      </c>
      <c r="EC43" s="225">
        <f t="shared" si="134"/>
        <v>0</v>
      </c>
      <c r="ED43" s="225">
        <f t="shared" si="134"/>
        <v>0</v>
      </c>
      <c r="EE43" s="225">
        <f t="shared" si="134"/>
        <v>0</v>
      </c>
      <c r="EF43" s="225">
        <f t="shared" si="8"/>
        <v>0</v>
      </c>
      <c r="EG43" s="225">
        <f t="shared" si="9"/>
        <v>0</v>
      </c>
      <c r="EH43" s="212"/>
      <c r="EI43" s="212"/>
      <c r="EJ43" s="212"/>
      <c r="EK43" s="214"/>
      <c r="EL43" s="212">
        <f t="shared" si="29"/>
        <v>36</v>
      </c>
      <c r="EM43" s="224">
        <f t="shared" si="156"/>
        <v>0</v>
      </c>
      <c r="EN43" s="225">
        <f>IFERROR(INDEX(RTO1CF,$EL43,'ANVA-MDS'!EB$7),0)</f>
        <v>0</v>
      </c>
      <c r="EO43" s="225">
        <f>IFERROR(INDEX(RTO1CF,$EL43,'ANVA-MDS'!EC$7),0)</f>
        <v>0</v>
      </c>
      <c r="EP43" s="225">
        <f>IFERROR(INDEX(RTO1CF,$EL43,'ANVA-MDS'!ED$7),0)</f>
        <v>0</v>
      </c>
      <c r="EQ43" s="225">
        <f>IFERROR(INDEX(RTO1CF,$EL43,'ANVA-MDS'!EE$7),0)</f>
        <v>0</v>
      </c>
      <c r="ER43" s="225">
        <f t="shared" si="11"/>
        <v>0</v>
      </c>
      <c r="ES43" s="225">
        <f t="shared" si="12"/>
        <v>0</v>
      </c>
      <c r="ET43" s="212"/>
      <c r="EU43" s="212"/>
      <c r="EV43" s="212"/>
      <c r="EW43" s="214"/>
      <c r="EX43" s="225">
        <f t="shared" si="13"/>
        <v>0</v>
      </c>
      <c r="EY43" s="214"/>
      <c r="EZ43" s="214"/>
    </row>
    <row r="44" spans="2:156" ht="12.75" customHeight="1" x14ac:dyDescent="0.25">
      <c r="J44" s="228">
        <v>36</v>
      </c>
      <c r="K44" s="229">
        <f t="shared" si="157"/>
        <v>0</v>
      </c>
      <c r="L44" s="230">
        <f t="shared" si="158"/>
        <v>1.4000000000000001E-4</v>
      </c>
      <c r="M44" s="230" t="str">
        <f t="shared" si="145"/>
        <v>ns</v>
      </c>
      <c r="N44" s="230" t="str">
        <f t="shared" si="145"/>
        <v>ns</v>
      </c>
      <c r="O44" s="230" t="str">
        <f t="shared" si="145"/>
        <v>ns</v>
      </c>
      <c r="P44" s="230" t="str">
        <f t="shared" si="145"/>
        <v>ns</v>
      </c>
      <c r="Q44" s="230" t="str">
        <f t="shared" si="145"/>
        <v>ns</v>
      </c>
      <c r="R44" s="230" t="str">
        <f t="shared" si="145"/>
        <v>ns</v>
      </c>
      <c r="S44" s="230" t="str">
        <f t="shared" si="145"/>
        <v>ns</v>
      </c>
      <c r="T44" s="230" t="str">
        <f t="shared" si="145"/>
        <v>ns</v>
      </c>
      <c r="U44" s="230" t="str">
        <f t="shared" si="145"/>
        <v>ns</v>
      </c>
      <c r="V44" s="230" t="str">
        <f t="shared" si="145"/>
        <v>ns</v>
      </c>
      <c r="W44" s="230" t="str">
        <f t="shared" si="146"/>
        <v>ns</v>
      </c>
      <c r="X44" s="230" t="str">
        <f t="shared" si="146"/>
        <v>ns</v>
      </c>
      <c r="Y44" s="230" t="str">
        <f t="shared" si="146"/>
        <v>ns</v>
      </c>
      <c r="Z44" s="230" t="str">
        <f t="shared" si="146"/>
        <v>ns</v>
      </c>
      <c r="AA44" s="230" t="str">
        <f t="shared" si="146"/>
        <v>ns</v>
      </c>
      <c r="AB44" s="230" t="str">
        <f t="shared" si="146"/>
        <v>ns</v>
      </c>
      <c r="AC44" s="230" t="str">
        <f t="shared" si="146"/>
        <v>ns</v>
      </c>
      <c r="AD44" s="230" t="str">
        <f t="shared" si="146"/>
        <v>ns</v>
      </c>
      <c r="AE44" s="230" t="str">
        <f t="shared" si="146"/>
        <v>ns</v>
      </c>
      <c r="AF44" s="230" t="str">
        <f t="shared" si="146"/>
        <v>ns</v>
      </c>
      <c r="AG44" s="230" t="str">
        <f t="shared" si="147"/>
        <v>ns</v>
      </c>
      <c r="AH44" s="230" t="str">
        <f t="shared" si="147"/>
        <v>ns</v>
      </c>
      <c r="AI44" s="230" t="str">
        <f t="shared" si="147"/>
        <v>ns</v>
      </c>
      <c r="AJ44" s="230" t="str">
        <f t="shared" si="147"/>
        <v>ns</v>
      </c>
      <c r="AK44" s="230" t="str">
        <f t="shared" si="147"/>
        <v>ns</v>
      </c>
      <c r="AL44" s="230" t="str">
        <f t="shared" si="147"/>
        <v>ns</v>
      </c>
      <c r="AM44" s="230" t="str">
        <f t="shared" si="147"/>
        <v>ns</v>
      </c>
      <c r="AN44" s="230" t="str">
        <f t="shared" si="147"/>
        <v>ns</v>
      </c>
      <c r="AO44" s="230" t="str">
        <f t="shared" si="147"/>
        <v>ns</v>
      </c>
      <c r="AP44" s="230" t="str">
        <f t="shared" si="147"/>
        <v>ns</v>
      </c>
      <c r="AQ44" s="230" t="str">
        <f t="shared" si="148"/>
        <v>ns</v>
      </c>
      <c r="AR44" s="230" t="str">
        <f t="shared" si="148"/>
        <v>ns</v>
      </c>
      <c r="AS44" s="230" t="str">
        <f t="shared" si="148"/>
        <v>ns</v>
      </c>
      <c r="AT44" s="230" t="str">
        <f t="shared" si="148"/>
        <v>ns</v>
      </c>
      <c r="AU44" s="230" t="str">
        <f t="shared" si="148"/>
        <v>ns</v>
      </c>
      <c r="AV44" s="230" t="str">
        <f t="shared" si="148"/>
        <v>ns</v>
      </c>
      <c r="AW44" s="230" t="str">
        <f t="shared" si="148"/>
        <v/>
      </c>
      <c r="AX44" s="230" t="str">
        <f t="shared" si="148"/>
        <v/>
      </c>
      <c r="AY44" s="230" t="str">
        <f t="shared" si="148"/>
        <v/>
      </c>
      <c r="AZ44" s="230" t="str">
        <f t="shared" si="148"/>
        <v/>
      </c>
      <c r="BA44" s="230" t="str">
        <f t="shared" si="149"/>
        <v/>
      </c>
      <c r="BB44" s="230" t="str">
        <f t="shared" si="149"/>
        <v/>
      </c>
      <c r="BC44" s="230" t="str">
        <f t="shared" si="149"/>
        <v/>
      </c>
      <c r="BD44" s="230" t="str">
        <f t="shared" si="149"/>
        <v/>
      </c>
      <c r="BE44" s="230" t="str">
        <f t="shared" si="149"/>
        <v/>
      </c>
      <c r="BF44" s="230" t="str">
        <f t="shared" si="149"/>
        <v/>
      </c>
      <c r="BG44" s="230" t="str">
        <f t="shared" si="149"/>
        <v/>
      </c>
      <c r="BH44" s="230" t="str">
        <f t="shared" si="149"/>
        <v/>
      </c>
      <c r="BI44" s="230" t="str">
        <f t="shared" si="149"/>
        <v/>
      </c>
      <c r="BJ44" s="230" t="str">
        <f t="shared" si="149"/>
        <v/>
      </c>
      <c r="BS44" s="197"/>
      <c r="BT44" s="243"/>
      <c r="BV44" s="228">
        <v>36</v>
      </c>
      <c r="BW44" s="229">
        <f t="shared" si="159"/>
        <v>0</v>
      </c>
      <c r="BX44" s="230">
        <f t="shared" si="160"/>
        <v>1.4000000000000001E-4</v>
      </c>
      <c r="BY44" s="231" t="str">
        <f t="shared" si="150"/>
        <v>s</v>
      </c>
      <c r="BZ44" s="231" t="str">
        <f t="shared" si="150"/>
        <v>s</v>
      </c>
      <c r="CA44" s="231" t="str">
        <f t="shared" si="150"/>
        <v>s</v>
      </c>
      <c r="CB44" s="231" t="str">
        <f t="shared" si="150"/>
        <v>ns</v>
      </c>
      <c r="CC44" s="231" t="str">
        <f t="shared" si="150"/>
        <v>ns</v>
      </c>
      <c r="CD44" s="231" t="str">
        <f t="shared" si="150"/>
        <v>ns</v>
      </c>
      <c r="CE44" s="231" t="str">
        <f t="shared" si="150"/>
        <v>ns</v>
      </c>
      <c r="CF44" s="231" t="str">
        <f t="shared" si="150"/>
        <v>ns</v>
      </c>
      <c r="CG44" s="231" t="str">
        <f t="shared" si="150"/>
        <v>ns</v>
      </c>
      <c r="CH44" s="231" t="str">
        <f t="shared" si="150"/>
        <v>ns</v>
      </c>
      <c r="CI44" s="231" t="str">
        <f t="shared" si="151"/>
        <v>ns</v>
      </c>
      <c r="CJ44" s="231" t="str">
        <f t="shared" si="151"/>
        <v>ns</v>
      </c>
      <c r="CK44" s="231" t="str">
        <f t="shared" si="151"/>
        <v>ns</v>
      </c>
      <c r="CL44" s="231" t="str">
        <f t="shared" si="151"/>
        <v>ns</v>
      </c>
      <c r="CM44" s="231" t="str">
        <f t="shared" si="151"/>
        <v>ns</v>
      </c>
      <c r="CN44" s="231" t="str">
        <f t="shared" si="151"/>
        <v>ns</v>
      </c>
      <c r="CO44" s="231" t="str">
        <f t="shared" si="151"/>
        <v>ns</v>
      </c>
      <c r="CP44" s="231" t="str">
        <f t="shared" si="151"/>
        <v>ns</v>
      </c>
      <c r="CQ44" s="231" t="str">
        <f t="shared" si="151"/>
        <v>ns</v>
      </c>
      <c r="CR44" s="231" t="str">
        <f t="shared" si="151"/>
        <v>ns</v>
      </c>
      <c r="CS44" s="231" t="str">
        <f t="shared" si="152"/>
        <v>ns</v>
      </c>
      <c r="CT44" s="231" t="str">
        <f t="shared" si="152"/>
        <v>ns</v>
      </c>
      <c r="CU44" s="231" t="str">
        <f t="shared" si="152"/>
        <v>ns</v>
      </c>
      <c r="CV44" s="231" t="str">
        <f t="shared" si="152"/>
        <v>ns</v>
      </c>
      <c r="CW44" s="231" t="str">
        <f t="shared" si="152"/>
        <v>ns</v>
      </c>
      <c r="CX44" s="231" t="str">
        <f t="shared" si="152"/>
        <v>ns</v>
      </c>
      <c r="CY44" s="231" t="str">
        <f t="shared" si="152"/>
        <v>ns</v>
      </c>
      <c r="CZ44" s="231" t="str">
        <f t="shared" si="152"/>
        <v>ns</v>
      </c>
      <c r="DA44" s="231" t="str">
        <f t="shared" si="152"/>
        <v>ns</v>
      </c>
      <c r="DB44" s="231" t="str">
        <f t="shared" si="152"/>
        <v>ns</v>
      </c>
      <c r="DC44" s="231" t="str">
        <f t="shared" si="153"/>
        <v>ns</v>
      </c>
      <c r="DD44" s="231" t="str">
        <f t="shared" si="153"/>
        <v>ns</v>
      </c>
      <c r="DE44" s="231" t="str">
        <f t="shared" si="153"/>
        <v>ns</v>
      </c>
      <c r="DF44" s="231" t="str">
        <f t="shared" si="153"/>
        <v>ns</v>
      </c>
      <c r="DG44" s="231" t="str">
        <f t="shared" si="153"/>
        <v>ns</v>
      </c>
      <c r="DH44" s="231" t="str">
        <f t="shared" si="153"/>
        <v>ns</v>
      </c>
      <c r="DI44" s="231" t="str">
        <f t="shared" si="153"/>
        <v/>
      </c>
      <c r="DJ44" s="231" t="str">
        <f t="shared" si="153"/>
        <v/>
      </c>
      <c r="DK44" s="231" t="str">
        <f t="shared" si="153"/>
        <v/>
      </c>
      <c r="DL44" s="231" t="str">
        <f t="shared" si="153"/>
        <v/>
      </c>
      <c r="DM44" s="231" t="str">
        <f t="shared" si="154"/>
        <v/>
      </c>
      <c r="DN44" s="231" t="str">
        <f t="shared" si="154"/>
        <v/>
      </c>
      <c r="DO44" s="231" t="str">
        <f t="shared" si="154"/>
        <v/>
      </c>
      <c r="DP44" s="231" t="str">
        <f t="shared" si="154"/>
        <v/>
      </c>
      <c r="DQ44" s="231" t="str">
        <f t="shared" si="154"/>
        <v/>
      </c>
      <c r="DR44" s="231" t="str">
        <f t="shared" si="154"/>
        <v/>
      </c>
      <c r="DS44" s="231" t="str">
        <f t="shared" si="154"/>
        <v/>
      </c>
      <c r="DT44" s="231" t="str">
        <f t="shared" si="154"/>
        <v/>
      </c>
      <c r="DU44" s="231" t="str">
        <f t="shared" si="154"/>
        <v/>
      </c>
      <c r="DV44" s="231" t="str">
        <f t="shared" si="154"/>
        <v/>
      </c>
      <c r="DW44" s="232"/>
      <c r="DX44" s="232"/>
      <c r="DZ44" s="212">
        <f t="shared" si="28"/>
        <v>37</v>
      </c>
      <c r="EA44" s="224">
        <f t="shared" si="155"/>
        <v>0</v>
      </c>
      <c r="EB44" s="225">
        <f t="shared" si="134"/>
        <v>0</v>
      </c>
      <c r="EC44" s="225">
        <f t="shared" si="134"/>
        <v>0</v>
      </c>
      <c r="ED44" s="225">
        <f t="shared" si="134"/>
        <v>0</v>
      </c>
      <c r="EE44" s="225">
        <f t="shared" si="134"/>
        <v>0</v>
      </c>
      <c r="EF44" s="225">
        <f t="shared" si="8"/>
        <v>0</v>
      </c>
      <c r="EG44" s="225">
        <f t="shared" si="9"/>
        <v>0</v>
      </c>
      <c r="EH44" s="212"/>
      <c r="EI44" s="212"/>
      <c r="EJ44" s="212"/>
      <c r="EK44" s="214"/>
      <c r="EL44" s="212">
        <f t="shared" si="29"/>
        <v>37</v>
      </c>
      <c r="EM44" s="224">
        <f t="shared" si="156"/>
        <v>0</v>
      </c>
      <c r="EN44" s="225">
        <f>IFERROR(INDEX(RTO1CF,$EL44,'ANVA-MDS'!EB$7),0)</f>
        <v>0</v>
      </c>
      <c r="EO44" s="225">
        <f>IFERROR(INDEX(RTO1CF,$EL44,'ANVA-MDS'!EC$7),0)</f>
        <v>0</v>
      </c>
      <c r="EP44" s="225">
        <f>IFERROR(INDEX(RTO1CF,$EL44,'ANVA-MDS'!ED$7),0)</f>
        <v>0</v>
      </c>
      <c r="EQ44" s="225">
        <f>IFERROR(INDEX(RTO1CF,$EL44,'ANVA-MDS'!EE$7),0)</f>
        <v>0</v>
      </c>
      <c r="ER44" s="225">
        <f t="shared" si="11"/>
        <v>0</v>
      </c>
      <c r="ES44" s="225">
        <f t="shared" si="12"/>
        <v>0</v>
      </c>
      <c r="ET44" s="212"/>
      <c r="EU44" s="212"/>
      <c r="EV44" s="212"/>
      <c r="EW44" s="214"/>
      <c r="EX44" s="225">
        <f t="shared" si="13"/>
        <v>0</v>
      </c>
      <c r="EY44" s="214"/>
      <c r="EZ44" s="214"/>
    </row>
    <row r="45" spans="2:156" ht="12.75" customHeight="1" x14ac:dyDescent="0.25">
      <c r="J45" s="228">
        <v>37</v>
      </c>
      <c r="K45" s="229">
        <f t="shared" si="157"/>
        <v>0</v>
      </c>
      <c r="L45" s="230">
        <f t="shared" si="158"/>
        <v>1.3000000000000002E-4</v>
      </c>
      <c r="M45" s="230" t="str">
        <f t="shared" si="145"/>
        <v>ns</v>
      </c>
      <c r="N45" s="230" t="str">
        <f t="shared" si="145"/>
        <v>ns</v>
      </c>
      <c r="O45" s="230" t="str">
        <f t="shared" si="145"/>
        <v>ns</v>
      </c>
      <c r="P45" s="230" t="str">
        <f t="shared" si="145"/>
        <v>ns</v>
      </c>
      <c r="Q45" s="230" t="str">
        <f t="shared" si="145"/>
        <v>ns</v>
      </c>
      <c r="R45" s="230" t="str">
        <f t="shared" si="145"/>
        <v>ns</v>
      </c>
      <c r="S45" s="230" t="str">
        <f t="shared" si="145"/>
        <v>ns</v>
      </c>
      <c r="T45" s="230" t="str">
        <f t="shared" si="145"/>
        <v>ns</v>
      </c>
      <c r="U45" s="230" t="str">
        <f t="shared" si="145"/>
        <v>ns</v>
      </c>
      <c r="V45" s="230" t="str">
        <f t="shared" si="145"/>
        <v>ns</v>
      </c>
      <c r="W45" s="230" t="str">
        <f t="shared" si="146"/>
        <v>ns</v>
      </c>
      <c r="X45" s="230" t="str">
        <f t="shared" si="146"/>
        <v>ns</v>
      </c>
      <c r="Y45" s="230" t="str">
        <f t="shared" si="146"/>
        <v>ns</v>
      </c>
      <c r="Z45" s="230" t="str">
        <f t="shared" si="146"/>
        <v>ns</v>
      </c>
      <c r="AA45" s="230" t="str">
        <f t="shared" si="146"/>
        <v>ns</v>
      </c>
      <c r="AB45" s="230" t="str">
        <f t="shared" si="146"/>
        <v>ns</v>
      </c>
      <c r="AC45" s="230" t="str">
        <f t="shared" si="146"/>
        <v>ns</v>
      </c>
      <c r="AD45" s="230" t="str">
        <f t="shared" si="146"/>
        <v>ns</v>
      </c>
      <c r="AE45" s="230" t="str">
        <f t="shared" si="146"/>
        <v>ns</v>
      </c>
      <c r="AF45" s="230" t="str">
        <f t="shared" si="146"/>
        <v>ns</v>
      </c>
      <c r="AG45" s="230" t="str">
        <f t="shared" si="147"/>
        <v>ns</v>
      </c>
      <c r="AH45" s="230" t="str">
        <f t="shared" si="147"/>
        <v>ns</v>
      </c>
      <c r="AI45" s="230" t="str">
        <f t="shared" si="147"/>
        <v>ns</v>
      </c>
      <c r="AJ45" s="230" t="str">
        <f t="shared" si="147"/>
        <v>ns</v>
      </c>
      <c r="AK45" s="230" t="str">
        <f t="shared" si="147"/>
        <v>ns</v>
      </c>
      <c r="AL45" s="230" t="str">
        <f t="shared" si="147"/>
        <v>ns</v>
      </c>
      <c r="AM45" s="230" t="str">
        <f t="shared" si="147"/>
        <v>ns</v>
      </c>
      <c r="AN45" s="230" t="str">
        <f t="shared" si="147"/>
        <v>ns</v>
      </c>
      <c r="AO45" s="230" t="str">
        <f t="shared" si="147"/>
        <v>ns</v>
      </c>
      <c r="AP45" s="230" t="str">
        <f t="shared" si="147"/>
        <v>ns</v>
      </c>
      <c r="AQ45" s="230" t="str">
        <f t="shared" si="148"/>
        <v>ns</v>
      </c>
      <c r="AR45" s="230" t="str">
        <f t="shared" si="148"/>
        <v>ns</v>
      </c>
      <c r="AS45" s="230" t="str">
        <f t="shared" si="148"/>
        <v>ns</v>
      </c>
      <c r="AT45" s="230" t="str">
        <f t="shared" si="148"/>
        <v>ns</v>
      </c>
      <c r="AU45" s="230" t="str">
        <f t="shared" si="148"/>
        <v>ns</v>
      </c>
      <c r="AV45" s="230" t="str">
        <f t="shared" si="148"/>
        <v>ns</v>
      </c>
      <c r="AW45" s="230" t="str">
        <f t="shared" si="148"/>
        <v>ns</v>
      </c>
      <c r="AX45" s="230" t="str">
        <f t="shared" si="148"/>
        <v/>
      </c>
      <c r="AY45" s="230" t="str">
        <f t="shared" si="148"/>
        <v/>
      </c>
      <c r="AZ45" s="230" t="str">
        <f t="shared" si="148"/>
        <v/>
      </c>
      <c r="BA45" s="230" t="str">
        <f t="shared" si="149"/>
        <v/>
      </c>
      <c r="BB45" s="230" t="str">
        <f t="shared" si="149"/>
        <v/>
      </c>
      <c r="BC45" s="230" t="str">
        <f t="shared" si="149"/>
        <v/>
      </c>
      <c r="BD45" s="230" t="str">
        <f t="shared" si="149"/>
        <v/>
      </c>
      <c r="BE45" s="230" t="str">
        <f t="shared" si="149"/>
        <v/>
      </c>
      <c r="BF45" s="230" t="str">
        <f t="shared" si="149"/>
        <v/>
      </c>
      <c r="BG45" s="230" t="str">
        <f t="shared" si="149"/>
        <v/>
      </c>
      <c r="BH45" s="230" t="str">
        <f t="shared" si="149"/>
        <v/>
      </c>
      <c r="BI45" s="230" t="str">
        <f t="shared" si="149"/>
        <v/>
      </c>
      <c r="BJ45" s="230" t="str">
        <f t="shared" si="149"/>
        <v/>
      </c>
      <c r="BS45" s="197"/>
      <c r="BT45" s="197"/>
      <c r="BV45" s="228">
        <v>37</v>
      </c>
      <c r="BW45" s="229">
        <f t="shared" si="159"/>
        <v>0</v>
      </c>
      <c r="BX45" s="230">
        <f t="shared" si="160"/>
        <v>1.3000000000000002E-4</v>
      </c>
      <c r="BY45" s="231" t="str">
        <f t="shared" si="150"/>
        <v>s</v>
      </c>
      <c r="BZ45" s="231" t="str">
        <f t="shared" si="150"/>
        <v>s</v>
      </c>
      <c r="CA45" s="231" t="str">
        <f t="shared" si="150"/>
        <v>s</v>
      </c>
      <c r="CB45" s="231" t="str">
        <f t="shared" si="150"/>
        <v>ns</v>
      </c>
      <c r="CC45" s="231" t="str">
        <f t="shared" si="150"/>
        <v>ns</v>
      </c>
      <c r="CD45" s="231" t="str">
        <f t="shared" si="150"/>
        <v>ns</v>
      </c>
      <c r="CE45" s="231" t="str">
        <f t="shared" si="150"/>
        <v>ns</v>
      </c>
      <c r="CF45" s="231" t="str">
        <f t="shared" si="150"/>
        <v>ns</v>
      </c>
      <c r="CG45" s="231" t="str">
        <f t="shared" si="150"/>
        <v>ns</v>
      </c>
      <c r="CH45" s="231" t="str">
        <f t="shared" si="150"/>
        <v>ns</v>
      </c>
      <c r="CI45" s="231" t="str">
        <f t="shared" si="151"/>
        <v>ns</v>
      </c>
      <c r="CJ45" s="231" t="str">
        <f t="shared" si="151"/>
        <v>ns</v>
      </c>
      <c r="CK45" s="231" t="str">
        <f t="shared" si="151"/>
        <v>ns</v>
      </c>
      <c r="CL45" s="231" t="str">
        <f t="shared" si="151"/>
        <v>ns</v>
      </c>
      <c r="CM45" s="231" t="str">
        <f t="shared" si="151"/>
        <v>ns</v>
      </c>
      <c r="CN45" s="231" t="str">
        <f t="shared" si="151"/>
        <v>ns</v>
      </c>
      <c r="CO45" s="231" t="str">
        <f t="shared" si="151"/>
        <v>ns</v>
      </c>
      <c r="CP45" s="231" t="str">
        <f t="shared" si="151"/>
        <v>ns</v>
      </c>
      <c r="CQ45" s="231" t="str">
        <f t="shared" si="151"/>
        <v>ns</v>
      </c>
      <c r="CR45" s="231" t="str">
        <f t="shared" si="151"/>
        <v>ns</v>
      </c>
      <c r="CS45" s="231" t="str">
        <f t="shared" si="152"/>
        <v>ns</v>
      </c>
      <c r="CT45" s="231" t="str">
        <f t="shared" si="152"/>
        <v>ns</v>
      </c>
      <c r="CU45" s="231" t="str">
        <f t="shared" si="152"/>
        <v>ns</v>
      </c>
      <c r="CV45" s="231" t="str">
        <f t="shared" si="152"/>
        <v>ns</v>
      </c>
      <c r="CW45" s="231" t="str">
        <f t="shared" si="152"/>
        <v>ns</v>
      </c>
      <c r="CX45" s="231" t="str">
        <f t="shared" si="152"/>
        <v>ns</v>
      </c>
      <c r="CY45" s="231" t="str">
        <f t="shared" si="152"/>
        <v>ns</v>
      </c>
      <c r="CZ45" s="231" t="str">
        <f t="shared" si="152"/>
        <v>ns</v>
      </c>
      <c r="DA45" s="231" t="str">
        <f t="shared" si="152"/>
        <v>ns</v>
      </c>
      <c r="DB45" s="231" t="str">
        <f t="shared" si="152"/>
        <v>ns</v>
      </c>
      <c r="DC45" s="231" t="str">
        <f t="shared" si="153"/>
        <v>ns</v>
      </c>
      <c r="DD45" s="231" t="str">
        <f t="shared" si="153"/>
        <v>ns</v>
      </c>
      <c r="DE45" s="231" t="str">
        <f t="shared" si="153"/>
        <v>ns</v>
      </c>
      <c r="DF45" s="231" t="str">
        <f t="shared" si="153"/>
        <v>ns</v>
      </c>
      <c r="DG45" s="231" t="str">
        <f t="shared" si="153"/>
        <v>ns</v>
      </c>
      <c r="DH45" s="231" t="str">
        <f t="shared" si="153"/>
        <v>ns</v>
      </c>
      <c r="DI45" s="231" t="str">
        <f t="shared" si="153"/>
        <v>ns</v>
      </c>
      <c r="DJ45" s="231" t="str">
        <f t="shared" si="153"/>
        <v/>
      </c>
      <c r="DK45" s="231" t="str">
        <f t="shared" si="153"/>
        <v/>
      </c>
      <c r="DL45" s="231" t="str">
        <f t="shared" si="153"/>
        <v/>
      </c>
      <c r="DM45" s="231" t="str">
        <f t="shared" si="154"/>
        <v/>
      </c>
      <c r="DN45" s="231" t="str">
        <f t="shared" si="154"/>
        <v/>
      </c>
      <c r="DO45" s="231" t="str">
        <f t="shared" si="154"/>
        <v/>
      </c>
      <c r="DP45" s="231" t="str">
        <f t="shared" si="154"/>
        <v/>
      </c>
      <c r="DQ45" s="231" t="str">
        <f t="shared" si="154"/>
        <v/>
      </c>
      <c r="DR45" s="231" t="str">
        <f t="shared" si="154"/>
        <v/>
      </c>
      <c r="DS45" s="231" t="str">
        <f t="shared" si="154"/>
        <v/>
      </c>
      <c r="DT45" s="231" t="str">
        <f t="shared" si="154"/>
        <v/>
      </c>
      <c r="DU45" s="231" t="str">
        <f t="shared" si="154"/>
        <v/>
      </c>
      <c r="DV45" s="231" t="str">
        <f t="shared" si="154"/>
        <v/>
      </c>
      <c r="DW45" s="232"/>
      <c r="DX45" s="232"/>
      <c r="DZ45" s="212">
        <f t="shared" si="28"/>
        <v>38</v>
      </c>
      <c r="EA45" s="224">
        <f t="shared" si="155"/>
        <v>0</v>
      </c>
      <c r="EB45" s="225">
        <f t="shared" si="134"/>
        <v>0</v>
      </c>
      <c r="EC45" s="225">
        <f t="shared" si="134"/>
        <v>0</v>
      </c>
      <c r="ED45" s="225">
        <f t="shared" si="134"/>
        <v>0</v>
      </c>
      <c r="EE45" s="225">
        <f t="shared" si="134"/>
        <v>0</v>
      </c>
      <c r="EF45" s="225">
        <f t="shared" si="8"/>
        <v>0</v>
      </c>
      <c r="EG45" s="225">
        <f t="shared" si="9"/>
        <v>0</v>
      </c>
      <c r="EH45" s="212"/>
      <c r="EI45" s="212"/>
      <c r="EJ45" s="212"/>
      <c r="EK45" s="214"/>
      <c r="EL45" s="212">
        <f t="shared" si="29"/>
        <v>38</v>
      </c>
      <c r="EM45" s="224">
        <f t="shared" si="156"/>
        <v>0</v>
      </c>
      <c r="EN45" s="225">
        <f>IFERROR(INDEX(RTO1CF,$EL45,'ANVA-MDS'!EB$7),0)</f>
        <v>0</v>
      </c>
      <c r="EO45" s="225">
        <f>IFERROR(INDEX(RTO1CF,$EL45,'ANVA-MDS'!EC$7),0)</f>
        <v>0</v>
      </c>
      <c r="EP45" s="225">
        <f>IFERROR(INDEX(RTO1CF,$EL45,'ANVA-MDS'!ED$7),0)</f>
        <v>0</v>
      </c>
      <c r="EQ45" s="225">
        <f>IFERROR(INDEX(RTO1CF,$EL45,'ANVA-MDS'!EE$7),0)</f>
        <v>0</v>
      </c>
      <c r="ER45" s="225">
        <f t="shared" si="11"/>
        <v>0</v>
      </c>
      <c r="ES45" s="225">
        <f t="shared" si="12"/>
        <v>0</v>
      </c>
      <c r="ET45" s="212"/>
      <c r="EU45" s="212"/>
      <c r="EV45" s="212"/>
      <c r="EW45" s="214"/>
      <c r="EX45" s="225">
        <f t="shared" si="13"/>
        <v>0</v>
      </c>
      <c r="EY45" s="214"/>
      <c r="EZ45" s="214"/>
    </row>
    <row r="46" spans="2:156" ht="12.75" customHeight="1" x14ac:dyDescent="0.25">
      <c r="J46" s="228">
        <v>38</v>
      </c>
      <c r="K46" s="229">
        <f t="shared" si="157"/>
        <v>0</v>
      </c>
      <c r="L46" s="230">
        <f t="shared" si="158"/>
        <v>1.2000000000000002E-4</v>
      </c>
      <c r="M46" s="230" t="str">
        <f t="shared" si="145"/>
        <v>ns</v>
      </c>
      <c r="N46" s="230" t="str">
        <f t="shared" si="145"/>
        <v>ns</v>
      </c>
      <c r="O46" s="230" t="str">
        <f t="shared" si="145"/>
        <v>ns</v>
      </c>
      <c r="P46" s="230" t="str">
        <f t="shared" si="145"/>
        <v>ns</v>
      </c>
      <c r="Q46" s="230" t="str">
        <f t="shared" si="145"/>
        <v>ns</v>
      </c>
      <c r="R46" s="230" t="str">
        <f t="shared" si="145"/>
        <v>ns</v>
      </c>
      <c r="S46" s="230" t="str">
        <f t="shared" si="145"/>
        <v>ns</v>
      </c>
      <c r="T46" s="230" t="str">
        <f t="shared" si="145"/>
        <v>ns</v>
      </c>
      <c r="U46" s="230" t="str">
        <f t="shared" si="145"/>
        <v>ns</v>
      </c>
      <c r="V46" s="230" t="str">
        <f t="shared" si="145"/>
        <v>ns</v>
      </c>
      <c r="W46" s="230" t="str">
        <f t="shared" si="146"/>
        <v>ns</v>
      </c>
      <c r="X46" s="230" t="str">
        <f t="shared" si="146"/>
        <v>ns</v>
      </c>
      <c r="Y46" s="230" t="str">
        <f t="shared" si="146"/>
        <v>ns</v>
      </c>
      <c r="Z46" s="230" t="str">
        <f t="shared" si="146"/>
        <v>ns</v>
      </c>
      <c r="AA46" s="230" t="str">
        <f t="shared" si="146"/>
        <v>ns</v>
      </c>
      <c r="AB46" s="230" t="str">
        <f t="shared" si="146"/>
        <v>ns</v>
      </c>
      <c r="AC46" s="230" t="str">
        <f t="shared" si="146"/>
        <v>ns</v>
      </c>
      <c r="AD46" s="230" t="str">
        <f t="shared" si="146"/>
        <v>ns</v>
      </c>
      <c r="AE46" s="230" t="str">
        <f t="shared" si="146"/>
        <v>ns</v>
      </c>
      <c r="AF46" s="230" t="str">
        <f t="shared" si="146"/>
        <v>ns</v>
      </c>
      <c r="AG46" s="230" t="str">
        <f t="shared" si="147"/>
        <v>ns</v>
      </c>
      <c r="AH46" s="230" t="str">
        <f t="shared" si="147"/>
        <v>ns</v>
      </c>
      <c r="AI46" s="230" t="str">
        <f t="shared" si="147"/>
        <v>ns</v>
      </c>
      <c r="AJ46" s="230" t="str">
        <f t="shared" si="147"/>
        <v>ns</v>
      </c>
      <c r="AK46" s="230" t="str">
        <f t="shared" si="147"/>
        <v>ns</v>
      </c>
      <c r="AL46" s="230" t="str">
        <f t="shared" si="147"/>
        <v>ns</v>
      </c>
      <c r="AM46" s="230" t="str">
        <f t="shared" si="147"/>
        <v>ns</v>
      </c>
      <c r="AN46" s="230" t="str">
        <f t="shared" si="147"/>
        <v>ns</v>
      </c>
      <c r="AO46" s="230" t="str">
        <f t="shared" si="147"/>
        <v>ns</v>
      </c>
      <c r="AP46" s="230" t="str">
        <f t="shared" si="147"/>
        <v>ns</v>
      </c>
      <c r="AQ46" s="230" t="str">
        <f t="shared" si="148"/>
        <v>ns</v>
      </c>
      <c r="AR46" s="230" t="str">
        <f t="shared" si="148"/>
        <v>ns</v>
      </c>
      <c r="AS46" s="230" t="str">
        <f t="shared" si="148"/>
        <v>ns</v>
      </c>
      <c r="AT46" s="230" t="str">
        <f t="shared" si="148"/>
        <v>ns</v>
      </c>
      <c r="AU46" s="230" t="str">
        <f t="shared" si="148"/>
        <v>ns</v>
      </c>
      <c r="AV46" s="230" t="str">
        <f t="shared" si="148"/>
        <v>ns</v>
      </c>
      <c r="AW46" s="230" t="str">
        <f t="shared" si="148"/>
        <v>ns</v>
      </c>
      <c r="AX46" s="230" t="str">
        <f t="shared" si="148"/>
        <v>ns</v>
      </c>
      <c r="AY46" s="230" t="str">
        <f t="shared" si="148"/>
        <v/>
      </c>
      <c r="AZ46" s="230" t="str">
        <f t="shared" si="148"/>
        <v/>
      </c>
      <c r="BA46" s="230" t="str">
        <f t="shared" si="149"/>
        <v/>
      </c>
      <c r="BB46" s="230" t="str">
        <f t="shared" si="149"/>
        <v/>
      </c>
      <c r="BC46" s="230" t="str">
        <f t="shared" si="149"/>
        <v/>
      </c>
      <c r="BD46" s="230" t="str">
        <f t="shared" si="149"/>
        <v/>
      </c>
      <c r="BE46" s="230" t="str">
        <f t="shared" si="149"/>
        <v/>
      </c>
      <c r="BF46" s="230" t="str">
        <f t="shared" si="149"/>
        <v/>
      </c>
      <c r="BG46" s="230" t="str">
        <f t="shared" si="149"/>
        <v/>
      </c>
      <c r="BH46" s="230" t="str">
        <f t="shared" si="149"/>
        <v/>
      </c>
      <c r="BI46" s="230" t="str">
        <f t="shared" si="149"/>
        <v/>
      </c>
      <c r="BJ46" s="230" t="str">
        <f t="shared" si="149"/>
        <v/>
      </c>
      <c r="BS46" s="197"/>
      <c r="BT46" s="197"/>
      <c r="BV46" s="228">
        <v>38</v>
      </c>
      <c r="BW46" s="229">
        <f t="shared" si="159"/>
        <v>0</v>
      </c>
      <c r="BX46" s="230">
        <f t="shared" si="160"/>
        <v>1.2000000000000002E-4</v>
      </c>
      <c r="BY46" s="231" t="str">
        <f t="shared" si="150"/>
        <v>s</v>
      </c>
      <c r="BZ46" s="231" t="str">
        <f t="shared" si="150"/>
        <v>s</v>
      </c>
      <c r="CA46" s="231" t="str">
        <f t="shared" si="150"/>
        <v>s</v>
      </c>
      <c r="CB46" s="231" t="str">
        <f t="shared" si="150"/>
        <v>ns</v>
      </c>
      <c r="CC46" s="231" t="str">
        <f t="shared" si="150"/>
        <v>ns</v>
      </c>
      <c r="CD46" s="231" t="str">
        <f t="shared" si="150"/>
        <v>ns</v>
      </c>
      <c r="CE46" s="231" t="str">
        <f t="shared" si="150"/>
        <v>ns</v>
      </c>
      <c r="CF46" s="231" t="str">
        <f t="shared" si="150"/>
        <v>ns</v>
      </c>
      <c r="CG46" s="231" t="str">
        <f t="shared" si="150"/>
        <v>ns</v>
      </c>
      <c r="CH46" s="231" t="str">
        <f t="shared" si="150"/>
        <v>ns</v>
      </c>
      <c r="CI46" s="231" t="str">
        <f t="shared" si="151"/>
        <v>ns</v>
      </c>
      <c r="CJ46" s="231" t="str">
        <f t="shared" si="151"/>
        <v>ns</v>
      </c>
      <c r="CK46" s="231" t="str">
        <f t="shared" si="151"/>
        <v>ns</v>
      </c>
      <c r="CL46" s="231" t="str">
        <f t="shared" si="151"/>
        <v>ns</v>
      </c>
      <c r="CM46" s="231" t="str">
        <f t="shared" si="151"/>
        <v>ns</v>
      </c>
      <c r="CN46" s="231" t="str">
        <f t="shared" si="151"/>
        <v>ns</v>
      </c>
      <c r="CO46" s="231" t="str">
        <f t="shared" si="151"/>
        <v>ns</v>
      </c>
      <c r="CP46" s="231" t="str">
        <f t="shared" si="151"/>
        <v>ns</v>
      </c>
      <c r="CQ46" s="231" t="str">
        <f t="shared" si="151"/>
        <v>ns</v>
      </c>
      <c r="CR46" s="231" t="str">
        <f t="shared" si="151"/>
        <v>ns</v>
      </c>
      <c r="CS46" s="231" t="str">
        <f t="shared" si="152"/>
        <v>ns</v>
      </c>
      <c r="CT46" s="231" t="str">
        <f t="shared" si="152"/>
        <v>ns</v>
      </c>
      <c r="CU46" s="231" t="str">
        <f t="shared" si="152"/>
        <v>ns</v>
      </c>
      <c r="CV46" s="231" t="str">
        <f t="shared" si="152"/>
        <v>ns</v>
      </c>
      <c r="CW46" s="231" t="str">
        <f t="shared" si="152"/>
        <v>ns</v>
      </c>
      <c r="CX46" s="231" t="str">
        <f t="shared" si="152"/>
        <v>ns</v>
      </c>
      <c r="CY46" s="231" t="str">
        <f t="shared" si="152"/>
        <v>ns</v>
      </c>
      <c r="CZ46" s="231" t="str">
        <f t="shared" si="152"/>
        <v>ns</v>
      </c>
      <c r="DA46" s="231" t="str">
        <f t="shared" si="152"/>
        <v>ns</v>
      </c>
      <c r="DB46" s="231" t="str">
        <f t="shared" si="152"/>
        <v>ns</v>
      </c>
      <c r="DC46" s="231" t="str">
        <f t="shared" si="153"/>
        <v>ns</v>
      </c>
      <c r="DD46" s="231" t="str">
        <f t="shared" si="153"/>
        <v>ns</v>
      </c>
      <c r="DE46" s="231" t="str">
        <f t="shared" si="153"/>
        <v>ns</v>
      </c>
      <c r="DF46" s="231" t="str">
        <f t="shared" si="153"/>
        <v>ns</v>
      </c>
      <c r="DG46" s="231" t="str">
        <f t="shared" si="153"/>
        <v>ns</v>
      </c>
      <c r="DH46" s="231" t="str">
        <f t="shared" si="153"/>
        <v>ns</v>
      </c>
      <c r="DI46" s="231" t="str">
        <f t="shared" si="153"/>
        <v>ns</v>
      </c>
      <c r="DJ46" s="231" t="str">
        <f t="shared" si="153"/>
        <v>ns</v>
      </c>
      <c r="DK46" s="231" t="str">
        <f t="shared" si="153"/>
        <v/>
      </c>
      <c r="DL46" s="231" t="str">
        <f t="shared" si="153"/>
        <v/>
      </c>
      <c r="DM46" s="231" t="str">
        <f t="shared" si="154"/>
        <v/>
      </c>
      <c r="DN46" s="231" t="str">
        <f t="shared" si="154"/>
        <v/>
      </c>
      <c r="DO46" s="231" t="str">
        <f t="shared" si="154"/>
        <v/>
      </c>
      <c r="DP46" s="231" t="str">
        <f t="shared" si="154"/>
        <v/>
      </c>
      <c r="DQ46" s="231" t="str">
        <f t="shared" si="154"/>
        <v/>
      </c>
      <c r="DR46" s="231" t="str">
        <f t="shared" si="154"/>
        <v/>
      </c>
      <c r="DS46" s="231" t="str">
        <f t="shared" si="154"/>
        <v/>
      </c>
      <c r="DT46" s="231" t="str">
        <f t="shared" si="154"/>
        <v/>
      </c>
      <c r="DU46" s="231" t="str">
        <f t="shared" si="154"/>
        <v/>
      </c>
      <c r="DV46" s="231" t="str">
        <f t="shared" si="154"/>
        <v/>
      </c>
      <c r="DW46" s="232"/>
      <c r="DX46" s="232"/>
      <c r="DZ46" s="212">
        <f t="shared" si="28"/>
        <v>39</v>
      </c>
      <c r="EA46" s="224">
        <f t="shared" si="155"/>
        <v>0</v>
      </c>
      <c r="EB46" s="225">
        <f t="shared" si="134"/>
        <v>0</v>
      </c>
      <c r="EC46" s="225">
        <f t="shared" si="134"/>
        <v>0</v>
      </c>
      <c r="ED46" s="225">
        <f t="shared" si="134"/>
        <v>0</v>
      </c>
      <c r="EE46" s="225">
        <f t="shared" si="134"/>
        <v>0</v>
      </c>
      <c r="EF46" s="225">
        <f t="shared" si="8"/>
        <v>0</v>
      </c>
      <c r="EG46" s="225">
        <f t="shared" si="9"/>
        <v>0</v>
      </c>
      <c r="EH46" s="212"/>
      <c r="EI46" s="212"/>
      <c r="EJ46" s="212"/>
      <c r="EK46" s="214"/>
      <c r="EL46" s="212">
        <f t="shared" si="29"/>
        <v>39</v>
      </c>
      <c r="EM46" s="224">
        <f t="shared" si="156"/>
        <v>0</v>
      </c>
      <c r="EN46" s="225">
        <f>IFERROR(INDEX(RTO1CF,$EL46,'ANVA-MDS'!EB$7),0)</f>
        <v>0</v>
      </c>
      <c r="EO46" s="225">
        <f>IFERROR(INDEX(RTO1CF,$EL46,'ANVA-MDS'!EC$7),0)</f>
        <v>0</v>
      </c>
      <c r="EP46" s="225">
        <f>IFERROR(INDEX(RTO1CF,$EL46,'ANVA-MDS'!ED$7),0)</f>
        <v>0</v>
      </c>
      <c r="EQ46" s="225">
        <f>IFERROR(INDEX(RTO1CF,$EL46,'ANVA-MDS'!EE$7),0)</f>
        <v>0</v>
      </c>
      <c r="ER46" s="225">
        <f t="shared" si="11"/>
        <v>0</v>
      </c>
      <c r="ES46" s="225">
        <f t="shared" si="12"/>
        <v>0</v>
      </c>
      <c r="ET46" s="212"/>
      <c r="EU46" s="212"/>
      <c r="EV46" s="212"/>
      <c r="EW46" s="214"/>
      <c r="EX46" s="225">
        <f t="shared" si="13"/>
        <v>0</v>
      </c>
      <c r="EY46" s="214"/>
      <c r="EZ46" s="214"/>
    </row>
    <row r="47" spans="2:156" ht="12.75" customHeight="1" x14ac:dyDescent="0.25">
      <c r="J47" s="228">
        <v>39</v>
      </c>
      <c r="K47" s="229">
        <f t="shared" si="157"/>
        <v>0</v>
      </c>
      <c r="L47" s="230">
        <f t="shared" si="158"/>
        <v>1.1E-4</v>
      </c>
      <c r="M47" s="230" t="str">
        <f t="shared" si="145"/>
        <v>ns</v>
      </c>
      <c r="N47" s="230" t="str">
        <f t="shared" si="145"/>
        <v>ns</v>
      </c>
      <c r="O47" s="230" t="str">
        <f t="shared" si="145"/>
        <v>ns</v>
      </c>
      <c r="P47" s="230" t="str">
        <f t="shared" si="145"/>
        <v>ns</v>
      </c>
      <c r="Q47" s="230" t="str">
        <f t="shared" si="145"/>
        <v>ns</v>
      </c>
      <c r="R47" s="230" t="str">
        <f t="shared" si="145"/>
        <v>ns</v>
      </c>
      <c r="S47" s="230" t="str">
        <f t="shared" si="145"/>
        <v>ns</v>
      </c>
      <c r="T47" s="230" t="str">
        <f t="shared" si="145"/>
        <v>ns</v>
      </c>
      <c r="U47" s="230" t="str">
        <f t="shared" si="145"/>
        <v>ns</v>
      </c>
      <c r="V47" s="230" t="str">
        <f t="shared" si="145"/>
        <v>ns</v>
      </c>
      <c r="W47" s="230" t="str">
        <f t="shared" si="146"/>
        <v>ns</v>
      </c>
      <c r="X47" s="230" t="str">
        <f t="shared" si="146"/>
        <v>ns</v>
      </c>
      <c r="Y47" s="230" t="str">
        <f t="shared" si="146"/>
        <v>ns</v>
      </c>
      <c r="Z47" s="230" t="str">
        <f t="shared" si="146"/>
        <v>ns</v>
      </c>
      <c r="AA47" s="230" t="str">
        <f t="shared" si="146"/>
        <v>ns</v>
      </c>
      <c r="AB47" s="230" t="str">
        <f t="shared" si="146"/>
        <v>ns</v>
      </c>
      <c r="AC47" s="230" t="str">
        <f t="shared" si="146"/>
        <v>ns</v>
      </c>
      <c r="AD47" s="230" t="str">
        <f t="shared" si="146"/>
        <v>ns</v>
      </c>
      <c r="AE47" s="230" t="str">
        <f t="shared" si="146"/>
        <v>ns</v>
      </c>
      <c r="AF47" s="230" t="str">
        <f t="shared" si="146"/>
        <v>ns</v>
      </c>
      <c r="AG47" s="230" t="str">
        <f t="shared" si="147"/>
        <v>ns</v>
      </c>
      <c r="AH47" s="230" t="str">
        <f t="shared" si="147"/>
        <v>ns</v>
      </c>
      <c r="AI47" s="230" t="str">
        <f t="shared" si="147"/>
        <v>ns</v>
      </c>
      <c r="AJ47" s="230" t="str">
        <f t="shared" si="147"/>
        <v>ns</v>
      </c>
      <c r="AK47" s="230" t="str">
        <f t="shared" si="147"/>
        <v>ns</v>
      </c>
      <c r="AL47" s="230" t="str">
        <f t="shared" si="147"/>
        <v>ns</v>
      </c>
      <c r="AM47" s="230" t="str">
        <f t="shared" si="147"/>
        <v>ns</v>
      </c>
      <c r="AN47" s="230" t="str">
        <f t="shared" si="147"/>
        <v>ns</v>
      </c>
      <c r="AO47" s="230" t="str">
        <f t="shared" si="147"/>
        <v>ns</v>
      </c>
      <c r="AP47" s="230" t="str">
        <f t="shared" si="147"/>
        <v>ns</v>
      </c>
      <c r="AQ47" s="230" t="str">
        <f t="shared" si="148"/>
        <v>ns</v>
      </c>
      <c r="AR47" s="230" t="str">
        <f t="shared" si="148"/>
        <v>ns</v>
      </c>
      <c r="AS47" s="230" t="str">
        <f t="shared" si="148"/>
        <v>ns</v>
      </c>
      <c r="AT47" s="230" t="str">
        <f t="shared" si="148"/>
        <v>ns</v>
      </c>
      <c r="AU47" s="230" t="str">
        <f t="shared" si="148"/>
        <v>ns</v>
      </c>
      <c r="AV47" s="230" t="str">
        <f t="shared" si="148"/>
        <v>ns</v>
      </c>
      <c r="AW47" s="230" t="str">
        <f t="shared" si="148"/>
        <v>ns</v>
      </c>
      <c r="AX47" s="230" t="str">
        <f t="shared" si="148"/>
        <v>ns</v>
      </c>
      <c r="AY47" s="230" t="str">
        <f t="shared" si="148"/>
        <v>ns</v>
      </c>
      <c r="AZ47" s="230" t="str">
        <f t="shared" si="148"/>
        <v/>
      </c>
      <c r="BA47" s="230" t="str">
        <f t="shared" si="149"/>
        <v/>
      </c>
      <c r="BB47" s="230" t="str">
        <f t="shared" si="149"/>
        <v/>
      </c>
      <c r="BC47" s="230" t="str">
        <f t="shared" si="149"/>
        <v/>
      </c>
      <c r="BD47" s="230" t="str">
        <f t="shared" si="149"/>
        <v/>
      </c>
      <c r="BE47" s="230" t="str">
        <f t="shared" si="149"/>
        <v/>
      </c>
      <c r="BF47" s="230" t="str">
        <f t="shared" si="149"/>
        <v/>
      </c>
      <c r="BG47" s="230" t="str">
        <f t="shared" si="149"/>
        <v/>
      </c>
      <c r="BH47" s="230" t="str">
        <f t="shared" si="149"/>
        <v/>
      </c>
      <c r="BI47" s="230" t="str">
        <f t="shared" si="149"/>
        <v/>
      </c>
      <c r="BJ47" s="230" t="str">
        <f t="shared" si="149"/>
        <v/>
      </c>
      <c r="BS47" s="197"/>
      <c r="BT47" s="197"/>
      <c r="BV47" s="228">
        <v>39</v>
      </c>
      <c r="BW47" s="229">
        <f t="shared" si="159"/>
        <v>0</v>
      </c>
      <c r="BX47" s="230">
        <f t="shared" si="160"/>
        <v>1.1E-4</v>
      </c>
      <c r="BY47" s="231" t="str">
        <f t="shared" si="150"/>
        <v>s</v>
      </c>
      <c r="BZ47" s="231" t="str">
        <f t="shared" si="150"/>
        <v>s</v>
      </c>
      <c r="CA47" s="231" t="str">
        <f t="shared" si="150"/>
        <v>s</v>
      </c>
      <c r="CB47" s="231" t="str">
        <f t="shared" si="150"/>
        <v>ns</v>
      </c>
      <c r="CC47" s="231" t="str">
        <f t="shared" si="150"/>
        <v>ns</v>
      </c>
      <c r="CD47" s="231" t="str">
        <f t="shared" si="150"/>
        <v>ns</v>
      </c>
      <c r="CE47" s="231" t="str">
        <f t="shared" si="150"/>
        <v>ns</v>
      </c>
      <c r="CF47" s="231" t="str">
        <f t="shared" si="150"/>
        <v>ns</v>
      </c>
      <c r="CG47" s="231" t="str">
        <f t="shared" si="150"/>
        <v>ns</v>
      </c>
      <c r="CH47" s="231" t="str">
        <f t="shared" si="150"/>
        <v>ns</v>
      </c>
      <c r="CI47" s="231" t="str">
        <f t="shared" si="151"/>
        <v>ns</v>
      </c>
      <c r="CJ47" s="231" t="str">
        <f t="shared" si="151"/>
        <v>ns</v>
      </c>
      <c r="CK47" s="231" t="str">
        <f t="shared" si="151"/>
        <v>ns</v>
      </c>
      <c r="CL47" s="231" t="str">
        <f t="shared" si="151"/>
        <v>ns</v>
      </c>
      <c r="CM47" s="231" t="str">
        <f t="shared" si="151"/>
        <v>ns</v>
      </c>
      <c r="CN47" s="231" t="str">
        <f t="shared" si="151"/>
        <v>ns</v>
      </c>
      <c r="CO47" s="231" t="str">
        <f t="shared" si="151"/>
        <v>ns</v>
      </c>
      <c r="CP47" s="231" t="str">
        <f t="shared" si="151"/>
        <v>ns</v>
      </c>
      <c r="CQ47" s="231" t="str">
        <f t="shared" si="151"/>
        <v>ns</v>
      </c>
      <c r="CR47" s="231" t="str">
        <f t="shared" si="151"/>
        <v>ns</v>
      </c>
      <c r="CS47" s="231" t="str">
        <f t="shared" si="152"/>
        <v>ns</v>
      </c>
      <c r="CT47" s="231" t="str">
        <f t="shared" si="152"/>
        <v>ns</v>
      </c>
      <c r="CU47" s="231" t="str">
        <f t="shared" si="152"/>
        <v>ns</v>
      </c>
      <c r="CV47" s="231" t="str">
        <f t="shared" si="152"/>
        <v>ns</v>
      </c>
      <c r="CW47" s="231" t="str">
        <f t="shared" si="152"/>
        <v>ns</v>
      </c>
      <c r="CX47" s="231" t="str">
        <f t="shared" si="152"/>
        <v>ns</v>
      </c>
      <c r="CY47" s="231" t="str">
        <f t="shared" si="152"/>
        <v>ns</v>
      </c>
      <c r="CZ47" s="231" t="str">
        <f t="shared" si="152"/>
        <v>ns</v>
      </c>
      <c r="DA47" s="231" t="str">
        <f t="shared" si="152"/>
        <v>ns</v>
      </c>
      <c r="DB47" s="231" t="str">
        <f t="shared" si="152"/>
        <v>ns</v>
      </c>
      <c r="DC47" s="231" t="str">
        <f t="shared" si="153"/>
        <v>ns</v>
      </c>
      <c r="DD47" s="231" t="str">
        <f t="shared" si="153"/>
        <v>ns</v>
      </c>
      <c r="DE47" s="231" t="str">
        <f t="shared" si="153"/>
        <v>ns</v>
      </c>
      <c r="DF47" s="231" t="str">
        <f t="shared" si="153"/>
        <v>ns</v>
      </c>
      <c r="DG47" s="231" t="str">
        <f t="shared" si="153"/>
        <v>ns</v>
      </c>
      <c r="DH47" s="231" t="str">
        <f t="shared" si="153"/>
        <v>ns</v>
      </c>
      <c r="DI47" s="231" t="str">
        <f t="shared" si="153"/>
        <v>ns</v>
      </c>
      <c r="DJ47" s="231" t="str">
        <f t="shared" si="153"/>
        <v>ns</v>
      </c>
      <c r="DK47" s="231" t="str">
        <f t="shared" si="153"/>
        <v>ns</v>
      </c>
      <c r="DL47" s="231" t="str">
        <f t="shared" si="153"/>
        <v/>
      </c>
      <c r="DM47" s="231" t="str">
        <f t="shared" si="154"/>
        <v/>
      </c>
      <c r="DN47" s="231" t="str">
        <f t="shared" si="154"/>
        <v/>
      </c>
      <c r="DO47" s="231" t="str">
        <f t="shared" si="154"/>
        <v/>
      </c>
      <c r="DP47" s="231" t="str">
        <f t="shared" si="154"/>
        <v/>
      </c>
      <c r="DQ47" s="231" t="str">
        <f t="shared" si="154"/>
        <v/>
      </c>
      <c r="DR47" s="231" t="str">
        <f t="shared" si="154"/>
        <v/>
      </c>
      <c r="DS47" s="231" t="str">
        <f t="shared" si="154"/>
        <v/>
      </c>
      <c r="DT47" s="231" t="str">
        <f t="shared" si="154"/>
        <v/>
      </c>
      <c r="DU47" s="231" t="str">
        <f t="shared" si="154"/>
        <v/>
      </c>
      <c r="DV47" s="231" t="str">
        <f t="shared" si="154"/>
        <v/>
      </c>
      <c r="DW47" s="232"/>
      <c r="DX47" s="232"/>
      <c r="DZ47" s="212">
        <f t="shared" si="28"/>
        <v>40</v>
      </c>
      <c r="EA47" s="224">
        <f t="shared" si="155"/>
        <v>0</v>
      </c>
      <c r="EB47" s="225">
        <f t="shared" si="134"/>
        <v>0</v>
      </c>
      <c r="EC47" s="225">
        <f t="shared" si="134"/>
        <v>0</v>
      </c>
      <c r="ED47" s="225">
        <f t="shared" si="134"/>
        <v>0</v>
      </c>
      <c r="EE47" s="225">
        <f t="shared" si="134"/>
        <v>0</v>
      </c>
      <c r="EF47" s="225">
        <f t="shared" si="8"/>
        <v>0</v>
      </c>
      <c r="EG47" s="225">
        <f t="shared" si="9"/>
        <v>0</v>
      </c>
      <c r="EH47" s="212"/>
      <c r="EI47" s="212"/>
      <c r="EJ47" s="212"/>
      <c r="EK47" s="214"/>
      <c r="EL47" s="212">
        <f t="shared" si="29"/>
        <v>40</v>
      </c>
      <c r="EM47" s="224">
        <f t="shared" si="156"/>
        <v>0</v>
      </c>
      <c r="EN47" s="225">
        <f>IFERROR(INDEX(RTO1CF,$EL47,'ANVA-MDS'!EB$7),0)</f>
        <v>0</v>
      </c>
      <c r="EO47" s="225">
        <f>IFERROR(INDEX(RTO1CF,$EL47,'ANVA-MDS'!EC$7),0)</f>
        <v>0</v>
      </c>
      <c r="EP47" s="225">
        <f>IFERROR(INDEX(RTO1CF,$EL47,'ANVA-MDS'!ED$7),0)</f>
        <v>0</v>
      </c>
      <c r="EQ47" s="225">
        <f>IFERROR(INDEX(RTO1CF,$EL47,'ANVA-MDS'!EE$7),0)</f>
        <v>0</v>
      </c>
      <c r="ER47" s="225">
        <f t="shared" si="11"/>
        <v>0</v>
      </c>
      <c r="ES47" s="225">
        <f t="shared" si="12"/>
        <v>0</v>
      </c>
      <c r="ET47" s="212"/>
      <c r="EU47" s="212"/>
      <c r="EV47" s="212"/>
      <c r="EW47" s="214"/>
      <c r="EX47" s="225">
        <f t="shared" si="13"/>
        <v>0</v>
      </c>
      <c r="EY47" s="214"/>
      <c r="EZ47" s="214"/>
    </row>
    <row r="48" spans="2:156" ht="12.75" customHeight="1" x14ac:dyDescent="0.25">
      <c r="J48" s="228">
        <v>40</v>
      </c>
      <c r="K48" s="229">
        <f t="shared" si="157"/>
        <v>0</v>
      </c>
      <c r="L48" s="230">
        <f t="shared" si="158"/>
        <v>1E-4</v>
      </c>
      <c r="M48" s="230" t="str">
        <f t="shared" si="145"/>
        <v>ns</v>
      </c>
      <c r="N48" s="230" t="str">
        <f t="shared" si="145"/>
        <v>ns</v>
      </c>
      <c r="O48" s="230" t="str">
        <f t="shared" si="145"/>
        <v>ns</v>
      </c>
      <c r="P48" s="230" t="str">
        <f t="shared" si="145"/>
        <v>ns</v>
      </c>
      <c r="Q48" s="230" t="str">
        <f t="shared" si="145"/>
        <v>ns</v>
      </c>
      <c r="R48" s="230" t="str">
        <f t="shared" si="145"/>
        <v>ns</v>
      </c>
      <c r="S48" s="230" t="str">
        <f t="shared" si="145"/>
        <v>ns</v>
      </c>
      <c r="T48" s="230" t="str">
        <f t="shared" si="145"/>
        <v>ns</v>
      </c>
      <c r="U48" s="230" t="str">
        <f t="shared" si="145"/>
        <v>ns</v>
      </c>
      <c r="V48" s="230" t="str">
        <f t="shared" si="145"/>
        <v>ns</v>
      </c>
      <c r="W48" s="230" t="str">
        <f t="shared" si="146"/>
        <v>ns</v>
      </c>
      <c r="X48" s="230" t="str">
        <f t="shared" si="146"/>
        <v>ns</v>
      </c>
      <c r="Y48" s="230" t="str">
        <f t="shared" si="146"/>
        <v>ns</v>
      </c>
      <c r="Z48" s="230" t="str">
        <f t="shared" si="146"/>
        <v>ns</v>
      </c>
      <c r="AA48" s="230" t="str">
        <f t="shared" si="146"/>
        <v>ns</v>
      </c>
      <c r="AB48" s="230" t="str">
        <f t="shared" si="146"/>
        <v>ns</v>
      </c>
      <c r="AC48" s="230" t="str">
        <f t="shared" si="146"/>
        <v>ns</v>
      </c>
      <c r="AD48" s="230" t="str">
        <f t="shared" si="146"/>
        <v>ns</v>
      </c>
      <c r="AE48" s="230" t="str">
        <f t="shared" si="146"/>
        <v>ns</v>
      </c>
      <c r="AF48" s="230" t="str">
        <f t="shared" si="146"/>
        <v>ns</v>
      </c>
      <c r="AG48" s="230" t="str">
        <f t="shared" si="147"/>
        <v>ns</v>
      </c>
      <c r="AH48" s="230" t="str">
        <f t="shared" si="147"/>
        <v>ns</v>
      </c>
      <c r="AI48" s="230" t="str">
        <f t="shared" si="147"/>
        <v>ns</v>
      </c>
      <c r="AJ48" s="230" t="str">
        <f t="shared" si="147"/>
        <v>ns</v>
      </c>
      <c r="AK48" s="230" t="str">
        <f t="shared" si="147"/>
        <v>ns</v>
      </c>
      <c r="AL48" s="230" t="str">
        <f t="shared" si="147"/>
        <v>ns</v>
      </c>
      <c r="AM48" s="230" t="str">
        <f t="shared" si="147"/>
        <v>ns</v>
      </c>
      <c r="AN48" s="230" t="str">
        <f t="shared" si="147"/>
        <v>ns</v>
      </c>
      <c r="AO48" s="230" t="str">
        <f t="shared" si="147"/>
        <v>ns</v>
      </c>
      <c r="AP48" s="230" t="str">
        <f t="shared" si="147"/>
        <v>ns</v>
      </c>
      <c r="AQ48" s="230" t="str">
        <f t="shared" si="148"/>
        <v>ns</v>
      </c>
      <c r="AR48" s="230" t="str">
        <f t="shared" si="148"/>
        <v>ns</v>
      </c>
      <c r="AS48" s="230" t="str">
        <f t="shared" si="148"/>
        <v>ns</v>
      </c>
      <c r="AT48" s="230" t="str">
        <f t="shared" si="148"/>
        <v>ns</v>
      </c>
      <c r="AU48" s="230" t="str">
        <f t="shared" si="148"/>
        <v>ns</v>
      </c>
      <c r="AV48" s="230" t="str">
        <f t="shared" si="148"/>
        <v>ns</v>
      </c>
      <c r="AW48" s="230" t="str">
        <f t="shared" si="148"/>
        <v>ns</v>
      </c>
      <c r="AX48" s="230" t="str">
        <f t="shared" si="148"/>
        <v>ns</v>
      </c>
      <c r="AY48" s="230" t="str">
        <f t="shared" si="148"/>
        <v>ns</v>
      </c>
      <c r="AZ48" s="230" t="str">
        <f t="shared" si="148"/>
        <v>ns</v>
      </c>
      <c r="BA48" s="230" t="str">
        <f t="shared" si="149"/>
        <v/>
      </c>
      <c r="BB48" s="230" t="str">
        <f t="shared" si="149"/>
        <v/>
      </c>
      <c r="BC48" s="230" t="str">
        <f t="shared" si="149"/>
        <v/>
      </c>
      <c r="BD48" s="230" t="str">
        <f t="shared" si="149"/>
        <v/>
      </c>
      <c r="BE48" s="230" t="str">
        <f t="shared" si="149"/>
        <v/>
      </c>
      <c r="BF48" s="230" t="str">
        <f t="shared" si="149"/>
        <v/>
      </c>
      <c r="BG48" s="230" t="str">
        <f t="shared" si="149"/>
        <v/>
      </c>
      <c r="BH48" s="230" t="str">
        <f t="shared" si="149"/>
        <v/>
      </c>
      <c r="BI48" s="230" t="str">
        <f t="shared" si="149"/>
        <v/>
      </c>
      <c r="BJ48" s="230" t="str">
        <f t="shared" si="149"/>
        <v/>
      </c>
      <c r="BS48" s="197"/>
      <c r="BT48" s="197"/>
      <c r="BV48" s="228">
        <v>40</v>
      </c>
      <c r="BW48" s="229">
        <f t="shared" si="159"/>
        <v>0</v>
      </c>
      <c r="BX48" s="230">
        <f t="shared" si="160"/>
        <v>1E-4</v>
      </c>
      <c r="BY48" s="231" t="str">
        <f t="shared" si="150"/>
        <v>s</v>
      </c>
      <c r="BZ48" s="231" t="str">
        <f t="shared" si="150"/>
        <v>s</v>
      </c>
      <c r="CA48" s="231" t="str">
        <f t="shared" si="150"/>
        <v>s</v>
      </c>
      <c r="CB48" s="231" t="str">
        <f t="shared" si="150"/>
        <v>ns</v>
      </c>
      <c r="CC48" s="231" t="str">
        <f t="shared" si="150"/>
        <v>ns</v>
      </c>
      <c r="CD48" s="231" t="str">
        <f t="shared" si="150"/>
        <v>ns</v>
      </c>
      <c r="CE48" s="231" t="str">
        <f t="shared" si="150"/>
        <v>ns</v>
      </c>
      <c r="CF48" s="231" t="str">
        <f t="shared" si="150"/>
        <v>ns</v>
      </c>
      <c r="CG48" s="231" t="str">
        <f t="shared" si="150"/>
        <v>ns</v>
      </c>
      <c r="CH48" s="231" t="str">
        <f t="shared" si="150"/>
        <v>ns</v>
      </c>
      <c r="CI48" s="231" t="str">
        <f t="shared" si="151"/>
        <v>ns</v>
      </c>
      <c r="CJ48" s="231" t="str">
        <f t="shared" si="151"/>
        <v>ns</v>
      </c>
      <c r="CK48" s="231" t="str">
        <f t="shared" si="151"/>
        <v>ns</v>
      </c>
      <c r="CL48" s="231" t="str">
        <f t="shared" si="151"/>
        <v>ns</v>
      </c>
      <c r="CM48" s="231" t="str">
        <f t="shared" si="151"/>
        <v>ns</v>
      </c>
      <c r="CN48" s="231" t="str">
        <f t="shared" si="151"/>
        <v>ns</v>
      </c>
      <c r="CO48" s="231" t="str">
        <f t="shared" si="151"/>
        <v>ns</v>
      </c>
      <c r="CP48" s="231" t="str">
        <f t="shared" si="151"/>
        <v>ns</v>
      </c>
      <c r="CQ48" s="231" t="str">
        <f t="shared" si="151"/>
        <v>ns</v>
      </c>
      <c r="CR48" s="231" t="str">
        <f t="shared" si="151"/>
        <v>ns</v>
      </c>
      <c r="CS48" s="231" t="str">
        <f t="shared" si="152"/>
        <v>ns</v>
      </c>
      <c r="CT48" s="231" t="str">
        <f t="shared" si="152"/>
        <v>ns</v>
      </c>
      <c r="CU48" s="231" t="str">
        <f t="shared" si="152"/>
        <v>ns</v>
      </c>
      <c r="CV48" s="231" t="str">
        <f t="shared" si="152"/>
        <v>ns</v>
      </c>
      <c r="CW48" s="231" t="str">
        <f t="shared" si="152"/>
        <v>ns</v>
      </c>
      <c r="CX48" s="231" t="str">
        <f t="shared" si="152"/>
        <v>ns</v>
      </c>
      <c r="CY48" s="231" t="str">
        <f t="shared" si="152"/>
        <v>ns</v>
      </c>
      <c r="CZ48" s="231" t="str">
        <f t="shared" si="152"/>
        <v>ns</v>
      </c>
      <c r="DA48" s="231" t="str">
        <f t="shared" si="152"/>
        <v>ns</v>
      </c>
      <c r="DB48" s="231" t="str">
        <f t="shared" si="152"/>
        <v>ns</v>
      </c>
      <c r="DC48" s="231" t="str">
        <f t="shared" si="153"/>
        <v>ns</v>
      </c>
      <c r="DD48" s="231" t="str">
        <f t="shared" si="153"/>
        <v>ns</v>
      </c>
      <c r="DE48" s="231" t="str">
        <f t="shared" si="153"/>
        <v>ns</v>
      </c>
      <c r="DF48" s="231" t="str">
        <f t="shared" si="153"/>
        <v>ns</v>
      </c>
      <c r="DG48" s="231" t="str">
        <f t="shared" si="153"/>
        <v>ns</v>
      </c>
      <c r="DH48" s="231" t="str">
        <f t="shared" si="153"/>
        <v>ns</v>
      </c>
      <c r="DI48" s="231" t="str">
        <f t="shared" si="153"/>
        <v>ns</v>
      </c>
      <c r="DJ48" s="231" t="str">
        <f t="shared" si="153"/>
        <v>ns</v>
      </c>
      <c r="DK48" s="231" t="str">
        <f t="shared" si="153"/>
        <v>ns</v>
      </c>
      <c r="DL48" s="231" t="str">
        <f t="shared" si="153"/>
        <v>ns</v>
      </c>
      <c r="DM48" s="231" t="str">
        <f t="shared" si="154"/>
        <v/>
      </c>
      <c r="DN48" s="231" t="str">
        <f t="shared" si="154"/>
        <v/>
      </c>
      <c r="DO48" s="231" t="str">
        <f t="shared" si="154"/>
        <v/>
      </c>
      <c r="DP48" s="231" t="str">
        <f t="shared" si="154"/>
        <v/>
      </c>
      <c r="DQ48" s="231" t="str">
        <f t="shared" si="154"/>
        <v/>
      </c>
      <c r="DR48" s="231" t="str">
        <f t="shared" si="154"/>
        <v/>
      </c>
      <c r="DS48" s="231" t="str">
        <f t="shared" si="154"/>
        <v/>
      </c>
      <c r="DT48" s="231" t="str">
        <f t="shared" si="154"/>
        <v/>
      </c>
      <c r="DU48" s="231" t="str">
        <f t="shared" si="154"/>
        <v/>
      </c>
      <c r="DV48" s="231" t="str">
        <f t="shared" si="154"/>
        <v/>
      </c>
      <c r="DW48" s="232"/>
      <c r="DX48" s="232"/>
      <c r="DZ48" s="212">
        <f t="shared" si="28"/>
        <v>41</v>
      </c>
      <c r="EA48" s="224">
        <f t="shared" si="155"/>
        <v>0</v>
      </c>
      <c r="EB48" s="225">
        <f t="shared" ref="EB48:EE57" si="161">IFERROR(INDEX(RTO1SF,$DZ48,EB$7),0)</f>
        <v>0</v>
      </c>
      <c r="EC48" s="225">
        <f t="shared" si="161"/>
        <v>0</v>
      </c>
      <c r="ED48" s="225">
        <f t="shared" si="161"/>
        <v>0</v>
      </c>
      <c r="EE48" s="225">
        <f t="shared" si="161"/>
        <v>0</v>
      </c>
      <c r="EF48" s="225">
        <f t="shared" si="8"/>
        <v>0</v>
      </c>
      <c r="EG48" s="225">
        <f t="shared" si="9"/>
        <v>0</v>
      </c>
      <c r="EH48" s="212"/>
      <c r="EI48" s="212"/>
      <c r="EJ48" s="212"/>
      <c r="EK48" s="214"/>
      <c r="EL48" s="212">
        <f t="shared" si="29"/>
        <v>41</v>
      </c>
      <c r="EM48" s="224">
        <f t="shared" si="156"/>
        <v>0</v>
      </c>
      <c r="EN48" s="225">
        <f>IFERROR(INDEX(RTO1CF,$EL48,'ANVA-MDS'!EB$7),0)</f>
        <v>0</v>
      </c>
      <c r="EO48" s="225">
        <f>IFERROR(INDEX(RTO1CF,$EL48,'ANVA-MDS'!EC$7),0)</f>
        <v>0</v>
      </c>
      <c r="EP48" s="225">
        <f>IFERROR(INDEX(RTO1CF,$EL48,'ANVA-MDS'!ED$7),0)</f>
        <v>0</v>
      </c>
      <c r="EQ48" s="225">
        <f>IFERROR(INDEX(RTO1CF,$EL48,'ANVA-MDS'!EE$7),0)</f>
        <v>0</v>
      </c>
      <c r="ER48" s="225">
        <f t="shared" si="11"/>
        <v>0</v>
      </c>
      <c r="ES48" s="225">
        <f t="shared" si="12"/>
        <v>0</v>
      </c>
      <c r="ET48" s="212"/>
      <c r="EU48" s="212"/>
      <c r="EV48" s="212"/>
      <c r="EW48" s="214"/>
      <c r="EX48" s="225">
        <f t="shared" si="13"/>
        <v>0</v>
      </c>
      <c r="EY48" s="214"/>
      <c r="EZ48" s="214"/>
    </row>
    <row r="49" spans="1:156" ht="12.75" customHeight="1" x14ac:dyDescent="0.25">
      <c r="J49" s="228">
        <v>41</v>
      </c>
      <c r="K49" s="229">
        <f t="shared" si="157"/>
        <v>0</v>
      </c>
      <c r="L49" s="230">
        <f t="shared" si="158"/>
        <v>9.0000000000000006E-5</v>
      </c>
      <c r="M49" s="230" t="str">
        <f t="shared" ref="M49:V58" si="162">IF(M$8&gt;$J49,"",IF($F$13&gt;$G$13,"ns",IF(ABS($L49-INDEX(RTO1SF_ORD,M$8,2))&gt;$B$28,"s","ns")))</f>
        <v>ns</v>
      </c>
      <c r="N49" s="230" t="str">
        <f t="shared" si="162"/>
        <v>ns</v>
      </c>
      <c r="O49" s="230" t="str">
        <f t="shared" si="162"/>
        <v>ns</v>
      </c>
      <c r="P49" s="230" t="str">
        <f t="shared" si="162"/>
        <v>ns</v>
      </c>
      <c r="Q49" s="230" t="str">
        <f t="shared" si="162"/>
        <v>ns</v>
      </c>
      <c r="R49" s="230" t="str">
        <f t="shared" si="162"/>
        <v>ns</v>
      </c>
      <c r="S49" s="230" t="str">
        <f t="shared" si="162"/>
        <v>ns</v>
      </c>
      <c r="T49" s="230" t="str">
        <f t="shared" si="162"/>
        <v>ns</v>
      </c>
      <c r="U49" s="230" t="str">
        <f t="shared" si="162"/>
        <v>ns</v>
      </c>
      <c r="V49" s="230" t="str">
        <f t="shared" si="162"/>
        <v>ns</v>
      </c>
      <c r="W49" s="230" t="str">
        <f t="shared" ref="W49:AF58" si="163">IF(W$8&gt;$J49,"",IF($F$13&gt;$G$13,"ns",IF(ABS($L49-INDEX(RTO1SF_ORD,W$8,2))&gt;$B$28,"s","ns")))</f>
        <v>ns</v>
      </c>
      <c r="X49" s="230" t="str">
        <f t="shared" si="163"/>
        <v>ns</v>
      </c>
      <c r="Y49" s="230" t="str">
        <f t="shared" si="163"/>
        <v>ns</v>
      </c>
      <c r="Z49" s="230" t="str">
        <f t="shared" si="163"/>
        <v>ns</v>
      </c>
      <c r="AA49" s="230" t="str">
        <f t="shared" si="163"/>
        <v>ns</v>
      </c>
      <c r="AB49" s="230" t="str">
        <f t="shared" si="163"/>
        <v>ns</v>
      </c>
      <c r="AC49" s="230" t="str">
        <f t="shared" si="163"/>
        <v>ns</v>
      </c>
      <c r="AD49" s="230" t="str">
        <f t="shared" si="163"/>
        <v>ns</v>
      </c>
      <c r="AE49" s="230" t="str">
        <f t="shared" si="163"/>
        <v>ns</v>
      </c>
      <c r="AF49" s="230" t="str">
        <f t="shared" si="163"/>
        <v>ns</v>
      </c>
      <c r="AG49" s="230" t="str">
        <f t="shared" ref="AG49:AP58" si="164">IF(AG$8&gt;$J49,"",IF($F$13&gt;$G$13,"ns",IF(ABS($L49-INDEX(RTO1SF_ORD,AG$8,2))&gt;$B$28,"s","ns")))</f>
        <v>ns</v>
      </c>
      <c r="AH49" s="230" t="str">
        <f t="shared" si="164"/>
        <v>ns</v>
      </c>
      <c r="AI49" s="230" t="str">
        <f t="shared" si="164"/>
        <v>ns</v>
      </c>
      <c r="AJ49" s="230" t="str">
        <f t="shared" si="164"/>
        <v>ns</v>
      </c>
      <c r="AK49" s="230" t="str">
        <f t="shared" si="164"/>
        <v>ns</v>
      </c>
      <c r="AL49" s="230" t="str">
        <f t="shared" si="164"/>
        <v>ns</v>
      </c>
      <c r="AM49" s="230" t="str">
        <f t="shared" si="164"/>
        <v>ns</v>
      </c>
      <c r="AN49" s="230" t="str">
        <f t="shared" si="164"/>
        <v>ns</v>
      </c>
      <c r="AO49" s="230" t="str">
        <f t="shared" si="164"/>
        <v>ns</v>
      </c>
      <c r="AP49" s="230" t="str">
        <f t="shared" si="164"/>
        <v>ns</v>
      </c>
      <c r="AQ49" s="230" t="str">
        <f t="shared" ref="AQ49:AZ58" si="165">IF(AQ$8&gt;$J49,"",IF($F$13&gt;$G$13,"ns",IF(ABS($L49-INDEX(RTO1SF_ORD,AQ$8,2))&gt;$B$28,"s","ns")))</f>
        <v>ns</v>
      </c>
      <c r="AR49" s="230" t="str">
        <f t="shared" si="165"/>
        <v>ns</v>
      </c>
      <c r="AS49" s="230" t="str">
        <f t="shared" si="165"/>
        <v>ns</v>
      </c>
      <c r="AT49" s="230" t="str">
        <f t="shared" si="165"/>
        <v>ns</v>
      </c>
      <c r="AU49" s="230" t="str">
        <f t="shared" si="165"/>
        <v>ns</v>
      </c>
      <c r="AV49" s="230" t="str">
        <f t="shared" si="165"/>
        <v>ns</v>
      </c>
      <c r="AW49" s="230" t="str">
        <f t="shared" si="165"/>
        <v>ns</v>
      </c>
      <c r="AX49" s="230" t="str">
        <f t="shared" si="165"/>
        <v>ns</v>
      </c>
      <c r="AY49" s="230" t="str">
        <f t="shared" si="165"/>
        <v>ns</v>
      </c>
      <c r="AZ49" s="230" t="str">
        <f t="shared" si="165"/>
        <v>ns</v>
      </c>
      <c r="BA49" s="230" t="str">
        <f t="shared" ref="BA49:BJ58" si="166">IF(BA$8&gt;$J49,"",IF($F$13&gt;$G$13,"ns",IF(ABS($L49-INDEX(RTO1SF_ORD,BA$8,2))&gt;$B$28,"s","ns")))</f>
        <v>ns</v>
      </c>
      <c r="BB49" s="230" t="str">
        <f t="shared" si="166"/>
        <v/>
      </c>
      <c r="BC49" s="230" t="str">
        <f t="shared" si="166"/>
        <v/>
      </c>
      <c r="BD49" s="230" t="str">
        <f t="shared" si="166"/>
        <v/>
      </c>
      <c r="BE49" s="230" t="str">
        <f t="shared" si="166"/>
        <v/>
      </c>
      <c r="BF49" s="230" t="str">
        <f t="shared" si="166"/>
        <v/>
      </c>
      <c r="BG49" s="230" t="str">
        <f t="shared" si="166"/>
        <v/>
      </c>
      <c r="BH49" s="230" t="str">
        <f t="shared" si="166"/>
        <v/>
      </c>
      <c r="BI49" s="230" t="str">
        <f t="shared" si="166"/>
        <v/>
      </c>
      <c r="BJ49" s="230" t="str">
        <f t="shared" si="166"/>
        <v/>
      </c>
      <c r="BS49" s="197"/>
      <c r="BT49" s="197"/>
      <c r="BV49" s="228">
        <v>41</v>
      </c>
      <c r="BW49" s="229">
        <f t="shared" si="159"/>
        <v>0</v>
      </c>
      <c r="BX49" s="230">
        <f t="shared" si="160"/>
        <v>9.0000000000000006E-5</v>
      </c>
      <c r="BY49" s="231" t="str">
        <f t="shared" ref="BY49:CH58" si="167">IF(BY$8&gt;$BV49,"",IF($BR$13&gt;$BS$13,"ns",IF(ABS($BX49-INDEX(RTO1CF_ORD,BY$8,2))&gt;$BN$28,"s","ns")))</f>
        <v>s</v>
      </c>
      <c r="BZ49" s="231" t="str">
        <f t="shared" si="167"/>
        <v>s</v>
      </c>
      <c r="CA49" s="231" t="str">
        <f t="shared" si="167"/>
        <v>s</v>
      </c>
      <c r="CB49" s="231" t="str">
        <f t="shared" si="167"/>
        <v>ns</v>
      </c>
      <c r="CC49" s="231" t="str">
        <f t="shared" si="167"/>
        <v>ns</v>
      </c>
      <c r="CD49" s="231" t="str">
        <f t="shared" si="167"/>
        <v>ns</v>
      </c>
      <c r="CE49" s="231" t="str">
        <f t="shared" si="167"/>
        <v>ns</v>
      </c>
      <c r="CF49" s="231" t="str">
        <f t="shared" si="167"/>
        <v>ns</v>
      </c>
      <c r="CG49" s="231" t="str">
        <f t="shared" si="167"/>
        <v>ns</v>
      </c>
      <c r="CH49" s="231" t="str">
        <f t="shared" si="167"/>
        <v>ns</v>
      </c>
      <c r="CI49" s="231" t="str">
        <f t="shared" ref="CI49:CR58" si="168">IF(CI$8&gt;$BV49,"",IF($BR$13&gt;$BS$13,"ns",IF(ABS($BX49-INDEX(RTO1CF_ORD,CI$8,2))&gt;$BN$28,"s","ns")))</f>
        <v>ns</v>
      </c>
      <c r="CJ49" s="231" t="str">
        <f t="shared" si="168"/>
        <v>ns</v>
      </c>
      <c r="CK49" s="231" t="str">
        <f t="shared" si="168"/>
        <v>ns</v>
      </c>
      <c r="CL49" s="231" t="str">
        <f t="shared" si="168"/>
        <v>ns</v>
      </c>
      <c r="CM49" s="231" t="str">
        <f t="shared" si="168"/>
        <v>ns</v>
      </c>
      <c r="CN49" s="231" t="str">
        <f t="shared" si="168"/>
        <v>ns</v>
      </c>
      <c r="CO49" s="231" t="str">
        <f t="shared" si="168"/>
        <v>ns</v>
      </c>
      <c r="CP49" s="231" t="str">
        <f t="shared" si="168"/>
        <v>ns</v>
      </c>
      <c r="CQ49" s="231" t="str">
        <f t="shared" si="168"/>
        <v>ns</v>
      </c>
      <c r="CR49" s="231" t="str">
        <f t="shared" si="168"/>
        <v>ns</v>
      </c>
      <c r="CS49" s="231" t="str">
        <f t="shared" ref="CS49:DB58" si="169">IF(CS$8&gt;$BV49,"",IF($BR$13&gt;$BS$13,"ns",IF(ABS($BX49-INDEX(RTO1CF_ORD,CS$8,2))&gt;$BN$28,"s","ns")))</f>
        <v>ns</v>
      </c>
      <c r="CT49" s="231" t="str">
        <f t="shared" si="169"/>
        <v>ns</v>
      </c>
      <c r="CU49" s="231" t="str">
        <f t="shared" si="169"/>
        <v>ns</v>
      </c>
      <c r="CV49" s="231" t="str">
        <f t="shared" si="169"/>
        <v>ns</v>
      </c>
      <c r="CW49" s="231" t="str">
        <f t="shared" si="169"/>
        <v>ns</v>
      </c>
      <c r="CX49" s="231" t="str">
        <f t="shared" si="169"/>
        <v>ns</v>
      </c>
      <c r="CY49" s="231" t="str">
        <f t="shared" si="169"/>
        <v>ns</v>
      </c>
      <c r="CZ49" s="231" t="str">
        <f t="shared" si="169"/>
        <v>ns</v>
      </c>
      <c r="DA49" s="231" t="str">
        <f t="shared" si="169"/>
        <v>ns</v>
      </c>
      <c r="DB49" s="231" t="str">
        <f t="shared" si="169"/>
        <v>ns</v>
      </c>
      <c r="DC49" s="231" t="str">
        <f t="shared" ref="DC49:DL58" si="170">IF(DC$8&gt;$BV49,"",IF($BR$13&gt;$BS$13,"ns",IF(ABS($BX49-INDEX(RTO1CF_ORD,DC$8,2))&gt;$BN$28,"s","ns")))</f>
        <v>ns</v>
      </c>
      <c r="DD49" s="231" t="str">
        <f t="shared" si="170"/>
        <v>ns</v>
      </c>
      <c r="DE49" s="231" t="str">
        <f t="shared" si="170"/>
        <v>ns</v>
      </c>
      <c r="DF49" s="231" t="str">
        <f t="shared" si="170"/>
        <v>ns</v>
      </c>
      <c r="DG49" s="231" t="str">
        <f t="shared" si="170"/>
        <v>ns</v>
      </c>
      <c r="DH49" s="231" t="str">
        <f t="shared" si="170"/>
        <v>ns</v>
      </c>
      <c r="DI49" s="231" t="str">
        <f t="shared" si="170"/>
        <v>ns</v>
      </c>
      <c r="DJ49" s="231" t="str">
        <f t="shared" si="170"/>
        <v>ns</v>
      </c>
      <c r="DK49" s="231" t="str">
        <f t="shared" si="170"/>
        <v>ns</v>
      </c>
      <c r="DL49" s="231" t="str">
        <f t="shared" si="170"/>
        <v>ns</v>
      </c>
      <c r="DM49" s="231" t="str">
        <f t="shared" ref="DM49:DV58" si="171">IF(DM$8&gt;$BV49,"",IF($BR$13&gt;$BS$13,"ns",IF(ABS($BX49-INDEX(RTO1CF_ORD,DM$8,2))&gt;$BN$28,"s","ns")))</f>
        <v>ns</v>
      </c>
      <c r="DN49" s="231" t="str">
        <f t="shared" si="171"/>
        <v/>
      </c>
      <c r="DO49" s="231" t="str">
        <f t="shared" si="171"/>
        <v/>
      </c>
      <c r="DP49" s="231" t="str">
        <f t="shared" si="171"/>
        <v/>
      </c>
      <c r="DQ49" s="231" t="str">
        <f t="shared" si="171"/>
        <v/>
      </c>
      <c r="DR49" s="231" t="str">
        <f t="shared" si="171"/>
        <v/>
      </c>
      <c r="DS49" s="231" t="str">
        <f t="shared" si="171"/>
        <v/>
      </c>
      <c r="DT49" s="231" t="str">
        <f t="shared" si="171"/>
        <v/>
      </c>
      <c r="DU49" s="231" t="str">
        <f t="shared" si="171"/>
        <v/>
      </c>
      <c r="DV49" s="231" t="str">
        <f t="shared" si="171"/>
        <v/>
      </c>
      <c r="DW49" s="232"/>
      <c r="DX49" s="232"/>
      <c r="DZ49" s="212">
        <f t="shared" si="28"/>
        <v>42</v>
      </c>
      <c r="EA49" s="224">
        <f t="shared" si="155"/>
        <v>0</v>
      </c>
      <c r="EB49" s="225">
        <f t="shared" si="161"/>
        <v>0</v>
      </c>
      <c r="EC49" s="225">
        <f t="shared" si="161"/>
        <v>0</v>
      </c>
      <c r="ED49" s="225">
        <f t="shared" si="161"/>
        <v>0</v>
      </c>
      <c r="EE49" s="225">
        <f t="shared" si="161"/>
        <v>0</v>
      </c>
      <c r="EF49" s="225">
        <f t="shared" si="8"/>
        <v>0</v>
      </c>
      <c r="EG49" s="225">
        <f t="shared" si="9"/>
        <v>0</v>
      </c>
      <c r="EH49" s="212"/>
      <c r="EI49" s="212"/>
      <c r="EJ49" s="212"/>
      <c r="EK49" s="214"/>
      <c r="EL49" s="212">
        <f t="shared" si="29"/>
        <v>42</v>
      </c>
      <c r="EM49" s="224">
        <f t="shared" si="156"/>
        <v>0</v>
      </c>
      <c r="EN49" s="225">
        <f>IFERROR(INDEX(RTO1CF,$EL49,'ANVA-MDS'!EB$7),0)</f>
        <v>0</v>
      </c>
      <c r="EO49" s="225">
        <f>IFERROR(INDEX(RTO1CF,$EL49,'ANVA-MDS'!EC$7),0)</f>
        <v>0</v>
      </c>
      <c r="EP49" s="225">
        <f>IFERROR(INDEX(RTO1CF,$EL49,'ANVA-MDS'!ED$7),0)</f>
        <v>0</v>
      </c>
      <c r="EQ49" s="225">
        <f>IFERROR(INDEX(RTO1CF,$EL49,'ANVA-MDS'!EE$7),0)</f>
        <v>0</v>
      </c>
      <c r="ER49" s="225">
        <f t="shared" si="11"/>
        <v>0</v>
      </c>
      <c r="ES49" s="225">
        <f t="shared" si="12"/>
        <v>0</v>
      </c>
      <c r="ET49" s="212"/>
      <c r="EU49" s="212"/>
      <c r="EV49" s="212"/>
      <c r="EW49" s="214"/>
      <c r="EX49" s="225">
        <f t="shared" si="13"/>
        <v>0</v>
      </c>
      <c r="EY49" s="214"/>
      <c r="EZ49" s="214"/>
    </row>
    <row r="50" spans="1:156" ht="12.75" customHeight="1" x14ac:dyDescent="0.25">
      <c r="J50" s="228">
        <v>42</v>
      </c>
      <c r="K50" s="229">
        <f t="shared" si="157"/>
        <v>0</v>
      </c>
      <c r="L50" s="230">
        <f t="shared" si="158"/>
        <v>8.0000000000000007E-5</v>
      </c>
      <c r="M50" s="230" t="str">
        <f t="shared" si="162"/>
        <v>ns</v>
      </c>
      <c r="N50" s="230" t="str">
        <f t="shared" si="162"/>
        <v>ns</v>
      </c>
      <c r="O50" s="230" t="str">
        <f t="shared" si="162"/>
        <v>ns</v>
      </c>
      <c r="P50" s="230" t="str">
        <f t="shared" si="162"/>
        <v>ns</v>
      </c>
      <c r="Q50" s="230" t="str">
        <f t="shared" si="162"/>
        <v>ns</v>
      </c>
      <c r="R50" s="230" t="str">
        <f t="shared" si="162"/>
        <v>ns</v>
      </c>
      <c r="S50" s="230" t="str">
        <f t="shared" si="162"/>
        <v>ns</v>
      </c>
      <c r="T50" s="230" t="str">
        <f t="shared" si="162"/>
        <v>ns</v>
      </c>
      <c r="U50" s="230" t="str">
        <f t="shared" si="162"/>
        <v>ns</v>
      </c>
      <c r="V50" s="230" t="str">
        <f t="shared" si="162"/>
        <v>ns</v>
      </c>
      <c r="W50" s="230" t="str">
        <f t="shared" si="163"/>
        <v>ns</v>
      </c>
      <c r="X50" s="230" t="str">
        <f t="shared" si="163"/>
        <v>ns</v>
      </c>
      <c r="Y50" s="230" t="str">
        <f t="shared" si="163"/>
        <v>ns</v>
      </c>
      <c r="Z50" s="230" t="str">
        <f t="shared" si="163"/>
        <v>ns</v>
      </c>
      <c r="AA50" s="230" t="str">
        <f t="shared" si="163"/>
        <v>ns</v>
      </c>
      <c r="AB50" s="230" t="str">
        <f t="shared" si="163"/>
        <v>ns</v>
      </c>
      <c r="AC50" s="230" t="str">
        <f t="shared" si="163"/>
        <v>ns</v>
      </c>
      <c r="AD50" s="230" t="str">
        <f t="shared" si="163"/>
        <v>ns</v>
      </c>
      <c r="AE50" s="230" t="str">
        <f t="shared" si="163"/>
        <v>ns</v>
      </c>
      <c r="AF50" s="230" t="str">
        <f t="shared" si="163"/>
        <v>ns</v>
      </c>
      <c r="AG50" s="230" t="str">
        <f t="shared" si="164"/>
        <v>ns</v>
      </c>
      <c r="AH50" s="230" t="str">
        <f t="shared" si="164"/>
        <v>ns</v>
      </c>
      <c r="AI50" s="230" t="str">
        <f t="shared" si="164"/>
        <v>ns</v>
      </c>
      <c r="AJ50" s="230" t="str">
        <f t="shared" si="164"/>
        <v>ns</v>
      </c>
      <c r="AK50" s="230" t="str">
        <f t="shared" si="164"/>
        <v>ns</v>
      </c>
      <c r="AL50" s="230" t="str">
        <f t="shared" si="164"/>
        <v>ns</v>
      </c>
      <c r="AM50" s="230" t="str">
        <f t="shared" si="164"/>
        <v>ns</v>
      </c>
      <c r="AN50" s="230" t="str">
        <f t="shared" si="164"/>
        <v>ns</v>
      </c>
      <c r="AO50" s="230" t="str">
        <f t="shared" si="164"/>
        <v>ns</v>
      </c>
      <c r="AP50" s="230" t="str">
        <f t="shared" si="164"/>
        <v>ns</v>
      </c>
      <c r="AQ50" s="230" t="str">
        <f t="shared" si="165"/>
        <v>ns</v>
      </c>
      <c r="AR50" s="230" t="str">
        <f t="shared" si="165"/>
        <v>ns</v>
      </c>
      <c r="AS50" s="230" t="str">
        <f t="shared" si="165"/>
        <v>ns</v>
      </c>
      <c r="AT50" s="230" t="str">
        <f t="shared" si="165"/>
        <v>ns</v>
      </c>
      <c r="AU50" s="230" t="str">
        <f t="shared" si="165"/>
        <v>ns</v>
      </c>
      <c r="AV50" s="230" t="str">
        <f t="shared" si="165"/>
        <v>ns</v>
      </c>
      <c r="AW50" s="230" t="str">
        <f t="shared" si="165"/>
        <v>ns</v>
      </c>
      <c r="AX50" s="230" t="str">
        <f t="shared" si="165"/>
        <v>ns</v>
      </c>
      <c r="AY50" s="230" t="str">
        <f t="shared" si="165"/>
        <v>ns</v>
      </c>
      <c r="AZ50" s="230" t="str">
        <f t="shared" si="165"/>
        <v>ns</v>
      </c>
      <c r="BA50" s="230" t="str">
        <f t="shared" si="166"/>
        <v>ns</v>
      </c>
      <c r="BB50" s="230" t="str">
        <f t="shared" si="166"/>
        <v>ns</v>
      </c>
      <c r="BC50" s="230" t="str">
        <f t="shared" si="166"/>
        <v/>
      </c>
      <c r="BD50" s="230" t="str">
        <f t="shared" si="166"/>
        <v/>
      </c>
      <c r="BE50" s="230" t="str">
        <f t="shared" si="166"/>
        <v/>
      </c>
      <c r="BF50" s="230" t="str">
        <f t="shared" si="166"/>
        <v/>
      </c>
      <c r="BG50" s="230" t="str">
        <f t="shared" si="166"/>
        <v/>
      </c>
      <c r="BH50" s="230" t="str">
        <f t="shared" si="166"/>
        <v/>
      </c>
      <c r="BI50" s="230" t="str">
        <f t="shared" si="166"/>
        <v/>
      </c>
      <c r="BJ50" s="230" t="str">
        <f t="shared" si="166"/>
        <v/>
      </c>
      <c r="BS50" s="197"/>
      <c r="BT50" s="197"/>
      <c r="BV50" s="228">
        <v>42</v>
      </c>
      <c r="BW50" s="229">
        <f t="shared" si="159"/>
        <v>0</v>
      </c>
      <c r="BX50" s="230">
        <f t="shared" si="160"/>
        <v>8.0000000000000007E-5</v>
      </c>
      <c r="BY50" s="231" t="str">
        <f t="shared" si="167"/>
        <v>s</v>
      </c>
      <c r="BZ50" s="231" t="str">
        <f t="shared" si="167"/>
        <v>s</v>
      </c>
      <c r="CA50" s="231" t="str">
        <f t="shared" si="167"/>
        <v>s</v>
      </c>
      <c r="CB50" s="231" t="str">
        <f t="shared" si="167"/>
        <v>ns</v>
      </c>
      <c r="CC50" s="231" t="str">
        <f t="shared" si="167"/>
        <v>ns</v>
      </c>
      <c r="CD50" s="231" t="str">
        <f t="shared" si="167"/>
        <v>ns</v>
      </c>
      <c r="CE50" s="231" t="str">
        <f t="shared" si="167"/>
        <v>ns</v>
      </c>
      <c r="CF50" s="231" t="str">
        <f t="shared" si="167"/>
        <v>ns</v>
      </c>
      <c r="CG50" s="231" t="str">
        <f t="shared" si="167"/>
        <v>ns</v>
      </c>
      <c r="CH50" s="231" t="str">
        <f t="shared" si="167"/>
        <v>ns</v>
      </c>
      <c r="CI50" s="231" t="str">
        <f t="shared" si="168"/>
        <v>ns</v>
      </c>
      <c r="CJ50" s="231" t="str">
        <f t="shared" si="168"/>
        <v>ns</v>
      </c>
      <c r="CK50" s="231" t="str">
        <f t="shared" si="168"/>
        <v>ns</v>
      </c>
      <c r="CL50" s="231" t="str">
        <f t="shared" si="168"/>
        <v>ns</v>
      </c>
      <c r="CM50" s="231" t="str">
        <f t="shared" si="168"/>
        <v>ns</v>
      </c>
      <c r="CN50" s="231" t="str">
        <f t="shared" si="168"/>
        <v>ns</v>
      </c>
      <c r="CO50" s="231" t="str">
        <f t="shared" si="168"/>
        <v>ns</v>
      </c>
      <c r="CP50" s="231" t="str">
        <f t="shared" si="168"/>
        <v>ns</v>
      </c>
      <c r="CQ50" s="231" t="str">
        <f t="shared" si="168"/>
        <v>ns</v>
      </c>
      <c r="CR50" s="231" t="str">
        <f t="shared" si="168"/>
        <v>ns</v>
      </c>
      <c r="CS50" s="231" t="str">
        <f t="shared" si="169"/>
        <v>ns</v>
      </c>
      <c r="CT50" s="231" t="str">
        <f t="shared" si="169"/>
        <v>ns</v>
      </c>
      <c r="CU50" s="231" t="str">
        <f t="shared" si="169"/>
        <v>ns</v>
      </c>
      <c r="CV50" s="231" t="str">
        <f t="shared" si="169"/>
        <v>ns</v>
      </c>
      <c r="CW50" s="231" t="str">
        <f t="shared" si="169"/>
        <v>ns</v>
      </c>
      <c r="CX50" s="231" t="str">
        <f t="shared" si="169"/>
        <v>ns</v>
      </c>
      <c r="CY50" s="231" t="str">
        <f t="shared" si="169"/>
        <v>ns</v>
      </c>
      <c r="CZ50" s="231" t="str">
        <f t="shared" si="169"/>
        <v>ns</v>
      </c>
      <c r="DA50" s="231" t="str">
        <f t="shared" si="169"/>
        <v>ns</v>
      </c>
      <c r="DB50" s="231" t="str">
        <f t="shared" si="169"/>
        <v>ns</v>
      </c>
      <c r="DC50" s="231" t="str">
        <f t="shared" si="170"/>
        <v>ns</v>
      </c>
      <c r="DD50" s="231" t="str">
        <f t="shared" si="170"/>
        <v>ns</v>
      </c>
      <c r="DE50" s="231" t="str">
        <f t="shared" si="170"/>
        <v>ns</v>
      </c>
      <c r="DF50" s="231" t="str">
        <f t="shared" si="170"/>
        <v>ns</v>
      </c>
      <c r="DG50" s="231" t="str">
        <f t="shared" si="170"/>
        <v>ns</v>
      </c>
      <c r="DH50" s="231" t="str">
        <f t="shared" si="170"/>
        <v>ns</v>
      </c>
      <c r="DI50" s="231" t="str">
        <f t="shared" si="170"/>
        <v>ns</v>
      </c>
      <c r="DJ50" s="231" t="str">
        <f t="shared" si="170"/>
        <v>ns</v>
      </c>
      <c r="DK50" s="231" t="str">
        <f t="shared" si="170"/>
        <v>ns</v>
      </c>
      <c r="DL50" s="231" t="str">
        <f t="shared" si="170"/>
        <v>ns</v>
      </c>
      <c r="DM50" s="231" t="str">
        <f t="shared" si="171"/>
        <v>ns</v>
      </c>
      <c r="DN50" s="231" t="str">
        <f t="shared" si="171"/>
        <v>ns</v>
      </c>
      <c r="DO50" s="231" t="str">
        <f t="shared" si="171"/>
        <v/>
      </c>
      <c r="DP50" s="231" t="str">
        <f t="shared" si="171"/>
        <v/>
      </c>
      <c r="DQ50" s="231" t="str">
        <f t="shared" si="171"/>
        <v/>
      </c>
      <c r="DR50" s="231" t="str">
        <f t="shared" si="171"/>
        <v/>
      </c>
      <c r="DS50" s="231" t="str">
        <f t="shared" si="171"/>
        <v/>
      </c>
      <c r="DT50" s="231" t="str">
        <f t="shared" si="171"/>
        <v/>
      </c>
      <c r="DU50" s="231" t="str">
        <f t="shared" si="171"/>
        <v/>
      </c>
      <c r="DV50" s="231" t="str">
        <f t="shared" si="171"/>
        <v/>
      </c>
      <c r="DW50" s="232"/>
      <c r="DX50" s="232"/>
      <c r="DZ50" s="212">
        <f t="shared" si="28"/>
        <v>43</v>
      </c>
      <c r="EA50" s="224">
        <f t="shared" si="155"/>
        <v>0</v>
      </c>
      <c r="EB50" s="225">
        <f t="shared" si="161"/>
        <v>0</v>
      </c>
      <c r="EC50" s="225">
        <f t="shared" si="161"/>
        <v>0</v>
      </c>
      <c r="ED50" s="225">
        <f t="shared" si="161"/>
        <v>0</v>
      </c>
      <c r="EE50" s="225">
        <f t="shared" si="161"/>
        <v>0</v>
      </c>
      <c r="EF50" s="225">
        <f t="shared" si="8"/>
        <v>0</v>
      </c>
      <c r="EG50" s="225">
        <f t="shared" si="9"/>
        <v>0</v>
      </c>
      <c r="EH50" s="212"/>
      <c r="EI50" s="212"/>
      <c r="EJ50" s="212"/>
      <c r="EK50" s="214"/>
      <c r="EL50" s="212">
        <f t="shared" si="29"/>
        <v>43</v>
      </c>
      <c r="EM50" s="224">
        <f t="shared" si="156"/>
        <v>0</v>
      </c>
      <c r="EN50" s="225">
        <f>IFERROR(INDEX(RTO1CF,$EL50,'ANVA-MDS'!EB$7),0)</f>
        <v>0</v>
      </c>
      <c r="EO50" s="225">
        <f>IFERROR(INDEX(RTO1CF,$EL50,'ANVA-MDS'!EC$7),0)</f>
        <v>0</v>
      </c>
      <c r="EP50" s="225">
        <f>IFERROR(INDEX(RTO1CF,$EL50,'ANVA-MDS'!ED$7),0)</f>
        <v>0</v>
      </c>
      <c r="EQ50" s="225">
        <f>IFERROR(INDEX(RTO1CF,$EL50,'ANVA-MDS'!EE$7),0)</f>
        <v>0</v>
      </c>
      <c r="ER50" s="225">
        <f t="shared" si="11"/>
        <v>0</v>
      </c>
      <c r="ES50" s="225">
        <f t="shared" si="12"/>
        <v>0</v>
      </c>
      <c r="ET50" s="212"/>
      <c r="EU50" s="212"/>
      <c r="EV50" s="212"/>
      <c r="EW50" s="214"/>
      <c r="EX50" s="225">
        <f t="shared" si="13"/>
        <v>0</v>
      </c>
      <c r="EY50" s="214"/>
      <c r="EZ50" s="214"/>
    </row>
    <row r="51" spans="1:156" ht="12.75" customHeight="1" x14ac:dyDescent="0.25">
      <c r="J51" s="228">
        <v>43</v>
      </c>
      <c r="K51" s="229">
        <f t="shared" si="157"/>
        <v>0</v>
      </c>
      <c r="L51" s="230">
        <f t="shared" si="158"/>
        <v>7.0000000000000007E-5</v>
      </c>
      <c r="M51" s="230" t="str">
        <f t="shared" si="162"/>
        <v>ns</v>
      </c>
      <c r="N51" s="230" t="str">
        <f t="shared" si="162"/>
        <v>ns</v>
      </c>
      <c r="O51" s="230" t="str">
        <f t="shared" si="162"/>
        <v>ns</v>
      </c>
      <c r="P51" s="230" t="str">
        <f t="shared" si="162"/>
        <v>ns</v>
      </c>
      <c r="Q51" s="230" t="str">
        <f t="shared" si="162"/>
        <v>ns</v>
      </c>
      <c r="R51" s="230" t="str">
        <f t="shared" si="162"/>
        <v>ns</v>
      </c>
      <c r="S51" s="230" t="str">
        <f t="shared" si="162"/>
        <v>ns</v>
      </c>
      <c r="T51" s="230" t="str">
        <f t="shared" si="162"/>
        <v>ns</v>
      </c>
      <c r="U51" s="230" t="str">
        <f t="shared" si="162"/>
        <v>ns</v>
      </c>
      <c r="V51" s="230" t="str">
        <f t="shared" si="162"/>
        <v>ns</v>
      </c>
      <c r="W51" s="230" t="str">
        <f t="shared" si="163"/>
        <v>ns</v>
      </c>
      <c r="X51" s="230" t="str">
        <f t="shared" si="163"/>
        <v>ns</v>
      </c>
      <c r="Y51" s="230" t="str">
        <f t="shared" si="163"/>
        <v>ns</v>
      </c>
      <c r="Z51" s="230" t="str">
        <f t="shared" si="163"/>
        <v>ns</v>
      </c>
      <c r="AA51" s="230" t="str">
        <f t="shared" si="163"/>
        <v>ns</v>
      </c>
      <c r="AB51" s="230" t="str">
        <f t="shared" si="163"/>
        <v>ns</v>
      </c>
      <c r="AC51" s="230" t="str">
        <f t="shared" si="163"/>
        <v>ns</v>
      </c>
      <c r="AD51" s="230" t="str">
        <f t="shared" si="163"/>
        <v>ns</v>
      </c>
      <c r="AE51" s="230" t="str">
        <f t="shared" si="163"/>
        <v>ns</v>
      </c>
      <c r="AF51" s="230" t="str">
        <f t="shared" si="163"/>
        <v>ns</v>
      </c>
      <c r="AG51" s="230" t="str">
        <f t="shared" si="164"/>
        <v>ns</v>
      </c>
      <c r="AH51" s="230" t="str">
        <f t="shared" si="164"/>
        <v>ns</v>
      </c>
      <c r="AI51" s="230" t="str">
        <f t="shared" si="164"/>
        <v>ns</v>
      </c>
      <c r="AJ51" s="230" t="str">
        <f t="shared" si="164"/>
        <v>ns</v>
      </c>
      <c r="AK51" s="230" t="str">
        <f t="shared" si="164"/>
        <v>ns</v>
      </c>
      <c r="AL51" s="230" t="str">
        <f t="shared" si="164"/>
        <v>ns</v>
      </c>
      <c r="AM51" s="230" t="str">
        <f t="shared" si="164"/>
        <v>ns</v>
      </c>
      <c r="AN51" s="230" t="str">
        <f t="shared" si="164"/>
        <v>ns</v>
      </c>
      <c r="AO51" s="230" t="str">
        <f t="shared" si="164"/>
        <v>ns</v>
      </c>
      <c r="AP51" s="230" t="str">
        <f t="shared" si="164"/>
        <v>ns</v>
      </c>
      <c r="AQ51" s="230" t="str">
        <f t="shared" si="165"/>
        <v>ns</v>
      </c>
      <c r="AR51" s="230" t="str">
        <f t="shared" si="165"/>
        <v>ns</v>
      </c>
      <c r="AS51" s="230" t="str">
        <f t="shared" si="165"/>
        <v>ns</v>
      </c>
      <c r="AT51" s="230" t="str">
        <f t="shared" si="165"/>
        <v>ns</v>
      </c>
      <c r="AU51" s="230" t="str">
        <f t="shared" si="165"/>
        <v>ns</v>
      </c>
      <c r="AV51" s="230" t="str">
        <f t="shared" si="165"/>
        <v>ns</v>
      </c>
      <c r="AW51" s="230" t="str">
        <f t="shared" si="165"/>
        <v>ns</v>
      </c>
      <c r="AX51" s="230" t="str">
        <f t="shared" si="165"/>
        <v>ns</v>
      </c>
      <c r="AY51" s="230" t="str">
        <f t="shared" si="165"/>
        <v>ns</v>
      </c>
      <c r="AZ51" s="230" t="str">
        <f t="shared" si="165"/>
        <v>ns</v>
      </c>
      <c r="BA51" s="230" t="str">
        <f t="shared" si="166"/>
        <v>ns</v>
      </c>
      <c r="BB51" s="230" t="str">
        <f t="shared" si="166"/>
        <v>ns</v>
      </c>
      <c r="BC51" s="230" t="str">
        <f t="shared" si="166"/>
        <v>ns</v>
      </c>
      <c r="BD51" s="230" t="str">
        <f t="shared" si="166"/>
        <v/>
      </c>
      <c r="BE51" s="230" t="str">
        <f t="shared" si="166"/>
        <v/>
      </c>
      <c r="BF51" s="230" t="str">
        <f t="shared" si="166"/>
        <v/>
      </c>
      <c r="BG51" s="230" t="str">
        <f t="shared" si="166"/>
        <v/>
      </c>
      <c r="BH51" s="230" t="str">
        <f t="shared" si="166"/>
        <v/>
      </c>
      <c r="BI51" s="230" t="str">
        <f t="shared" si="166"/>
        <v/>
      </c>
      <c r="BJ51" s="230" t="str">
        <f t="shared" si="166"/>
        <v/>
      </c>
      <c r="BS51" s="197"/>
      <c r="BT51" s="197"/>
      <c r="BV51" s="228">
        <v>43</v>
      </c>
      <c r="BW51" s="229">
        <f t="shared" si="159"/>
        <v>0</v>
      </c>
      <c r="BX51" s="230">
        <f t="shared" si="160"/>
        <v>7.0000000000000007E-5</v>
      </c>
      <c r="BY51" s="231" t="str">
        <f t="shared" si="167"/>
        <v>s</v>
      </c>
      <c r="BZ51" s="231" t="str">
        <f t="shared" si="167"/>
        <v>s</v>
      </c>
      <c r="CA51" s="231" t="str">
        <f t="shared" si="167"/>
        <v>s</v>
      </c>
      <c r="CB51" s="231" t="str">
        <f t="shared" si="167"/>
        <v>ns</v>
      </c>
      <c r="CC51" s="231" t="str">
        <f t="shared" si="167"/>
        <v>ns</v>
      </c>
      <c r="CD51" s="231" t="str">
        <f t="shared" si="167"/>
        <v>ns</v>
      </c>
      <c r="CE51" s="231" t="str">
        <f t="shared" si="167"/>
        <v>ns</v>
      </c>
      <c r="CF51" s="231" t="str">
        <f t="shared" si="167"/>
        <v>ns</v>
      </c>
      <c r="CG51" s="231" t="str">
        <f t="shared" si="167"/>
        <v>ns</v>
      </c>
      <c r="CH51" s="231" t="str">
        <f t="shared" si="167"/>
        <v>ns</v>
      </c>
      <c r="CI51" s="231" t="str">
        <f t="shared" si="168"/>
        <v>ns</v>
      </c>
      <c r="CJ51" s="231" t="str">
        <f t="shared" si="168"/>
        <v>ns</v>
      </c>
      <c r="CK51" s="231" t="str">
        <f t="shared" si="168"/>
        <v>ns</v>
      </c>
      <c r="CL51" s="231" t="str">
        <f t="shared" si="168"/>
        <v>ns</v>
      </c>
      <c r="CM51" s="231" t="str">
        <f t="shared" si="168"/>
        <v>ns</v>
      </c>
      <c r="CN51" s="231" t="str">
        <f t="shared" si="168"/>
        <v>ns</v>
      </c>
      <c r="CO51" s="231" t="str">
        <f t="shared" si="168"/>
        <v>ns</v>
      </c>
      <c r="CP51" s="231" t="str">
        <f t="shared" si="168"/>
        <v>ns</v>
      </c>
      <c r="CQ51" s="231" t="str">
        <f t="shared" si="168"/>
        <v>ns</v>
      </c>
      <c r="CR51" s="231" t="str">
        <f t="shared" si="168"/>
        <v>ns</v>
      </c>
      <c r="CS51" s="231" t="str">
        <f t="shared" si="169"/>
        <v>ns</v>
      </c>
      <c r="CT51" s="231" t="str">
        <f t="shared" si="169"/>
        <v>ns</v>
      </c>
      <c r="CU51" s="231" t="str">
        <f t="shared" si="169"/>
        <v>ns</v>
      </c>
      <c r="CV51" s="231" t="str">
        <f t="shared" si="169"/>
        <v>ns</v>
      </c>
      <c r="CW51" s="231" t="str">
        <f t="shared" si="169"/>
        <v>ns</v>
      </c>
      <c r="CX51" s="231" t="str">
        <f t="shared" si="169"/>
        <v>ns</v>
      </c>
      <c r="CY51" s="231" t="str">
        <f t="shared" si="169"/>
        <v>ns</v>
      </c>
      <c r="CZ51" s="231" t="str">
        <f t="shared" si="169"/>
        <v>ns</v>
      </c>
      <c r="DA51" s="231" t="str">
        <f t="shared" si="169"/>
        <v>ns</v>
      </c>
      <c r="DB51" s="231" t="str">
        <f t="shared" si="169"/>
        <v>ns</v>
      </c>
      <c r="DC51" s="231" t="str">
        <f t="shared" si="170"/>
        <v>ns</v>
      </c>
      <c r="DD51" s="231" t="str">
        <f t="shared" si="170"/>
        <v>ns</v>
      </c>
      <c r="DE51" s="231" t="str">
        <f t="shared" si="170"/>
        <v>ns</v>
      </c>
      <c r="DF51" s="231" t="str">
        <f t="shared" si="170"/>
        <v>ns</v>
      </c>
      <c r="DG51" s="231" t="str">
        <f t="shared" si="170"/>
        <v>ns</v>
      </c>
      <c r="DH51" s="231" t="str">
        <f t="shared" si="170"/>
        <v>ns</v>
      </c>
      <c r="DI51" s="231" t="str">
        <f t="shared" si="170"/>
        <v>ns</v>
      </c>
      <c r="DJ51" s="231" t="str">
        <f t="shared" si="170"/>
        <v>ns</v>
      </c>
      <c r="DK51" s="231" t="str">
        <f t="shared" si="170"/>
        <v>ns</v>
      </c>
      <c r="DL51" s="231" t="str">
        <f t="shared" si="170"/>
        <v>ns</v>
      </c>
      <c r="DM51" s="231" t="str">
        <f t="shared" si="171"/>
        <v>ns</v>
      </c>
      <c r="DN51" s="231" t="str">
        <f t="shared" si="171"/>
        <v>ns</v>
      </c>
      <c r="DO51" s="231" t="str">
        <f t="shared" si="171"/>
        <v>ns</v>
      </c>
      <c r="DP51" s="231" t="str">
        <f t="shared" si="171"/>
        <v/>
      </c>
      <c r="DQ51" s="231" t="str">
        <f t="shared" si="171"/>
        <v/>
      </c>
      <c r="DR51" s="231" t="str">
        <f t="shared" si="171"/>
        <v/>
      </c>
      <c r="DS51" s="231" t="str">
        <f t="shared" si="171"/>
        <v/>
      </c>
      <c r="DT51" s="231" t="str">
        <f t="shared" si="171"/>
        <v/>
      </c>
      <c r="DU51" s="231" t="str">
        <f t="shared" si="171"/>
        <v/>
      </c>
      <c r="DV51" s="231" t="str">
        <f t="shared" si="171"/>
        <v/>
      </c>
      <c r="DW51" s="232"/>
      <c r="DX51" s="232"/>
      <c r="DZ51" s="212">
        <f t="shared" si="28"/>
        <v>44</v>
      </c>
      <c r="EA51" s="224">
        <f t="shared" si="155"/>
        <v>0</v>
      </c>
      <c r="EB51" s="225">
        <f t="shared" si="161"/>
        <v>0</v>
      </c>
      <c r="EC51" s="225">
        <f t="shared" si="161"/>
        <v>0</v>
      </c>
      <c r="ED51" s="225">
        <f t="shared" si="161"/>
        <v>0</v>
      </c>
      <c r="EE51" s="225">
        <f t="shared" si="161"/>
        <v>0</v>
      </c>
      <c r="EF51" s="225">
        <f t="shared" si="8"/>
        <v>0</v>
      </c>
      <c r="EG51" s="225">
        <f t="shared" si="9"/>
        <v>0</v>
      </c>
      <c r="EH51" s="212"/>
      <c r="EI51" s="212"/>
      <c r="EJ51" s="212"/>
      <c r="EK51" s="214"/>
      <c r="EL51" s="212">
        <f t="shared" si="29"/>
        <v>44</v>
      </c>
      <c r="EM51" s="224">
        <f t="shared" si="156"/>
        <v>0</v>
      </c>
      <c r="EN51" s="225">
        <f>IFERROR(INDEX(RTO1CF,$EL51,'ANVA-MDS'!EB$7),0)</f>
        <v>0</v>
      </c>
      <c r="EO51" s="225">
        <f>IFERROR(INDEX(RTO1CF,$EL51,'ANVA-MDS'!EC$7),0)</f>
        <v>0</v>
      </c>
      <c r="EP51" s="225">
        <f>IFERROR(INDEX(RTO1CF,$EL51,'ANVA-MDS'!ED$7),0)</f>
        <v>0</v>
      </c>
      <c r="EQ51" s="225">
        <f>IFERROR(INDEX(RTO1CF,$EL51,'ANVA-MDS'!EE$7),0)</f>
        <v>0</v>
      </c>
      <c r="ER51" s="225">
        <f t="shared" si="11"/>
        <v>0</v>
      </c>
      <c r="ES51" s="225">
        <f t="shared" si="12"/>
        <v>0</v>
      </c>
      <c r="ET51" s="212"/>
      <c r="EU51" s="212"/>
      <c r="EV51" s="212"/>
      <c r="EW51" s="214"/>
      <c r="EX51" s="225">
        <f t="shared" si="13"/>
        <v>0</v>
      </c>
      <c r="EY51" s="214"/>
      <c r="EZ51" s="214"/>
    </row>
    <row r="52" spans="1:156" ht="12.75" customHeight="1" x14ac:dyDescent="0.25">
      <c r="J52" s="228">
        <v>44</v>
      </c>
      <c r="K52" s="229">
        <f t="shared" si="157"/>
        <v>0</v>
      </c>
      <c r="L52" s="230">
        <f t="shared" si="158"/>
        <v>6.0000000000000008E-5</v>
      </c>
      <c r="M52" s="230" t="str">
        <f t="shared" si="162"/>
        <v>ns</v>
      </c>
      <c r="N52" s="230" t="str">
        <f t="shared" si="162"/>
        <v>ns</v>
      </c>
      <c r="O52" s="230" t="str">
        <f t="shared" si="162"/>
        <v>ns</v>
      </c>
      <c r="P52" s="230" t="str">
        <f t="shared" si="162"/>
        <v>ns</v>
      </c>
      <c r="Q52" s="230" t="str">
        <f t="shared" si="162"/>
        <v>ns</v>
      </c>
      <c r="R52" s="230" t="str">
        <f t="shared" si="162"/>
        <v>ns</v>
      </c>
      <c r="S52" s="230" t="str">
        <f t="shared" si="162"/>
        <v>ns</v>
      </c>
      <c r="T52" s="230" t="str">
        <f t="shared" si="162"/>
        <v>ns</v>
      </c>
      <c r="U52" s="230" t="str">
        <f t="shared" si="162"/>
        <v>ns</v>
      </c>
      <c r="V52" s="230" t="str">
        <f t="shared" si="162"/>
        <v>ns</v>
      </c>
      <c r="W52" s="230" t="str">
        <f t="shared" si="163"/>
        <v>ns</v>
      </c>
      <c r="X52" s="230" t="str">
        <f t="shared" si="163"/>
        <v>ns</v>
      </c>
      <c r="Y52" s="230" t="str">
        <f t="shared" si="163"/>
        <v>ns</v>
      </c>
      <c r="Z52" s="230" t="str">
        <f t="shared" si="163"/>
        <v>ns</v>
      </c>
      <c r="AA52" s="230" t="str">
        <f t="shared" si="163"/>
        <v>ns</v>
      </c>
      <c r="AB52" s="230" t="str">
        <f t="shared" si="163"/>
        <v>ns</v>
      </c>
      <c r="AC52" s="230" t="str">
        <f t="shared" si="163"/>
        <v>ns</v>
      </c>
      <c r="AD52" s="230" t="str">
        <f t="shared" si="163"/>
        <v>ns</v>
      </c>
      <c r="AE52" s="230" t="str">
        <f t="shared" si="163"/>
        <v>ns</v>
      </c>
      <c r="AF52" s="230" t="str">
        <f t="shared" si="163"/>
        <v>ns</v>
      </c>
      <c r="AG52" s="230" t="str">
        <f t="shared" si="164"/>
        <v>ns</v>
      </c>
      <c r="AH52" s="230" t="str">
        <f t="shared" si="164"/>
        <v>ns</v>
      </c>
      <c r="AI52" s="230" t="str">
        <f t="shared" si="164"/>
        <v>ns</v>
      </c>
      <c r="AJ52" s="230" t="str">
        <f t="shared" si="164"/>
        <v>ns</v>
      </c>
      <c r="AK52" s="230" t="str">
        <f t="shared" si="164"/>
        <v>ns</v>
      </c>
      <c r="AL52" s="230" t="str">
        <f t="shared" si="164"/>
        <v>ns</v>
      </c>
      <c r="AM52" s="230" t="str">
        <f t="shared" si="164"/>
        <v>ns</v>
      </c>
      <c r="AN52" s="230" t="str">
        <f t="shared" si="164"/>
        <v>ns</v>
      </c>
      <c r="AO52" s="230" t="str">
        <f t="shared" si="164"/>
        <v>ns</v>
      </c>
      <c r="AP52" s="230" t="str">
        <f t="shared" si="164"/>
        <v>ns</v>
      </c>
      <c r="AQ52" s="230" t="str">
        <f t="shared" si="165"/>
        <v>ns</v>
      </c>
      <c r="AR52" s="230" t="str">
        <f t="shared" si="165"/>
        <v>ns</v>
      </c>
      <c r="AS52" s="230" t="str">
        <f t="shared" si="165"/>
        <v>ns</v>
      </c>
      <c r="AT52" s="230" t="str">
        <f t="shared" si="165"/>
        <v>ns</v>
      </c>
      <c r="AU52" s="230" t="str">
        <f t="shared" si="165"/>
        <v>ns</v>
      </c>
      <c r="AV52" s="230" t="str">
        <f t="shared" si="165"/>
        <v>ns</v>
      </c>
      <c r="AW52" s="230" t="str">
        <f t="shared" si="165"/>
        <v>ns</v>
      </c>
      <c r="AX52" s="230" t="str">
        <f t="shared" si="165"/>
        <v>ns</v>
      </c>
      <c r="AY52" s="230" t="str">
        <f t="shared" si="165"/>
        <v>ns</v>
      </c>
      <c r="AZ52" s="230" t="str">
        <f t="shared" si="165"/>
        <v>ns</v>
      </c>
      <c r="BA52" s="230" t="str">
        <f t="shared" si="166"/>
        <v>ns</v>
      </c>
      <c r="BB52" s="230" t="str">
        <f t="shared" si="166"/>
        <v>ns</v>
      </c>
      <c r="BC52" s="230" t="str">
        <f t="shared" si="166"/>
        <v>ns</v>
      </c>
      <c r="BD52" s="230" t="str">
        <f t="shared" si="166"/>
        <v>ns</v>
      </c>
      <c r="BE52" s="230" t="str">
        <f t="shared" si="166"/>
        <v/>
      </c>
      <c r="BF52" s="230" t="str">
        <f t="shared" si="166"/>
        <v/>
      </c>
      <c r="BG52" s="230" t="str">
        <f t="shared" si="166"/>
        <v/>
      </c>
      <c r="BH52" s="230" t="str">
        <f t="shared" si="166"/>
        <v/>
      </c>
      <c r="BI52" s="230" t="str">
        <f t="shared" si="166"/>
        <v/>
      </c>
      <c r="BJ52" s="230" t="str">
        <f t="shared" si="166"/>
        <v/>
      </c>
      <c r="BS52" s="197"/>
      <c r="BT52" s="197"/>
      <c r="BV52" s="228">
        <v>44</v>
      </c>
      <c r="BW52" s="229">
        <f t="shared" si="159"/>
        <v>0</v>
      </c>
      <c r="BX52" s="230">
        <f t="shared" si="160"/>
        <v>6.0000000000000008E-5</v>
      </c>
      <c r="BY52" s="231" t="str">
        <f t="shared" si="167"/>
        <v>s</v>
      </c>
      <c r="BZ52" s="231" t="str">
        <f t="shared" si="167"/>
        <v>s</v>
      </c>
      <c r="CA52" s="231" t="str">
        <f t="shared" si="167"/>
        <v>s</v>
      </c>
      <c r="CB52" s="231" t="str">
        <f t="shared" si="167"/>
        <v>ns</v>
      </c>
      <c r="CC52" s="231" t="str">
        <f t="shared" si="167"/>
        <v>ns</v>
      </c>
      <c r="CD52" s="231" t="str">
        <f t="shared" si="167"/>
        <v>ns</v>
      </c>
      <c r="CE52" s="231" t="str">
        <f t="shared" si="167"/>
        <v>ns</v>
      </c>
      <c r="CF52" s="231" t="str">
        <f t="shared" si="167"/>
        <v>ns</v>
      </c>
      <c r="CG52" s="231" t="str">
        <f t="shared" si="167"/>
        <v>ns</v>
      </c>
      <c r="CH52" s="231" t="str">
        <f t="shared" si="167"/>
        <v>ns</v>
      </c>
      <c r="CI52" s="231" t="str">
        <f t="shared" si="168"/>
        <v>ns</v>
      </c>
      <c r="CJ52" s="231" t="str">
        <f t="shared" si="168"/>
        <v>ns</v>
      </c>
      <c r="CK52" s="231" t="str">
        <f t="shared" si="168"/>
        <v>ns</v>
      </c>
      <c r="CL52" s="231" t="str">
        <f t="shared" si="168"/>
        <v>ns</v>
      </c>
      <c r="CM52" s="231" t="str">
        <f t="shared" si="168"/>
        <v>ns</v>
      </c>
      <c r="CN52" s="231" t="str">
        <f t="shared" si="168"/>
        <v>ns</v>
      </c>
      <c r="CO52" s="231" t="str">
        <f t="shared" si="168"/>
        <v>ns</v>
      </c>
      <c r="CP52" s="231" t="str">
        <f t="shared" si="168"/>
        <v>ns</v>
      </c>
      <c r="CQ52" s="231" t="str">
        <f t="shared" si="168"/>
        <v>ns</v>
      </c>
      <c r="CR52" s="231" t="str">
        <f t="shared" si="168"/>
        <v>ns</v>
      </c>
      <c r="CS52" s="231" t="str">
        <f t="shared" si="169"/>
        <v>ns</v>
      </c>
      <c r="CT52" s="231" t="str">
        <f t="shared" si="169"/>
        <v>ns</v>
      </c>
      <c r="CU52" s="231" t="str">
        <f t="shared" si="169"/>
        <v>ns</v>
      </c>
      <c r="CV52" s="231" t="str">
        <f t="shared" si="169"/>
        <v>ns</v>
      </c>
      <c r="CW52" s="231" t="str">
        <f t="shared" si="169"/>
        <v>ns</v>
      </c>
      <c r="CX52" s="231" t="str">
        <f t="shared" si="169"/>
        <v>ns</v>
      </c>
      <c r="CY52" s="231" t="str">
        <f t="shared" si="169"/>
        <v>ns</v>
      </c>
      <c r="CZ52" s="231" t="str">
        <f t="shared" si="169"/>
        <v>ns</v>
      </c>
      <c r="DA52" s="231" t="str">
        <f t="shared" si="169"/>
        <v>ns</v>
      </c>
      <c r="DB52" s="231" t="str">
        <f t="shared" si="169"/>
        <v>ns</v>
      </c>
      <c r="DC52" s="231" t="str">
        <f t="shared" si="170"/>
        <v>ns</v>
      </c>
      <c r="DD52" s="231" t="str">
        <f t="shared" si="170"/>
        <v>ns</v>
      </c>
      <c r="DE52" s="231" t="str">
        <f t="shared" si="170"/>
        <v>ns</v>
      </c>
      <c r="DF52" s="231" t="str">
        <f t="shared" si="170"/>
        <v>ns</v>
      </c>
      <c r="DG52" s="231" t="str">
        <f t="shared" si="170"/>
        <v>ns</v>
      </c>
      <c r="DH52" s="231" t="str">
        <f t="shared" si="170"/>
        <v>ns</v>
      </c>
      <c r="DI52" s="231" t="str">
        <f t="shared" si="170"/>
        <v>ns</v>
      </c>
      <c r="DJ52" s="231" t="str">
        <f t="shared" si="170"/>
        <v>ns</v>
      </c>
      <c r="DK52" s="231" t="str">
        <f t="shared" si="170"/>
        <v>ns</v>
      </c>
      <c r="DL52" s="231" t="str">
        <f t="shared" si="170"/>
        <v>ns</v>
      </c>
      <c r="DM52" s="231" t="str">
        <f t="shared" si="171"/>
        <v>ns</v>
      </c>
      <c r="DN52" s="231" t="str">
        <f t="shared" si="171"/>
        <v>ns</v>
      </c>
      <c r="DO52" s="231" t="str">
        <f t="shared" si="171"/>
        <v>ns</v>
      </c>
      <c r="DP52" s="231" t="str">
        <f t="shared" si="171"/>
        <v>ns</v>
      </c>
      <c r="DQ52" s="231" t="str">
        <f t="shared" si="171"/>
        <v/>
      </c>
      <c r="DR52" s="231" t="str">
        <f t="shared" si="171"/>
        <v/>
      </c>
      <c r="DS52" s="231" t="str">
        <f t="shared" si="171"/>
        <v/>
      </c>
      <c r="DT52" s="231" t="str">
        <f t="shared" si="171"/>
        <v/>
      </c>
      <c r="DU52" s="231" t="str">
        <f t="shared" si="171"/>
        <v/>
      </c>
      <c r="DV52" s="231" t="str">
        <f t="shared" si="171"/>
        <v/>
      </c>
      <c r="DW52" s="232"/>
      <c r="DX52" s="232"/>
      <c r="DZ52" s="212">
        <f t="shared" si="28"/>
        <v>45</v>
      </c>
      <c r="EA52" s="224">
        <f t="shared" si="155"/>
        <v>0</v>
      </c>
      <c r="EB52" s="225">
        <f t="shared" si="161"/>
        <v>0</v>
      </c>
      <c r="EC52" s="225">
        <f t="shared" si="161"/>
        <v>0</v>
      </c>
      <c r="ED52" s="225">
        <f t="shared" si="161"/>
        <v>0</v>
      </c>
      <c r="EE52" s="225">
        <f t="shared" si="161"/>
        <v>0</v>
      </c>
      <c r="EF52" s="225">
        <f t="shared" si="8"/>
        <v>0</v>
      </c>
      <c r="EG52" s="225">
        <f t="shared" si="9"/>
        <v>0</v>
      </c>
      <c r="EH52" s="212"/>
      <c r="EI52" s="212"/>
      <c r="EJ52" s="212"/>
      <c r="EK52" s="214"/>
      <c r="EL52" s="212">
        <f t="shared" si="29"/>
        <v>45</v>
      </c>
      <c r="EM52" s="224">
        <f t="shared" si="156"/>
        <v>0</v>
      </c>
      <c r="EN52" s="225">
        <f>IFERROR(INDEX(RTO1CF,$EL52,'ANVA-MDS'!EB$7),0)</f>
        <v>0</v>
      </c>
      <c r="EO52" s="225">
        <f>IFERROR(INDEX(RTO1CF,$EL52,'ANVA-MDS'!EC$7),0)</f>
        <v>0</v>
      </c>
      <c r="EP52" s="225">
        <f>IFERROR(INDEX(RTO1CF,$EL52,'ANVA-MDS'!ED$7),0)</f>
        <v>0</v>
      </c>
      <c r="EQ52" s="225">
        <f>IFERROR(INDEX(RTO1CF,$EL52,'ANVA-MDS'!EE$7),0)</f>
        <v>0</v>
      </c>
      <c r="ER52" s="225">
        <f t="shared" si="11"/>
        <v>0</v>
      </c>
      <c r="ES52" s="225">
        <f t="shared" si="12"/>
        <v>0</v>
      </c>
      <c r="ET52" s="212"/>
      <c r="EU52" s="212"/>
      <c r="EV52" s="212"/>
      <c r="EW52" s="214"/>
      <c r="EX52" s="225">
        <f t="shared" si="13"/>
        <v>0</v>
      </c>
      <c r="EY52" s="214"/>
      <c r="EZ52" s="214"/>
    </row>
    <row r="53" spans="1:156" ht="12.75" customHeight="1" x14ac:dyDescent="0.25">
      <c r="J53" s="228">
        <v>45</v>
      </c>
      <c r="K53" s="229">
        <f t="shared" si="157"/>
        <v>0</v>
      </c>
      <c r="L53" s="230">
        <f t="shared" si="158"/>
        <v>5.0000000000000002E-5</v>
      </c>
      <c r="M53" s="230" t="str">
        <f t="shared" si="162"/>
        <v>ns</v>
      </c>
      <c r="N53" s="230" t="str">
        <f t="shared" si="162"/>
        <v>ns</v>
      </c>
      <c r="O53" s="230" t="str">
        <f t="shared" si="162"/>
        <v>ns</v>
      </c>
      <c r="P53" s="230" t="str">
        <f t="shared" si="162"/>
        <v>ns</v>
      </c>
      <c r="Q53" s="230" t="str">
        <f t="shared" si="162"/>
        <v>ns</v>
      </c>
      <c r="R53" s="230" t="str">
        <f t="shared" si="162"/>
        <v>ns</v>
      </c>
      <c r="S53" s="230" t="str">
        <f t="shared" si="162"/>
        <v>ns</v>
      </c>
      <c r="T53" s="230" t="str">
        <f t="shared" si="162"/>
        <v>ns</v>
      </c>
      <c r="U53" s="230" t="str">
        <f t="shared" si="162"/>
        <v>ns</v>
      </c>
      <c r="V53" s="230" t="str">
        <f t="shared" si="162"/>
        <v>ns</v>
      </c>
      <c r="W53" s="230" t="str">
        <f t="shared" si="163"/>
        <v>ns</v>
      </c>
      <c r="X53" s="230" t="str">
        <f t="shared" si="163"/>
        <v>ns</v>
      </c>
      <c r="Y53" s="230" t="str">
        <f t="shared" si="163"/>
        <v>ns</v>
      </c>
      <c r="Z53" s="230" t="str">
        <f t="shared" si="163"/>
        <v>ns</v>
      </c>
      <c r="AA53" s="230" t="str">
        <f t="shared" si="163"/>
        <v>ns</v>
      </c>
      <c r="AB53" s="230" t="str">
        <f t="shared" si="163"/>
        <v>ns</v>
      </c>
      <c r="AC53" s="230" t="str">
        <f t="shared" si="163"/>
        <v>ns</v>
      </c>
      <c r="AD53" s="230" t="str">
        <f t="shared" si="163"/>
        <v>ns</v>
      </c>
      <c r="AE53" s="230" t="str">
        <f t="shared" si="163"/>
        <v>ns</v>
      </c>
      <c r="AF53" s="230" t="str">
        <f t="shared" si="163"/>
        <v>ns</v>
      </c>
      <c r="AG53" s="230" t="str">
        <f t="shared" si="164"/>
        <v>ns</v>
      </c>
      <c r="AH53" s="230" t="str">
        <f t="shared" si="164"/>
        <v>ns</v>
      </c>
      <c r="AI53" s="230" t="str">
        <f t="shared" si="164"/>
        <v>ns</v>
      </c>
      <c r="AJ53" s="230" t="str">
        <f t="shared" si="164"/>
        <v>ns</v>
      </c>
      <c r="AK53" s="230" t="str">
        <f t="shared" si="164"/>
        <v>ns</v>
      </c>
      <c r="AL53" s="230" t="str">
        <f t="shared" si="164"/>
        <v>ns</v>
      </c>
      <c r="AM53" s="230" t="str">
        <f t="shared" si="164"/>
        <v>ns</v>
      </c>
      <c r="AN53" s="230" t="str">
        <f t="shared" si="164"/>
        <v>ns</v>
      </c>
      <c r="AO53" s="230" t="str">
        <f t="shared" si="164"/>
        <v>ns</v>
      </c>
      <c r="AP53" s="230" t="str">
        <f t="shared" si="164"/>
        <v>ns</v>
      </c>
      <c r="AQ53" s="230" t="str">
        <f t="shared" si="165"/>
        <v>ns</v>
      </c>
      <c r="AR53" s="230" t="str">
        <f t="shared" si="165"/>
        <v>ns</v>
      </c>
      <c r="AS53" s="230" t="str">
        <f t="shared" si="165"/>
        <v>ns</v>
      </c>
      <c r="AT53" s="230" t="str">
        <f t="shared" si="165"/>
        <v>ns</v>
      </c>
      <c r="AU53" s="230" t="str">
        <f t="shared" si="165"/>
        <v>ns</v>
      </c>
      <c r="AV53" s="230" t="str">
        <f t="shared" si="165"/>
        <v>ns</v>
      </c>
      <c r="AW53" s="230" t="str">
        <f t="shared" si="165"/>
        <v>ns</v>
      </c>
      <c r="AX53" s="230" t="str">
        <f t="shared" si="165"/>
        <v>ns</v>
      </c>
      <c r="AY53" s="230" t="str">
        <f t="shared" si="165"/>
        <v>ns</v>
      </c>
      <c r="AZ53" s="230" t="str">
        <f t="shared" si="165"/>
        <v>ns</v>
      </c>
      <c r="BA53" s="230" t="str">
        <f t="shared" si="166"/>
        <v>ns</v>
      </c>
      <c r="BB53" s="230" t="str">
        <f t="shared" si="166"/>
        <v>ns</v>
      </c>
      <c r="BC53" s="230" t="str">
        <f t="shared" si="166"/>
        <v>ns</v>
      </c>
      <c r="BD53" s="230" t="str">
        <f t="shared" si="166"/>
        <v>ns</v>
      </c>
      <c r="BE53" s="230" t="str">
        <f t="shared" si="166"/>
        <v>ns</v>
      </c>
      <c r="BF53" s="230" t="str">
        <f t="shared" si="166"/>
        <v/>
      </c>
      <c r="BG53" s="230" t="str">
        <f t="shared" si="166"/>
        <v/>
      </c>
      <c r="BH53" s="230" t="str">
        <f t="shared" si="166"/>
        <v/>
      </c>
      <c r="BI53" s="230" t="str">
        <f t="shared" si="166"/>
        <v/>
      </c>
      <c r="BJ53" s="230" t="str">
        <f t="shared" si="166"/>
        <v/>
      </c>
      <c r="BS53" s="197"/>
      <c r="BT53" s="197"/>
      <c r="BV53" s="228">
        <v>45</v>
      </c>
      <c r="BW53" s="229">
        <f t="shared" si="159"/>
        <v>0</v>
      </c>
      <c r="BX53" s="230">
        <f t="shared" si="160"/>
        <v>5.0000000000000002E-5</v>
      </c>
      <c r="BY53" s="231" t="str">
        <f t="shared" si="167"/>
        <v>s</v>
      </c>
      <c r="BZ53" s="231" t="str">
        <f t="shared" si="167"/>
        <v>s</v>
      </c>
      <c r="CA53" s="231" t="str">
        <f t="shared" si="167"/>
        <v>s</v>
      </c>
      <c r="CB53" s="231" t="str">
        <f t="shared" si="167"/>
        <v>ns</v>
      </c>
      <c r="CC53" s="231" t="str">
        <f t="shared" si="167"/>
        <v>ns</v>
      </c>
      <c r="CD53" s="231" t="str">
        <f t="shared" si="167"/>
        <v>ns</v>
      </c>
      <c r="CE53" s="231" t="str">
        <f t="shared" si="167"/>
        <v>ns</v>
      </c>
      <c r="CF53" s="231" t="str">
        <f t="shared" si="167"/>
        <v>ns</v>
      </c>
      <c r="CG53" s="231" t="str">
        <f t="shared" si="167"/>
        <v>ns</v>
      </c>
      <c r="CH53" s="231" t="str">
        <f t="shared" si="167"/>
        <v>ns</v>
      </c>
      <c r="CI53" s="231" t="str">
        <f t="shared" si="168"/>
        <v>ns</v>
      </c>
      <c r="CJ53" s="231" t="str">
        <f t="shared" si="168"/>
        <v>ns</v>
      </c>
      <c r="CK53" s="231" t="str">
        <f t="shared" si="168"/>
        <v>ns</v>
      </c>
      <c r="CL53" s="231" t="str">
        <f t="shared" si="168"/>
        <v>ns</v>
      </c>
      <c r="CM53" s="231" t="str">
        <f t="shared" si="168"/>
        <v>ns</v>
      </c>
      <c r="CN53" s="231" t="str">
        <f t="shared" si="168"/>
        <v>ns</v>
      </c>
      <c r="CO53" s="231" t="str">
        <f t="shared" si="168"/>
        <v>ns</v>
      </c>
      <c r="CP53" s="231" t="str">
        <f t="shared" si="168"/>
        <v>ns</v>
      </c>
      <c r="CQ53" s="231" t="str">
        <f t="shared" si="168"/>
        <v>ns</v>
      </c>
      <c r="CR53" s="231" t="str">
        <f t="shared" si="168"/>
        <v>ns</v>
      </c>
      <c r="CS53" s="231" t="str">
        <f t="shared" si="169"/>
        <v>ns</v>
      </c>
      <c r="CT53" s="231" t="str">
        <f t="shared" si="169"/>
        <v>ns</v>
      </c>
      <c r="CU53" s="231" t="str">
        <f t="shared" si="169"/>
        <v>ns</v>
      </c>
      <c r="CV53" s="231" t="str">
        <f t="shared" si="169"/>
        <v>ns</v>
      </c>
      <c r="CW53" s="231" t="str">
        <f t="shared" si="169"/>
        <v>ns</v>
      </c>
      <c r="CX53" s="231" t="str">
        <f t="shared" si="169"/>
        <v>ns</v>
      </c>
      <c r="CY53" s="231" t="str">
        <f t="shared" si="169"/>
        <v>ns</v>
      </c>
      <c r="CZ53" s="231" t="str">
        <f t="shared" si="169"/>
        <v>ns</v>
      </c>
      <c r="DA53" s="231" t="str">
        <f t="shared" si="169"/>
        <v>ns</v>
      </c>
      <c r="DB53" s="231" t="str">
        <f t="shared" si="169"/>
        <v>ns</v>
      </c>
      <c r="DC53" s="231" t="str">
        <f t="shared" si="170"/>
        <v>ns</v>
      </c>
      <c r="DD53" s="231" t="str">
        <f t="shared" si="170"/>
        <v>ns</v>
      </c>
      <c r="DE53" s="231" t="str">
        <f t="shared" si="170"/>
        <v>ns</v>
      </c>
      <c r="DF53" s="231" t="str">
        <f t="shared" si="170"/>
        <v>ns</v>
      </c>
      <c r="DG53" s="231" t="str">
        <f t="shared" si="170"/>
        <v>ns</v>
      </c>
      <c r="DH53" s="231" t="str">
        <f t="shared" si="170"/>
        <v>ns</v>
      </c>
      <c r="DI53" s="231" t="str">
        <f t="shared" si="170"/>
        <v>ns</v>
      </c>
      <c r="DJ53" s="231" t="str">
        <f t="shared" si="170"/>
        <v>ns</v>
      </c>
      <c r="DK53" s="231" t="str">
        <f t="shared" si="170"/>
        <v>ns</v>
      </c>
      <c r="DL53" s="231" t="str">
        <f t="shared" si="170"/>
        <v>ns</v>
      </c>
      <c r="DM53" s="231" t="str">
        <f t="shared" si="171"/>
        <v>ns</v>
      </c>
      <c r="DN53" s="231" t="str">
        <f t="shared" si="171"/>
        <v>ns</v>
      </c>
      <c r="DO53" s="231" t="str">
        <f t="shared" si="171"/>
        <v>ns</v>
      </c>
      <c r="DP53" s="231" t="str">
        <f t="shared" si="171"/>
        <v>ns</v>
      </c>
      <c r="DQ53" s="231" t="str">
        <f t="shared" si="171"/>
        <v>ns</v>
      </c>
      <c r="DR53" s="231" t="str">
        <f t="shared" si="171"/>
        <v/>
      </c>
      <c r="DS53" s="231" t="str">
        <f t="shared" si="171"/>
        <v/>
      </c>
      <c r="DT53" s="231" t="str">
        <f t="shared" si="171"/>
        <v/>
      </c>
      <c r="DU53" s="231" t="str">
        <f t="shared" si="171"/>
        <v/>
      </c>
      <c r="DV53" s="231" t="str">
        <f t="shared" si="171"/>
        <v/>
      </c>
      <c r="DW53" s="232"/>
      <c r="DX53" s="232"/>
      <c r="DZ53" s="212">
        <f t="shared" si="28"/>
        <v>46</v>
      </c>
      <c r="EA53" s="224">
        <f t="shared" si="155"/>
        <v>0</v>
      </c>
      <c r="EB53" s="225">
        <f t="shared" si="161"/>
        <v>0</v>
      </c>
      <c r="EC53" s="225">
        <f t="shared" si="161"/>
        <v>0</v>
      </c>
      <c r="ED53" s="225">
        <f t="shared" si="161"/>
        <v>0</v>
      </c>
      <c r="EE53" s="225">
        <f t="shared" si="161"/>
        <v>0</v>
      </c>
      <c r="EF53" s="225">
        <f t="shared" si="8"/>
        <v>0</v>
      </c>
      <c r="EG53" s="225">
        <f t="shared" si="9"/>
        <v>0</v>
      </c>
      <c r="EH53" s="212"/>
      <c r="EI53" s="212"/>
      <c r="EJ53" s="212"/>
      <c r="EK53" s="214"/>
      <c r="EL53" s="212">
        <f t="shared" si="29"/>
        <v>46</v>
      </c>
      <c r="EM53" s="224">
        <f t="shared" si="156"/>
        <v>0</v>
      </c>
      <c r="EN53" s="225">
        <f>IFERROR(INDEX(RTO1CF,$EL53,'ANVA-MDS'!EB$7),0)</f>
        <v>0</v>
      </c>
      <c r="EO53" s="225">
        <f>IFERROR(INDEX(RTO1CF,$EL53,'ANVA-MDS'!EC$7),0)</f>
        <v>0</v>
      </c>
      <c r="EP53" s="225">
        <f>IFERROR(INDEX(RTO1CF,$EL53,'ANVA-MDS'!ED$7),0)</f>
        <v>0</v>
      </c>
      <c r="EQ53" s="225">
        <f>IFERROR(INDEX(RTO1CF,$EL53,'ANVA-MDS'!EE$7),0)</f>
        <v>0</v>
      </c>
      <c r="ER53" s="225">
        <f t="shared" si="11"/>
        <v>0</v>
      </c>
      <c r="ES53" s="225">
        <f t="shared" si="12"/>
        <v>0</v>
      </c>
      <c r="ET53" s="212"/>
      <c r="EU53" s="212"/>
      <c r="EV53" s="212"/>
      <c r="EW53" s="214"/>
      <c r="EX53" s="225">
        <f t="shared" si="13"/>
        <v>0</v>
      </c>
      <c r="EY53" s="214"/>
      <c r="EZ53" s="214"/>
    </row>
    <row r="54" spans="1:156" ht="12.75" customHeight="1" x14ac:dyDescent="0.25">
      <c r="J54" s="228">
        <v>46</v>
      </c>
      <c r="K54" s="229">
        <f t="shared" si="157"/>
        <v>0</v>
      </c>
      <c r="L54" s="230">
        <f t="shared" si="158"/>
        <v>4.0000000000000003E-5</v>
      </c>
      <c r="M54" s="230" t="str">
        <f t="shared" si="162"/>
        <v>ns</v>
      </c>
      <c r="N54" s="230" t="str">
        <f t="shared" si="162"/>
        <v>ns</v>
      </c>
      <c r="O54" s="230" t="str">
        <f t="shared" si="162"/>
        <v>ns</v>
      </c>
      <c r="P54" s="230" t="str">
        <f t="shared" si="162"/>
        <v>ns</v>
      </c>
      <c r="Q54" s="230" t="str">
        <f t="shared" si="162"/>
        <v>ns</v>
      </c>
      <c r="R54" s="230" t="str">
        <f t="shared" si="162"/>
        <v>ns</v>
      </c>
      <c r="S54" s="230" t="str">
        <f t="shared" si="162"/>
        <v>ns</v>
      </c>
      <c r="T54" s="230" t="str">
        <f t="shared" si="162"/>
        <v>ns</v>
      </c>
      <c r="U54" s="230" t="str">
        <f t="shared" si="162"/>
        <v>ns</v>
      </c>
      <c r="V54" s="230" t="str">
        <f t="shared" si="162"/>
        <v>ns</v>
      </c>
      <c r="W54" s="230" t="str">
        <f t="shared" si="163"/>
        <v>ns</v>
      </c>
      <c r="X54" s="230" t="str">
        <f t="shared" si="163"/>
        <v>ns</v>
      </c>
      <c r="Y54" s="230" t="str">
        <f t="shared" si="163"/>
        <v>ns</v>
      </c>
      <c r="Z54" s="230" t="str">
        <f t="shared" si="163"/>
        <v>ns</v>
      </c>
      <c r="AA54" s="230" t="str">
        <f t="shared" si="163"/>
        <v>ns</v>
      </c>
      <c r="AB54" s="230" t="str">
        <f t="shared" si="163"/>
        <v>ns</v>
      </c>
      <c r="AC54" s="230" t="str">
        <f t="shared" si="163"/>
        <v>ns</v>
      </c>
      <c r="AD54" s="230" t="str">
        <f t="shared" si="163"/>
        <v>ns</v>
      </c>
      <c r="AE54" s="230" t="str">
        <f t="shared" si="163"/>
        <v>ns</v>
      </c>
      <c r="AF54" s="230" t="str">
        <f t="shared" si="163"/>
        <v>ns</v>
      </c>
      <c r="AG54" s="230" t="str">
        <f t="shared" si="164"/>
        <v>ns</v>
      </c>
      <c r="AH54" s="230" t="str">
        <f t="shared" si="164"/>
        <v>ns</v>
      </c>
      <c r="AI54" s="230" t="str">
        <f t="shared" si="164"/>
        <v>ns</v>
      </c>
      <c r="AJ54" s="230" t="str">
        <f t="shared" si="164"/>
        <v>ns</v>
      </c>
      <c r="AK54" s="230" t="str">
        <f t="shared" si="164"/>
        <v>ns</v>
      </c>
      <c r="AL54" s="230" t="str">
        <f t="shared" si="164"/>
        <v>ns</v>
      </c>
      <c r="AM54" s="230" t="str">
        <f t="shared" si="164"/>
        <v>ns</v>
      </c>
      <c r="AN54" s="230" t="str">
        <f t="shared" si="164"/>
        <v>ns</v>
      </c>
      <c r="AO54" s="230" t="str">
        <f t="shared" si="164"/>
        <v>ns</v>
      </c>
      <c r="AP54" s="230" t="str">
        <f t="shared" si="164"/>
        <v>ns</v>
      </c>
      <c r="AQ54" s="230" t="str">
        <f t="shared" si="165"/>
        <v>ns</v>
      </c>
      <c r="AR54" s="230" t="str">
        <f t="shared" si="165"/>
        <v>ns</v>
      </c>
      <c r="AS54" s="230" t="str">
        <f t="shared" si="165"/>
        <v>ns</v>
      </c>
      <c r="AT54" s="230" t="str">
        <f t="shared" si="165"/>
        <v>ns</v>
      </c>
      <c r="AU54" s="230" t="str">
        <f t="shared" si="165"/>
        <v>ns</v>
      </c>
      <c r="AV54" s="230" t="str">
        <f t="shared" si="165"/>
        <v>ns</v>
      </c>
      <c r="AW54" s="230" t="str">
        <f t="shared" si="165"/>
        <v>ns</v>
      </c>
      <c r="AX54" s="230" t="str">
        <f t="shared" si="165"/>
        <v>ns</v>
      </c>
      <c r="AY54" s="230" t="str">
        <f t="shared" si="165"/>
        <v>ns</v>
      </c>
      <c r="AZ54" s="230" t="str">
        <f t="shared" si="165"/>
        <v>ns</v>
      </c>
      <c r="BA54" s="230" t="str">
        <f t="shared" si="166"/>
        <v>ns</v>
      </c>
      <c r="BB54" s="230" t="str">
        <f t="shared" si="166"/>
        <v>ns</v>
      </c>
      <c r="BC54" s="230" t="str">
        <f t="shared" si="166"/>
        <v>ns</v>
      </c>
      <c r="BD54" s="230" t="str">
        <f t="shared" si="166"/>
        <v>ns</v>
      </c>
      <c r="BE54" s="230" t="str">
        <f t="shared" si="166"/>
        <v>ns</v>
      </c>
      <c r="BF54" s="230" t="str">
        <f t="shared" si="166"/>
        <v>ns</v>
      </c>
      <c r="BG54" s="230" t="str">
        <f t="shared" si="166"/>
        <v/>
      </c>
      <c r="BH54" s="230" t="str">
        <f t="shared" si="166"/>
        <v/>
      </c>
      <c r="BI54" s="230" t="str">
        <f t="shared" si="166"/>
        <v/>
      </c>
      <c r="BJ54" s="230" t="str">
        <f t="shared" si="166"/>
        <v/>
      </c>
      <c r="BS54" s="197"/>
      <c r="BT54" s="197"/>
      <c r="BV54" s="228">
        <v>46</v>
      </c>
      <c r="BW54" s="229">
        <f t="shared" si="159"/>
        <v>0</v>
      </c>
      <c r="BX54" s="230">
        <f t="shared" si="160"/>
        <v>4.0000000000000003E-5</v>
      </c>
      <c r="BY54" s="231" t="str">
        <f t="shared" si="167"/>
        <v>s</v>
      </c>
      <c r="BZ54" s="231" t="str">
        <f t="shared" si="167"/>
        <v>s</v>
      </c>
      <c r="CA54" s="231" t="str">
        <f t="shared" si="167"/>
        <v>s</v>
      </c>
      <c r="CB54" s="231" t="str">
        <f t="shared" si="167"/>
        <v>ns</v>
      </c>
      <c r="CC54" s="231" t="str">
        <f t="shared" si="167"/>
        <v>ns</v>
      </c>
      <c r="CD54" s="231" t="str">
        <f t="shared" si="167"/>
        <v>ns</v>
      </c>
      <c r="CE54" s="231" t="str">
        <f t="shared" si="167"/>
        <v>ns</v>
      </c>
      <c r="CF54" s="231" t="str">
        <f t="shared" si="167"/>
        <v>ns</v>
      </c>
      <c r="CG54" s="231" t="str">
        <f t="shared" si="167"/>
        <v>ns</v>
      </c>
      <c r="CH54" s="231" t="str">
        <f t="shared" si="167"/>
        <v>ns</v>
      </c>
      <c r="CI54" s="231" t="str">
        <f t="shared" si="168"/>
        <v>ns</v>
      </c>
      <c r="CJ54" s="231" t="str">
        <f t="shared" si="168"/>
        <v>ns</v>
      </c>
      <c r="CK54" s="231" t="str">
        <f t="shared" si="168"/>
        <v>ns</v>
      </c>
      <c r="CL54" s="231" t="str">
        <f t="shared" si="168"/>
        <v>ns</v>
      </c>
      <c r="CM54" s="231" t="str">
        <f t="shared" si="168"/>
        <v>ns</v>
      </c>
      <c r="CN54" s="231" t="str">
        <f t="shared" si="168"/>
        <v>ns</v>
      </c>
      <c r="CO54" s="231" t="str">
        <f t="shared" si="168"/>
        <v>ns</v>
      </c>
      <c r="CP54" s="231" t="str">
        <f t="shared" si="168"/>
        <v>ns</v>
      </c>
      <c r="CQ54" s="231" t="str">
        <f t="shared" si="168"/>
        <v>ns</v>
      </c>
      <c r="CR54" s="231" t="str">
        <f t="shared" si="168"/>
        <v>ns</v>
      </c>
      <c r="CS54" s="231" t="str">
        <f t="shared" si="169"/>
        <v>ns</v>
      </c>
      <c r="CT54" s="231" t="str">
        <f t="shared" si="169"/>
        <v>ns</v>
      </c>
      <c r="CU54" s="231" t="str">
        <f t="shared" si="169"/>
        <v>ns</v>
      </c>
      <c r="CV54" s="231" t="str">
        <f t="shared" si="169"/>
        <v>ns</v>
      </c>
      <c r="CW54" s="231" t="str">
        <f t="shared" si="169"/>
        <v>ns</v>
      </c>
      <c r="CX54" s="231" t="str">
        <f t="shared" si="169"/>
        <v>ns</v>
      </c>
      <c r="CY54" s="231" t="str">
        <f t="shared" si="169"/>
        <v>ns</v>
      </c>
      <c r="CZ54" s="231" t="str">
        <f t="shared" si="169"/>
        <v>ns</v>
      </c>
      <c r="DA54" s="231" t="str">
        <f t="shared" si="169"/>
        <v>ns</v>
      </c>
      <c r="DB54" s="231" t="str">
        <f t="shared" si="169"/>
        <v>ns</v>
      </c>
      <c r="DC54" s="231" t="str">
        <f t="shared" si="170"/>
        <v>ns</v>
      </c>
      <c r="DD54" s="231" t="str">
        <f t="shared" si="170"/>
        <v>ns</v>
      </c>
      <c r="DE54" s="231" t="str">
        <f t="shared" si="170"/>
        <v>ns</v>
      </c>
      <c r="DF54" s="231" t="str">
        <f t="shared" si="170"/>
        <v>ns</v>
      </c>
      <c r="DG54" s="231" t="str">
        <f t="shared" si="170"/>
        <v>ns</v>
      </c>
      <c r="DH54" s="231" t="str">
        <f t="shared" si="170"/>
        <v>ns</v>
      </c>
      <c r="DI54" s="231" t="str">
        <f t="shared" si="170"/>
        <v>ns</v>
      </c>
      <c r="DJ54" s="231" t="str">
        <f t="shared" si="170"/>
        <v>ns</v>
      </c>
      <c r="DK54" s="231" t="str">
        <f t="shared" si="170"/>
        <v>ns</v>
      </c>
      <c r="DL54" s="231" t="str">
        <f t="shared" si="170"/>
        <v>ns</v>
      </c>
      <c r="DM54" s="231" t="str">
        <f t="shared" si="171"/>
        <v>ns</v>
      </c>
      <c r="DN54" s="231" t="str">
        <f t="shared" si="171"/>
        <v>ns</v>
      </c>
      <c r="DO54" s="231" t="str">
        <f t="shared" si="171"/>
        <v>ns</v>
      </c>
      <c r="DP54" s="231" t="str">
        <f t="shared" si="171"/>
        <v>ns</v>
      </c>
      <c r="DQ54" s="231" t="str">
        <f t="shared" si="171"/>
        <v>ns</v>
      </c>
      <c r="DR54" s="231" t="str">
        <f t="shared" si="171"/>
        <v>ns</v>
      </c>
      <c r="DS54" s="231" t="str">
        <f t="shared" si="171"/>
        <v/>
      </c>
      <c r="DT54" s="231" t="str">
        <f t="shared" si="171"/>
        <v/>
      </c>
      <c r="DU54" s="231" t="str">
        <f t="shared" si="171"/>
        <v/>
      </c>
      <c r="DV54" s="231" t="str">
        <f t="shared" si="171"/>
        <v/>
      </c>
      <c r="DW54" s="232"/>
      <c r="DX54" s="232"/>
      <c r="DZ54" s="212">
        <f t="shared" si="28"/>
        <v>47</v>
      </c>
      <c r="EA54" s="224">
        <f t="shared" si="155"/>
        <v>0</v>
      </c>
      <c r="EB54" s="225">
        <f t="shared" si="161"/>
        <v>0</v>
      </c>
      <c r="EC54" s="225">
        <f t="shared" si="161"/>
        <v>0</v>
      </c>
      <c r="ED54" s="225">
        <f t="shared" si="161"/>
        <v>0</v>
      </c>
      <c r="EE54" s="225">
        <f t="shared" si="161"/>
        <v>0</v>
      </c>
      <c r="EF54" s="225">
        <f t="shared" si="8"/>
        <v>0</v>
      </c>
      <c r="EG54" s="225">
        <f t="shared" si="9"/>
        <v>0</v>
      </c>
      <c r="EH54" s="212"/>
      <c r="EI54" s="212"/>
      <c r="EJ54" s="212"/>
      <c r="EK54" s="214"/>
      <c r="EL54" s="212">
        <f t="shared" si="29"/>
        <v>47</v>
      </c>
      <c r="EM54" s="224">
        <f t="shared" si="156"/>
        <v>0</v>
      </c>
      <c r="EN54" s="225">
        <f>IFERROR(INDEX(RTO1CF,$EL54,'ANVA-MDS'!EB$7),0)</f>
        <v>0</v>
      </c>
      <c r="EO54" s="225">
        <f>IFERROR(INDEX(RTO1CF,$EL54,'ANVA-MDS'!EC$7),0)</f>
        <v>0</v>
      </c>
      <c r="EP54" s="225">
        <f>IFERROR(INDEX(RTO1CF,$EL54,'ANVA-MDS'!ED$7),0)</f>
        <v>0</v>
      </c>
      <c r="EQ54" s="225">
        <f>IFERROR(INDEX(RTO1CF,$EL54,'ANVA-MDS'!EE$7),0)</f>
        <v>0</v>
      </c>
      <c r="ER54" s="225">
        <f t="shared" si="11"/>
        <v>0</v>
      </c>
      <c r="ES54" s="225">
        <f t="shared" si="12"/>
        <v>0</v>
      </c>
      <c r="ET54" s="212"/>
      <c r="EU54" s="212"/>
      <c r="EV54" s="212"/>
      <c r="EW54" s="214"/>
      <c r="EX54" s="225">
        <f t="shared" si="13"/>
        <v>0</v>
      </c>
      <c r="EY54" s="214"/>
      <c r="EZ54" s="214"/>
    </row>
    <row r="55" spans="1:156" ht="12.75" customHeight="1" x14ac:dyDescent="0.25">
      <c r="J55" s="228">
        <v>47</v>
      </c>
      <c r="K55" s="229">
        <f t="shared" si="157"/>
        <v>0</v>
      </c>
      <c r="L55" s="230">
        <f t="shared" si="158"/>
        <v>3.0000000000000004E-5</v>
      </c>
      <c r="M55" s="230" t="str">
        <f t="shared" si="162"/>
        <v>ns</v>
      </c>
      <c r="N55" s="230" t="str">
        <f t="shared" si="162"/>
        <v>ns</v>
      </c>
      <c r="O55" s="230" t="str">
        <f t="shared" si="162"/>
        <v>ns</v>
      </c>
      <c r="P55" s="230" t="str">
        <f t="shared" si="162"/>
        <v>ns</v>
      </c>
      <c r="Q55" s="230" t="str">
        <f t="shared" si="162"/>
        <v>ns</v>
      </c>
      <c r="R55" s="230" t="str">
        <f t="shared" si="162"/>
        <v>ns</v>
      </c>
      <c r="S55" s="230" t="str">
        <f t="shared" si="162"/>
        <v>ns</v>
      </c>
      <c r="T55" s="230" t="str">
        <f t="shared" si="162"/>
        <v>ns</v>
      </c>
      <c r="U55" s="230" t="str">
        <f t="shared" si="162"/>
        <v>ns</v>
      </c>
      <c r="V55" s="230" t="str">
        <f t="shared" si="162"/>
        <v>ns</v>
      </c>
      <c r="W55" s="230" t="str">
        <f t="shared" si="163"/>
        <v>ns</v>
      </c>
      <c r="X55" s="230" t="str">
        <f t="shared" si="163"/>
        <v>ns</v>
      </c>
      <c r="Y55" s="230" t="str">
        <f t="shared" si="163"/>
        <v>ns</v>
      </c>
      <c r="Z55" s="230" t="str">
        <f t="shared" si="163"/>
        <v>ns</v>
      </c>
      <c r="AA55" s="230" t="str">
        <f t="shared" si="163"/>
        <v>ns</v>
      </c>
      <c r="AB55" s="230" t="str">
        <f t="shared" si="163"/>
        <v>ns</v>
      </c>
      <c r="AC55" s="230" t="str">
        <f t="shared" si="163"/>
        <v>ns</v>
      </c>
      <c r="AD55" s="230" t="str">
        <f t="shared" si="163"/>
        <v>ns</v>
      </c>
      <c r="AE55" s="230" t="str">
        <f t="shared" si="163"/>
        <v>ns</v>
      </c>
      <c r="AF55" s="230" t="str">
        <f t="shared" si="163"/>
        <v>ns</v>
      </c>
      <c r="AG55" s="230" t="str">
        <f t="shared" si="164"/>
        <v>ns</v>
      </c>
      <c r="AH55" s="230" t="str">
        <f t="shared" si="164"/>
        <v>ns</v>
      </c>
      <c r="AI55" s="230" t="str">
        <f t="shared" si="164"/>
        <v>ns</v>
      </c>
      <c r="AJ55" s="230" t="str">
        <f t="shared" si="164"/>
        <v>ns</v>
      </c>
      <c r="AK55" s="230" t="str">
        <f t="shared" si="164"/>
        <v>ns</v>
      </c>
      <c r="AL55" s="230" t="str">
        <f t="shared" si="164"/>
        <v>ns</v>
      </c>
      <c r="AM55" s="230" t="str">
        <f t="shared" si="164"/>
        <v>ns</v>
      </c>
      <c r="AN55" s="230" t="str">
        <f t="shared" si="164"/>
        <v>ns</v>
      </c>
      <c r="AO55" s="230" t="str">
        <f t="shared" si="164"/>
        <v>ns</v>
      </c>
      <c r="AP55" s="230" t="str">
        <f t="shared" si="164"/>
        <v>ns</v>
      </c>
      <c r="AQ55" s="230" t="str">
        <f t="shared" si="165"/>
        <v>ns</v>
      </c>
      <c r="AR55" s="230" t="str">
        <f t="shared" si="165"/>
        <v>ns</v>
      </c>
      <c r="AS55" s="230" t="str">
        <f t="shared" si="165"/>
        <v>ns</v>
      </c>
      <c r="AT55" s="230" t="str">
        <f t="shared" si="165"/>
        <v>ns</v>
      </c>
      <c r="AU55" s="230" t="str">
        <f t="shared" si="165"/>
        <v>ns</v>
      </c>
      <c r="AV55" s="230" t="str">
        <f t="shared" si="165"/>
        <v>ns</v>
      </c>
      <c r="AW55" s="230" t="str">
        <f t="shared" si="165"/>
        <v>ns</v>
      </c>
      <c r="AX55" s="230" t="str">
        <f t="shared" si="165"/>
        <v>ns</v>
      </c>
      <c r="AY55" s="230" t="str">
        <f t="shared" si="165"/>
        <v>ns</v>
      </c>
      <c r="AZ55" s="230" t="str">
        <f t="shared" si="165"/>
        <v>ns</v>
      </c>
      <c r="BA55" s="230" t="str">
        <f t="shared" si="166"/>
        <v>ns</v>
      </c>
      <c r="BB55" s="230" t="str">
        <f t="shared" si="166"/>
        <v>ns</v>
      </c>
      <c r="BC55" s="230" t="str">
        <f t="shared" si="166"/>
        <v>ns</v>
      </c>
      <c r="BD55" s="230" t="str">
        <f t="shared" si="166"/>
        <v>ns</v>
      </c>
      <c r="BE55" s="230" t="str">
        <f t="shared" si="166"/>
        <v>ns</v>
      </c>
      <c r="BF55" s="230" t="str">
        <f t="shared" si="166"/>
        <v>ns</v>
      </c>
      <c r="BG55" s="230" t="str">
        <f t="shared" si="166"/>
        <v>ns</v>
      </c>
      <c r="BH55" s="230" t="str">
        <f t="shared" si="166"/>
        <v/>
      </c>
      <c r="BI55" s="230" t="str">
        <f t="shared" si="166"/>
        <v/>
      </c>
      <c r="BJ55" s="230" t="str">
        <f t="shared" si="166"/>
        <v/>
      </c>
      <c r="BS55" s="197"/>
      <c r="BT55" s="197"/>
      <c r="BV55" s="228">
        <v>47</v>
      </c>
      <c r="BW55" s="229">
        <f t="shared" si="159"/>
        <v>0</v>
      </c>
      <c r="BX55" s="230">
        <f t="shared" si="160"/>
        <v>3.0000000000000004E-5</v>
      </c>
      <c r="BY55" s="231" t="str">
        <f t="shared" si="167"/>
        <v>s</v>
      </c>
      <c r="BZ55" s="231" t="str">
        <f t="shared" si="167"/>
        <v>s</v>
      </c>
      <c r="CA55" s="231" t="str">
        <f t="shared" si="167"/>
        <v>s</v>
      </c>
      <c r="CB55" s="231" t="str">
        <f t="shared" si="167"/>
        <v>ns</v>
      </c>
      <c r="CC55" s="231" t="str">
        <f t="shared" si="167"/>
        <v>ns</v>
      </c>
      <c r="CD55" s="231" t="str">
        <f t="shared" si="167"/>
        <v>ns</v>
      </c>
      <c r="CE55" s="231" t="str">
        <f t="shared" si="167"/>
        <v>ns</v>
      </c>
      <c r="CF55" s="231" t="str">
        <f t="shared" si="167"/>
        <v>ns</v>
      </c>
      <c r="CG55" s="231" t="str">
        <f t="shared" si="167"/>
        <v>ns</v>
      </c>
      <c r="CH55" s="231" t="str">
        <f t="shared" si="167"/>
        <v>ns</v>
      </c>
      <c r="CI55" s="231" t="str">
        <f t="shared" si="168"/>
        <v>ns</v>
      </c>
      <c r="CJ55" s="231" t="str">
        <f t="shared" si="168"/>
        <v>ns</v>
      </c>
      <c r="CK55" s="231" t="str">
        <f t="shared" si="168"/>
        <v>ns</v>
      </c>
      <c r="CL55" s="231" t="str">
        <f t="shared" si="168"/>
        <v>ns</v>
      </c>
      <c r="CM55" s="231" t="str">
        <f t="shared" si="168"/>
        <v>ns</v>
      </c>
      <c r="CN55" s="231" t="str">
        <f t="shared" si="168"/>
        <v>ns</v>
      </c>
      <c r="CO55" s="231" t="str">
        <f t="shared" si="168"/>
        <v>ns</v>
      </c>
      <c r="CP55" s="231" t="str">
        <f t="shared" si="168"/>
        <v>ns</v>
      </c>
      <c r="CQ55" s="231" t="str">
        <f t="shared" si="168"/>
        <v>ns</v>
      </c>
      <c r="CR55" s="231" t="str">
        <f t="shared" si="168"/>
        <v>ns</v>
      </c>
      <c r="CS55" s="231" t="str">
        <f t="shared" si="169"/>
        <v>ns</v>
      </c>
      <c r="CT55" s="231" t="str">
        <f t="shared" si="169"/>
        <v>ns</v>
      </c>
      <c r="CU55" s="231" t="str">
        <f t="shared" si="169"/>
        <v>ns</v>
      </c>
      <c r="CV55" s="231" t="str">
        <f t="shared" si="169"/>
        <v>ns</v>
      </c>
      <c r="CW55" s="231" t="str">
        <f t="shared" si="169"/>
        <v>ns</v>
      </c>
      <c r="CX55" s="231" t="str">
        <f t="shared" si="169"/>
        <v>ns</v>
      </c>
      <c r="CY55" s="231" t="str">
        <f t="shared" si="169"/>
        <v>ns</v>
      </c>
      <c r="CZ55" s="231" t="str">
        <f t="shared" si="169"/>
        <v>ns</v>
      </c>
      <c r="DA55" s="231" t="str">
        <f t="shared" si="169"/>
        <v>ns</v>
      </c>
      <c r="DB55" s="231" t="str">
        <f t="shared" si="169"/>
        <v>ns</v>
      </c>
      <c r="DC55" s="231" t="str">
        <f t="shared" si="170"/>
        <v>ns</v>
      </c>
      <c r="DD55" s="231" t="str">
        <f t="shared" si="170"/>
        <v>ns</v>
      </c>
      <c r="DE55" s="231" t="str">
        <f t="shared" si="170"/>
        <v>ns</v>
      </c>
      <c r="DF55" s="231" t="str">
        <f t="shared" si="170"/>
        <v>ns</v>
      </c>
      <c r="DG55" s="231" t="str">
        <f t="shared" si="170"/>
        <v>ns</v>
      </c>
      <c r="DH55" s="231" t="str">
        <f t="shared" si="170"/>
        <v>ns</v>
      </c>
      <c r="DI55" s="231" t="str">
        <f t="shared" si="170"/>
        <v>ns</v>
      </c>
      <c r="DJ55" s="231" t="str">
        <f t="shared" si="170"/>
        <v>ns</v>
      </c>
      <c r="DK55" s="231" t="str">
        <f t="shared" si="170"/>
        <v>ns</v>
      </c>
      <c r="DL55" s="231" t="str">
        <f t="shared" si="170"/>
        <v>ns</v>
      </c>
      <c r="DM55" s="231" t="str">
        <f t="shared" si="171"/>
        <v>ns</v>
      </c>
      <c r="DN55" s="231" t="str">
        <f t="shared" si="171"/>
        <v>ns</v>
      </c>
      <c r="DO55" s="231" t="str">
        <f t="shared" si="171"/>
        <v>ns</v>
      </c>
      <c r="DP55" s="231" t="str">
        <f t="shared" si="171"/>
        <v>ns</v>
      </c>
      <c r="DQ55" s="231" t="str">
        <f t="shared" si="171"/>
        <v>ns</v>
      </c>
      <c r="DR55" s="231" t="str">
        <f t="shared" si="171"/>
        <v>ns</v>
      </c>
      <c r="DS55" s="231" t="str">
        <f t="shared" si="171"/>
        <v>ns</v>
      </c>
      <c r="DT55" s="231" t="str">
        <f t="shared" si="171"/>
        <v/>
      </c>
      <c r="DU55" s="231" t="str">
        <f t="shared" si="171"/>
        <v/>
      </c>
      <c r="DV55" s="231" t="str">
        <f t="shared" si="171"/>
        <v/>
      </c>
      <c r="DW55" s="232"/>
      <c r="DX55" s="232"/>
      <c r="DZ55" s="212">
        <f t="shared" si="28"/>
        <v>48</v>
      </c>
      <c r="EA55" s="224">
        <f t="shared" si="155"/>
        <v>0</v>
      </c>
      <c r="EB55" s="225">
        <f t="shared" si="161"/>
        <v>0</v>
      </c>
      <c r="EC55" s="225">
        <f t="shared" si="161"/>
        <v>0</v>
      </c>
      <c r="ED55" s="225">
        <f t="shared" si="161"/>
        <v>0</v>
      </c>
      <c r="EE55" s="225">
        <f t="shared" si="161"/>
        <v>0</v>
      </c>
      <c r="EF55" s="225">
        <f t="shared" si="8"/>
        <v>0</v>
      </c>
      <c r="EG55" s="225">
        <f t="shared" si="9"/>
        <v>0</v>
      </c>
      <c r="EH55" s="212"/>
      <c r="EI55" s="212"/>
      <c r="EJ55" s="212"/>
      <c r="EK55" s="214"/>
      <c r="EL55" s="212">
        <f t="shared" si="29"/>
        <v>48</v>
      </c>
      <c r="EM55" s="224">
        <f t="shared" si="156"/>
        <v>0</v>
      </c>
      <c r="EN55" s="225">
        <f>IFERROR(INDEX(RTO1CF,$EL55,'ANVA-MDS'!EB$7),0)</f>
        <v>0</v>
      </c>
      <c r="EO55" s="225">
        <f>IFERROR(INDEX(RTO1CF,$EL55,'ANVA-MDS'!EC$7),0)</f>
        <v>0</v>
      </c>
      <c r="EP55" s="225">
        <f>IFERROR(INDEX(RTO1CF,$EL55,'ANVA-MDS'!ED$7),0)</f>
        <v>0</v>
      </c>
      <c r="EQ55" s="225">
        <f>IFERROR(INDEX(RTO1CF,$EL55,'ANVA-MDS'!EE$7),0)</f>
        <v>0</v>
      </c>
      <c r="ER55" s="225">
        <f t="shared" si="11"/>
        <v>0</v>
      </c>
      <c r="ES55" s="225">
        <f t="shared" si="12"/>
        <v>0</v>
      </c>
      <c r="ET55" s="212"/>
      <c r="EU55" s="212"/>
      <c r="EV55" s="212"/>
      <c r="EW55" s="214"/>
      <c r="EX55" s="225">
        <f t="shared" si="13"/>
        <v>0</v>
      </c>
      <c r="EY55" s="214"/>
      <c r="EZ55" s="214"/>
    </row>
    <row r="56" spans="1:156" ht="12.75" customHeight="1" x14ac:dyDescent="0.25">
      <c r="J56" s="228">
        <v>48</v>
      </c>
      <c r="K56" s="229">
        <f t="shared" si="157"/>
        <v>0</v>
      </c>
      <c r="L56" s="230">
        <f t="shared" si="158"/>
        <v>2.0000000000000002E-5</v>
      </c>
      <c r="M56" s="230" t="str">
        <f t="shared" si="162"/>
        <v>ns</v>
      </c>
      <c r="N56" s="230" t="str">
        <f t="shared" si="162"/>
        <v>ns</v>
      </c>
      <c r="O56" s="230" t="str">
        <f t="shared" si="162"/>
        <v>ns</v>
      </c>
      <c r="P56" s="230" t="str">
        <f t="shared" si="162"/>
        <v>ns</v>
      </c>
      <c r="Q56" s="230" t="str">
        <f t="shared" si="162"/>
        <v>ns</v>
      </c>
      <c r="R56" s="230" t="str">
        <f t="shared" si="162"/>
        <v>ns</v>
      </c>
      <c r="S56" s="230" t="str">
        <f t="shared" si="162"/>
        <v>ns</v>
      </c>
      <c r="T56" s="230" t="str">
        <f t="shared" si="162"/>
        <v>ns</v>
      </c>
      <c r="U56" s="230" t="str">
        <f t="shared" si="162"/>
        <v>ns</v>
      </c>
      <c r="V56" s="230" t="str">
        <f t="shared" si="162"/>
        <v>ns</v>
      </c>
      <c r="W56" s="230" t="str">
        <f t="shared" si="163"/>
        <v>ns</v>
      </c>
      <c r="X56" s="230" t="str">
        <f t="shared" si="163"/>
        <v>ns</v>
      </c>
      <c r="Y56" s="230" t="str">
        <f t="shared" si="163"/>
        <v>ns</v>
      </c>
      <c r="Z56" s="230" t="str">
        <f t="shared" si="163"/>
        <v>ns</v>
      </c>
      <c r="AA56" s="230" t="str">
        <f t="shared" si="163"/>
        <v>ns</v>
      </c>
      <c r="AB56" s="230" t="str">
        <f t="shared" si="163"/>
        <v>ns</v>
      </c>
      <c r="AC56" s="230" t="str">
        <f t="shared" si="163"/>
        <v>ns</v>
      </c>
      <c r="AD56" s="230" t="str">
        <f t="shared" si="163"/>
        <v>ns</v>
      </c>
      <c r="AE56" s="230" t="str">
        <f t="shared" si="163"/>
        <v>ns</v>
      </c>
      <c r="AF56" s="230" t="str">
        <f t="shared" si="163"/>
        <v>ns</v>
      </c>
      <c r="AG56" s="230" t="str">
        <f t="shared" si="164"/>
        <v>ns</v>
      </c>
      <c r="AH56" s="230" t="str">
        <f t="shared" si="164"/>
        <v>ns</v>
      </c>
      <c r="AI56" s="230" t="str">
        <f t="shared" si="164"/>
        <v>ns</v>
      </c>
      <c r="AJ56" s="230" t="str">
        <f t="shared" si="164"/>
        <v>ns</v>
      </c>
      <c r="AK56" s="230" t="str">
        <f t="shared" si="164"/>
        <v>ns</v>
      </c>
      <c r="AL56" s="230" t="str">
        <f t="shared" si="164"/>
        <v>ns</v>
      </c>
      <c r="AM56" s="230" t="str">
        <f t="shared" si="164"/>
        <v>ns</v>
      </c>
      <c r="AN56" s="230" t="str">
        <f t="shared" si="164"/>
        <v>ns</v>
      </c>
      <c r="AO56" s="230" t="str">
        <f t="shared" si="164"/>
        <v>ns</v>
      </c>
      <c r="AP56" s="230" t="str">
        <f t="shared" si="164"/>
        <v>ns</v>
      </c>
      <c r="AQ56" s="230" t="str">
        <f t="shared" si="165"/>
        <v>ns</v>
      </c>
      <c r="AR56" s="230" t="str">
        <f t="shared" si="165"/>
        <v>ns</v>
      </c>
      <c r="AS56" s="230" t="str">
        <f t="shared" si="165"/>
        <v>ns</v>
      </c>
      <c r="AT56" s="230" t="str">
        <f t="shared" si="165"/>
        <v>ns</v>
      </c>
      <c r="AU56" s="230" t="str">
        <f t="shared" si="165"/>
        <v>ns</v>
      </c>
      <c r="AV56" s="230" t="str">
        <f t="shared" si="165"/>
        <v>ns</v>
      </c>
      <c r="AW56" s="230" t="str">
        <f t="shared" si="165"/>
        <v>ns</v>
      </c>
      <c r="AX56" s="230" t="str">
        <f t="shared" si="165"/>
        <v>ns</v>
      </c>
      <c r="AY56" s="230" t="str">
        <f t="shared" si="165"/>
        <v>ns</v>
      </c>
      <c r="AZ56" s="230" t="str">
        <f t="shared" si="165"/>
        <v>ns</v>
      </c>
      <c r="BA56" s="230" t="str">
        <f t="shared" si="166"/>
        <v>ns</v>
      </c>
      <c r="BB56" s="230" t="str">
        <f t="shared" si="166"/>
        <v>ns</v>
      </c>
      <c r="BC56" s="230" t="str">
        <f t="shared" si="166"/>
        <v>ns</v>
      </c>
      <c r="BD56" s="230" t="str">
        <f t="shared" si="166"/>
        <v>ns</v>
      </c>
      <c r="BE56" s="230" t="str">
        <f t="shared" si="166"/>
        <v>ns</v>
      </c>
      <c r="BF56" s="230" t="str">
        <f t="shared" si="166"/>
        <v>ns</v>
      </c>
      <c r="BG56" s="230" t="str">
        <f t="shared" si="166"/>
        <v>ns</v>
      </c>
      <c r="BH56" s="230" t="str">
        <f t="shared" si="166"/>
        <v>ns</v>
      </c>
      <c r="BI56" s="230" t="str">
        <f t="shared" si="166"/>
        <v/>
      </c>
      <c r="BJ56" s="230" t="str">
        <f t="shared" si="166"/>
        <v/>
      </c>
      <c r="BS56" s="197"/>
      <c r="BT56" s="197"/>
      <c r="BV56" s="228">
        <v>48</v>
      </c>
      <c r="BW56" s="229">
        <f t="shared" si="159"/>
        <v>0</v>
      </c>
      <c r="BX56" s="230">
        <f t="shared" si="160"/>
        <v>2.0000000000000002E-5</v>
      </c>
      <c r="BY56" s="231" t="str">
        <f t="shared" si="167"/>
        <v>s</v>
      </c>
      <c r="BZ56" s="231" t="str">
        <f t="shared" si="167"/>
        <v>s</v>
      </c>
      <c r="CA56" s="231" t="str">
        <f t="shared" si="167"/>
        <v>s</v>
      </c>
      <c r="CB56" s="231" t="str">
        <f t="shared" si="167"/>
        <v>ns</v>
      </c>
      <c r="CC56" s="231" t="str">
        <f t="shared" si="167"/>
        <v>ns</v>
      </c>
      <c r="CD56" s="231" t="str">
        <f t="shared" si="167"/>
        <v>ns</v>
      </c>
      <c r="CE56" s="231" t="str">
        <f t="shared" si="167"/>
        <v>ns</v>
      </c>
      <c r="CF56" s="231" t="str">
        <f t="shared" si="167"/>
        <v>ns</v>
      </c>
      <c r="CG56" s="231" t="str">
        <f t="shared" si="167"/>
        <v>ns</v>
      </c>
      <c r="CH56" s="231" t="str">
        <f t="shared" si="167"/>
        <v>ns</v>
      </c>
      <c r="CI56" s="231" t="str">
        <f t="shared" si="168"/>
        <v>ns</v>
      </c>
      <c r="CJ56" s="231" t="str">
        <f t="shared" si="168"/>
        <v>ns</v>
      </c>
      <c r="CK56" s="231" t="str">
        <f t="shared" si="168"/>
        <v>ns</v>
      </c>
      <c r="CL56" s="231" t="str">
        <f t="shared" si="168"/>
        <v>ns</v>
      </c>
      <c r="CM56" s="231" t="str">
        <f t="shared" si="168"/>
        <v>ns</v>
      </c>
      <c r="CN56" s="231" t="str">
        <f t="shared" si="168"/>
        <v>ns</v>
      </c>
      <c r="CO56" s="231" t="str">
        <f t="shared" si="168"/>
        <v>ns</v>
      </c>
      <c r="CP56" s="231" t="str">
        <f t="shared" si="168"/>
        <v>ns</v>
      </c>
      <c r="CQ56" s="231" t="str">
        <f t="shared" si="168"/>
        <v>ns</v>
      </c>
      <c r="CR56" s="231" t="str">
        <f t="shared" si="168"/>
        <v>ns</v>
      </c>
      <c r="CS56" s="231" t="str">
        <f t="shared" si="169"/>
        <v>ns</v>
      </c>
      <c r="CT56" s="231" t="str">
        <f t="shared" si="169"/>
        <v>ns</v>
      </c>
      <c r="CU56" s="231" t="str">
        <f t="shared" si="169"/>
        <v>ns</v>
      </c>
      <c r="CV56" s="231" t="str">
        <f t="shared" si="169"/>
        <v>ns</v>
      </c>
      <c r="CW56" s="231" t="str">
        <f t="shared" si="169"/>
        <v>ns</v>
      </c>
      <c r="CX56" s="231" t="str">
        <f t="shared" si="169"/>
        <v>ns</v>
      </c>
      <c r="CY56" s="231" t="str">
        <f t="shared" si="169"/>
        <v>ns</v>
      </c>
      <c r="CZ56" s="231" t="str">
        <f t="shared" si="169"/>
        <v>ns</v>
      </c>
      <c r="DA56" s="231" t="str">
        <f t="shared" si="169"/>
        <v>ns</v>
      </c>
      <c r="DB56" s="231" t="str">
        <f t="shared" si="169"/>
        <v>ns</v>
      </c>
      <c r="DC56" s="231" t="str">
        <f t="shared" si="170"/>
        <v>ns</v>
      </c>
      <c r="DD56" s="231" t="str">
        <f t="shared" si="170"/>
        <v>ns</v>
      </c>
      <c r="DE56" s="231" t="str">
        <f t="shared" si="170"/>
        <v>ns</v>
      </c>
      <c r="DF56" s="231" t="str">
        <f t="shared" si="170"/>
        <v>ns</v>
      </c>
      <c r="DG56" s="231" t="str">
        <f t="shared" si="170"/>
        <v>ns</v>
      </c>
      <c r="DH56" s="231" t="str">
        <f t="shared" si="170"/>
        <v>ns</v>
      </c>
      <c r="DI56" s="231" t="str">
        <f t="shared" si="170"/>
        <v>ns</v>
      </c>
      <c r="DJ56" s="231" t="str">
        <f t="shared" si="170"/>
        <v>ns</v>
      </c>
      <c r="DK56" s="231" t="str">
        <f t="shared" si="170"/>
        <v>ns</v>
      </c>
      <c r="DL56" s="231" t="str">
        <f t="shared" si="170"/>
        <v>ns</v>
      </c>
      <c r="DM56" s="231" t="str">
        <f t="shared" si="171"/>
        <v>ns</v>
      </c>
      <c r="DN56" s="231" t="str">
        <f t="shared" si="171"/>
        <v>ns</v>
      </c>
      <c r="DO56" s="231" t="str">
        <f t="shared" si="171"/>
        <v>ns</v>
      </c>
      <c r="DP56" s="231" t="str">
        <f t="shared" si="171"/>
        <v>ns</v>
      </c>
      <c r="DQ56" s="231" t="str">
        <f t="shared" si="171"/>
        <v>ns</v>
      </c>
      <c r="DR56" s="231" t="str">
        <f t="shared" si="171"/>
        <v>ns</v>
      </c>
      <c r="DS56" s="231" t="str">
        <f t="shared" si="171"/>
        <v>ns</v>
      </c>
      <c r="DT56" s="231" t="str">
        <f t="shared" si="171"/>
        <v>ns</v>
      </c>
      <c r="DU56" s="231" t="str">
        <f t="shared" si="171"/>
        <v/>
      </c>
      <c r="DV56" s="231" t="str">
        <f t="shared" si="171"/>
        <v/>
      </c>
      <c r="DW56" s="232"/>
      <c r="DX56" s="232"/>
      <c r="DZ56" s="212">
        <f t="shared" si="28"/>
        <v>49</v>
      </c>
      <c r="EA56" s="224">
        <f t="shared" si="155"/>
        <v>0</v>
      </c>
      <c r="EB56" s="225">
        <f t="shared" si="161"/>
        <v>0</v>
      </c>
      <c r="EC56" s="225">
        <f t="shared" si="161"/>
        <v>0</v>
      </c>
      <c r="ED56" s="225">
        <f t="shared" si="161"/>
        <v>0</v>
      </c>
      <c r="EE56" s="225">
        <f t="shared" si="161"/>
        <v>0</v>
      </c>
      <c r="EF56" s="225">
        <f t="shared" si="8"/>
        <v>0</v>
      </c>
      <c r="EG56" s="225">
        <f t="shared" si="9"/>
        <v>0</v>
      </c>
      <c r="EH56" s="212"/>
      <c r="EI56" s="212"/>
      <c r="EJ56" s="212"/>
      <c r="EK56" s="214"/>
      <c r="EL56" s="212">
        <f t="shared" si="29"/>
        <v>49</v>
      </c>
      <c r="EM56" s="224">
        <f t="shared" si="156"/>
        <v>0</v>
      </c>
      <c r="EN56" s="225">
        <f>IFERROR(INDEX(RTO1CF,$EL56,'ANVA-MDS'!EB$7),0)</f>
        <v>0</v>
      </c>
      <c r="EO56" s="225">
        <f>IFERROR(INDEX(RTO1CF,$EL56,'ANVA-MDS'!EC$7),0)</f>
        <v>0</v>
      </c>
      <c r="EP56" s="225">
        <f>IFERROR(INDEX(RTO1CF,$EL56,'ANVA-MDS'!ED$7),0)</f>
        <v>0</v>
      </c>
      <c r="EQ56" s="225">
        <f>IFERROR(INDEX(RTO1CF,$EL56,'ANVA-MDS'!EE$7),0)</f>
        <v>0</v>
      </c>
      <c r="ER56" s="225">
        <f t="shared" si="11"/>
        <v>0</v>
      </c>
      <c r="ES56" s="225">
        <f t="shared" si="12"/>
        <v>0</v>
      </c>
      <c r="ET56" s="212"/>
      <c r="EU56" s="212"/>
      <c r="EV56" s="212"/>
      <c r="EW56" s="214"/>
      <c r="EX56" s="225">
        <f t="shared" si="13"/>
        <v>0</v>
      </c>
      <c r="EY56" s="214"/>
      <c r="EZ56" s="214"/>
    </row>
    <row r="57" spans="1:156" ht="12.75" customHeight="1" x14ac:dyDescent="0.25">
      <c r="J57" s="228">
        <v>49</v>
      </c>
      <c r="K57" s="229">
        <f t="shared" si="157"/>
        <v>0</v>
      </c>
      <c r="L57" s="230">
        <f t="shared" si="158"/>
        <v>1.0000000000000001E-5</v>
      </c>
      <c r="M57" s="230" t="str">
        <f t="shared" si="162"/>
        <v>ns</v>
      </c>
      <c r="N57" s="230" t="str">
        <f t="shared" si="162"/>
        <v>ns</v>
      </c>
      <c r="O57" s="230" t="str">
        <f t="shared" si="162"/>
        <v>ns</v>
      </c>
      <c r="P57" s="230" t="str">
        <f t="shared" si="162"/>
        <v>ns</v>
      </c>
      <c r="Q57" s="230" t="str">
        <f t="shared" si="162"/>
        <v>ns</v>
      </c>
      <c r="R57" s="230" t="str">
        <f t="shared" si="162"/>
        <v>ns</v>
      </c>
      <c r="S57" s="230" t="str">
        <f t="shared" si="162"/>
        <v>ns</v>
      </c>
      <c r="T57" s="230" t="str">
        <f t="shared" si="162"/>
        <v>ns</v>
      </c>
      <c r="U57" s="230" t="str">
        <f t="shared" si="162"/>
        <v>ns</v>
      </c>
      <c r="V57" s="230" t="str">
        <f t="shared" si="162"/>
        <v>ns</v>
      </c>
      <c r="W57" s="230" t="str">
        <f t="shared" si="163"/>
        <v>ns</v>
      </c>
      <c r="X57" s="230" t="str">
        <f t="shared" si="163"/>
        <v>ns</v>
      </c>
      <c r="Y57" s="230" t="str">
        <f t="shared" si="163"/>
        <v>ns</v>
      </c>
      <c r="Z57" s="230" t="str">
        <f t="shared" si="163"/>
        <v>ns</v>
      </c>
      <c r="AA57" s="230" t="str">
        <f t="shared" si="163"/>
        <v>ns</v>
      </c>
      <c r="AB57" s="230" t="str">
        <f t="shared" si="163"/>
        <v>ns</v>
      </c>
      <c r="AC57" s="230" t="str">
        <f t="shared" si="163"/>
        <v>ns</v>
      </c>
      <c r="AD57" s="230" t="str">
        <f t="shared" si="163"/>
        <v>ns</v>
      </c>
      <c r="AE57" s="230" t="str">
        <f t="shared" si="163"/>
        <v>ns</v>
      </c>
      <c r="AF57" s="230" t="str">
        <f t="shared" si="163"/>
        <v>ns</v>
      </c>
      <c r="AG57" s="230" t="str">
        <f t="shared" si="164"/>
        <v>ns</v>
      </c>
      <c r="AH57" s="230" t="str">
        <f t="shared" si="164"/>
        <v>ns</v>
      </c>
      <c r="AI57" s="230" t="str">
        <f t="shared" si="164"/>
        <v>ns</v>
      </c>
      <c r="AJ57" s="230" t="str">
        <f t="shared" si="164"/>
        <v>ns</v>
      </c>
      <c r="AK57" s="230" t="str">
        <f t="shared" si="164"/>
        <v>ns</v>
      </c>
      <c r="AL57" s="230" t="str">
        <f t="shared" si="164"/>
        <v>ns</v>
      </c>
      <c r="AM57" s="230" t="str">
        <f t="shared" si="164"/>
        <v>ns</v>
      </c>
      <c r="AN57" s="230" t="str">
        <f t="shared" si="164"/>
        <v>ns</v>
      </c>
      <c r="AO57" s="230" t="str">
        <f t="shared" si="164"/>
        <v>ns</v>
      </c>
      <c r="AP57" s="230" t="str">
        <f t="shared" si="164"/>
        <v>ns</v>
      </c>
      <c r="AQ57" s="230" t="str">
        <f t="shared" si="165"/>
        <v>ns</v>
      </c>
      <c r="AR57" s="230" t="str">
        <f t="shared" si="165"/>
        <v>ns</v>
      </c>
      <c r="AS57" s="230" t="str">
        <f t="shared" si="165"/>
        <v>ns</v>
      </c>
      <c r="AT57" s="230" t="str">
        <f t="shared" si="165"/>
        <v>ns</v>
      </c>
      <c r="AU57" s="230" t="str">
        <f t="shared" si="165"/>
        <v>ns</v>
      </c>
      <c r="AV57" s="230" t="str">
        <f t="shared" si="165"/>
        <v>ns</v>
      </c>
      <c r="AW57" s="230" t="str">
        <f t="shared" si="165"/>
        <v>ns</v>
      </c>
      <c r="AX57" s="230" t="str">
        <f t="shared" si="165"/>
        <v>ns</v>
      </c>
      <c r="AY57" s="230" t="str">
        <f t="shared" si="165"/>
        <v>ns</v>
      </c>
      <c r="AZ57" s="230" t="str">
        <f t="shared" si="165"/>
        <v>ns</v>
      </c>
      <c r="BA57" s="230" t="str">
        <f t="shared" si="166"/>
        <v>ns</v>
      </c>
      <c r="BB57" s="230" t="str">
        <f t="shared" si="166"/>
        <v>ns</v>
      </c>
      <c r="BC57" s="230" t="str">
        <f t="shared" si="166"/>
        <v>ns</v>
      </c>
      <c r="BD57" s="230" t="str">
        <f t="shared" si="166"/>
        <v>ns</v>
      </c>
      <c r="BE57" s="230" t="str">
        <f t="shared" si="166"/>
        <v>ns</v>
      </c>
      <c r="BF57" s="230" t="str">
        <f t="shared" si="166"/>
        <v>ns</v>
      </c>
      <c r="BG57" s="230" t="str">
        <f t="shared" si="166"/>
        <v>ns</v>
      </c>
      <c r="BH57" s="230" t="str">
        <f t="shared" si="166"/>
        <v>ns</v>
      </c>
      <c r="BI57" s="230" t="str">
        <f t="shared" si="166"/>
        <v>ns</v>
      </c>
      <c r="BJ57" s="230" t="str">
        <f t="shared" si="166"/>
        <v/>
      </c>
      <c r="BS57" s="197"/>
      <c r="BT57" s="197"/>
      <c r="BV57" s="228">
        <v>49</v>
      </c>
      <c r="BW57" s="229">
        <f t="shared" si="159"/>
        <v>0</v>
      </c>
      <c r="BX57" s="230">
        <f t="shared" si="160"/>
        <v>1.0000000000000001E-5</v>
      </c>
      <c r="BY57" s="231" t="str">
        <f t="shared" si="167"/>
        <v>s</v>
      </c>
      <c r="BZ57" s="231" t="str">
        <f t="shared" si="167"/>
        <v>s</v>
      </c>
      <c r="CA57" s="231" t="str">
        <f t="shared" si="167"/>
        <v>s</v>
      </c>
      <c r="CB57" s="231" t="str">
        <f t="shared" si="167"/>
        <v>ns</v>
      </c>
      <c r="CC57" s="231" t="str">
        <f t="shared" si="167"/>
        <v>ns</v>
      </c>
      <c r="CD57" s="231" t="str">
        <f t="shared" si="167"/>
        <v>ns</v>
      </c>
      <c r="CE57" s="231" t="str">
        <f t="shared" si="167"/>
        <v>ns</v>
      </c>
      <c r="CF57" s="231" t="str">
        <f t="shared" si="167"/>
        <v>ns</v>
      </c>
      <c r="CG57" s="231" t="str">
        <f t="shared" si="167"/>
        <v>ns</v>
      </c>
      <c r="CH57" s="231" t="str">
        <f t="shared" si="167"/>
        <v>ns</v>
      </c>
      <c r="CI57" s="231" t="str">
        <f t="shared" si="168"/>
        <v>ns</v>
      </c>
      <c r="CJ57" s="231" t="str">
        <f t="shared" si="168"/>
        <v>ns</v>
      </c>
      <c r="CK57" s="231" t="str">
        <f t="shared" si="168"/>
        <v>ns</v>
      </c>
      <c r="CL57" s="231" t="str">
        <f t="shared" si="168"/>
        <v>ns</v>
      </c>
      <c r="CM57" s="231" t="str">
        <f t="shared" si="168"/>
        <v>ns</v>
      </c>
      <c r="CN57" s="231" t="str">
        <f t="shared" si="168"/>
        <v>ns</v>
      </c>
      <c r="CO57" s="231" t="str">
        <f t="shared" si="168"/>
        <v>ns</v>
      </c>
      <c r="CP57" s="231" t="str">
        <f t="shared" si="168"/>
        <v>ns</v>
      </c>
      <c r="CQ57" s="231" t="str">
        <f t="shared" si="168"/>
        <v>ns</v>
      </c>
      <c r="CR57" s="231" t="str">
        <f t="shared" si="168"/>
        <v>ns</v>
      </c>
      <c r="CS57" s="231" t="str">
        <f t="shared" si="169"/>
        <v>ns</v>
      </c>
      <c r="CT57" s="231" t="str">
        <f t="shared" si="169"/>
        <v>ns</v>
      </c>
      <c r="CU57" s="231" t="str">
        <f t="shared" si="169"/>
        <v>ns</v>
      </c>
      <c r="CV57" s="231" t="str">
        <f t="shared" si="169"/>
        <v>ns</v>
      </c>
      <c r="CW57" s="231" t="str">
        <f t="shared" si="169"/>
        <v>ns</v>
      </c>
      <c r="CX57" s="231" t="str">
        <f t="shared" si="169"/>
        <v>ns</v>
      </c>
      <c r="CY57" s="231" t="str">
        <f t="shared" si="169"/>
        <v>ns</v>
      </c>
      <c r="CZ57" s="231" t="str">
        <f t="shared" si="169"/>
        <v>ns</v>
      </c>
      <c r="DA57" s="231" t="str">
        <f t="shared" si="169"/>
        <v>ns</v>
      </c>
      <c r="DB57" s="231" t="str">
        <f t="shared" si="169"/>
        <v>ns</v>
      </c>
      <c r="DC57" s="231" t="str">
        <f t="shared" si="170"/>
        <v>ns</v>
      </c>
      <c r="DD57" s="231" t="str">
        <f t="shared" si="170"/>
        <v>ns</v>
      </c>
      <c r="DE57" s="231" t="str">
        <f t="shared" si="170"/>
        <v>ns</v>
      </c>
      <c r="DF57" s="231" t="str">
        <f t="shared" si="170"/>
        <v>ns</v>
      </c>
      <c r="DG57" s="231" t="str">
        <f t="shared" si="170"/>
        <v>ns</v>
      </c>
      <c r="DH57" s="231" t="str">
        <f t="shared" si="170"/>
        <v>ns</v>
      </c>
      <c r="DI57" s="231" t="str">
        <f t="shared" si="170"/>
        <v>ns</v>
      </c>
      <c r="DJ57" s="231" t="str">
        <f t="shared" si="170"/>
        <v>ns</v>
      </c>
      <c r="DK57" s="231" t="str">
        <f t="shared" si="170"/>
        <v>ns</v>
      </c>
      <c r="DL57" s="231" t="str">
        <f t="shared" si="170"/>
        <v>ns</v>
      </c>
      <c r="DM57" s="231" t="str">
        <f t="shared" si="171"/>
        <v>ns</v>
      </c>
      <c r="DN57" s="231" t="str">
        <f t="shared" si="171"/>
        <v>ns</v>
      </c>
      <c r="DO57" s="231" t="str">
        <f t="shared" si="171"/>
        <v>ns</v>
      </c>
      <c r="DP57" s="231" t="str">
        <f t="shared" si="171"/>
        <v>ns</v>
      </c>
      <c r="DQ57" s="231" t="str">
        <f t="shared" si="171"/>
        <v>ns</v>
      </c>
      <c r="DR57" s="231" t="str">
        <f t="shared" si="171"/>
        <v>ns</v>
      </c>
      <c r="DS57" s="231" t="str">
        <f t="shared" si="171"/>
        <v>ns</v>
      </c>
      <c r="DT57" s="231" t="str">
        <f t="shared" si="171"/>
        <v>ns</v>
      </c>
      <c r="DU57" s="231" t="str">
        <f t="shared" si="171"/>
        <v>ns</v>
      </c>
      <c r="DV57" s="231" t="str">
        <f t="shared" si="171"/>
        <v/>
      </c>
      <c r="DW57" s="232"/>
      <c r="DX57" s="232"/>
      <c r="DZ57" s="212">
        <f t="shared" si="28"/>
        <v>50</v>
      </c>
      <c r="EA57" s="224">
        <f t="shared" si="155"/>
        <v>0</v>
      </c>
      <c r="EB57" s="225">
        <f t="shared" si="161"/>
        <v>0</v>
      </c>
      <c r="EC57" s="225">
        <f t="shared" si="161"/>
        <v>0</v>
      </c>
      <c r="ED57" s="225">
        <f t="shared" si="161"/>
        <v>0</v>
      </c>
      <c r="EE57" s="225">
        <f t="shared" si="161"/>
        <v>0</v>
      </c>
      <c r="EF57" s="225">
        <f t="shared" si="8"/>
        <v>0</v>
      </c>
      <c r="EG57" s="225">
        <f t="shared" si="9"/>
        <v>0</v>
      </c>
      <c r="EH57" s="212"/>
      <c r="EI57" s="212"/>
      <c r="EJ57" s="212"/>
      <c r="EK57" s="214"/>
      <c r="EL57" s="212">
        <f t="shared" si="29"/>
        <v>50</v>
      </c>
      <c r="EM57" s="224">
        <f t="shared" si="156"/>
        <v>0</v>
      </c>
      <c r="EN57" s="225">
        <f>IFERROR(INDEX(RTO1CF,$EL57,'ANVA-MDS'!EB$7),0)</f>
        <v>0</v>
      </c>
      <c r="EO57" s="225">
        <f>IFERROR(INDEX(RTO1CF,$EL57,'ANVA-MDS'!EC$7),0)</f>
        <v>0</v>
      </c>
      <c r="EP57" s="225">
        <f>IFERROR(INDEX(RTO1CF,$EL57,'ANVA-MDS'!ED$7),0)</f>
        <v>0</v>
      </c>
      <c r="EQ57" s="225">
        <f>IFERROR(INDEX(RTO1CF,$EL57,'ANVA-MDS'!EE$7),0)</f>
        <v>0</v>
      </c>
      <c r="ER57" s="225">
        <f t="shared" si="11"/>
        <v>0</v>
      </c>
      <c r="ES57" s="225">
        <f t="shared" si="12"/>
        <v>0</v>
      </c>
      <c r="ET57" s="212"/>
      <c r="EU57" s="212"/>
      <c r="EV57" s="212"/>
      <c r="EW57" s="214"/>
      <c r="EX57" s="225">
        <f t="shared" si="13"/>
        <v>0</v>
      </c>
      <c r="EY57" s="214"/>
      <c r="EZ57" s="214"/>
    </row>
    <row r="58" spans="1:156" ht="12.75" customHeight="1" x14ac:dyDescent="0.25">
      <c r="J58" s="228">
        <v>50</v>
      </c>
      <c r="K58" s="229">
        <f t="shared" si="157"/>
        <v>0</v>
      </c>
      <c r="L58" s="230">
        <f t="shared" si="158"/>
        <v>0</v>
      </c>
      <c r="M58" s="230" t="str">
        <f t="shared" si="162"/>
        <v>ns</v>
      </c>
      <c r="N58" s="230" t="str">
        <f t="shared" si="162"/>
        <v>ns</v>
      </c>
      <c r="O58" s="230" t="str">
        <f t="shared" si="162"/>
        <v>ns</v>
      </c>
      <c r="P58" s="230" t="str">
        <f t="shared" si="162"/>
        <v>ns</v>
      </c>
      <c r="Q58" s="230" t="str">
        <f t="shared" si="162"/>
        <v>ns</v>
      </c>
      <c r="R58" s="230" t="str">
        <f t="shared" si="162"/>
        <v>ns</v>
      </c>
      <c r="S58" s="230" t="str">
        <f t="shared" si="162"/>
        <v>ns</v>
      </c>
      <c r="T58" s="230" t="str">
        <f t="shared" si="162"/>
        <v>ns</v>
      </c>
      <c r="U58" s="230" t="str">
        <f t="shared" si="162"/>
        <v>ns</v>
      </c>
      <c r="V58" s="230" t="str">
        <f t="shared" si="162"/>
        <v>ns</v>
      </c>
      <c r="W58" s="230" t="str">
        <f t="shared" si="163"/>
        <v>ns</v>
      </c>
      <c r="X58" s="230" t="str">
        <f t="shared" si="163"/>
        <v>ns</v>
      </c>
      <c r="Y58" s="230" t="str">
        <f t="shared" si="163"/>
        <v>ns</v>
      </c>
      <c r="Z58" s="230" t="str">
        <f t="shared" si="163"/>
        <v>ns</v>
      </c>
      <c r="AA58" s="230" t="str">
        <f t="shared" si="163"/>
        <v>ns</v>
      </c>
      <c r="AB58" s="230" t="str">
        <f t="shared" si="163"/>
        <v>ns</v>
      </c>
      <c r="AC58" s="230" t="str">
        <f t="shared" si="163"/>
        <v>ns</v>
      </c>
      <c r="AD58" s="230" t="str">
        <f t="shared" si="163"/>
        <v>ns</v>
      </c>
      <c r="AE58" s="230" t="str">
        <f t="shared" si="163"/>
        <v>ns</v>
      </c>
      <c r="AF58" s="230" t="str">
        <f t="shared" si="163"/>
        <v>ns</v>
      </c>
      <c r="AG58" s="230" t="str">
        <f t="shared" si="164"/>
        <v>ns</v>
      </c>
      <c r="AH58" s="230" t="str">
        <f t="shared" si="164"/>
        <v>ns</v>
      </c>
      <c r="AI58" s="230" t="str">
        <f t="shared" si="164"/>
        <v>ns</v>
      </c>
      <c r="AJ58" s="230" t="str">
        <f t="shared" si="164"/>
        <v>ns</v>
      </c>
      <c r="AK58" s="230" t="str">
        <f t="shared" si="164"/>
        <v>ns</v>
      </c>
      <c r="AL58" s="230" t="str">
        <f t="shared" si="164"/>
        <v>ns</v>
      </c>
      <c r="AM58" s="230" t="str">
        <f t="shared" si="164"/>
        <v>ns</v>
      </c>
      <c r="AN58" s="230" t="str">
        <f t="shared" si="164"/>
        <v>ns</v>
      </c>
      <c r="AO58" s="230" t="str">
        <f t="shared" si="164"/>
        <v>ns</v>
      </c>
      <c r="AP58" s="230" t="str">
        <f t="shared" si="164"/>
        <v>ns</v>
      </c>
      <c r="AQ58" s="230" t="str">
        <f t="shared" si="165"/>
        <v>ns</v>
      </c>
      <c r="AR58" s="230" t="str">
        <f t="shared" si="165"/>
        <v>ns</v>
      </c>
      <c r="AS58" s="230" t="str">
        <f t="shared" si="165"/>
        <v>ns</v>
      </c>
      <c r="AT58" s="230" t="str">
        <f t="shared" si="165"/>
        <v>ns</v>
      </c>
      <c r="AU58" s="230" t="str">
        <f t="shared" si="165"/>
        <v>ns</v>
      </c>
      <c r="AV58" s="230" t="str">
        <f t="shared" si="165"/>
        <v>ns</v>
      </c>
      <c r="AW58" s="230" t="str">
        <f t="shared" si="165"/>
        <v>ns</v>
      </c>
      <c r="AX58" s="230" t="str">
        <f t="shared" si="165"/>
        <v>ns</v>
      </c>
      <c r="AY58" s="230" t="str">
        <f t="shared" si="165"/>
        <v>ns</v>
      </c>
      <c r="AZ58" s="230" t="str">
        <f t="shared" si="165"/>
        <v>ns</v>
      </c>
      <c r="BA58" s="230" t="str">
        <f t="shared" si="166"/>
        <v>ns</v>
      </c>
      <c r="BB58" s="230" t="str">
        <f t="shared" si="166"/>
        <v>ns</v>
      </c>
      <c r="BC58" s="230" t="str">
        <f t="shared" si="166"/>
        <v>ns</v>
      </c>
      <c r="BD58" s="230" t="str">
        <f t="shared" si="166"/>
        <v>ns</v>
      </c>
      <c r="BE58" s="230" t="str">
        <f t="shared" si="166"/>
        <v>ns</v>
      </c>
      <c r="BF58" s="230" t="str">
        <f t="shared" si="166"/>
        <v>ns</v>
      </c>
      <c r="BG58" s="230" t="str">
        <f t="shared" si="166"/>
        <v>ns</v>
      </c>
      <c r="BH58" s="230" t="str">
        <f t="shared" si="166"/>
        <v>ns</v>
      </c>
      <c r="BI58" s="230" t="str">
        <f t="shared" si="166"/>
        <v>ns</v>
      </c>
      <c r="BJ58" s="230" t="str">
        <f t="shared" si="166"/>
        <v>ns</v>
      </c>
      <c r="BS58" s="197"/>
      <c r="BT58" s="197"/>
      <c r="BV58" s="228">
        <v>50</v>
      </c>
      <c r="BW58" s="229">
        <f t="shared" si="159"/>
        <v>0</v>
      </c>
      <c r="BX58" s="230">
        <f t="shared" si="160"/>
        <v>0</v>
      </c>
      <c r="BY58" s="231" t="str">
        <f t="shared" si="167"/>
        <v>s</v>
      </c>
      <c r="BZ58" s="231" t="str">
        <f t="shared" si="167"/>
        <v>s</v>
      </c>
      <c r="CA58" s="231" t="str">
        <f t="shared" si="167"/>
        <v>s</v>
      </c>
      <c r="CB58" s="231" t="str">
        <f t="shared" si="167"/>
        <v>ns</v>
      </c>
      <c r="CC58" s="231" t="str">
        <f t="shared" si="167"/>
        <v>ns</v>
      </c>
      <c r="CD58" s="231" t="str">
        <f t="shared" si="167"/>
        <v>ns</v>
      </c>
      <c r="CE58" s="231" t="str">
        <f t="shared" si="167"/>
        <v>ns</v>
      </c>
      <c r="CF58" s="231" t="str">
        <f t="shared" si="167"/>
        <v>ns</v>
      </c>
      <c r="CG58" s="231" t="str">
        <f t="shared" si="167"/>
        <v>ns</v>
      </c>
      <c r="CH58" s="231" t="str">
        <f t="shared" si="167"/>
        <v>ns</v>
      </c>
      <c r="CI58" s="231" t="str">
        <f t="shared" si="168"/>
        <v>ns</v>
      </c>
      <c r="CJ58" s="231" t="str">
        <f t="shared" si="168"/>
        <v>ns</v>
      </c>
      <c r="CK58" s="231" t="str">
        <f t="shared" si="168"/>
        <v>ns</v>
      </c>
      <c r="CL58" s="231" t="str">
        <f t="shared" si="168"/>
        <v>ns</v>
      </c>
      <c r="CM58" s="231" t="str">
        <f t="shared" si="168"/>
        <v>ns</v>
      </c>
      <c r="CN58" s="231" t="str">
        <f t="shared" si="168"/>
        <v>ns</v>
      </c>
      <c r="CO58" s="231" t="str">
        <f t="shared" si="168"/>
        <v>ns</v>
      </c>
      <c r="CP58" s="231" t="str">
        <f t="shared" si="168"/>
        <v>ns</v>
      </c>
      <c r="CQ58" s="231" t="str">
        <f t="shared" si="168"/>
        <v>ns</v>
      </c>
      <c r="CR58" s="231" t="str">
        <f t="shared" si="168"/>
        <v>ns</v>
      </c>
      <c r="CS58" s="231" t="str">
        <f t="shared" si="169"/>
        <v>ns</v>
      </c>
      <c r="CT58" s="231" t="str">
        <f t="shared" si="169"/>
        <v>ns</v>
      </c>
      <c r="CU58" s="231" t="str">
        <f t="shared" si="169"/>
        <v>ns</v>
      </c>
      <c r="CV58" s="231" t="str">
        <f t="shared" si="169"/>
        <v>ns</v>
      </c>
      <c r="CW58" s="231" t="str">
        <f t="shared" si="169"/>
        <v>ns</v>
      </c>
      <c r="CX58" s="231" t="str">
        <f t="shared" si="169"/>
        <v>ns</v>
      </c>
      <c r="CY58" s="231" t="str">
        <f t="shared" si="169"/>
        <v>ns</v>
      </c>
      <c r="CZ58" s="231" t="str">
        <f t="shared" si="169"/>
        <v>ns</v>
      </c>
      <c r="DA58" s="231" t="str">
        <f t="shared" si="169"/>
        <v>ns</v>
      </c>
      <c r="DB58" s="231" t="str">
        <f t="shared" si="169"/>
        <v>ns</v>
      </c>
      <c r="DC58" s="231" t="str">
        <f t="shared" si="170"/>
        <v>ns</v>
      </c>
      <c r="DD58" s="231" t="str">
        <f t="shared" si="170"/>
        <v>ns</v>
      </c>
      <c r="DE58" s="231" t="str">
        <f t="shared" si="170"/>
        <v>ns</v>
      </c>
      <c r="DF58" s="231" t="str">
        <f t="shared" si="170"/>
        <v>ns</v>
      </c>
      <c r="DG58" s="231" t="str">
        <f t="shared" si="170"/>
        <v>ns</v>
      </c>
      <c r="DH58" s="231" t="str">
        <f t="shared" si="170"/>
        <v>ns</v>
      </c>
      <c r="DI58" s="231" t="str">
        <f t="shared" si="170"/>
        <v>ns</v>
      </c>
      <c r="DJ58" s="231" t="str">
        <f t="shared" si="170"/>
        <v>ns</v>
      </c>
      <c r="DK58" s="231" t="str">
        <f t="shared" si="170"/>
        <v>ns</v>
      </c>
      <c r="DL58" s="231" t="str">
        <f t="shared" si="170"/>
        <v>ns</v>
      </c>
      <c r="DM58" s="231" t="str">
        <f t="shared" si="171"/>
        <v>ns</v>
      </c>
      <c r="DN58" s="231" t="str">
        <f t="shared" si="171"/>
        <v>ns</v>
      </c>
      <c r="DO58" s="231" t="str">
        <f t="shared" si="171"/>
        <v>ns</v>
      </c>
      <c r="DP58" s="231" t="str">
        <f t="shared" si="171"/>
        <v>ns</v>
      </c>
      <c r="DQ58" s="231" t="str">
        <f t="shared" si="171"/>
        <v>ns</v>
      </c>
      <c r="DR58" s="231" t="str">
        <f t="shared" si="171"/>
        <v>ns</v>
      </c>
      <c r="DS58" s="231" t="str">
        <f t="shared" si="171"/>
        <v>ns</v>
      </c>
      <c r="DT58" s="231" t="str">
        <f t="shared" si="171"/>
        <v>ns</v>
      </c>
      <c r="DU58" s="231" t="str">
        <f t="shared" si="171"/>
        <v>ns</v>
      </c>
      <c r="DV58" s="231" t="str">
        <f t="shared" si="171"/>
        <v>ns</v>
      </c>
      <c r="DW58" s="232"/>
      <c r="DX58" s="232"/>
      <c r="DZ58" s="213" t="s">
        <v>309</v>
      </c>
      <c r="EA58" s="225"/>
      <c r="EB58" s="225">
        <f>COUNTIFS(EB8:EB57,"&gt;1")</f>
        <v>0</v>
      </c>
      <c r="EC58" s="225">
        <f>COUNTIFS(EC8:EC57,"&gt;1")</f>
        <v>0</v>
      </c>
      <c r="ED58" s="225">
        <f>COUNTIFS(ED8:ED57,"&gt;1")</f>
        <v>0</v>
      </c>
      <c r="EE58" s="225">
        <f>COUNTIFS(EE8:EE57,"&gt;1")</f>
        <v>0</v>
      </c>
      <c r="EF58" s="250">
        <f>IF(EF8=0,0,IF(COUNTIFS(EB8:EE57,"&gt;1")&lt;&gt;EF8*EB58,0,1))</f>
        <v>0</v>
      </c>
      <c r="EG58" s="225"/>
      <c r="EH58" s="225"/>
      <c r="EI58" s="212"/>
      <c r="EJ58" s="212"/>
      <c r="EK58" s="214"/>
      <c r="EL58" s="213" t="s">
        <v>309</v>
      </c>
      <c r="EM58" s="225"/>
      <c r="EN58" s="225">
        <f>COUNTIFS(EN8:EN57,"&gt;1")</f>
        <v>3</v>
      </c>
      <c r="EO58" s="225">
        <f>COUNTIFS(EO8:EO57,"&gt;1")</f>
        <v>3</v>
      </c>
      <c r="EP58" s="225">
        <f>COUNTIFS(EP8:EP57,"&gt;1")</f>
        <v>3</v>
      </c>
      <c r="EQ58" s="225">
        <f>COUNTIFS(EQ8:EQ57,"&gt;1")</f>
        <v>0</v>
      </c>
      <c r="ER58" s="250">
        <f>IF(ER8=0,0,IF(COUNTIFS(EN8:EQ57,"&gt;1")&lt;&gt;ER8*EN58,0,1))</f>
        <v>1</v>
      </c>
      <c r="ES58" s="225"/>
      <c r="ET58" s="225"/>
      <c r="EU58" s="212"/>
      <c r="EV58" s="212"/>
      <c r="EW58" s="214"/>
      <c r="EX58" s="225"/>
      <c r="EY58" s="214"/>
      <c r="EZ58" s="214"/>
    </row>
    <row r="59" spans="1:156" ht="12.75" customHeight="1" x14ac:dyDescent="0.25">
      <c r="DZ59" s="211" t="s">
        <v>261</v>
      </c>
      <c r="EA59" s="211"/>
      <c r="EB59" s="226">
        <f>IFERROR(SUMIFS(EB8:EB57,EB8:EB57,"&gt;1"),0)</f>
        <v>0</v>
      </c>
      <c r="EC59" s="226">
        <f>IFERROR(SUMIFS(EC8:EC57,EC8:EC57,"&gt;1"),0)</f>
        <v>0</v>
      </c>
      <c r="ED59" s="226">
        <f>IFERROR(SUMIFS(ED8:ED57,ED8:ED57,"&gt;1"),0)</f>
        <v>0</v>
      </c>
      <c r="EE59" s="226">
        <f>IFERROR(SUMIFS(EE8:EE57,EE8:EE57,"&gt;1"),0)</f>
        <v>0</v>
      </c>
      <c r="EF59" s="212"/>
      <c r="EG59" s="212"/>
      <c r="EH59" s="212"/>
      <c r="EI59" s="212"/>
      <c r="EJ59" s="212"/>
      <c r="EK59" s="214"/>
      <c r="EL59" s="211" t="s">
        <v>261</v>
      </c>
      <c r="EM59" s="211"/>
      <c r="EN59" s="226">
        <f>IFERROR(SUMIFS(EN8:EN57,EN8:EN57,"&gt;1"),0)</f>
        <v>3276.4561403508769</v>
      </c>
      <c r="EO59" s="226">
        <f>IFERROR(SUMIFS(EO8:EO57,EO8:EO57,"&gt;1"),0)</f>
        <v>4511.6023391812869</v>
      </c>
      <c r="EP59" s="226">
        <f>IFERROR(SUMIFS(EP8:EP57,EP8:EP57,"&gt;1"),0)</f>
        <v>4595.4970760233919</v>
      </c>
      <c r="EQ59" s="226">
        <f>IFERROR(SUMIFS(EQ8:EQ57,EQ8:EQ57,"&gt;1"),0)</f>
        <v>0</v>
      </c>
      <c r="ER59" s="212"/>
      <c r="ES59" s="212"/>
      <c r="ET59" s="212"/>
      <c r="EU59" s="212"/>
      <c r="EV59" s="212"/>
      <c r="EW59" s="214"/>
      <c r="EX59" s="212"/>
      <c r="EY59" s="214"/>
      <c r="EZ59" s="214"/>
    </row>
    <row r="60" spans="1:156" ht="12.75" customHeight="1" x14ac:dyDescent="0.25">
      <c r="DZ60" s="214"/>
      <c r="EA60" s="214"/>
      <c r="EB60" s="214"/>
      <c r="EC60" s="214"/>
      <c r="ED60" s="214"/>
      <c r="EE60" s="214"/>
      <c r="EF60" s="214"/>
      <c r="EG60" s="214"/>
      <c r="EH60" s="214"/>
      <c r="EI60" s="214"/>
      <c r="EJ60" s="214"/>
      <c r="EK60" s="214"/>
      <c r="EL60" s="214"/>
      <c r="EM60" s="214"/>
      <c r="EN60" s="214"/>
      <c r="EO60" s="214"/>
      <c r="EP60" s="214"/>
      <c r="EQ60" s="214"/>
      <c r="ER60" s="214"/>
      <c r="ES60" s="214"/>
      <c r="ET60" s="214"/>
      <c r="EU60" s="214"/>
      <c r="EV60" s="214"/>
      <c r="EW60" s="214"/>
      <c r="EX60" s="214"/>
      <c r="EY60" s="214"/>
      <c r="EZ60" s="214"/>
    </row>
    <row r="61" spans="1:156" ht="12.75" customHeight="1" x14ac:dyDescent="0.25">
      <c r="DZ61" s="214"/>
      <c r="EA61" s="214"/>
      <c r="EB61" s="214"/>
      <c r="EC61" s="214"/>
      <c r="ED61" s="214"/>
      <c r="EE61" s="214"/>
      <c r="EF61" s="214"/>
      <c r="EG61" s="214"/>
      <c r="EH61" s="214"/>
      <c r="EI61" s="214"/>
      <c r="EJ61" s="214"/>
      <c r="EK61" s="214"/>
      <c r="EL61" s="214"/>
      <c r="EM61" s="214"/>
      <c r="EN61" s="214"/>
      <c r="EO61" s="214"/>
      <c r="EP61" s="214"/>
      <c r="EQ61" s="214"/>
      <c r="ER61" s="214"/>
      <c r="ES61" s="214"/>
      <c r="ET61" s="214"/>
      <c r="EU61" s="214"/>
      <c r="EV61" s="214"/>
      <c r="EW61" s="214"/>
      <c r="EX61" s="214"/>
      <c r="EY61" s="214"/>
      <c r="EZ61" s="214"/>
    </row>
    <row r="62" spans="1:156" ht="12.75" customHeight="1" x14ac:dyDescent="0.25">
      <c r="DZ62" s="214"/>
      <c r="EA62" s="214"/>
      <c r="EB62" s="214"/>
      <c r="EC62" s="214"/>
      <c r="ED62" s="214"/>
      <c r="EE62" s="214"/>
      <c r="EF62" s="214"/>
      <c r="EG62" s="214"/>
      <c r="EH62" s="214"/>
      <c r="EI62" s="214"/>
      <c r="EJ62" s="214"/>
      <c r="EK62" s="214"/>
      <c r="EL62" s="214"/>
      <c r="EM62" s="214"/>
      <c r="EN62" s="214"/>
      <c r="EO62" s="214"/>
      <c r="EP62" s="214"/>
      <c r="EQ62" s="214"/>
      <c r="ER62" s="214"/>
      <c r="ES62" s="214"/>
      <c r="ET62" s="214"/>
      <c r="EU62" s="214"/>
      <c r="EV62" s="214"/>
      <c r="EW62" s="214"/>
      <c r="EX62" s="214"/>
      <c r="EY62" s="214"/>
      <c r="EZ62" s="214"/>
    </row>
    <row r="63" spans="1:156" ht="103.5" customHeight="1" x14ac:dyDescent="0.25">
      <c r="J63" s="197"/>
      <c r="K63" s="197"/>
      <c r="M63" s="209" t="str">
        <f t="shared" ref="M63:AR63" si="172">IFERROR(INDEX(RTO2SF_ORD,M64,1),"sd")</f>
        <v>ACA 602</v>
      </c>
      <c r="N63" s="209" t="str">
        <f t="shared" si="172"/>
        <v>ACA 604</v>
      </c>
      <c r="O63" s="209" t="str">
        <f t="shared" si="172"/>
        <v xml:space="preserve"> SAUCE</v>
      </c>
      <c r="P63" s="209" t="str">
        <f t="shared" si="172"/>
        <v>GUAYABO</v>
      </c>
      <c r="Q63" s="209" t="str">
        <f t="shared" si="172"/>
        <v>Klein Cien años</v>
      </c>
      <c r="R63" s="209" t="str">
        <f t="shared" si="172"/>
        <v>Klein Geminis</v>
      </c>
      <c r="S63" s="209" t="str">
        <f t="shared" si="172"/>
        <v>Klein Minerva</v>
      </c>
      <c r="T63" s="209">
        <f t="shared" si="172"/>
        <v>0</v>
      </c>
      <c r="U63" s="209">
        <f t="shared" si="172"/>
        <v>0</v>
      </c>
      <c r="V63" s="209">
        <f t="shared" si="172"/>
        <v>0</v>
      </c>
      <c r="W63" s="209">
        <f t="shared" si="172"/>
        <v>0</v>
      </c>
      <c r="X63" s="209">
        <f t="shared" si="172"/>
        <v>0</v>
      </c>
      <c r="Y63" s="209">
        <f t="shared" si="172"/>
        <v>0</v>
      </c>
      <c r="Z63" s="209">
        <f t="shared" si="172"/>
        <v>0</v>
      </c>
      <c r="AA63" s="209">
        <f t="shared" si="172"/>
        <v>0</v>
      </c>
      <c r="AB63" s="209">
        <f t="shared" si="172"/>
        <v>0</v>
      </c>
      <c r="AC63" s="209">
        <f t="shared" si="172"/>
        <v>0</v>
      </c>
      <c r="AD63" s="209">
        <f t="shared" si="172"/>
        <v>0</v>
      </c>
      <c r="AE63" s="209">
        <f t="shared" si="172"/>
        <v>0</v>
      </c>
      <c r="AF63" s="209">
        <f t="shared" si="172"/>
        <v>0</v>
      </c>
      <c r="AG63" s="209">
        <f t="shared" si="172"/>
        <v>0</v>
      </c>
      <c r="AH63" s="209">
        <f t="shared" si="172"/>
        <v>0</v>
      </c>
      <c r="AI63" s="209">
        <f t="shared" si="172"/>
        <v>0</v>
      </c>
      <c r="AJ63" s="209">
        <f t="shared" si="172"/>
        <v>0</v>
      </c>
      <c r="AK63" s="209">
        <f t="shared" si="172"/>
        <v>0</v>
      </c>
      <c r="AL63" s="209">
        <f t="shared" si="172"/>
        <v>0</v>
      </c>
      <c r="AM63" s="209">
        <f t="shared" si="172"/>
        <v>0</v>
      </c>
      <c r="AN63" s="209">
        <f t="shared" si="172"/>
        <v>0</v>
      </c>
      <c r="AO63" s="209">
        <f t="shared" si="172"/>
        <v>0</v>
      </c>
      <c r="AP63" s="209">
        <f t="shared" si="172"/>
        <v>0</v>
      </c>
      <c r="AQ63" s="209">
        <f t="shared" si="172"/>
        <v>0</v>
      </c>
      <c r="AR63" s="209">
        <f t="shared" si="172"/>
        <v>0</v>
      </c>
      <c r="AS63" s="209">
        <f t="shared" ref="AS63:BJ63" si="173">IFERROR(INDEX(RTO2SF_ORD,AS64,1),"sd")</f>
        <v>0</v>
      </c>
      <c r="AT63" s="209">
        <f t="shared" si="173"/>
        <v>0</v>
      </c>
      <c r="AU63" s="209">
        <f t="shared" si="173"/>
        <v>0</v>
      </c>
      <c r="AV63" s="209">
        <f t="shared" si="173"/>
        <v>0</v>
      </c>
      <c r="AW63" s="209">
        <f t="shared" si="173"/>
        <v>0</v>
      </c>
      <c r="AX63" s="209">
        <f t="shared" si="173"/>
        <v>0</v>
      </c>
      <c r="AY63" s="209">
        <f t="shared" si="173"/>
        <v>0</v>
      </c>
      <c r="AZ63" s="209">
        <f t="shared" si="173"/>
        <v>0</v>
      </c>
      <c r="BA63" s="209">
        <f t="shared" si="173"/>
        <v>0</v>
      </c>
      <c r="BB63" s="209">
        <f t="shared" si="173"/>
        <v>0</v>
      </c>
      <c r="BC63" s="209">
        <f t="shared" si="173"/>
        <v>0</v>
      </c>
      <c r="BD63" s="209">
        <f t="shared" si="173"/>
        <v>0</v>
      </c>
      <c r="BE63" s="209">
        <f t="shared" si="173"/>
        <v>0</v>
      </c>
      <c r="BF63" s="209">
        <f t="shared" si="173"/>
        <v>0</v>
      </c>
      <c r="BG63" s="209">
        <f t="shared" si="173"/>
        <v>0</v>
      </c>
      <c r="BH63" s="209">
        <f t="shared" si="173"/>
        <v>0</v>
      </c>
      <c r="BI63" s="209">
        <f t="shared" si="173"/>
        <v>0</v>
      </c>
      <c r="BJ63" s="209">
        <f t="shared" si="173"/>
        <v>0</v>
      </c>
      <c r="BS63" s="197"/>
      <c r="BT63" s="197"/>
      <c r="BV63" s="197"/>
      <c r="BW63" s="197"/>
      <c r="BX63" s="198"/>
      <c r="BY63" s="209" t="str">
        <f t="shared" ref="BY63:DD63" si="174">IFERROR(INDEX(RTO2CF_ORD,BY64,1),"sd")</f>
        <v>ACA 602</v>
      </c>
      <c r="BZ63" s="209" t="str">
        <f t="shared" si="174"/>
        <v>ACA 604</v>
      </c>
      <c r="CA63" s="209" t="str">
        <f t="shared" si="174"/>
        <v xml:space="preserve"> SAUCE</v>
      </c>
      <c r="CB63" s="209" t="str">
        <f t="shared" si="174"/>
        <v>Klein Geminis</v>
      </c>
      <c r="CC63" s="209" t="str">
        <f t="shared" si="174"/>
        <v>GUAYABO</v>
      </c>
      <c r="CD63" s="209" t="str">
        <f t="shared" si="174"/>
        <v>Klein Cien años</v>
      </c>
      <c r="CE63" s="209" t="str">
        <f t="shared" si="174"/>
        <v>Klein Minerva</v>
      </c>
      <c r="CF63" s="209">
        <f t="shared" si="174"/>
        <v>0</v>
      </c>
      <c r="CG63" s="209">
        <f t="shared" si="174"/>
        <v>0</v>
      </c>
      <c r="CH63" s="209">
        <f t="shared" si="174"/>
        <v>0</v>
      </c>
      <c r="CI63" s="209">
        <f t="shared" si="174"/>
        <v>0</v>
      </c>
      <c r="CJ63" s="209">
        <f t="shared" si="174"/>
        <v>0</v>
      </c>
      <c r="CK63" s="209">
        <f t="shared" si="174"/>
        <v>0</v>
      </c>
      <c r="CL63" s="209">
        <f t="shared" si="174"/>
        <v>0</v>
      </c>
      <c r="CM63" s="209">
        <f t="shared" si="174"/>
        <v>0</v>
      </c>
      <c r="CN63" s="209">
        <f t="shared" si="174"/>
        <v>0</v>
      </c>
      <c r="CO63" s="209">
        <f t="shared" si="174"/>
        <v>0</v>
      </c>
      <c r="CP63" s="209">
        <f t="shared" si="174"/>
        <v>0</v>
      </c>
      <c r="CQ63" s="209">
        <f t="shared" si="174"/>
        <v>0</v>
      </c>
      <c r="CR63" s="209">
        <f t="shared" si="174"/>
        <v>0</v>
      </c>
      <c r="CS63" s="209">
        <f t="shared" si="174"/>
        <v>0</v>
      </c>
      <c r="CT63" s="209">
        <f t="shared" si="174"/>
        <v>0</v>
      </c>
      <c r="CU63" s="209">
        <f t="shared" si="174"/>
        <v>0</v>
      </c>
      <c r="CV63" s="209">
        <f t="shared" si="174"/>
        <v>0</v>
      </c>
      <c r="CW63" s="209">
        <f t="shared" si="174"/>
        <v>0</v>
      </c>
      <c r="CX63" s="209">
        <f t="shared" si="174"/>
        <v>0</v>
      </c>
      <c r="CY63" s="209">
        <f t="shared" si="174"/>
        <v>0</v>
      </c>
      <c r="CZ63" s="209">
        <f t="shared" si="174"/>
        <v>0</v>
      </c>
      <c r="DA63" s="209">
        <f t="shared" si="174"/>
        <v>0</v>
      </c>
      <c r="DB63" s="209">
        <f t="shared" si="174"/>
        <v>0</v>
      </c>
      <c r="DC63" s="209">
        <f t="shared" si="174"/>
        <v>0</v>
      </c>
      <c r="DD63" s="209">
        <f t="shared" si="174"/>
        <v>0</v>
      </c>
      <c r="DE63" s="209">
        <f t="shared" ref="DE63:DV63" si="175">IFERROR(INDEX(RTO2CF_ORD,DE64,1),"sd")</f>
        <v>0</v>
      </c>
      <c r="DF63" s="209">
        <f t="shared" si="175"/>
        <v>0</v>
      </c>
      <c r="DG63" s="209">
        <f t="shared" si="175"/>
        <v>0</v>
      </c>
      <c r="DH63" s="209">
        <f t="shared" si="175"/>
        <v>0</v>
      </c>
      <c r="DI63" s="209">
        <f t="shared" si="175"/>
        <v>0</v>
      </c>
      <c r="DJ63" s="209">
        <f t="shared" si="175"/>
        <v>0</v>
      </c>
      <c r="DK63" s="209">
        <f t="shared" si="175"/>
        <v>0</v>
      </c>
      <c r="DL63" s="209">
        <f t="shared" si="175"/>
        <v>0</v>
      </c>
      <c r="DM63" s="209">
        <f t="shared" si="175"/>
        <v>0</v>
      </c>
      <c r="DN63" s="209">
        <f t="shared" si="175"/>
        <v>0</v>
      </c>
      <c r="DO63" s="209">
        <f t="shared" si="175"/>
        <v>0</v>
      </c>
      <c r="DP63" s="209">
        <f t="shared" si="175"/>
        <v>0</v>
      </c>
      <c r="DQ63" s="209">
        <f t="shared" si="175"/>
        <v>0</v>
      </c>
      <c r="DR63" s="209">
        <f t="shared" si="175"/>
        <v>0</v>
      </c>
      <c r="DS63" s="209">
        <f t="shared" si="175"/>
        <v>0</v>
      </c>
      <c r="DT63" s="209">
        <f t="shared" si="175"/>
        <v>0</v>
      </c>
      <c r="DU63" s="209">
        <f t="shared" si="175"/>
        <v>0</v>
      </c>
      <c r="DV63" s="209">
        <f t="shared" si="175"/>
        <v>0</v>
      </c>
      <c r="DW63" s="210"/>
      <c r="DX63" s="210"/>
      <c r="DZ63" s="213" t="s">
        <v>310</v>
      </c>
      <c r="EA63" s="212" t="s">
        <v>108</v>
      </c>
      <c r="EB63" s="212">
        <v>1</v>
      </c>
      <c r="EC63" s="212">
        <v>2</v>
      </c>
      <c r="ED63" s="212">
        <v>3</v>
      </c>
      <c r="EE63" s="212">
        <v>4</v>
      </c>
      <c r="EF63" s="213" t="s">
        <v>260</v>
      </c>
      <c r="EG63" s="213" t="s">
        <v>261</v>
      </c>
      <c r="EH63" s="212"/>
      <c r="EI63" s="212" t="s">
        <v>262</v>
      </c>
      <c r="EJ63" s="212"/>
      <c r="EK63" s="214"/>
      <c r="EL63" s="213" t="s">
        <v>311</v>
      </c>
      <c r="EM63" s="212" t="s">
        <v>108</v>
      </c>
      <c r="EN63" s="212">
        <v>1</v>
      </c>
      <c r="EO63" s="212">
        <v>2</v>
      </c>
      <c r="EP63" s="212">
        <v>3</v>
      </c>
      <c r="EQ63" s="212">
        <v>4</v>
      </c>
      <c r="ER63" s="213" t="s">
        <v>260</v>
      </c>
      <c r="ES63" s="213" t="s">
        <v>261</v>
      </c>
      <c r="ET63" s="212"/>
      <c r="EU63" s="212" t="s">
        <v>262</v>
      </c>
      <c r="EV63" s="212"/>
      <c r="EW63" s="214"/>
      <c r="EX63" s="213" t="s">
        <v>261</v>
      </c>
      <c r="EY63" s="214" t="s">
        <v>264</v>
      </c>
      <c r="EZ63" s="214"/>
    </row>
    <row r="64" spans="1:156" ht="12.75" customHeight="1" x14ac:dyDescent="0.25">
      <c r="A64" s="251" t="str">
        <f>Fechas!$C$59</f>
        <v>2º ÉPOCA: CICLOS LARGOS E INTERMEDIOS SIN FUNG.</v>
      </c>
      <c r="B64" s="252"/>
      <c r="C64" s="252"/>
      <c r="D64" s="252"/>
      <c r="E64" s="252"/>
      <c r="F64" s="252"/>
      <c r="G64" s="253"/>
      <c r="J64" s="197"/>
      <c r="K64" s="218" t="s">
        <v>108</v>
      </c>
      <c r="L64" s="219" t="s">
        <v>265</v>
      </c>
      <c r="M64" s="220">
        <v>1</v>
      </c>
      <c r="N64" s="220">
        <f>M64+1</f>
        <v>2</v>
      </c>
      <c r="O64" s="220">
        <f t="shared" ref="O64:BJ64" si="176">N64+1</f>
        <v>3</v>
      </c>
      <c r="P64" s="220">
        <f t="shared" si="176"/>
        <v>4</v>
      </c>
      <c r="Q64" s="220">
        <f t="shared" si="176"/>
        <v>5</v>
      </c>
      <c r="R64" s="220">
        <f t="shared" si="176"/>
        <v>6</v>
      </c>
      <c r="S64" s="220">
        <f t="shared" si="176"/>
        <v>7</v>
      </c>
      <c r="T64" s="220">
        <f t="shared" si="176"/>
        <v>8</v>
      </c>
      <c r="U64" s="220">
        <f t="shared" si="176"/>
        <v>9</v>
      </c>
      <c r="V64" s="220">
        <f t="shared" si="176"/>
        <v>10</v>
      </c>
      <c r="W64" s="220">
        <f t="shared" si="176"/>
        <v>11</v>
      </c>
      <c r="X64" s="220">
        <f t="shared" si="176"/>
        <v>12</v>
      </c>
      <c r="Y64" s="220">
        <f t="shared" si="176"/>
        <v>13</v>
      </c>
      <c r="Z64" s="220">
        <f t="shared" si="176"/>
        <v>14</v>
      </c>
      <c r="AA64" s="220">
        <f t="shared" si="176"/>
        <v>15</v>
      </c>
      <c r="AB64" s="220">
        <f t="shared" si="176"/>
        <v>16</v>
      </c>
      <c r="AC64" s="220">
        <f t="shared" si="176"/>
        <v>17</v>
      </c>
      <c r="AD64" s="220">
        <f t="shared" si="176"/>
        <v>18</v>
      </c>
      <c r="AE64" s="220">
        <f t="shared" si="176"/>
        <v>19</v>
      </c>
      <c r="AF64" s="220">
        <f t="shared" si="176"/>
        <v>20</v>
      </c>
      <c r="AG64" s="220">
        <f t="shared" si="176"/>
        <v>21</v>
      </c>
      <c r="AH64" s="220">
        <f t="shared" si="176"/>
        <v>22</v>
      </c>
      <c r="AI64" s="220">
        <f t="shared" si="176"/>
        <v>23</v>
      </c>
      <c r="AJ64" s="220">
        <f t="shared" si="176"/>
        <v>24</v>
      </c>
      <c r="AK64" s="220">
        <f t="shared" si="176"/>
        <v>25</v>
      </c>
      <c r="AL64" s="220">
        <f t="shared" si="176"/>
        <v>26</v>
      </c>
      <c r="AM64" s="220">
        <f t="shared" si="176"/>
        <v>27</v>
      </c>
      <c r="AN64" s="220">
        <f t="shared" si="176"/>
        <v>28</v>
      </c>
      <c r="AO64" s="220">
        <f t="shared" si="176"/>
        <v>29</v>
      </c>
      <c r="AP64" s="220">
        <f t="shared" si="176"/>
        <v>30</v>
      </c>
      <c r="AQ64" s="220">
        <f t="shared" si="176"/>
        <v>31</v>
      </c>
      <c r="AR64" s="220">
        <f t="shared" si="176"/>
        <v>32</v>
      </c>
      <c r="AS64" s="220">
        <f t="shared" si="176"/>
        <v>33</v>
      </c>
      <c r="AT64" s="220">
        <f t="shared" si="176"/>
        <v>34</v>
      </c>
      <c r="AU64" s="220">
        <f t="shared" si="176"/>
        <v>35</v>
      </c>
      <c r="AV64" s="220">
        <f t="shared" si="176"/>
        <v>36</v>
      </c>
      <c r="AW64" s="220">
        <f t="shared" si="176"/>
        <v>37</v>
      </c>
      <c r="AX64" s="220">
        <f t="shared" si="176"/>
        <v>38</v>
      </c>
      <c r="AY64" s="220">
        <f t="shared" si="176"/>
        <v>39</v>
      </c>
      <c r="AZ64" s="220">
        <f t="shared" si="176"/>
        <v>40</v>
      </c>
      <c r="BA64" s="220">
        <f t="shared" si="176"/>
        <v>41</v>
      </c>
      <c r="BB64" s="220">
        <f t="shared" si="176"/>
        <v>42</v>
      </c>
      <c r="BC64" s="220">
        <f t="shared" si="176"/>
        <v>43</v>
      </c>
      <c r="BD64" s="220">
        <f t="shared" si="176"/>
        <v>44</v>
      </c>
      <c r="BE64" s="220">
        <f t="shared" si="176"/>
        <v>45</v>
      </c>
      <c r="BF64" s="220">
        <f t="shared" si="176"/>
        <v>46</v>
      </c>
      <c r="BG64" s="220">
        <f t="shared" si="176"/>
        <v>47</v>
      </c>
      <c r="BH64" s="220">
        <f t="shared" si="176"/>
        <v>48</v>
      </c>
      <c r="BI64" s="220">
        <f t="shared" si="176"/>
        <v>49</v>
      </c>
      <c r="BJ64" s="220">
        <f t="shared" si="176"/>
        <v>50</v>
      </c>
      <c r="BM64" s="254" t="str">
        <f>Fechas!$K$59</f>
        <v>2º ÉPOCA: CICLOS LARGOS E INTERMEDIOS CON FUNG.</v>
      </c>
      <c r="BN64" s="255"/>
      <c r="BO64" s="255"/>
      <c r="BP64" s="255"/>
      <c r="BQ64" s="255"/>
      <c r="BR64" s="255"/>
      <c r="BS64" s="256"/>
      <c r="BT64" s="197"/>
      <c r="BV64" s="197"/>
      <c r="BW64" s="218" t="s">
        <v>108</v>
      </c>
      <c r="BX64" s="219" t="s">
        <v>265</v>
      </c>
      <c r="BY64" s="220">
        <v>1</v>
      </c>
      <c r="BZ64" s="220">
        <f>BY64+1</f>
        <v>2</v>
      </c>
      <c r="CA64" s="220">
        <f t="shared" ref="CA64:DV64" si="177">BZ64+1</f>
        <v>3</v>
      </c>
      <c r="CB64" s="220">
        <f t="shared" si="177"/>
        <v>4</v>
      </c>
      <c r="CC64" s="220">
        <f t="shared" si="177"/>
        <v>5</v>
      </c>
      <c r="CD64" s="220">
        <f t="shared" si="177"/>
        <v>6</v>
      </c>
      <c r="CE64" s="220">
        <f t="shared" si="177"/>
        <v>7</v>
      </c>
      <c r="CF64" s="220">
        <f t="shared" si="177"/>
        <v>8</v>
      </c>
      <c r="CG64" s="220">
        <f t="shared" si="177"/>
        <v>9</v>
      </c>
      <c r="CH64" s="220">
        <f t="shared" si="177"/>
        <v>10</v>
      </c>
      <c r="CI64" s="220">
        <f t="shared" si="177"/>
        <v>11</v>
      </c>
      <c r="CJ64" s="220">
        <f t="shared" si="177"/>
        <v>12</v>
      </c>
      <c r="CK64" s="220">
        <f t="shared" si="177"/>
        <v>13</v>
      </c>
      <c r="CL64" s="220">
        <f t="shared" si="177"/>
        <v>14</v>
      </c>
      <c r="CM64" s="220">
        <f t="shared" si="177"/>
        <v>15</v>
      </c>
      <c r="CN64" s="220">
        <f t="shared" si="177"/>
        <v>16</v>
      </c>
      <c r="CO64" s="220">
        <f t="shared" si="177"/>
        <v>17</v>
      </c>
      <c r="CP64" s="220">
        <f t="shared" si="177"/>
        <v>18</v>
      </c>
      <c r="CQ64" s="220">
        <f t="shared" si="177"/>
        <v>19</v>
      </c>
      <c r="CR64" s="220">
        <f t="shared" si="177"/>
        <v>20</v>
      </c>
      <c r="CS64" s="220">
        <f t="shared" si="177"/>
        <v>21</v>
      </c>
      <c r="CT64" s="220">
        <f t="shared" si="177"/>
        <v>22</v>
      </c>
      <c r="CU64" s="220">
        <f t="shared" si="177"/>
        <v>23</v>
      </c>
      <c r="CV64" s="220">
        <f t="shared" si="177"/>
        <v>24</v>
      </c>
      <c r="CW64" s="220">
        <f t="shared" si="177"/>
        <v>25</v>
      </c>
      <c r="CX64" s="220">
        <f t="shared" si="177"/>
        <v>26</v>
      </c>
      <c r="CY64" s="220">
        <f t="shared" si="177"/>
        <v>27</v>
      </c>
      <c r="CZ64" s="220">
        <f t="shared" si="177"/>
        <v>28</v>
      </c>
      <c r="DA64" s="220">
        <f t="shared" si="177"/>
        <v>29</v>
      </c>
      <c r="DB64" s="220">
        <f t="shared" si="177"/>
        <v>30</v>
      </c>
      <c r="DC64" s="220">
        <f t="shared" si="177"/>
        <v>31</v>
      </c>
      <c r="DD64" s="220">
        <f t="shared" si="177"/>
        <v>32</v>
      </c>
      <c r="DE64" s="220">
        <f t="shared" si="177"/>
        <v>33</v>
      </c>
      <c r="DF64" s="220">
        <f t="shared" si="177"/>
        <v>34</v>
      </c>
      <c r="DG64" s="220">
        <f t="shared" si="177"/>
        <v>35</v>
      </c>
      <c r="DH64" s="220">
        <f t="shared" si="177"/>
        <v>36</v>
      </c>
      <c r="DI64" s="220">
        <f t="shared" si="177"/>
        <v>37</v>
      </c>
      <c r="DJ64" s="220">
        <f t="shared" si="177"/>
        <v>38</v>
      </c>
      <c r="DK64" s="220">
        <f t="shared" si="177"/>
        <v>39</v>
      </c>
      <c r="DL64" s="220">
        <f t="shared" si="177"/>
        <v>40</v>
      </c>
      <c r="DM64" s="220">
        <f t="shared" si="177"/>
        <v>41</v>
      </c>
      <c r="DN64" s="220">
        <f t="shared" si="177"/>
        <v>42</v>
      </c>
      <c r="DO64" s="220">
        <f t="shared" si="177"/>
        <v>43</v>
      </c>
      <c r="DP64" s="220">
        <f t="shared" si="177"/>
        <v>44</v>
      </c>
      <c r="DQ64" s="220">
        <f t="shared" si="177"/>
        <v>45</v>
      </c>
      <c r="DR64" s="220">
        <f t="shared" si="177"/>
        <v>46</v>
      </c>
      <c r="DS64" s="220">
        <f t="shared" si="177"/>
        <v>47</v>
      </c>
      <c r="DT64" s="220">
        <f t="shared" si="177"/>
        <v>48</v>
      </c>
      <c r="DU64" s="220">
        <f t="shared" si="177"/>
        <v>49</v>
      </c>
      <c r="DV64" s="220">
        <f t="shared" si="177"/>
        <v>50</v>
      </c>
      <c r="DW64" s="197"/>
      <c r="DX64" s="197"/>
      <c r="DZ64" s="212">
        <v>1</v>
      </c>
      <c r="EA64" s="224" t="str">
        <f t="shared" ref="EA64:EA73" si="178">IFERROR(INDEX(RTO2CV,$DZ64,1),0)</f>
        <v>ACA 602</v>
      </c>
      <c r="EB64" s="225">
        <f t="shared" ref="EB64:EE73" si="179">IFERROR(INDEX(RTO2SF,$DZ64,EB$7),0)</f>
        <v>0</v>
      </c>
      <c r="EC64" s="225">
        <f t="shared" si="179"/>
        <v>0</v>
      </c>
      <c r="ED64" s="225">
        <f t="shared" si="179"/>
        <v>0</v>
      </c>
      <c r="EE64" s="225">
        <f t="shared" si="179"/>
        <v>0</v>
      </c>
      <c r="EF64" s="225">
        <f t="shared" ref="EF64:EF113" si="180">COUNTIFS(EB64:EE64,"&gt;1")</f>
        <v>0</v>
      </c>
      <c r="EG64" s="225">
        <f t="shared" ref="EG64:EG113" si="181">IFERROR(SUMIFS(EB64:EE64,EB64:EE64,"&gt;1"),0)</f>
        <v>0</v>
      </c>
      <c r="EH64" s="212"/>
      <c r="EI64" s="212" t="s">
        <v>266</v>
      </c>
      <c r="EJ64" s="225">
        <f>EB114*EF114</f>
        <v>0</v>
      </c>
      <c r="EK64" s="214"/>
      <c r="EL64" s="212">
        <v>1</v>
      </c>
      <c r="EM64" s="224" t="str">
        <f t="shared" ref="EM64:EM73" si="182">IFERROR(INDEX(RTO2CV,$EL64,1),0)</f>
        <v>ACA 602</v>
      </c>
      <c r="EN64" s="225">
        <f>IFERROR(INDEX(RTO2CF,$EL64,'ANVA-MDS'!EB$7),0)</f>
        <v>2955.78947368421</v>
      </c>
      <c r="EO64" s="225">
        <f>IFERROR(INDEX(RTO2CF,$EL64,'ANVA-MDS'!EC$7),0)</f>
        <v>2480</v>
      </c>
      <c r="EP64" s="225">
        <f>IFERROR(INDEX(RTO2CF,$EL64,'ANVA-MDS'!ED$7),0)</f>
        <v>2187.5555555555552</v>
      </c>
      <c r="EQ64" s="225">
        <f>IFERROR(INDEX(RTO2CF,$EL64,'ANVA-MDS'!EE$7),0)</f>
        <v>0</v>
      </c>
      <c r="ER64" s="225">
        <f t="shared" ref="ER64:ER113" si="183">COUNTIFS(EN64:EQ64,"&gt;1")</f>
        <v>3</v>
      </c>
      <c r="ES64" s="225">
        <f t="shared" ref="ES64:ES113" si="184">IFERROR(SUMIFS(EN64:EQ64,EN64:EQ64,"&gt;1"),0)</f>
        <v>7623.3450292397647</v>
      </c>
      <c r="ET64" s="212"/>
      <c r="EU64" s="212" t="s">
        <v>266</v>
      </c>
      <c r="EV64" s="226">
        <f>EN114*ER114</f>
        <v>7</v>
      </c>
      <c r="EW64" s="214"/>
      <c r="EX64" s="225">
        <f t="shared" ref="EX64:EX113" si="185">EG64+ES64</f>
        <v>7623.3450292397647</v>
      </c>
      <c r="EY64" s="212" t="s">
        <v>266</v>
      </c>
      <c r="EZ64" s="227">
        <f>EV64</f>
        <v>7</v>
      </c>
    </row>
    <row r="65" spans="1:156" ht="12.75" customHeight="1" x14ac:dyDescent="0.25">
      <c r="J65" s="228">
        <v>1</v>
      </c>
      <c r="K65" s="229" t="str">
        <f t="shared" ref="K65:K73" si="186">IFERROR(INDEX(RTO2SF_ORD,J65,1),"sd")</f>
        <v>ACA 602</v>
      </c>
      <c r="L65" s="230">
        <f t="shared" ref="L65:L73" si="187">IFERROR(INDEX(RTO2SF_ORD,J65,2),"sd")</f>
        <v>4.9000000000000009E-4</v>
      </c>
      <c r="M65" s="230" t="str">
        <f t="shared" ref="M65:V73" si="188">IF(M$8&gt;$J65,"",IF($F$69&gt;$G$69,"ns",IF(ABS($L65-INDEX(RTO2SF_ORD,M$8,2))&gt;$B$84,"s","ns")))</f>
        <v>ns</v>
      </c>
      <c r="N65" s="230" t="str">
        <f t="shared" si="188"/>
        <v/>
      </c>
      <c r="O65" s="230" t="str">
        <f t="shared" si="188"/>
        <v/>
      </c>
      <c r="P65" s="230" t="str">
        <f t="shared" si="188"/>
        <v/>
      </c>
      <c r="Q65" s="230" t="str">
        <f t="shared" si="188"/>
        <v/>
      </c>
      <c r="R65" s="230" t="str">
        <f t="shared" si="188"/>
        <v/>
      </c>
      <c r="S65" s="230" t="str">
        <f t="shared" si="188"/>
        <v/>
      </c>
      <c r="T65" s="230" t="str">
        <f t="shared" si="188"/>
        <v/>
      </c>
      <c r="U65" s="230" t="str">
        <f t="shared" si="188"/>
        <v/>
      </c>
      <c r="V65" s="230" t="str">
        <f t="shared" si="188"/>
        <v/>
      </c>
      <c r="W65" s="230" t="str">
        <f t="shared" ref="W65:AF73" si="189">IF(W$8&gt;$J65,"",IF($F$69&gt;$G$69,"ns",IF(ABS($L65-INDEX(RTO2SF_ORD,W$8,2))&gt;$B$84,"s","ns")))</f>
        <v/>
      </c>
      <c r="X65" s="230" t="str">
        <f t="shared" si="189"/>
        <v/>
      </c>
      <c r="Y65" s="230" t="str">
        <f t="shared" si="189"/>
        <v/>
      </c>
      <c r="Z65" s="230" t="str">
        <f t="shared" si="189"/>
        <v/>
      </c>
      <c r="AA65" s="230" t="str">
        <f t="shared" si="189"/>
        <v/>
      </c>
      <c r="AB65" s="230" t="str">
        <f t="shared" si="189"/>
        <v/>
      </c>
      <c r="AC65" s="230" t="str">
        <f t="shared" si="189"/>
        <v/>
      </c>
      <c r="AD65" s="230" t="str">
        <f t="shared" si="189"/>
        <v/>
      </c>
      <c r="AE65" s="230" t="str">
        <f t="shared" si="189"/>
        <v/>
      </c>
      <c r="AF65" s="230" t="str">
        <f t="shared" si="189"/>
        <v/>
      </c>
      <c r="AG65" s="230" t="str">
        <f t="shared" ref="AG65:AP73" si="190">IF(AG$8&gt;$J65,"",IF($F$69&gt;$G$69,"ns",IF(ABS($L65-INDEX(RTO2SF_ORD,AG$8,2))&gt;$B$84,"s","ns")))</f>
        <v/>
      </c>
      <c r="AH65" s="230" t="str">
        <f t="shared" si="190"/>
        <v/>
      </c>
      <c r="AI65" s="230" t="str">
        <f t="shared" si="190"/>
        <v/>
      </c>
      <c r="AJ65" s="230" t="str">
        <f t="shared" si="190"/>
        <v/>
      </c>
      <c r="AK65" s="230" t="str">
        <f t="shared" si="190"/>
        <v/>
      </c>
      <c r="AL65" s="230" t="str">
        <f t="shared" si="190"/>
        <v/>
      </c>
      <c r="AM65" s="230" t="str">
        <f t="shared" si="190"/>
        <v/>
      </c>
      <c r="AN65" s="230" t="str">
        <f t="shared" si="190"/>
        <v/>
      </c>
      <c r="AO65" s="230" t="str">
        <f t="shared" si="190"/>
        <v/>
      </c>
      <c r="AP65" s="230" t="str">
        <f t="shared" si="190"/>
        <v/>
      </c>
      <c r="AQ65" s="230" t="str">
        <f t="shared" ref="AQ65:AZ73" si="191">IF(AQ$8&gt;$J65,"",IF($F$69&gt;$G$69,"ns",IF(ABS($L65-INDEX(RTO2SF_ORD,AQ$8,2))&gt;$B$84,"s","ns")))</f>
        <v/>
      </c>
      <c r="AR65" s="230" t="str">
        <f t="shared" si="191"/>
        <v/>
      </c>
      <c r="AS65" s="230" t="str">
        <f t="shared" si="191"/>
        <v/>
      </c>
      <c r="AT65" s="230" t="str">
        <f t="shared" si="191"/>
        <v/>
      </c>
      <c r="AU65" s="230" t="str">
        <f t="shared" si="191"/>
        <v/>
      </c>
      <c r="AV65" s="230" t="str">
        <f t="shared" si="191"/>
        <v/>
      </c>
      <c r="AW65" s="230" t="str">
        <f t="shared" si="191"/>
        <v/>
      </c>
      <c r="AX65" s="230" t="str">
        <f t="shared" si="191"/>
        <v/>
      </c>
      <c r="AY65" s="230" t="str">
        <f t="shared" si="191"/>
        <v/>
      </c>
      <c r="AZ65" s="230" t="str">
        <f t="shared" si="191"/>
        <v/>
      </c>
      <c r="BA65" s="230" t="str">
        <f t="shared" ref="BA65:BJ73" si="192">IF(BA$8&gt;$J65,"",IF($F$69&gt;$G$69,"ns",IF(ABS($L65-INDEX(RTO2SF_ORD,BA$8,2))&gt;$B$84,"s","ns")))</f>
        <v/>
      </c>
      <c r="BB65" s="230" t="str">
        <f t="shared" si="192"/>
        <v/>
      </c>
      <c r="BC65" s="230" t="str">
        <f t="shared" si="192"/>
        <v/>
      </c>
      <c r="BD65" s="230" t="str">
        <f t="shared" si="192"/>
        <v/>
      </c>
      <c r="BE65" s="230" t="str">
        <f t="shared" si="192"/>
        <v/>
      </c>
      <c r="BF65" s="230" t="str">
        <f t="shared" si="192"/>
        <v/>
      </c>
      <c r="BG65" s="230" t="str">
        <f t="shared" si="192"/>
        <v/>
      </c>
      <c r="BH65" s="230" t="str">
        <f t="shared" si="192"/>
        <v/>
      </c>
      <c r="BI65" s="230" t="str">
        <f t="shared" si="192"/>
        <v/>
      </c>
      <c r="BJ65" s="230" t="str">
        <f t="shared" si="192"/>
        <v/>
      </c>
      <c r="BS65" s="197"/>
      <c r="BT65" s="197"/>
      <c r="BV65" s="228">
        <v>1</v>
      </c>
      <c r="BW65" s="229" t="str">
        <f t="shared" ref="BW65:BW73" si="193">IFERROR(INDEX(RTO2CF_ORD,BV65,1),"sd")</f>
        <v>ACA 602</v>
      </c>
      <c r="BX65" s="230">
        <f t="shared" ref="BX65:BX73" si="194">IFERROR(INDEX(RTO2CF_ORD,BV65,2),"sd")</f>
        <v>2541.1150097465884</v>
      </c>
      <c r="BY65" s="231" t="str">
        <f t="shared" ref="BY65:CH73" si="195">IF(BY$8&gt;$BV65,"",IF($BR$69&gt;$BS$69,"ns",IF(ABS($BX65-INDEX(RTO2CF_ORD,BY$8,2))&gt;$BN$84,"s","ns")))</f>
        <v>ns</v>
      </c>
      <c r="BZ65" s="231" t="str">
        <f t="shared" si="195"/>
        <v/>
      </c>
      <c r="CA65" s="231" t="str">
        <f t="shared" si="195"/>
        <v/>
      </c>
      <c r="CB65" s="231" t="str">
        <f t="shared" si="195"/>
        <v/>
      </c>
      <c r="CC65" s="231" t="str">
        <f t="shared" si="195"/>
        <v/>
      </c>
      <c r="CD65" s="231" t="str">
        <f t="shared" si="195"/>
        <v/>
      </c>
      <c r="CE65" s="231" t="str">
        <f t="shared" si="195"/>
        <v/>
      </c>
      <c r="CF65" s="231" t="str">
        <f t="shared" si="195"/>
        <v/>
      </c>
      <c r="CG65" s="231" t="str">
        <f t="shared" si="195"/>
        <v/>
      </c>
      <c r="CH65" s="231" t="str">
        <f t="shared" si="195"/>
        <v/>
      </c>
      <c r="CI65" s="231" t="str">
        <f t="shared" ref="CI65:CR73" si="196">IF(CI$8&gt;$BV65,"",IF($BR$69&gt;$BS$69,"ns",IF(ABS($BX65-INDEX(RTO2CF_ORD,CI$8,2))&gt;$BN$84,"s","ns")))</f>
        <v/>
      </c>
      <c r="CJ65" s="231" t="str">
        <f t="shared" si="196"/>
        <v/>
      </c>
      <c r="CK65" s="231" t="str">
        <f t="shared" si="196"/>
        <v/>
      </c>
      <c r="CL65" s="231" t="str">
        <f t="shared" si="196"/>
        <v/>
      </c>
      <c r="CM65" s="231" t="str">
        <f t="shared" si="196"/>
        <v/>
      </c>
      <c r="CN65" s="231" t="str">
        <f t="shared" si="196"/>
        <v/>
      </c>
      <c r="CO65" s="231" t="str">
        <f t="shared" si="196"/>
        <v/>
      </c>
      <c r="CP65" s="231" t="str">
        <f t="shared" si="196"/>
        <v/>
      </c>
      <c r="CQ65" s="231" t="str">
        <f t="shared" si="196"/>
        <v/>
      </c>
      <c r="CR65" s="231" t="str">
        <f t="shared" si="196"/>
        <v/>
      </c>
      <c r="CS65" s="231" t="str">
        <f t="shared" ref="CS65:DB73" si="197">IF(CS$8&gt;$BV65,"",IF($BR$69&gt;$BS$69,"ns",IF(ABS($BX65-INDEX(RTO2CF_ORD,CS$8,2))&gt;$BN$84,"s","ns")))</f>
        <v/>
      </c>
      <c r="CT65" s="231" t="str">
        <f t="shared" si="197"/>
        <v/>
      </c>
      <c r="CU65" s="231" t="str">
        <f t="shared" si="197"/>
        <v/>
      </c>
      <c r="CV65" s="231" t="str">
        <f t="shared" si="197"/>
        <v/>
      </c>
      <c r="CW65" s="231" t="str">
        <f t="shared" si="197"/>
        <v/>
      </c>
      <c r="CX65" s="231" t="str">
        <f t="shared" si="197"/>
        <v/>
      </c>
      <c r="CY65" s="231" t="str">
        <f t="shared" si="197"/>
        <v/>
      </c>
      <c r="CZ65" s="231" t="str">
        <f t="shared" si="197"/>
        <v/>
      </c>
      <c r="DA65" s="231" t="str">
        <f t="shared" si="197"/>
        <v/>
      </c>
      <c r="DB65" s="231" t="str">
        <f t="shared" si="197"/>
        <v/>
      </c>
      <c r="DC65" s="231" t="str">
        <f t="shared" ref="DC65:DL73" si="198">IF(DC$8&gt;$BV65,"",IF($BR$69&gt;$BS$69,"ns",IF(ABS($BX65-INDEX(RTO2CF_ORD,DC$8,2))&gt;$BN$84,"s","ns")))</f>
        <v/>
      </c>
      <c r="DD65" s="231" t="str">
        <f t="shared" si="198"/>
        <v/>
      </c>
      <c r="DE65" s="231" t="str">
        <f t="shared" si="198"/>
        <v/>
      </c>
      <c r="DF65" s="231" t="str">
        <f t="shared" si="198"/>
        <v/>
      </c>
      <c r="DG65" s="231" t="str">
        <f t="shared" si="198"/>
        <v/>
      </c>
      <c r="DH65" s="231" t="str">
        <f t="shared" si="198"/>
        <v/>
      </c>
      <c r="DI65" s="231" t="str">
        <f t="shared" si="198"/>
        <v/>
      </c>
      <c r="DJ65" s="231" t="str">
        <f t="shared" si="198"/>
        <v/>
      </c>
      <c r="DK65" s="231" t="str">
        <f t="shared" si="198"/>
        <v/>
      </c>
      <c r="DL65" s="231" t="str">
        <f t="shared" si="198"/>
        <v/>
      </c>
      <c r="DM65" s="231" t="str">
        <f t="shared" ref="DM65:DV73" si="199">IF(DM$8&gt;$BV65,"",IF($BR$69&gt;$BS$69,"ns",IF(ABS($BX65-INDEX(RTO2CF_ORD,DM$8,2))&gt;$BN$84,"s","ns")))</f>
        <v/>
      </c>
      <c r="DN65" s="231" t="str">
        <f t="shared" si="199"/>
        <v/>
      </c>
      <c r="DO65" s="231" t="str">
        <f t="shared" si="199"/>
        <v/>
      </c>
      <c r="DP65" s="231" t="str">
        <f t="shared" si="199"/>
        <v/>
      </c>
      <c r="DQ65" s="231" t="str">
        <f t="shared" si="199"/>
        <v/>
      </c>
      <c r="DR65" s="231" t="str">
        <f t="shared" si="199"/>
        <v/>
      </c>
      <c r="DS65" s="231" t="str">
        <f t="shared" si="199"/>
        <v/>
      </c>
      <c r="DT65" s="231" t="str">
        <f t="shared" si="199"/>
        <v/>
      </c>
      <c r="DU65" s="231" t="str">
        <f t="shared" si="199"/>
        <v/>
      </c>
      <c r="DV65" s="231" t="str">
        <f t="shared" si="199"/>
        <v/>
      </c>
      <c r="DW65" s="232"/>
      <c r="DX65" s="232"/>
      <c r="DZ65" s="212">
        <f t="shared" ref="DZ65:DZ113" si="200">DZ64+1</f>
        <v>2</v>
      </c>
      <c r="EA65" s="224" t="str">
        <f t="shared" si="178"/>
        <v>ACA 604</v>
      </c>
      <c r="EB65" s="225">
        <f t="shared" si="179"/>
        <v>0</v>
      </c>
      <c r="EC65" s="225">
        <f t="shared" si="179"/>
        <v>0</v>
      </c>
      <c r="ED65" s="225">
        <f t="shared" si="179"/>
        <v>0</v>
      </c>
      <c r="EE65" s="225">
        <f t="shared" si="179"/>
        <v>0</v>
      </c>
      <c r="EF65" s="225">
        <f t="shared" si="180"/>
        <v>0</v>
      </c>
      <c r="EG65" s="225">
        <f t="shared" si="181"/>
        <v>0</v>
      </c>
      <c r="EH65" s="212"/>
      <c r="EI65" s="212" t="s">
        <v>267</v>
      </c>
      <c r="EJ65" s="225">
        <f>EF64*EF114</f>
        <v>0</v>
      </c>
      <c r="EK65" s="214"/>
      <c r="EL65" s="212">
        <f t="shared" ref="EL65:EL113" si="201">EL64+1</f>
        <v>2</v>
      </c>
      <c r="EM65" s="224" t="str">
        <f t="shared" si="182"/>
        <v>ACA 604</v>
      </c>
      <c r="EN65" s="225">
        <f>IFERROR(INDEX(RTO2CF,$EL65,'ANVA-MDS'!EB$7),0)</f>
        <v>2265.5614035087715</v>
      </c>
      <c r="EO65" s="225">
        <f>IFERROR(INDEX(RTO2CF,$EL65,'ANVA-MDS'!EC$7),0)</f>
        <v>2768.8888888888887</v>
      </c>
      <c r="EP65" s="225">
        <f>IFERROR(INDEX(RTO2CF,$EL65,'ANVA-MDS'!ED$7),0)</f>
        <v>2487.9298245614032</v>
      </c>
      <c r="EQ65" s="225">
        <f>IFERROR(INDEX(RTO2CF,$EL65,'ANVA-MDS'!EE$7),0)</f>
        <v>0</v>
      </c>
      <c r="ER65" s="225">
        <f t="shared" si="183"/>
        <v>3</v>
      </c>
      <c r="ES65" s="225">
        <f t="shared" si="184"/>
        <v>7522.3801169590624</v>
      </c>
      <c r="ET65" s="212"/>
      <c r="EU65" s="212" t="s">
        <v>267</v>
      </c>
      <c r="EV65" s="226">
        <f>ER64*ER114</f>
        <v>3</v>
      </c>
      <c r="EW65" s="214"/>
      <c r="EX65" s="225">
        <f t="shared" si="185"/>
        <v>7522.3801169590624</v>
      </c>
      <c r="EY65" s="212" t="s">
        <v>267</v>
      </c>
      <c r="EZ65" s="227">
        <f>EV65</f>
        <v>3</v>
      </c>
    </row>
    <row r="66" spans="1:156" ht="12.75" customHeight="1" x14ac:dyDescent="0.25">
      <c r="A66" s="196" t="s">
        <v>268</v>
      </c>
      <c r="B66" s="205" t="str">
        <f>IF(EF114&lt;&gt;1,"Error en los datos SIN FUNGICIDA !!!","")</f>
        <v>Error en los datos SIN FUNGICIDA !!!</v>
      </c>
      <c r="J66" s="228">
        <v>2</v>
      </c>
      <c r="K66" s="229" t="str">
        <f t="shared" si="186"/>
        <v>ACA 604</v>
      </c>
      <c r="L66" s="230">
        <f t="shared" si="187"/>
        <v>4.8000000000000007E-4</v>
      </c>
      <c r="M66" s="230" t="str">
        <f t="shared" si="188"/>
        <v>ns</v>
      </c>
      <c r="N66" s="230" t="str">
        <f t="shared" si="188"/>
        <v>ns</v>
      </c>
      <c r="O66" s="230" t="str">
        <f t="shared" si="188"/>
        <v/>
      </c>
      <c r="P66" s="230" t="str">
        <f t="shared" si="188"/>
        <v/>
      </c>
      <c r="Q66" s="230" t="str">
        <f t="shared" si="188"/>
        <v/>
      </c>
      <c r="R66" s="230" t="str">
        <f t="shared" si="188"/>
        <v/>
      </c>
      <c r="S66" s="230" t="str">
        <f t="shared" si="188"/>
        <v/>
      </c>
      <c r="T66" s="230" t="str">
        <f t="shared" si="188"/>
        <v/>
      </c>
      <c r="U66" s="230" t="str">
        <f t="shared" si="188"/>
        <v/>
      </c>
      <c r="V66" s="230" t="str">
        <f t="shared" si="188"/>
        <v/>
      </c>
      <c r="W66" s="230" t="str">
        <f t="shared" si="189"/>
        <v/>
      </c>
      <c r="X66" s="230" t="str">
        <f t="shared" si="189"/>
        <v/>
      </c>
      <c r="Y66" s="230" t="str">
        <f t="shared" si="189"/>
        <v/>
      </c>
      <c r="Z66" s="230" t="str">
        <f t="shared" si="189"/>
        <v/>
      </c>
      <c r="AA66" s="230" t="str">
        <f t="shared" si="189"/>
        <v/>
      </c>
      <c r="AB66" s="230" t="str">
        <f t="shared" si="189"/>
        <v/>
      </c>
      <c r="AC66" s="230" t="str">
        <f t="shared" si="189"/>
        <v/>
      </c>
      <c r="AD66" s="230" t="str">
        <f t="shared" si="189"/>
        <v/>
      </c>
      <c r="AE66" s="230" t="str">
        <f t="shared" si="189"/>
        <v/>
      </c>
      <c r="AF66" s="230" t="str">
        <f t="shared" si="189"/>
        <v/>
      </c>
      <c r="AG66" s="230" t="str">
        <f t="shared" si="190"/>
        <v/>
      </c>
      <c r="AH66" s="230" t="str">
        <f t="shared" si="190"/>
        <v/>
      </c>
      <c r="AI66" s="230" t="str">
        <f t="shared" si="190"/>
        <v/>
      </c>
      <c r="AJ66" s="230" t="str">
        <f t="shared" si="190"/>
        <v/>
      </c>
      <c r="AK66" s="230" t="str">
        <f t="shared" si="190"/>
        <v/>
      </c>
      <c r="AL66" s="230" t="str">
        <f t="shared" si="190"/>
        <v/>
      </c>
      <c r="AM66" s="230" t="str">
        <f t="shared" si="190"/>
        <v/>
      </c>
      <c r="AN66" s="230" t="str">
        <f t="shared" si="190"/>
        <v/>
      </c>
      <c r="AO66" s="230" t="str">
        <f t="shared" si="190"/>
        <v/>
      </c>
      <c r="AP66" s="230" t="str">
        <f t="shared" si="190"/>
        <v/>
      </c>
      <c r="AQ66" s="230" t="str">
        <f t="shared" si="191"/>
        <v/>
      </c>
      <c r="AR66" s="230" t="str">
        <f t="shared" si="191"/>
        <v/>
      </c>
      <c r="AS66" s="230" t="str">
        <f t="shared" si="191"/>
        <v/>
      </c>
      <c r="AT66" s="230" t="str">
        <f t="shared" si="191"/>
        <v/>
      </c>
      <c r="AU66" s="230" t="str">
        <f t="shared" si="191"/>
        <v/>
      </c>
      <c r="AV66" s="230" t="str">
        <f t="shared" si="191"/>
        <v/>
      </c>
      <c r="AW66" s="230" t="str">
        <f t="shared" si="191"/>
        <v/>
      </c>
      <c r="AX66" s="230" t="str">
        <f t="shared" si="191"/>
        <v/>
      </c>
      <c r="AY66" s="230" t="str">
        <f t="shared" si="191"/>
        <v/>
      </c>
      <c r="AZ66" s="230" t="str">
        <f t="shared" si="191"/>
        <v/>
      </c>
      <c r="BA66" s="230" t="str">
        <f t="shared" si="192"/>
        <v/>
      </c>
      <c r="BB66" s="230" t="str">
        <f t="shared" si="192"/>
        <v/>
      </c>
      <c r="BC66" s="230" t="str">
        <f t="shared" si="192"/>
        <v/>
      </c>
      <c r="BD66" s="230" t="str">
        <f t="shared" si="192"/>
        <v/>
      </c>
      <c r="BE66" s="230" t="str">
        <f t="shared" si="192"/>
        <v/>
      </c>
      <c r="BF66" s="230" t="str">
        <f t="shared" si="192"/>
        <v/>
      </c>
      <c r="BG66" s="230" t="str">
        <f t="shared" si="192"/>
        <v/>
      </c>
      <c r="BH66" s="230" t="str">
        <f t="shared" si="192"/>
        <v/>
      </c>
      <c r="BI66" s="230" t="str">
        <f t="shared" si="192"/>
        <v/>
      </c>
      <c r="BJ66" s="230" t="str">
        <f t="shared" si="192"/>
        <v/>
      </c>
      <c r="BM66" s="196" t="s">
        <v>268</v>
      </c>
      <c r="BN66" s="205" t="str">
        <f>IF(ER114&lt;&gt;1,"Error en los datos CON FUNGICIDA !!!","")</f>
        <v/>
      </c>
      <c r="BS66" s="197"/>
      <c r="BT66" s="197"/>
      <c r="BV66" s="228">
        <v>2</v>
      </c>
      <c r="BW66" s="229" t="str">
        <f t="shared" si="193"/>
        <v>ACA 604</v>
      </c>
      <c r="BX66" s="230">
        <f t="shared" si="194"/>
        <v>2507.460038986354</v>
      </c>
      <c r="BY66" s="231" t="str">
        <f t="shared" si="195"/>
        <v>ns</v>
      </c>
      <c r="BZ66" s="231" t="str">
        <f t="shared" si="195"/>
        <v>ns</v>
      </c>
      <c r="CA66" s="231" t="str">
        <f t="shared" si="195"/>
        <v/>
      </c>
      <c r="CB66" s="231" t="str">
        <f t="shared" si="195"/>
        <v/>
      </c>
      <c r="CC66" s="231" t="str">
        <f t="shared" si="195"/>
        <v/>
      </c>
      <c r="CD66" s="231" t="str">
        <f t="shared" si="195"/>
        <v/>
      </c>
      <c r="CE66" s="231" t="str">
        <f t="shared" si="195"/>
        <v/>
      </c>
      <c r="CF66" s="231" t="str">
        <f t="shared" si="195"/>
        <v/>
      </c>
      <c r="CG66" s="231" t="str">
        <f t="shared" si="195"/>
        <v/>
      </c>
      <c r="CH66" s="231" t="str">
        <f t="shared" si="195"/>
        <v/>
      </c>
      <c r="CI66" s="231" t="str">
        <f t="shared" si="196"/>
        <v/>
      </c>
      <c r="CJ66" s="231" t="str">
        <f t="shared" si="196"/>
        <v/>
      </c>
      <c r="CK66" s="231" t="str">
        <f t="shared" si="196"/>
        <v/>
      </c>
      <c r="CL66" s="231" t="str">
        <f t="shared" si="196"/>
        <v/>
      </c>
      <c r="CM66" s="231" t="str">
        <f t="shared" si="196"/>
        <v/>
      </c>
      <c r="CN66" s="231" t="str">
        <f t="shared" si="196"/>
        <v/>
      </c>
      <c r="CO66" s="231" t="str">
        <f t="shared" si="196"/>
        <v/>
      </c>
      <c r="CP66" s="231" t="str">
        <f t="shared" si="196"/>
        <v/>
      </c>
      <c r="CQ66" s="231" t="str">
        <f t="shared" si="196"/>
        <v/>
      </c>
      <c r="CR66" s="231" t="str">
        <f t="shared" si="196"/>
        <v/>
      </c>
      <c r="CS66" s="231" t="str">
        <f t="shared" si="197"/>
        <v/>
      </c>
      <c r="CT66" s="231" t="str">
        <f t="shared" si="197"/>
        <v/>
      </c>
      <c r="CU66" s="231" t="str">
        <f t="shared" si="197"/>
        <v/>
      </c>
      <c r="CV66" s="231" t="str">
        <f t="shared" si="197"/>
        <v/>
      </c>
      <c r="CW66" s="231" t="str">
        <f t="shared" si="197"/>
        <v/>
      </c>
      <c r="CX66" s="231" t="str">
        <f t="shared" si="197"/>
        <v/>
      </c>
      <c r="CY66" s="231" t="str">
        <f t="shared" si="197"/>
        <v/>
      </c>
      <c r="CZ66" s="231" t="str">
        <f t="shared" si="197"/>
        <v/>
      </c>
      <c r="DA66" s="231" t="str">
        <f t="shared" si="197"/>
        <v/>
      </c>
      <c r="DB66" s="231" t="str">
        <f t="shared" si="197"/>
        <v/>
      </c>
      <c r="DC66" s="231" t="str">
        <f t="shared" si="198"/>
        <v/>
      </c>
      <c r="DD66" s="231" t="str">
        <f t="shared" si="198"/>
        <v/>
      </c>
      <c r="DE66" s="231" t="str">
        <f t="shared" si="198"/>
        <v/>
      </c>
      <c r="DF66" s="231" t="str">
        <f t="shared" si="198"/>
        <v/>
      </c>
      <c r="DG66" s="231" t="str">
        <f t="shared" si="198"/>
        <v/>
      </c>
      <c r="DH66" s="231" t="str">
        <f t="shared" si="198"/>
        <v/>
      </c>
      <c r="DI66" s="231" t="str">
        <f t="shared" si="198"/>
        <v/>
      </c>
      <c r="DJ66" s="231" t="str">
        <f t="shared" si="198"/>
        <v/>
      </c>
      <c r="DK66" s="231" t="str">
        <f t="shared" si="198"/>
        <v/>
      </c>
      <c r="DL66" s="231" t="str">
        <f t="shared" si="198"/>
        <v/>
      </c>
      <c r="DM66" s="231" t="str">
        <f t="shared" si="199"/>
        <v/>
      </c>
      <c r="DN66" s="231" t="str">
        <f t="shared" si="199"/>
        <v/>
      </c>
      <c r="DO66" s="231" t="str">
        <f t="shared" si="199"/>
        <v/>
      </c>
      <c r="DP66" s="231" t="str">
        <f t="shared" si="199"/>
        <v/>
      </c>
      <c r="DQ66" s="231" t="str">
        <f t="shared" si="199"/>
        <v/>
      </c>
      <c r="DR66" s="231" t="str">
        <f t="shared" si="199"/>
        <v/>
      </c>
      <c r="DS66" s="231" t="str">
        <f t="shared" si="199"/>
        <v/>
      </c>
      <c r="DT66" s="231" t="str">
        <f t="shared" si="199"/>
        <v/>
      </c>
      <c r="DU66" s="231" t="str">
        <f t="shared" si="199"/>
        <v/>
      </c>
      <c r="DV66" s="231" t="str">
        <f t="shared" si="199"/>
        <v/>
      </c>
      <c r="DW66" s="232"/>
      <c r="DX66" s="232"/>
      <c r="DZ66" s="212">
        <f t="shared" si="200"/>
        <v>3</v>
      </c>
      <c r="EA66" s="224" t="str">
        <f t="shared" si="178"/>
        <v xml:space="preserve"> SAUCE</v>
      </c>
      <c r="EB66" s="225">
        <f t="shared" si="179"/>
        <v>0</v>
      </c>
      <c r="EC66" s="225">
        <f t="shared" si="179"/>
        <v>0</v>
      </c>
      <c r="ED66" s="225">
        <f t="shared" si="179"/>
        <v>0</v>
      </c>
      <c r="EE66" s="225">
        <f t="shared" si="179"/>
        <v>0</v>
      </c>
      <c r="EF66" s="225">
        <f t="shared" si="180"/>
        <v>0</v>
      </c>
      <c r="EG66" s="225">
        <f t="shared" si="181"/>
        <v>0</v>
      </c>
      <c r="EH66" s="212"/>
      <c r="EI66" s="212" t="s">
        <v>269</v>
      </c>
      <c r="EJ66" s="212">
        <f>EJ64*EJ65</f>
        <v>0</v>
      </c>
      <c r="EK66" s="214"/>
      <c r="EL66" s="212">
        <f t="shared" si="201"/>
        <v>3</v>
      </c>
      <c r="EM66" s="224" t="str">
        <f t="shared" si="182"/>
        <v xml:space="preserve"> SAUCE</v>
      </c>
      <c r="EN66" s="225">
        <f>IFERROR(INDEX(RTO2CF,$EL66,'ANVA-MDS'!EB$7),0)</f>
        <v>2102.4152046783624</v>
      </c>
      <c r="EO66" s="225">
        <f>IFERROR(INDEX(RTO2CF,$EL66,'ANVA-MDS'!EC$7),0)</f>
        <v>2277.1929824561403</v>
      </c>
      <c r="EP66" s="225">
        <f>IFERROR(INDEX(RTO2CF,$EL66,'ANVA-MDS'!ED$7),0)</f>
        <v>1907.7894736842102</v>
      </c>
      <c r="EQ66" s="225">
        <f>IFERROR(INDEX(RTO2CF,$EL66,'ANVA-MDS'!EE$7),0)</f>
        <v>0</v>
      </c>
      <c r="ER66" s="225">
        <f t="shared" si="183"/>
        <v>3</v>
      </c>
      <c r="ES66" s="225">
        <f t="shared" si="184"/>
        <v>6287.3976608187131</v>
      </c>
      <c r="ET66" s="212"/>
      <c r="EU66" s="212" t="s">
        <v>269</v>
      </c>
      <c r="EV66" s="211">
        <f>EV64*EV65</f>
        <v>21</v>
      </c>
      <c r="EW66" s="214"/>
      <c r="EX66" s="225">
        <f t="shared" si="185"/>
        <v>6287.3976608187131</v>
      </c>
      <c r="EY66" s="212" t="s">
        <v>269</v>
      </c>
      <c r="EZ66" s="233" t="str">
        <f>IF(EZ83=0,"sd",EZ77*EZ64*EZ65)</f>
        <v>sd</v>
      </c>
    </row>
    <row r="67" spans="1:156" ht="12.75" customHeight="1" x14ac:dyDescent="0.25">
      <c r="J67" s="228">
        <v>3</v>
      </c>
      <c r="K67" s="229" t="str">
        <f t="shared" si="186"/>
        <v xml:space="preserve"> SAUCE</v>
      </c>
      <c r="L67" s="230">
        <f t="shared" si="187"/>
        <v>4.7000000000000004E-4</v>
      </c>
      <c r="M67" s="230" t="str">
        <f t="shared" si="188"/>
        <v>ns</v>
      </c>
      <c r="N67" s="230" t="str">
        <f t="shared" si="188"/>
        <v>ns</v>
      </c>
      <c r="O67" s="230" t="str">
        <f t="shared" si="188"/>
        <v>ns</v>
      </c>
      <c r="P67" s="230" t="str">
        <f t="shared" si="188"/>
        <v/>
      </c>
      <c r="Q67" s="230" t="str">
        <f t="shared" si="188"/>
        <v/>
      </c>
      <c r="R67" s="230" t="str">
        <f t="shared" si="188"/>
        <v/>
      </c>
      <c r="S67" s="230" t="str">
        <f t="shared" si="188"/>
        <v/>
      </c>
      <c r="T67" s="230" t="str">
        <f t="shared" si="188"/>
        <v/>
      </c>
      <c r="U67" s="230" t="str">
        <f t="shared" si="188"/>
        <v/>
      </c>
      <c r="V67" s="230" t="str">
        <f t="shared" si="188"/>
        <v/>
      </c>
      <c r="W67" s="230" t="str">
        <f t="shared" si="189"/>
        <v/>
      </c>
      <c r="X67" s="230" t="str">
        <f t="shared" si="189"/>
        <v/>
      </c>
      <c r="Y67" s="230" t="str">
        <f t="shared" si="189"/>
        <v/>
      </c>
      <c r="Z67" s="230" t="str">
        <f t="shared" si="189"/>
        <v/>
      </c>
      <c r="AA67" s="230" t="str">
        <f t="shared" si="189"/>
        <v/>
      </c>
      <c r="AB67" s="230" t="str">
        <f t="shared" si="189"/>
        <v/>
      </c>
      <c r="AC67" s="230" t="str">
        <f t="shared" si="189"/>
        <v/>
      </c>
      <c r="AD67" s="230" t="str">
        <f t="shared" si="189"/>
        <v/>
      </c>
      <c r="AE67" s="230" t="str">
        <f t="shared" si="189"/>
        <v/>
      </c>
      <c r="AF67" s="230" t="str">
        <f t="shared" si="189"/>
        <v/>
      </c>
      <c r="AG67" s="230" t="str">
        <f t="shared" si="190"/>
        <v/>
      </c>
      <c r="AH67" s="230" t="str">
        <f t="shared" si="190"/>
        <v/>
      </c>
      <c r="AI67" s="230" t="str">
        <f t="shared" si="190"/>
        <v/>
      </c>
      <c r="AJ67" s="230" t="str">
        <f t="shared" si="190"/>
        <v/>
      </c>
      <c r="AK67" s="230" t="str">
        <f t="shared" si="190"/>
        <v/>
      </c>
      <c r="AL67" s="230" t="str">
        <f t="shared" si="190"/>
        <v/>
      </c>
      <c r="AM67" s="230" t="str">
        <f t="shared" si="190"/>
        <v/>
      </c>
      <c r="AN67" s="230" t="str">
        <f t="shared" si="190"/>
        <v/>
      </c>
      <c r="AO67" s="230" t="str">
        <f t="shared" si="190"/>
        <v/>
      </c>
      <c r="AP67" s="230" t="str">
        <f t="shared" si="190"/>
        <v/>
      </c>
      <c r="AQ67" s="230" t="str">
        <f t="shared" si="191"/>
        <v/>
      </c>
      <c r="AR67" s="230" t="str">
        <f t="shared" si="191"/>
        <v/>
      </c>
      <c r="AS67" s="230" t="str">
        <f t="shared" si="191"/>
        <v/>
      </c>
      <c r="AT67" s="230" t="str">
        <f t="shared" si="191"/>
        <v/>
      </c>
      <c r="AU67" s="230" t="str">
        <f t="shared" si="191"/>
        <v/>
      </c>
      <c r="AV67" s="230" t="str">
        <f t="shared" si="191"/>
        <v/>
      </c>
      <c r="AW67" s="230" t="str">
        <f t="shared" si="191"/>
        <v/>
      </c>
      <c r="AX67" s="230" t="str">
        <f t="shared" si="191"/>
        <v/>
      </c>
      <c r="AY67" s="230" t="str">
        <f t="shared" si="191"/>
        <v/>
      </c>
      <c r="AZ67" s="230" t="str">
        <f t="shared" si="191"/>
        <v/>
      </c>
      <c r="BA67" s="230" t="str">
        <f t="shared" si="192"/>
        <v/>
      </c>
      <c r="BB67" s="230" t="str">
        <f t="shared" si="192"/>
        <v/>
      </c>
      <c r="BC67" s="230" t="str">
        <f t="shared" si="192"/>
        <v/>
      </c>
      <c r="BD67" s="230" t="str">
        <f t="shared" si="192"/>
        <v/>
      </c>
      <c r="BE67" s="230" t="str">
        <f t="shared" si="192"/>
        <v/>
      </c>
      <c r="BF67" s="230" t="str">
        <f t="shared" si="192"/>
        <v/>
      </c>
      <c r="BG67" s="230" t="str">
        <f t="shared" si="192"/>
        <v/>
      </c>
      <c r="BH67" s="230" t="str">
        <f t="shared" si="192"/>
        <v/>
      </c>
      <c r="BI67" s="230" t="str">
        <f t="shared" si="192"/>
        <v/>
      </c>
      <c r="BJ67" s="230" t="str">
        <f t="shared" si="192"/>
        <v/>
      </c>
      <c r="BS67" s="197"/>
      <c r="BT67" s="197"/>
      <c r="BV67" s="228">
        <v>3</v>
      </c>
      <c r="BW67" s="229" t="str">
        <f t="shared" si="193"/>
        <v xml:space="preserve"> SAUCE</v>
      </c>
      <c r="BX67" s="230">
        <f t="shared" si="194"/>
        <v>2095.7992202729042</v>
      </c>
      <c r="BY67" s="231" t="str">
        <f t="shared" si="195"/>
        <v>ns</v>
      </c>
      <c r="BZ67" s="231" t="str">
        <f t="shared" si="195"/>
        <v>ns</v>
      </c>
      <c r="CA67" s="231" t="str">
        <f t="shared" si="195"/>
        <v>ns</v>
      </c>
      <c r="CB67" s="231" t="str">
        <f t="shared" si="195"/>
        <v/>
      </c>
      <c r="CC67" s="231" t="str">
        <f t="shared" si="195"/>
        <v/>
      </c>
      <c r="CD67" s="231" t="str">
        <f t="shared" si="195"/>
        <v/>
      </c>
      <c r="CE67" s="231" t="str">
        <f t="shared" si="195"/>
        <v/>
      </c>
      <c r="CF67" s="231" t="str">
        <f t="shared" si="195"/>
        <v/>
      </c>
      <c r="CG67" s="231" t="str">
        <f t="shared" si="195"/>
        <v/>
      </c>
      <c r="CH67" s="231" t="str">
        <f t="shared" si="195"/>
        <v/>
      </c>
      <c r="CI67" s="231" t="str">
        <f t="shared" si="196"/>
        <v/>
      </c>
      <c r="CJ67" s="231" t="str">
        <f t="shared" si="196"/>
        <v/>
      </c>
      <c r="CK67" s="231" t="str">
        <f t="shared" si="196"/>
        <v/>
      </c>
      <c r="CL67" s="231" t="str">
        <f t="shared" si="196"/>
        <v/>
      </c>
      <c r="CM67" s="231" t="str">
        <f t="shared" si="196"/>
        <v/>
      </c>
      <c r="CN67" s="231" t="str">
        <f t="shared" si="196"/>
        <v/>
      </c>
      <c r="CO67" s="231" t="str">
        <f t="shared" si="196"/>
        <v/>
      </c>
      <c r="CP67" s="231" t="str">
        <f t="shared" si="196"/>
        <v/>
      </c>
      <c r="CQ67" s="231" t="str">
        <f t="shared" si="196"/>
        <v/>
      </c>
      <c r="CR67" s="231" t="str">
        <f t="shared" si="196"/>
        <v/>
      </c>
      <c r="CS67" s="231" t="str">
        <f t="shared" si="197"/>
        <v/>
      </c>
      <c r="CT67" s="231" t="str">
        <f t="shared" si="197"/>
        <v/>
      </c>
      <c r="CU67" s="231" t="str">
        <f t="shared" si="197"/>
        <v/>
      </c>
      <c r="CV67" s="231" t="str">
        <f t="shared" si="197"/>
        <v/>
      </c>
      <c r="CW67" s="231" t="str">
        <f t="shared" si="197"/>
        <v/>
      </c>
      <c r="CX67" s="231" t="str">
        <f t="shared" si="197"/>
        <v/>
      </c>
      <c r="CY67" s="231" t="str">
        <f t="shared" si="197"/>
        <v/>
      </c>
      <c r="CZ67" s="231" t="str">
        <f t="shared" si="197"/>
        <v/>
      </c>
      <c r="DA67" s="231" t="str">
        <f t="shared" si="197"/>
        <v/>
      </c>
      <c r="DB67" s="231" t="str">
        <f t="shared" si="197"/>
        <v/>
      </c>
      <c r="DC67" s="231" t="str">
        <f t="shared" si="198"/>
        <v/>
      </c>
      <c r="DD67" s="231" t="str">
        <f t="shared" si="198"/>
        <v/>
      </c>
      <c r="DE67" s="231" t="str">
        <f t="shared" si="198"/>
        <v/>
      </c>
      <c r="DF67" s="231" t="str">
        <f t="shared" si="198"/>
        <v/>
      </c>
      <c r="DG67" s="231" t="str">
        <f t="shared" si="198"/>
        <v/>
      </c>
      <c r="DH67" s="231" t="str">
        <f t="shared" si="198"/>
        <v/>
      </c>
      <c r="DI67" s="231" t="str">
        <f t="shared" si="198"/>
        <v/>
      </c>
      <c r="DJ67" s="231" t="str">
        <f t="shared" si="198"/>
        <v/>
      </c>
      <c r="DK67" s="231" t="str">
        <f t="shared" si="198"/>
        <v/>
      </c>
      <c r="DL67" s="231" t="str">
        <f t="shared" si="198"/>
        <v/>
      </c>
      <c r="DM67" s="231" t="str">
        <f t="shared" si="199"/>
        <v/>
      </c>
      <c r="DN67" s="231" t="str">
        <f t="shared" si="199"/>
        <v/>
      </c>
      <c r="DO67" s="231" t="str">
        <f t="shared" si="199"/>
        <v/>
      </c>
      <c r="DP67" s="231" t="str">
        <f t="shared" si="199"/>
        <v/>
      </c>
      <c r="DQ67" s="231" t="str">
        <f t="shared" si="199"/>
        <v/>
      </c>
      <c r="DR67" s="231" t="str">
        <f t="shared" si="199"/>
        <v/>
      </c>
      <c r="DS67" s="231" t="str">
        <f t="shared" si="199"/>
        <v/>
      </c>
      <c r="DT67" s="231" t="str">
        <f t="shared" si="199"/>
        <v/>
      </c>
      <c r="DU67" s="231" t="str">
        <f t="shared" si="199"/>
        <v/>
      </c>
      <c r="DV67" s="231" t="str">
        <f t="shared" si="199"/>
        <v/>
      </c>
      <c r="DW67" s="232"/>
      <c r="DX67" s="232"/>
      <c r="DZ67" s="212">
        <f t="shared" si="200"/>
        <v>4</v>
      </c>
      <c r="EA67" s="224" t="str">
        <f t="shared" si="178"/>
        <v>GUAYABO</v>
      </c>
      <c r="EB67" s="225">
        <f t="shared" si="179"/>
        <v>0</v>
      </c>
      <c r="EC67" s="225">
        <f t="shared" si="179"/>
        <v>0</v>
      </c>
      <c r="ED67" s="225">
        <f t="shared" si="179"/>
        <v>0</v>
      </c>
      <c r="EE67" s="225">
        <f t="shared" si="179"/>
        <v>0</v>
      </c>
      <c r="EF67" s="225">
        <f t="shared" si="180"/>
        <v>0</v>
      </c>
      <c r="EG67" s="225">
        <f t="shared" si="181"/>
        <v>0</v>
      </c>
      <c r="EH67" s="212"/>
      <c r="EI67" s="212" t="s">
        <v>270</v>
      </c>
      <c r="EJ67" s="211">
        <f>SUMIFS(EB64:EE113,EB64:EE113,"&gt;1")</f>
        <v>0</v>
      </c>
      <c r="EK67" s="214"/>
      <c r="EL67" s="212">
        <f t="shared" si="201"/>
        <v>4</v>
      </c>
      <c r="EM67" s="224" t="str">
        <f t="shared" si="182"/>
        <v>GUAYABO</v>
      </c>
      <c r="EN67" s="225">
        <f>IFERROR(INDEX(RTO2CF,$EL67,'ANVA-MDS'!EB$7),0)</f>
        <v>1272.6315789473683</v>
      </c>
      <c r="EO67" s="225">
        <f>IFERROR(INDEX(RTO2CF,$EL67,'ANVA-MDS'!EC$7),0)</f>
        <v>1088.0701754385964</v>
      </c>
      <c r="EP67" s="225">
        <f>IFERROR(INDEX(RTO2CF,$EL67,'ANVA-MDS'!ED$7),0)</f>
        <v>1543.1520467836256</v>
      </c>
      <c r="EQ67" s="225">
        <f>IFERROR(INDEX(RTO2CF,$EL67,'ANVA-MDS'!EE$7),0)</f>
        <v>0</v>
      </c>
      <c r="ER67" s="225">
        <f t="shared" si="183"/>
        <v>3</v>
      </c>
      <c r="ES67" s="225">
        <f t="shared" si="184"/>
        <v>3903.85380116959</v>
      </c>
      <c r="ET67" s="212"/>
      <c r="EU67" s="212" t="s">
        <v>270</v>
      </c>
      <c r="EV67" s="211">
        <f>SUMIFS(EN64:EQ113,EN64:EQ113,"&gt;1")</f>
        <v>35074.087719298237</v>
      </c>
      <c r="EW67" s="214"/>
      <c r="EX67" s="225">
        <f t="shared" si="185"/>
        <v>3903.85380116959</v>
      </c>
      <c r="EY67" s="212" t="s">
        <v>270</v>
      </c>
      <c r="EZ67" s="233">
        <f>EJ67+EV67</f>
        <v>35074.087719298237</v>
      </c>
    </row>
    <row r="68" spans="1:156" ht="12.75" customHeight="1" x14ac:dyDescent="0.25">
      <c r="A68" s="234" t="s">
        <v>271</v>
      </c>
      <c r="B68" s="228" t="s">
        <v>272</v>
      </c>
      <c r="C68" s="235" t="s">
        <v>273</v>
      </c>
      <c r="D68" s="228" t="s">
        <v>274</v>
      </c>
      <c r="E68" s="228" t="s">
        <v>275</v>
      </c>
      <c r="F68" s="228" t="s">
        <v>276</v>
      </c>
      <c r="G68" s="235" t="s">
        <v>277</v>
      </c>
      <c r="J68" s="228">
        <v>4</v>
      </c>
      <c r="K68" s="229" t="str">
        <f t="shared" si="186"/>
        <v>GUAYABO</v>
      </c>
      <c r="L68" s="230">
        <f t="shared" si="187"/>
        <v>4.6000000000000001E-4</v>
      </c>
      <c r="M68" s="230" t="str">
        <f t="shared" si="188"/>
        <v>ns</v>
      </c>
      <c r="N68" s="230" t="str">
        <f t="shared" si="188"/>
        <v>ns</v>
      </c>
      <c r="O68" s="230" t="str">
        <f t="shared" si="188"/>
        <v>ns</v>
      </c>
      <c r="P68" s="230" t="str">
        <f t="shared" si="188"/>
        <v>ns</v>
      </c>
      <c r="Q68" s="230" t="str">
        <f t="shared" si="188"/>
        <v/>
      </c>
      <c r="R68" s="230" t="str">
        <f t="shared" si="188"/>
        <v/>
      </c>
      <c r="S68" s="230" t="str">
        <f t="shared" si="188"/>
        <v/>
      </c>
      <c r="T68" s="230" t="str">
        <f t="shared" si="188"/>
        <v/>
      </c>
      <c r="U68" s="230" t="str">
        <f t="shared" si="188"/>
        <v/>
      </c>
      <c r="V68" s="230" t="str">
        <f t="shared" si="188"/>
        <v/>
      </c>
      <c r="W68" s="230" t="str">
        <f t="shared" si="189"/>
        <v/>
      </c>
      <c r="X68" s="230" t="str">
        <f t="shared" si="189"/>
        <v/>
      </c>
      <c r="Y68" s="230" t="str">
        <f t="shared" si="189"/>
        <v/>
      </c>
      <c r="Z68" s="230" t="str">
        <f t="shared" si="189"/>
        <v/>
      </c>
      <c r="AA68" s="230" t="str">
        <f t="shared" si="189"/>
        <v/>
      </c>
      <c r="AB68" s="230" t="str">
        <f t="shared" si="189"/>
        <v/>
      </c>
      <c r="AC68" s="230" t="str">
        <f t="shared" si="189"/>
        <v/>
      </c>
      <c r="AD68" s="230" t="str">
        <f t="shared" si="189"/>
        <v/>
      </c>
      <c r="AE68" s="230" t="str">
        <f t="shared" si="189"/>
        <v/>
      </c>
      <c r="AF68" s="230" t="str">
        <f t="shared" si="189"/>
        <v/>
      </c>
      <c r="AG68" s="230" t="str">
        <f t="shared" si="190"/>
        <v/>
      </c>
      <c r="AH68" s="230" t="str">
        <f t="shared" si="190"/>
        <v/>
      </c>
      <c r="AI68" s="230" t="str">
        <f t="shared" si="190"/>
        <v/>
      </c>
      <c r="AJ68" s="230" t="str">
        <f t="shared" si="190"/>
        <v/>
      </c>
      <c r="AK68" s="230" t="str">
        <f t="shared" si="190"/>
        <v/>
      </c>
      <c r="AL68" s="230" t="str">
        <f t="shared" si="190"/>
        <v/>
      </c>
      <c r="AM68" s="230" t="str">
        <f t="shared" si="190"/>
        <v/>
      </c>
      <c r="AN68" s="230" t="str">
        <f t="shared" si="190"/>
        <v/>
      </c>
      <c r="AO68" s="230" t="str">
        <f t="shared" si="190"/>
        <v/>
      </c>
      <c r="AP68" s="230" t="str">
        <f t="shared" si="190"/>
        <v/>
      </c>
      <c r="AQ68" s="230" t="str">
        <f t="shared" si="191"/>
        <v/>
      </c>
      <c r="AR68" s="230" t="str">
        <f t="shared" si="191"/>
        <v/>
      </c>
      <c r="AS68" s="230" t="str">
        <f t="shared" si="191"/>
        <v/>
      </c>
      <c r="AT68" s="230" t="str">
        <f t="shared" si="191"/>
        <v/>
      </c>
      <c r="AU68" s="230" t="str">
        <f t="shared" si="191"/>
        <v/>
      </c>
      <c r="AV68" s="230" t="str">
        <f t="shared" si="191"/>
        <v/>
      </c>
      <c r="AW68" s="230" t="str">
        <f t="shared" si="191"/>
        <v/>
      </c>
      <c r="AX68" s="230" t="str">
        <f t="shared" si="191"/>
        <v/>
      </c>
      <c r="AY68" s="230" t="str">
        <f t="shared" si="191"/>
        <v/>
      </c>
      <c r="AZ68" s="230" t="str">
        <f t="shared" si="191"/>
        <v/>
      </c>
      <c r="BA68" s="230" t="str">
        <f t="shared" si="192"/>
        <v/>
      </c>
      <c r="BB68" s="230" t="str">
        <f t="shared" si="192"/>
        <v/>
      </c>
      <c r="BC68" s="230" t="str">
        <f t="shared" si="192"/>
        <v/>
      </c>
      <c r="BD68" s="230" t="str">
        <f t="shared" si="192"/>
        <v/>
      </c>
      <c r="BE68" s="230" t="str">
        <f t="shared" si="192"/>
        <v/>
      </c>
      <c r="BF68" s="230" t="str">
        <f t="shared" si="192"/>
        <v/>
      </c>
      <c r="BG68" s="230" t="str">
        <f t="shared" si="192"/>
        <v/>
      </c>
      <c r="BH68" s="230" t="str">
        <f t="shared" si="192"/>
        <v/>
      </c>
      <c r="BI68" s="230" t="str">
        <f t="shared" si="192"/>
        <v/>
      </c>
      <c r="BJ68" s="230" t="str">
        <f t="shared" si="192"/>
        <v/>
      </c>
      <c r="BM68" s="236" t="s">
        <v>271</v>
      </c>
      <c r="BN68" s="228" t="s">
        <v>272</v>
      </c>
      <c r="BO68" s="257" t="s">
        <v>273</v>
      </c>
      <c r="BP68" s="258" t="s">
        <v>274</v>
      </c>
      <c r="BQ68" s="258" t="s">
        <v>275</v>
      </c>
      <c r="BR68" s="228" t="s">
        <v>276</v>
      </c>
      <c r="BS68" s="235" t="s">
        <v>277</v>
      </c>
      <c r="BT68" s="197"/>
      <c r="BV68" s="228">
        <v>4</v>
      </c>
      <c r="BW68" s="229" t="str">
        <f t="shared" si="193"/>
        <v>Klein Geminis</v>
      </c>
      <c r="BX68" s="230">
        <f t="shared" si="194"/>
        <v>1571.8089668615985</v>
      </c>
      <c r="BY68" s="231" t="str">
        <f t="shared" si="195"/>
        <v>s</v>
      </c>
      <c r="BZ68" s="231" t="str">
        <f t="shared" si="195"/>
        <v>s</v>
      </c>
      <c r="CA68" s="231" t="str">
        <f t="shared" si="195"/>
        <v>s</v>
      </c>
      <c r="CB68" s="231" t="str">
        <f t="shared" si="195"/>
        <v>ns</v>
      </c>
      <c r="CC68" s="231" t="str">
        <f t="shared" si="195"/>
        <v/>
      </c>
      <c r="CD68" s="231" t="str">
        <f t="shared" si="195"/>
        <v/>
      </c>
      <c r="CE68" s="231" t="str">
        <f t="shared" si="195"/>
        <v/>
      </c>
      <c r="CF68" s="231" t="str">
        <f t="shared" si="195"/>
        <v/>
      </c>
      <c r="CG68" s="231" t="str">
        <f t="shared" si="195"/>
        <v/>
      </c>
      <c r="CH68" s="231" t="str">
        <f t="shared" si="195"/>
        <v/>
      </c>
      <c r="CI68" s="231" t="str">
        <f t="shared" si="196"/>
        <v/>
      </c>
      <c r="CJ68" s="231" t="str">
        <f t="shared" si="196"/>
        <v/>
      </c>
      <c r="CK68" s="231" t="str">
        <f t="shared" si="196"/>
        <v/>
      </c>
      <c r="CL68" s="231" t="str">
        <f t="shared" si="196"/>
        <v/>
      </c>
      <c r="CM68" s="231" t="str">
        <f t="shared" si="196"/>
        <v/>
      </c>
      <c r="CN68" s="231" t="str">
        <f t="shared" si="196"/>
        <v/>
      </c>
      <c r="CO68" s="231" t="str">
        <f t="shared" si="196"/>
        <v/>
      </c>
      <c r="CP68" s="231" t="str">
        <f t="shared" si="196"/>
        <v/>
      </c>
      <c r="CQ68" s="231" t="str">
        <f t="shared" si="196"/>
        <v/>
      </c>
      <c r="CR68" s="231" t="str">
        <f t="shared" si="196"/>
        <v/>
      </c>
      <c r="CS68" s="231" t="str">
        <f t="shared" si="197"/>
        <v/>
      </c>
      <c r="CT68" s="231" t="str">
        <f t="shared" si="197"/>
        <v/>
      </c>
      <c r="CU68" s="231" t="str">
        <f t="shared" si="197"/>
        <v/>
      </c>
      <c r="CV68" s="231" t="str">
        <f t="shared" si="197"/>
        <v/>
      </c>
      <c r="CW68" s="231" t="str">
        <f t="shared" si="197"/>
        <v/>
      </c>
      <c r="CX68" s="231" t="str">
        <f t="shared" si="197"/>
        <v/>
      </c>
      <c r="CY68" s="231" t="str">
        <f t="shared" si="197"/>
        <v/>
      </c>
      <c r="CZ68" s="231" t="str">
        <f t="shared" si="197"/>
        <v/>
      </c>
      <c r="DA68" s="231" t="str">
        <f t="shared" si="197"/>
        <v/>
      </c>
      <c r="DB68" s="231" t="str">
        <f t="shared" si="197"/>
        <v/>
      </c>
      <c r="DC68" s="231" t="str">
        <f t="shared" si="198"/>
        <v/>
      </c>
      <c r="DD68" s="231" t="str">
        <f t="shared" si="198"/>
        <v/>
      </c>
      <c r="DE68" s="231" t="str">
        <f t="shared" si="198"/>
        <v/>
      </c>
      <c r="DF68" s="231" t="str">
        <f t="shared" si="198"/>
        <v/>
      </c>
      <c r="DG68" s="231" t="str">
        <f t="shared" si="198"/>
        <v/>
      </c>
      <c r="DH68" s="231" t="str">
        <f t="shared" si="198"/>
        <v/>
      </c>
      <c r="DI68" s="231" t="str">
        <f t="shared" si="198"/>
        <v/>
      </c>
      <c r="DJ68" s="231" t="str">
        <f t="shared" si="198"/>
        <v/>
      </c>
      <c r="DK68" s="231" t="str">
        <f t="shared" si="198"/>
        <v/>
      </c>
      <c r="DL68" s="231" t="str">
        <f t="shared" si="198"/>
        <v/>
      </c>
      <c r="DM68" s="231" t="str">
        <f t="shared" si="199"/>
        <v/>
      </c>
      <c r="DN68" s="231" t="str">
        <f t="shared" si="199"/>
        <v/>
      </c>
      <c r="DO68" s="231" t="str">
        <f t="shared" si="199"/>
        <v/>
      </c>
      <c r="DP68" s="231" t="str">
        <f t="shared" si="199"/>
        <v/>
      </c>
      <c r="DQ68" s="231" t="str">
        <f t="shared" si="199"/>
        <v/>
      </c>
      <c r="DR68" s="231" t="str">
        <f t="shared" si="199"/>
        <v/>
      </c>
      <c r="DS68" s="231" t="str">
        <f t="shared" si="199"/>
        <v/>
      </c>
      <c r="DT68" s="231" t="str">
        <f t="shared" si="199"/>
        <v/>
      </c>
      <c r="DU68" s="231" t="str">
        <f t="shared" si="199"/>
        <v/>
      </c>
      <c r="DV68" s="231" t="str">
        <f t="shared" si="199"/>
        <v/>
      </c>
      <c r="DW68" s="232"/>
      <c r="DX68" s="232"/>
      <c r="DZ68" s="212">
        <f t="shared" si="200"/>
        <v>5</v>
      </c>
      <c r="EA68" s="224" t="str">
        <f t="shared" si="178"/>
        <v>Klein Cien años</v>
      </c>
      <c r="EB68" s="225">
        <f t="shared" si="179"/>
        <v>0</v>
      </c>
      <c r="EC68" s="225">
        <f t="shared" si="179"/>
        <v>0</v>
      </c>
      <c r="ED68" s="225">
        <f t="shared" si="179"/>
        <v>0</v>
      </c>
      <c r="EE68" s="225">
        <f t="shared" si="179"/>
        <v>0</v>
      </c>
      <c r="EF68" s="225">
        <f t="shared" si="180"/>
        <v>0</v>
      </c>
      <c r="EG68" s="225">
        <f t="shared" si="181"/>
        <v>0</v>
      </c>
      <c r="EH68" s="212"/>
      <c r="EI68" s="212" t="s">
        <v>278</v>
      </c>
      <c r="EJ68" s="211" t="str">
        <f>IF(EF114=0,"sd",EJ67/EJ66)</f>
        <v>sd</v>
      </c>
      <c r="EK68" s="214"/>
      <c r="EL68" s="212">
        <f t="shared" si="201"/>
        <v>5</v>
      </c>
      <c r="EM68" s="224" t="str">
        <f t="shared" si="182"/>
        <v>Klein Cien años</v>
      </c>
      <c r="EN68" s="225">
        <f>IFERROR(INDEX(RTO2CF,$EL68,'ANVA-MDS'!EB$7),0)</f>
        <v>831.31578947368416</v>
      </c>
      <c r="EO68" s="225">
        <f>IFERROR(INDEX(RTO2CF,$EL68,'ANVA-MDS'!EC$7),0)</f>
        <v>655.34502923976595</v>
      </c>
      <c r="EP68" s="225">
        <f>IFERROR(INDEX(RTO2CF,$EL68,'ANVA-MDS'!ED$7),0)</f>
        <v>1092.3040935672516</v>
      </c>
      <c r="EQ68" s="225">
        <f>IFERROR(INDEX(RTO2CF,$EL68,'ANVA-MDS'!EE$7),0)</f>
        <v>0</v>
      </c>
      <c r="ER68" s="225">
        <f t="shared" si="183"/>
        <v>3</v>
      </c>
      <c r="ES68" s="225">
        <f t="shared" si="184"/>
        <v>2578.9649122807018</v>
      </c>
      <c r="ET68" s="212"/>
      <c r="EU68" s="212" t="s">
        <v>278</v>
      </c>
      <c r="EV68" s="211">
        <f>IF(ER114=0,"sd",EV67/EV66)</f>
        <v>1670.1946532999161</v>
      </c>
      <c r="EW68" s="214"/>
      <c r="EX68" s="225">
        <f t="shared" si="185"/>
        <v>2578.9649122807018</v>
      </c>
      <c r="EY68" s="212" t="s">
        <v>278</v>
      </c>
      <c r="EZ68" s="211" t="str">
        <f>IF(EZ83=0,"sd",EZ67/EZ66)</f>
        <v>sd</v>
      </c>
    </row>
    <row r="69" spans="1:156" ht="12.75" customHeight="1" x14ac:dyDescent="0.25">
      <c r="A69" s="236" t="s">
        <v>108</v>
      </c>
      <c r="B69" s="220" t="str">
        <f>'ANVA-MDS'!EJ70</f>
        <v>sd</v>
      </c>
      <c r="C69" s="237" t="str">
        <f>'ANVA-MDS'!EJ74</f>
        <v>sd</v>
      </c>
      <c r="D69" s="238" t="str">
        <f>IFERROR(C69/B69,"sd")</f>
        <v>sd</v>
      </c>
      <c r="E69" s="238" t="str">
        <f>IFERROR(D69/D71,"sd")</f>
        <v>sd</v>
      </c>
      <c r="F69" s="239" t="str">
        <f>IFERROR(FDIST(E69,B69,B71),"sd")</f>
        <v>sd</v>
      </c>
      <c r="G69" s="228">
        <v>0.05</v>
      </c>
      <c r="H69" s="196" t="str">
        <f>IF(F69&gt;G69,"ns",IF(F69&lt;0.001,"***",IF(F69&lt;0.01,"**",IF(F69&lt;0.05,"*",""))))</f>
        <v>ns</v>
      </c>
      <c r="J69" s="228">
        <v>5</v>
      </c>
      <c r="K69" s="229" t="str">
        <f t="shared" si="186"/>
        <v>Klein Cien años</v>
      </c>
      <c r="L69" s="230">
        <f t="shared" si="187"/>
        <v>4.5000000000000004E-4</v>
      </c>
      <c r="M69" s="230" t="str">
        <f t="shared" si="188"/>
        <v>ns</v>
      </c>
      <c r="N69" s="230" t="str">
        <f t="shared" si="188"/>
        <v>ns</v>
      </c>
      <c r="O69" s="230" t="str">
        <f t="shared" si="188"/>
        <v>ns</v>
      </c>
      <c r="P69" s="230" t="str">
        <f t="shared" si="188"/>
        <v>ns</v>
      </c>
      <c r="Q69" s="230" t="str">
        <f t="shared" si="188"/>
        <v>ns</v>
      </c>
      <c r="R69" s="230" t="str">
        <f t="shared" si="188"/>
        <v/>
      </c>
      <c r="S69" s="230" t="str">
        <f t="shared" si="188"/>
        <v/>
      </c>
      <c r="T69" s="230" t="str">
        <f t="shared" si="188"/>
        <v/>
      </c>
      <c r="U69" s="230" t="str">
        <f t="shared" si="188"/>
        <v/>
      </c>
      <c r="V69" s="230" t="str">
        <f t="shared" si="188"/>
        <v/>
      </c>
      <c r="W69" s="230" t="str">
        <f t="shared" si="189"/>
        <v/>
      </c>
      <c r="X69" s="230" t="str">
        <f t="shared" si="189"/>
        <v/>
      </c>
      <c r="Y69" s="230" t="str">
        <f t="shared" si="189"/>
        <v/>
      </c>
      <c r="Z69" s="230" t="str">
        <f t="shared" si="189"/>
        <v/>
      </c>
      <c r="AA69" s="230" t="str">
        <f t="shared" si="189"/>
        <v/>
      </c>
      <c r="AB69" s="230" t="str">
        <f t="shared" si="189"/>
        <v/>
      </c>
      <c r="AC69" s="230" t="str">
        <f t="shared" si="189"/>
        <v/>
      </c>
      <c r="AD69" s="230" t="str">
        <f t="shared" si="189"/>
        <v/>
      </c>
      <c r="AE69" s="230" t="str">
        <f t="shared" si="189"/>
        <v/>
      </c>
      <c r="AF69" s="230" t="str">
        <f t="shared" si="189"/>
        <v/>
      </c>
      <c r="AG69" s="230" t="str">
        <f t="shared" si="190"/>
        <v/>
      </c>
      <c r="AH69" s="230" t="str">
        <f t="shared" si="190"/>
        <v/>
      </c>
      <c r="AI69" s="230" t="str">
        <f t="shared" si="190"/>
        <v/>
      </c>
      <c r="AJ69" s="230" t="str">
        <f t="shared" si="190"/>
        <v/>
      </c>
      <c r="AK69" s="230" t="str">
        <f t="shared" si="190"/>
        <v/>
      </c>
      <c r="AL69" s="230" t="str">
        <f t="shared" si="190"/>
        <v/>
      </c>
      <c r="AM69" s="230" t="str">
        <f t="shared" si="190"/>
        <v/>
      </c>
      <c r="AN69" s="230" t="str">
        <f t="shared" si="190"/>
        <v/>
      </c>
      <c r="AO69" s="230" t="str">
        <f t="shared" si="190"/>
        <v/>
      </c>
      <c r="AP69" s="230" t="str">
        <f t="shared" si="190"/>
        <v/>
      </c>
      <c r="AQ69" s="230" t="str">
        <f t="shared" si="191"/>
        <v/>
      </c>
      <c r="AR69" s="230" t="str">
        <f t="shared" si="191"/>
        <v/>
      </c>
      <c r="AS69" s="230" t="str">
        <f t="shared" si="191"/>
        <v/>
      </c>
      <c r="AT69" s="230" t="str">
        <f t="shared" si="191"/>
        <v/>
      </c>
      <c r="AU69" s="230" t="str">
        <f t="shared" si="191"/>
        <v/>
      </c>
      <c r="AV69" s="230" t="str">
        <f t="shared" si="191"/>
        <v/>
      </c>
      <c r="AW69" s="230" t="str">
        <f t="shared" si="191"/>
        <v/>
      </c>
      <c r="AX69" s="230" t="str">
        <f t="shared" si="191"/>
        <v/>
      </c>
      <c r="AY69" s="230" t="str">
        <f t="shared" si="191"/>
        <v/>
      </c>
      <c r="AZ69" s="230" t="str">
        <f t="shared" si="191"/>
        <v/>
      </c>
      <c r="BA69" s="230" t="str">
        <f t="shared" si="192"/>
        <v/>
      </c>
      <c r="BB69" s="230" t="str">
        <f t="shared" si="192"/>
        <v/>
      </c>
      <c r="BC69" s="230" t="str">
        <f t="shared" si="192"/>
        <v/>
      </c>
      <c r="BD69" s="230" t="str">
        <f t="shared" si="192"/>
        <v/>
      </c>
      <c r="BE69" s="230" t="str">
        <f t="shared" si="192"/>
        <v/>
      </c>
      <c r="BF69" s="230" t="str">
        <f t="shared" si="192"/>
        <v/>
      </c>
      <c r="BG69" s="230" t="str">
        <f t="shared" si="192"/>
        <v/>
      </c>
      <c r="BH69" s="230" t="str">
        <f t="shared" si="192"/>
        <v/>
      </c>
      <c r="BI69" s="230" t="str">
        <f t="shared" si="192"/>
        <v/>
      </c>
      <c r="BJ69" s="230" t="str">
        <f t="shared" si="192"/>
        <v/>
      </c>
      <c r="BM69" s="236" t="s">
        <v>108</v>
      </c>
      <c r="BN69" s="220">
        <f>'ANVA-MDS'!EV70</f>
        <v>6</v>
      </c>
      <c r="BO69" s="237">
        <f>'ANVA-MDS'!EV74</f>
        <v>9528187.6713844538</v>
      </c>
      <c r="BP69" s="238">
        <f>IFERROR(BO69/BN69,"sd")</f>
        <v>1588031.2785640757</v>
      </c>
      <c r="BQ69" s="238">
        <f>IFERROR(BP69/BP71,"sd")</f>
        <v>21.69685290539697</v>
      </c>
      <c r="BR69" s="239">
        <f>IFERROR(FDIST(BQ69,BN69,BN71),"sd")</f>
        <v>8.7101265023607238E-6</v>
      </c>
      <c r="BS69" s="228">
        <v>0.05</v>
      </c>
      <c r="BT69" s="196" t="str">
        <f>IF(BR69&gt;BS69,"ns",IF(BR69&lt;0.001,"***",IF(BR69&lt;0.01,"**",IF(BR69&lt;0.05,"*",""))))</f>
        <v>***</v>
      </c>
      <c r="BV69" s="228">
        <v>5</v>
      </c>
      <c r="BW69" s="229" t="str">
        <f t="shared" si="193"/>
        <v>GUAYABO</v>
      </c>
      <c r="BX69" s="230">
        <f t="shared" si="194"/>
        <v>1301.2846003898633</v>
      </c>
      <c r="BY69" s="231" t="str">
        <f t="shared" si="195"/>
        <v>s</v>
      </c>
      <c r="BZ69" s="231" t="str">
        <f t="shared" si="195"/>
        <v>s</v>
      </c>
      <c r="CA69" s="231" t="str">
        <f t="shared" si="195"/>
        <v>s</v>
      </c>
      <c r="CB69" s="231" t="str">
        <f t="shared" si="195"/>
        <v>ns</v>
      </c>
      <c r="CC69" s="231" t="str">
        <f t="shared" si="195"/>
        <v>ns</v>
      </c>
      <c r="CD69" s="231" t="str">
        <f t="shared" si="195"/>
        <v/>
      </c>
      <c r="CE69" s="231" t="str">
        <f t="shared" si="195"/>
        <v/>
      </c>
      <c r="CF69" s="231" t="str">
        <f t="shared" si="195"/>
        <v/>
      </c>
      <c r="CG69" s="231" t="str">
        <f t="shared" si="195"/>
        <v/>
      </c>
      <c r="CH69" s="231" t="str">
        <f t="shared" si="195"/>
        <v/>
      </c>
      <c r="CI69" s="231" t="str">
        <f t="shared" si="196"/>
        <v/>
      </c>
      <c r="CJ69" s="231" t="str">
        <f t="shared" si="196"/>
        <v/>
      </c>
      <c r="CK69" s="231" t="str">
        <f t="shared" si="196"/>
        <v/>
      </c>
      <c r="CL69" s="231" t="str">
        <f t="shared" si="196"/>
        <v/>
      </c>
      <c r="CM69" s="231" t="str">
        <f t="shared" si="196"/>
        <v/>
      </c>
      <c r="CN69" s="231" t="str">
        <f t="shared" si="196"/>
        <v/>
      </c>
      <c r="CO69" s="231" t="str">
        <f t="shared" si="196"/>
        <v/>
      </c>
      <c r="CP69" s="231" t="str">
        <f t="shared" si="196"/>
        <v/>
      </c>
      <c r="CQ69" s="231" t="str">
        <f t="shared" si="196"/>
        <v/>
      </c>
      <c r="CR69" s="231" t="str">
        <f t="shared" si="196"/>
        <v/>
      </c>
      <c r="CS69" s="231" t="str">
        <f t="shared" si="197"/>
        <v/>
      </c>
      <c r="CT69" s="231" t="str">
        <f t="shared" si="197"/>
        <v/>
      </c>
      <c r="CU69" s="231" t="str">
        <f t="shared" si="197"/>
        <v/>
      </c>
      <c r="CV69" s="231" t="str">
        <f t="shared" si="197"/>
        <v/>
      </c>
      <c r="CW69" s="231" t="str">
        <f t="shared" si="197"/>
        <v/>
      </c>
      <c r="CX69" s="231" t="str">
        <f t="shared" si="197"/>
        <v/>
      </c>
      <c r="CY69" s="231" t="str">
        <f t="shared" si="197"/>
        <v/>
      </c>
      <c r="CZ69" s="231" t="str">
        <f t="shared" si="197"/>
        <v/>
      </c>
      <c r="DA69" s="231" t="str">
        <f t="shared" si="197"/>
        <v/>
      </c>
      <c r="DB69" s="231" t="str">
        <f t="shared" si="197"/>
        <v/>
      </c>
      <c r="DC69" s="231" t="str">
        <f t="shared" si="198"/>
        <v/>
      </c>
      <c r="DD69" s="231" t="str">
        <f t="shared" si="198"/>
        <v/>
      </c>
      <c r="DE69" s="231" t="str">
        <f t="shared" si="198"/>
        <v/>
      </c>
      <c r="DF69" s="231" t="str">
        <f t="shared" si="198"/>
        <v/>
      </c>
      <c r="DG69" s="231" t="str">
        <f t="shared" si="198"/>
        <v/>
      </c>
      <c r="DH69" s="231" t="str">
        <f t="shared" si="198"/>
        <v/>
      </c>
      <c r="DI69" s="231" t="str">
        <f t="shared" si="198"/>
        <v/>
      </c>
      <c r="DJ69" s="231" t="str">
        <f t="shared" si="198"/>
        <v/>
      </c>
      <c r="DK69" s="231" t="str">
        <f t="shared" si="198"/>
        <v/>
      </c>
      <c r="DL69" s="231" t="str">
        <f t="shared" si="198"/>
        <v/>
      </c>
      <c r="DM69" s="231" t="str">
        <f t="shared" si="199"/>
        <v/>
      </c>
      <c r="DN69" s="231" t="str">
        <f t="shared" si="199"/>
        <v/>
      </c>
      <c r="DO69" s="231" t="str">
        <f t="shared" si="199"/>
        <v/>
      </c>
      <c r="DP69" s="231" t="str">
        <f t="shared" si="199"/>
        <v/>
      </c>
      <c r="DQ69" s="231" t="str">
        <f t="shared" si="199"/>
        <v/>
      </c>
      <c r="DR69" s="231" t="str">
        <f t="shared" si="199"/>
        <v/>
      </c>
      <c r="DS69" s="231" t="str">
        <f t="shared" si="199"/>
        <v/>
      </c>
      <c r="DT69" s="231" t="str">
        <f t="shared" si="199"/>
        <v/>
      </c>
      <c r="DU69" s="231" t="str">
        <f t="shared" si="199"/>
        <v/>
      </c>
      <c r="DV69" s="231" t="str">
        <f t="shared" si="199"/>
        <v/>
      </c>
      <c r="DW69" s="232"/>
      <c r="DX69" s="232"/>
      <c r="DZ69" s="212">
        <f t="shared" si="200"/>
        <v>6</v>
      </c>
      <c r="EA69" s="224" t="str">
        <f t="shared" si="178"/>
        <v>Klein Geminis</v>
      </c>
      <c r="EB69" s="225">
        <f t="shared" si="179"/>
        <v>0</v>
      </c>
      <c r="EC69" s="225">
        <f t="shared" si="179"/>
        <v>0</v>
      </c>
      <c r="ED69" s="225">
        <f t="shared" si="179"/>
        <v>0</v>
      </c>
      <c r="EE69" s="225">
        <f t="shared" si="179"/>
        <v>0</v>
      </c>
      <c r="EF69" s="225">
        <f t="shared" si="180"/>
        <v>0</v>
      </c>
      <c r="EG69" s="225">
        <f t="shared" si="181"/>
        <v>0</v>
      </c>
      <c r="EH69" s="212"/>
      <c r="EI69" s="212" t="s">
        <v>279</v>
      </c>
      <c r="EJ69" s="211" t="str">
        <f>IF(EF114=0,"sd",EJ67^2/EJ66)</f>
        <v>sd</v>
      </c>
      <c r="EK69" s="214"/>
      <c r="EL69" s="212">
        <f t="shared" si="201"/>
        <v>6</v>
      </c>
      <c r="EM69" s="224" t="str">
        <f t="shared" si="182"/>
        <v>Klein Geminis</v>
      </c>
      <c r="EN69" s="225">
        <f>IFERROR(INDEX(RTO2CF,$EL69,'ANVA-MDS'!EB$7),0)</f>
        <v>1896.7953216374272</v>
      </c>
      <c r="EO69" s="225">
        <f>IFERROR(INDEX(RTO2CF,$EL69,'ANVA-MDS'!EC$7),0)</f>
        <v>1563.1929824561403</v>
      </c>
      <c r="EP69" s="225">
        <f>IFERROR(INDEX(RTO2CF,$EL69,'ANVA-MDS'!ED$7),0)</f>
        <v>1255.4385964912278</v>
      </c>
      <c r="EQ69" s="225">
        <f>IFERROR(INDEX(RTO2CF,$EL69,'ANVA-MDS'!EE$7),0)</f>
        <v>0</v>
      </c>
      <c r="ER69" s="225">
        <f t="shared" si="183"/>
        <v>3</v>
      </c>
      <c r="ES69" s="225">
        <f t="shared" si="184"/>
        <v>4715.4269005847955</v>
      </c>
      <c r="ET69" s="212"/>
      <c r="EU69" s="212" t="s">
        <v>279</v>
      </c>
      <c r="EV69" s="211">
        <f>IF(ER114=0,"sd",EV67^2/EV66)</f>
        <v>58580553.778144166</v>
      </c>
      <c r="EW69" s="214"/>
      <c r="EX69" s="225">
        <f t="shared" si="185"/>
        <v>4715.4269005847955</v>
      </c>
      <c r="EY69" s="212" t="s">
        <v>279</v>
      </c>
      <c r="EZ69" s="211" t="str">
        <f>IF(EZ83=0,"sd",EZ67^2/EZ66)</f>
        <v>sd</v>
      </c>
    </row>
    <row r="70" spans="1:156" ht="12.75" customHeight="1" x14ac:dyDescent="0.25">
      <c r="A70" s="236" t="s">
        <v>280</v>
      </c>
      <c r="B70" s="220" t="str">
        <f>'ANVA-MDS'!EJ71</f>
        <v>sd</v>
      </c>
      <c r="C70" s="237" t="str">
        <f>'ANVA-MDS'!EJ75</f>
        <v>sd</v>
      </c>
      <c r="D70" s="238" t="str">
        <f t="shared" ref="D70:D71" si="202">IFERROR(C70/B70,"sd")</f>
        <v>sd</v>
      </c>
      <c r="E70" s="238" t="str">
        <f>IFERROR(D70/D71,"sd")</f>
        <v>sd</v>
      </c>
      <c r="F70" s="239" t="str">
        <f>IFERROR(FDIST(E70,B70,B71),"sd")</f>
        <v>sd</v>
      </c>
      <c r="G70" s="228">
        <v>0.05</v>
      </c>
      <c r="H70" s="196" t="str">
        <f>IF(F70&gt;G70,"ns",IF(F70&lt;0.001,"***",IF(F70&lt;0.01,"**",IF(F70&lt;0.05,"*",""))))</f>
        <v>ns</v>
      </c>
      <c r="J70" s="228">
        <v>6</v>
      </c>
      <c r="K70" s="229" t="str">
        <f t="shared" si="186"/>
        <v>Klein Geminis</v>
      </c>
      <c r="L70" s="230">
        <f t="shared" si="187"/>
        <v>4.4000000000000002E-4</v>
      </c>
      <c r="M70" s="230" t="str">
        <f t="shared" si="188"/>
        <v>ns</v>
      </c>
      <c r="N70" s="230" t="str">
        <f t="shared" si="188"/>
        <v>ns</v>
      </c>
      <c r="O70" s="230" t="str">
        <f t="shared" si="188"/>
        <v>ns</v>
      </c>
      <c r="P70" s="230" t="str">
        <f t="shared" si="188"/>
        <v>ns</v>
      </c>
      <c r="Q70" s="230" t="str">
        <f t="shared" si="188"/>
        <v>ns</v>
      </c>
      <c r="R70" s="230" t="str">
        <f t="shared" si="188"/>
        <v>ns</v>
      </c>
      <c r="S70" s="230" t="str">
        <f t="shared" si="188"/>
        <v/>
      </c>
      <c r="T70" s="230" t="str">
        <f t="shared" si="188"/>
        <v/>
      </c>
      <c r="U70" s="230" t="str">
        <f t="shared" si="188"/>
        <v/>
      </c>
      <c r="V70" s="230" t="str">
        <f t="shared" si="188"/>
        <v/>
      </c>
      <c r="W70" s="230" t="str">
        <f t="shared" si="189"/>
        <v/>
      </c>
      <c r="X70" s="230" t="str">
        <f t="shared" si="189"/>
        <v/>
      </c>
      <c r="Y70" s="230" t="str">
        <f t="shared" si="189"/>
        <v/>
      </c>
      <c r="Z70" s="230" t="str">
        <f t="shared" si="189"/>
        <v/>
      </c>
      <c r="AA70" s="230" t="str">
        <f t="shared" si="189"/>
        <v/>
      </c>
      <c r="AB70" s="230" t="str">
        <f t="shared" si="189"/>
        <v/>
      </c>
      <c r="AC70" s="230" t="str">
        <f t="shared" si="189"/>
        <v/>
      </c>
      <c r="AD70" s="230" t="str">
        <f t="shared" si="189"/>
        <v/>
      </c>
      <c r="AE70" s="230" t="str">
        <f t="shared" si="189"/>
        <v/>
      </c>
      <c r="AF70" s="230" t="str">
        <f t="shared" si="189"/>
        <v/>
      </c>
      <c r="AG70" s="230" t="str">
        <f t="shared" si="190"/>
        <v/>
      </c>
      <c r="AH70" s="230" t="str">
        <f t="shared" si="190"/>
        <v/>
      </c>
      <c r="AI70" s="230" t="str">
        <f t="shared" si="190"/>
        <v/>
      </c>
      <c r="AJ70" s="230" t="str">
        <f t="shared" si="190"/>
        <v/>
      </c>
      <c r="AK70" s="230" t="str">
        <f t="shared" si="190"/>
        <v/>
      </c>
      <c r="AL70" s="230" t="str">
        <f t="shared" si="190"/>
        <v/>
      </c>
      <c r="AM70" s="230" t="str">
        <f t="shared" si="190"/>
        <v/>
      </c>
      <c r="AN70" s="230" t="str">
        <f t="shared" si="190"/>
        <v/>
      </c>
      <c r="AO70" s="230" t="str">
        <f t="shared" si="190"/>
        <v/>
      </c>
      <c r="AP70" s="230" t="str">
        <f t="shared" si="190"/>
        <v/>
      </c>
      <c r="AQ70" s="230" t="str">
        <f t="shared" si="191"/>
        <v/>
      </c>
      <c r="AR70" s="230" t="str">
        <f t="shared" si="191"/>
        <v/>
      </c>
      <c r="AS70" s="230" t="str">
        <f t="shared" si="191"/>
        <v/>
      </c>
      <c r="AT70" s="230" t="str">
        <f t="shared" si="191"/>
        <v/>
      </c>
      <c r="AU70" s="230" t="str">
        <f t="shared" si="191"/>
        <v/>
      </c>
      <c r="AV70" s="230" t="str">
        <f t="shared" si="191"/>
        <v/>
      </c>
      <c r="AW70" s="230" t="str">
        <f t="shared" si="191"/>
        <v/>
      </c>
      <c r="AX70" s="230" t="str">
        <f t="shared" si="191"/>
        <v/>
      </c>
      <c r="AY70" s="230" t="str">
        <f t="shared" si="191"/>
        <v/>
      </c>
      <c r="AZ70" s="230" t="str">
        <f t="shared" si="191"/>
        <v/>
      </c>
      <c r="BA70" s="230" t="str">
        <f t="shared" si="192"/>
        <v/>
      </c>
      <c r="BB70" s="230" t="str">
        <f t="shared" si="192"/>
        <v/>
      </c>
      <c r="BC70" s="230" t="str">
        <f t="shared" si="192"/>
        <v/>
      </c>
      <c r="BD70" s="230" t="str">
        <f t="shared" si="192"/>
        <v/>
      </c>
      <c r="BE70" s="230" t="str">
        <f t="shared" si="192"/>
        <v/>
      </c>
      <c r="BF70" s="230" t="str">
        <f t="shared" si="192"/>
        <v/>
      </c>
      <c r="BG70" s="230" t="str">
        <f t="shared" si="192"/>
        <v/>
      </c>
      <c r="BH70" s="230" t="str">
        <f t="shared" si="192"/>
        <v/>
      </c>
      <c r="BI70" s="230" t="str">
        <f t="shared" si="192"/>
        <v/>
      </c>
      <c r="BJ70" s="230" t="str">
        <f t="shared" si="192"/>
        <v/>
      </c>
      <c r="BM70" s="236" t="s">
        <v>280</v>
      </c>
      <c r="BN70" s="220">
        <f>'ANVA-MDS'!EV71</f>
        <v>2</v>
      </c>
      <c r="BO70" s="237">
        <f>'ANVA-MDS'!EV75</f>
        <v>36791.567876830697</v>
      </c>
      <c r="BP70" s="238">
        <f t="shared" ref="BP70:BP71" si="203">IFERROR(BO70/BN70,"sd")</f>
        <v>18395.783938415349</v>
      </c>
      <c r="BQ70" s="238">
        <f>IFERROR(BP70/BP71,"sd")</f>
        <v>0.25133674857598681</v>
      </c>
      <c r="BR70" s="239">
        <f>IFERROR(FDIST(BQ70,BN70,BN71),"sd")</f>
        <v>0.78175404486612121</v>
      </c>
      <c r="BS70" s="228">
        <v>0.05</v>
      </c>
      <c r="BT70" s="196" t="str">
        <f>IF(BR70&gt;BS70,"ns",IF(BR70&lt;0.001,"***",IF(BR70&lt;0.01,"**",IF(BR70&lt;0.05,"*",""))))</f>
        <v>ns</v>
      </c>
      <c r="BV70" s="228">
        <v>6</v>
      </c>
      <c r="BW70" s="229" t="str">
        <f t="shared" si="193"/>
        <v>Klein Cien años</v>
      </c>
      <c r="BX70" s="230">
        <f t="shared" si="194"/>
        <v>859.65497076023394</v>
      </c>
      <c r="BY70" s="231" t="str">
        <f t="shared" si="195"/>
        <v>s</v>
      </c>
      <c r="BZ70" s="231" t="str">
        <f t="shared" si="195"/>
        <v>s</v>
      </c>
      <c r="CA70" s="231" t="str">
        <f t="shared" si="195"/>
        <v>s</v>
      </c>
      <c r="CB70" s="231" t="str">
        <f t="shared" si="195"/>
        <v>s</v>
      </c>
      <c r="CC70" s="231" t="str">
        <f t="shared" si="195"/>
        <v>ns</v>
      </c>
      <c r="CD70" s="231" t="str">
        <f t="shared" si="195"/>
        <v>ns</v>
      </c>
      <c r="CE70" s="231" t="str">
        <f t="shared" si="195"/>
        <v/>
      </c>
      <c r="CF70" s="231" t="str">
        <f t="shared" si="195"/>
        <v/>
      </c>
      <c r="CG70" s="231" t="str">
        <f t="shared" si="195"/>
        <v/>
      </c>
      <c r="CH70" s="231" t="str">
        <f t="shared" si="195"/>
        <v/>
      </c>
      <c r="CI70" s="231" t="str">
        <f t="shared" si="196"/>
        <v/>
      </c>
      <c r="CJ70" s="231" t="str">
        <f t="shared" si="196"/>
        <v/>
      </c>
      <c r="CK70" s="231" t="str">
        <f t="shared" si="196"/>
        <v/>
      </c>
      <c r="CL70" s="231" t="str">
        <f t="shared" si="196"/>
        <v/>
      </c>
      <c r="CM70" s="231" t="str">
        <f t="shared" si="196"/>
        <v/>
      </c>
      <c r="CN70" s="231" t="str">
        <f t="shared" si="196"/>
        <v/>
      </c>
      <c r="CO70" s="231" t="str">
        <f t="shared" si="196"/>
        <v/>
      </c>
      <c r="CP70" s="231" t="str">
        <f t="shared" si="196"/>
        <v/>
      </c>
      <c r="CQ70" s="231" t="str">
        <f t="shared" si="196"/>
        <v/>
      </c>
      <c r="CR70" s="231" t="str">
        <f t="shared" si="196"/>
        <v/>
      </c>
      <c r="CS70" s="231" t="str">
        <f t="shared" si="197"/>
        <v/>
      </c>
      <c r="CT70" s="231" t="str">
        <f t="shared" si="197"/>
        <v/>
      </c>
      <c r="CU70" s="231" t="str">
        <f t="shared" si="197"/>
        <v/>
      </c>
      <c r="CV70" s="231" t="str">
        <f t="shared" si="197"/>
        <v/>
      </c>
      <c r="CW70" s="231" t="str">
        <f t="shared" si="197"/>
        <v/>
      </c>
      <c r="CX70" s="231" t="str">
        <f t="shared" si="197"/>
        <v/>
      </c>
      <c r="CY70" s="231" t="str">
        <f t="shared" si="197"/>
        <v/>
      </c>
      <c r="CZ70" s="231" t="str">
        <f t="shared" si="197"/>
        <v/>
      </c>
      <c r="DA70" s="231" t="str">
        <f t="shared" si="197"/>
        <v/>
      </c>
      <c r="DB70" s="231" t="str">
        <f t="shared" si="197"/>
        <v/>
      </c>
      <c r="DC70" s="231" t="str">
        <f t="shared" si="198"/>
        <v/>
      </c>
      <c r="DD70" s="231" t="str">
        <f t="shared" si="198"/>
        <v/>
      </c>
      <c r="DE70" s="231" t="str">
        <f t="shared" si="198"/>
        <v/>
      </c>
      <c r="DF70" s="231" t="str">
        <f t="shared" si="198"/>
        <v/>
      </c>
      <c r="DG70" s="231" t="str">
        <f t="shared" si="198"/>
        <v/>
      </c>
      <c r="DH70" s="231" t="str">
        <f t="shared" si="198"/>
        <v/>
      </c>
      <c r="DI70" s="231" t="str">
        <f t="shared" si="198"/>
        <v/>
      </c>
      <c r="DJ70" s="231" t="str">
        <f t="shared" si="198"/>
        <v/>
      </c>
      <c r="DK70" s="231" t="str">
        <f t="shared" si="198"/>
        <v/>
      </c>
      <c r="DL70" s="231" t="str">
        <f t="shared" si="198"/>
        <v/>
      </c>
      <c r="DM70" s="231" t="str">
        <f t="shared" si="199"/>
        <v/>
      </c>
      <c r="DN70" s="231" t="str">
        <f t="shared" si="199"/>
        <v/>
      </c>
      <c r="DO70" s="231" t="str">
        <f t="shared" si="199"/>
        <v/>
      </c>
      <c r="DP70" s="231" t="str">
        <f t="shared" si="199"/>
        <v/>
      </c>
      <c r="DQ70" s="231" t="str">
        <f t="shared" si="199"/>
        <v/>
      </c>
      <c r="DR70" s="231" t="str">
        <f t="shared" si="199"/>
        <v/>
      </c>
      <c r="DS70" s="231" t="str">
        <f t="shared" si="199"/>
        <v/>
      </c>
      <c r="DT70" s="231" t="str">
        <f t="shared" si="199"/>
        <v/>
      </c>
      <c r="DU70" s="231" t="str">
        <f t="shared" si="199"/>
        <v/>
      </c>
      <c r="DV70" s="231" t="str">
        <f t="shared" si="199"/>
        <v/>
      </c>
      <c r="DW70" s="232"/>
      <c r="DX70" s="232"/>
      <c r="DZ70" s="212">
        <f t="shared" si="200"/>
        <v>7</v>
      </c>
      <c r="EA70" s="224" t="str">
        <f t="shared" si="178"/>
        <v>Klein Minerva</v>
      </c>
      <c r="EB70" s="225">
        <f t="shared" si="179"/>
        <v>0</v>
      </c>
      <c r="EC70" s="225">
        <f t="shared" si="179"/>
        <v>0</v>
      </c>
      <c r="ED70" s="225">
        <f t="shared" si="179"/>
        <v>0</v>
      </c>
      <c r="EE70" s="225">
        <f t="shared" si="179"/>
        <v>0</v>
      </c>
      <c r="EF70" s="225">
        <f t="shared" si="180"/>
        <v>0</v>
      </c>
      <c r="EG70" s="225">
        <f t="shared" si="181"/>
        <v>0</v>
      </c>
      <c r="EH70" s="212"/>
      <c r="EI70" s="212" t="s">
        <v>281</v>
      </c>
      <c r="EJ70" s="226" t="str">
        <f>IF(EF114=0,"sd",EJ64-1)</f>
        <v>sd</v>
      </c>
      <c r="EK70" s="214"/>
      <c r="EL70" s="212">
        <f t="shared" si="201"/>
        <v>7</v>
      </c>
      <c r="EM70" s="224" t="str">
        <f t="shared" si="182"/>
        <v>Klein Minerva</v>
      </c>
      <c r="EN70" s="225">
        <f>IFERROR(INDEX(RTO2CF,$EL70,'ANVA-MDS'!EB$7),0)</f>
        <v>726.19298245614038</v>
      </c>
      <c r="EO70" s="225">
        <f>IFERROR(INDEX(RTO2CF,$EL70,'ANVA-MDS'!EC$7),0)</f>
        <v>857.68421052631584</v>
      </c>
      <c r="EP70" s="225">
        <f>IFERROR(INDEX(RTO2CF,$EL70,'ANVA-MDS'!ED$7),0)</f>
        <v>858.84210526315769</v>
      </c>
      <c r="EQ70" s="225">
        <f>IFERROR(INDEX(RTO2CF,$EL70,'ANVA-MDS'!EE$7),0)</f>
        <v>0</v>
      </c>
      <c r="ER70" s="225">
        <f t="shared" si="183"/>
        <v>3</v>
      </c>
      <c r="ES70" s="225">
        <f t="shared" si="184"/>
        <v>2442.7192982456136</v>
      </c>
      <c r="ET70" s="212"/>
      <c r="EU70" s="212" t="s">
        <v>281</v>
      </c>
      <c r="EV70" s="226">
        <f>IF(ER114=0,"sd",EV64-1)</f>
        <v>6</v>
      </c>
      <c r="EW70" s="214"/>
      <c r="EX70" s="225">
        <f t="shared" si="185"/>
        <v>2442.7192982456136</v>
      </c>
      <c r="EY70" s="212" t="s">
        <v>281</v>
      </c>
      <c r="EZ70" s="226" t="str">
        <f>IF(EZ83=0,"sd",EZ64-1)</f>
        <v>sd</v>
      </c>
    </row>
    <row r="71" spans="1:156" ht="12.75" customHeight="1" x14ac:dyDescent="0.25">
      <c r="A71" s="236" t="s">
        <v>282</v>
      </c>
      <c r="B71" s="240" t="str">
        <f>'ANVA-MDS'!EJ72</f>
        <v>sd</v>
      </c>
      <c r="C71" s="237" t="str">
        <f>'ANVA-MDS'!EJ76</f>
        <v>sd</v>
      </c>
      <c r="D71" s="238" t="str">
        <f t="shared" si="202"/>
        <v>sd</v>
      </c>
      <c r="E71" s="241"/>
      <c r="F71" s="241"/>
      <c r="J71" s="228">
        <v>7</v>
      </c>
      <c r="K71" s="229" t="str">
        <f t="shared" si="186"/>
        <v>Klein Minerva</v>
      </c>
      <c r="L71" s="230">
        <f t="shared" si="187"/>
        <v>4.3000000000000004E-4</v>
      </c>
      <c r="M71" s="230" t="str">
        <f t="shared" si="188"/>
        <v>ns</v>
      </c>
      <c r="N71" s="230" t="str">
        <f t="shared" si="188"/>
        <v>ns</v>
      </c>
      <c r="O71" s="230" t="str">
        <f t="shared" si="188"/>
        <v>ns</v>
      </c>
      <c r="P71" s="230" t="str">
        <f t="shared" si="188"/>
        <v>ns</v>
      </c>
      <c r="Q71" s="230" t="str">
        <f t="shared" si="188"/>
        <v>ns</v>
      </c>
      <c r="R71" s="230" t="str">
        <f t="shared" si="188"/>
        <v>ns</v>
      </c>
      <c r="S71" s="230" t="str">
        <f t="shared" si="188"/>
        <v>ns</v>
      </c>
      <c r="T71" s="230" t="str">
        <f t="shared" si="188"/>
        <v/>
      </c>
      <c r="U71" s="230" t="str">
        <f t="shared" si="188"/>
        <v/>
      </c>
      <c r="V71" s="230" t="str">
        <f t="shared" si="188"/>
        <v/>
      </c>
      <c r="W71" s="230" t="str">
        <f t="shared" si="189"/>
        <v/>
      </c>
      <c r="X71" s="230" t="str">
        <f t="shared" si="189"/>
        <v/>
      </c>
      <c r="Y71" s="230" t="str">
        <f t="shared" si="189"/>
        <v/>
      </c>
      <c r="Z71" s="230" t="str">
        <f t="shared" si="189"/>
        <v/>
      </c>
      <c r="AA71" s="230" t="str">
        <f t="shared" si="189"/>
        <v/>
      </c>
      <c r="AB71" s="230" t="str">
        <f t="shared" si="189"/>
        <v/>
      </c>
      <c r="AC71" s="230" t="str">
        <f t="shared" si="189"/>
        <v/>
      </c>
      <c r="AD71" s="230" t="str">
        <f t="shared" si="189"/>
        <v/>
      </c>
      <c r="AE71" s="230" t="str">
        <f t="shared" si="189"/>
        <v/>
      </c>
      <c r="AF71" s="230" t="str">
        <f t="shared" si="189"/>
        <v/>
      </c>
      <c r="AG71" s="230" t="str">
        <f t="shared" si="190"/>
        <v/>
      </c>
      <c r="AH71" s="230" t="str">
        <f t="shared" si="190"/>
        <v/>
      </c>
      <c r="AI71" s="230" t="str">
        <f t="shared" si="190"/>
        <v/>
      </c>
      <c r="AJ71" s="230" t="str">
        <f t="shared" si="190"/>
        <v/>
      </c>
      <c r="AK71" s="230" t="str">
        <f t="shared" si="190"/>
        <v/>
      </c>
      <c r="AL71" s="230" t="str">
        <f t="shared" si="190"/>
        <v/>
      </c>
      <c r="AM71" s="230" t="str">
        <f t="shared" si="190"/>
        <v/>
      </c>
      <c r="AN71" s="230" t="str">
        <f t="shared" si="190"/>
        <v/>
      </c>
      <c r="AO71" s="230" t="str">
        <f t="shared" si="190"/>
        <v/>
      </c>
      <c r="AP71" s="230" t="str">
        <f t="shared" si="190"/>
        <v/>
      </c>
      <c r="AQ71" s="230" t="str">
        <f t="shared" si="191"/>
        <v/>
      </c>
      <c r="AR71" s="230" t="str">
        <f t="shared" si="191"/>
        <v/>
      </c>
      <c r="AS71" s="230" t="str">
        <f t="shared" si="191"/>
        <v/>
      </c>
      <c r="AT71" s="230" t="str">
        <f t="shared" si="191"/>
        <v/>
      </c>
      <c r="AU71" s="230" t="str">
        <f t="shared" si="191"/>
        <v/>
      </c>
      <c r="AV71" s="230" t="str">
        <f t="shared" si="191"/>
        <v/>
      </c>
      <c r="AW71" s="230" t="str">
        <f t="shared" si="191"/>
        <v/>
      </c>
      <c r="AX71" s="230" t="str">
        <f t="shared" si="191"/>
        <v/>
      </c>
      <c r="AY71" s="230" t="str">
        <f t="shared" si="191"/>
        <v/>
      </c>
      <c r="AZ71" s="230" t="str">
        <f t="shared" si="191"/>
        <v/>
      </c>
      <c r="BA71" s="230" t="str">
        <f t="shared" si="192"/>
        <v/>
      </c>
      <c r="BB71" s="230" t="str">
        <f t="shared" si="192"/>
        <v/>
      </c>
      <c r="BC71" s="230" t="str">
        <f t="shared" si="192"/>
        <v/>
      </c>
      <c r="BD71" s="230" t="str">
        <f t="shared" si="192"/>
        <v/>
      </c>
      <c r="BE71" s="230" t="str">
        <f t="shared" si="192"/>
        <v/>
      </c>
      <c r="BF71" s="230" t="str">
        <f t="shared" si="192"/>
        <v/>
      </c>
      <c r="BG71" s="230" t="str">
        <f t="shared" si="192"/>
        <v/>
      </c>
      <c r="BH71" s="230" t="str">
        <f t="shared" si="192"/>
        <v/>
      </c>
      <c r="BI71" s="230" t="str">
        <f t="shared" si="192"/>
        <v/>
      </c>
      <c r="BJ71" s="230" t="str">
        <f t="shared" si="192"/>
        <v/>
      </c>
      <c r="BM71" s="236" t="s">
        <v>282</v>
      </c>
      <c r="BN71" s="240">
        <f>'ANVA-MDS'!EV72</f>
        <v>12</v>
      </c>
      <c r="BO71" s="237">
        <f>'ANVA-MDS'!EV76</f>
        <v>878301.35669255257</v>
      </c>
      <c r="BP71" s="238">
        <f t="shared" si="203"/>
        <v>73191.779724379376</v>
      </c>
      <c r="BQ71" s="241"/>
      <c r="BR71" s="241"/>
      <c r="BS71" s="197"/>
      <c r="BT71" s="197"/>
      <c r="BV71" s="228">
        <v>7</v>
      </c>
      <c r="BW71" s="229" t="str">
        <f t="shared" si="193"/>
        <v>Klein Minerva</v>
      </c>
      <c r="BX71" s="230">
        <f t="shared" si="194"/>
        <v>814.23976608187115</v>
      </c>
      <c r="BY71" s="231" t="str">
        <f t="shared" si="195"/>
        <v>s</v>
      </c>
      <c r="BZ71" s="231" t="str">
        <f t="shared" si="195"/>
        <v>s</v>
      </c>
      <c r="CA71" s="231" t="str">
        <f t="shared" si="195"/>
        <v>s</v>
      </c>
      <c r="CB71" s="231" t="str">
        <f t="shared" si="195"/>
        <v>s</v>
      </c>
      <c r="CC71" s="231" t="str">
        <f t="shared" si="195"/>
        <v>s</v>
      </c>
      <c r="CD71" s="231" t="str">
        <f t="shared" si="195"/>
        <v>ns</v>
      </c>
      <c r="CE71" s="231" t="str">
        <f t="shared" si="195"/>
        <v>ns</v>
      </c>
      <c r="CF71" s="231" t="str">
        <f t="shared" si="195"/>
        <v/>
      </c>
      <c r="CG71" s="231" t="str">
        <f t="shared" si="195"/>
        <v/>
      </c>
      <c r="CH71" s="231" t="str">
        <f t="shared" si="195"/>
        <v/>
      </c>
      <c r="CI71" s="231" t="str">
        <f t="shared" si="196"/>
        <v/>
      </c>
      <c r="CJ71" s="231" t="str">
        <f t="shared" si="196"/>
        <v/>
      </c>
      <c r="CK71" s="231" t="str">
        <f t="shared" si="196"/>
        <v/>
      </c>
      <c r="CL71" s="231" t="str">
        <f t="shared" si="196"/>
        <v/>
      </c>
      <c r="CM71" s="231" t="str">
        <f t="shared" si="196"/>
        <v/>
      </c>
      <c r="CN71" s="231" t="str">
        <f t="shared" si="196"/>
        <v/>
      </c>
      <c r="CO71" s="231" t="str">
        <f t="shared" si="196"/>
        <v/>
      </c>
      <c r="CP71" s="231" t="str">
        <f t="shared" si="196"/>
        <v/>
      </c>
      <c r="CQ71" s="231" t="str">
        <f t="shared" si="196"/>
        <v/>
      </c>
      <c r="CR71" s="231" t="str">
        <f t="shared" si="196"/>
        <v/>
      </c>
      <c r="CS71" s="231" t="str">
        <f t="shared" si="197"/>
        <v/>
      </c>
      <c r="CT71" s="231" t="str">
        <f t="shared" si="197"/>
        <v/>
      </c>
      <c r="CU71" s="231" t="str">
        <f t="shared" si="197"/>
        <v/>
      </c>
      <c r="CV71" s="231" t="str">
        <f t="shared" si="197"/>
        <v/>
      </c>
      <c r="CW71" s="231" t="str">
        <f t="shared" si="197"/>
        <v/>
      </c>
      <c r="CX71" s="231" t="str">
        <f t="shared" si="197"/>
        <v/>
      </c>
      <c r="CY71" s="231" t="str">
        <f t="shared" si="197"/>
        <v/>
      </c>
      <c r="CZ71" s="231" t="str">
        <f t="shared" si="197"/>
        <v/>
      </c>
      <c r="DA71" s="231" t="str">
        <f t="shared" si="197"/>
        <v/>
      </c>
      <c r="DB71" s="231" t="str">
        <f t="shared" si="197"/>
        <v/>
      </c>
      <c r="DC71" s="231" t="str">
        <f t="shared" si="198"/>
        <v/>
      </c>
      <c r="DD71" s="231" t="str">
        <f t="shared" si="198"/>
        <v/>
      </c>
      <c r="DE71" s="231" t="str">
        <f t="shared" si="198"/>
        <v/>
      </c>
      <c r="DF71" s="231" t="str">
        <f t="shared" si="198"/>
        <v/>
      </c>
      <c r="DG71" s="231" t="str">
        <f t="shared" si="198"/>
        <v/>
      </c>
      <c r="DH71" s="231" t="str">
        <f t="shared" si="198"/>
        <v/>
      </c>
      <c r="DI71" s="231" t="str">
        <f t="shared" si="198"/>
        <v/>
      </c>
      <c r="DJ71" s="231" t="str">
        <f t="shared" si="198"/>
        <v/>
      </c>
      <c r="DK71" s="231" t="str">
        <f t="shared" si="198"/>
        <v/>
      </c>
      <c r="DL71" s="231" t="str">
        <f t="shared" si="198"/>
        <v/>
      </c>
      <c r="DM71" s="231" t="str">
        <f t="shared" si="199"/>
        <v/>
      </c>
      <c r="DN71" s="231" t="str">
        <f t="shared" si="199"/>
        <v/>
      </c>
      <c r="DO71" s="231" t="str">
        <f t="shared" si="199"/>
        <v/>
      </c>
      <c r="DP71" s="231" t="str">
        <f t="shared" si="199"/>
        <v/>
      </c>
      <c r="DQ71" s="231" t="str">
        <f t="shared" si="199"/>
        <v/>
      </c>
      <c r="DR71" s="231" t="str">
        <f t="shared" si="199"/>
        <v/>
      </c>
      <c r="DS71" s="231" t="str">
        <f t="shared" si="199"/>
        <v/>
      </c>
      <c r="DT71" s="231" t="str">
        <f t="shared" si="199"/>
        <v/>
      </c>
      <c r="DU71" s="231" t="str">
        <f t="shared" si="199"/>
        <v/>
      </c>
      <c r="DV71" s="231" t="str">
        <f t="shared" si="199"/>
        <v/>
      </c>
      <c r="DW71" s="232"/>
      <c r="DX71" s="232"/>
      <c r="DZ71" s="212">
        <f t="shared" si="200"/>
        <v>8</v>
      </c>
      <c r="EA71" s="224">
        <f t="shared" si="178"/>
        <v>0</v>
      </c>
      <c r="EB71" s="225">
        <f t="shared" si="179"/>
        <v>0</v>
      </c>
      <c r="EC71" s="225">
        <f t="shared" si="179"/>
        <v>0</v>
      </c>
      <c r="ED71" s="225">
        <f t="shared" si="179"/>
        <v>0</v>
      </c>
      <c r="EE71" s="225">
        <f t="shared" si="179"/>
        <v>0</v>
      </c>
      <c r="EF71" s="225">
        <f t="shared" si="180"/>
        <v>0</v>
      </c>
      <c r="EG71" s="225">
        <f t="shared" si="181"/>
        <v>0</v>
      </c>
      <c r="EH71" s="212"/>
      <c r="EI71" s="212" t="s">
        <v>283</v>
      </c>
      <c r="EJ71" s="226" t="str">
        <f>IF(EF114=0,"sd",EJ65-1)</f>
        <v>sd</v>
      </c>
      <c r="EK71" s="214"/>
      <c r="EL71" s="212">
        <f t="shared" si="201"/>
        <v>8</v>
      </c>
      <c r="EM71" s="224">
        <f t="shared" si="182"/>
        <v>0</v>
      </c>
      <c r="EN71" s="225">
        <f>IFERROR(INDEX(RTO2CF,$EL71,'ANVA-MDS'!EB$7),0)</f>
        <v>0</v>
      </c>
      <c r="EO71" s="225">
        <f>IFERROR(INDEX(RTO2CF,$EL71,'ANVA-MDS'!EC$7),0)</f>
        <v>0</v>
      </c>
      <c r="EP71" s="225">
        <f>IFERROR(INDEX(RTO2CF,$EL71,'ANVA-MDS'!ED$7),0)</f>
        <v>0</v>
      </c>
      <c r="EQ71" s="225">
        <f>IFERROR(INDEX(RTO2CF,$EL71,'ANVA-MDS'!EE$7),0)</f>
        <v>0</v>
      </c>
      <c r="ER71" s="225">
        <f t="shared" si="183"/>
        <v>0</v>
      </c>
      <c r="ES71" s="225">
        <f t="shared" si="184"/>
        <v>0</v>
      </c>
      <c r="ET71" s="212"/>
      <c r="EU71" s="212" t="s">
        <v>283</v>
      </c>
      <c r="EV71" s="226">
        <f>IF(ER114=0,"sd",EV65-1)</f>
        <v>2</v>
      </c>
      <c r="EW71" s="214"/>
      <c r="EX71" s="225">
        <f t="shared" si="185"/>
        <v>0</v>
      </c>
      <c r="EY71" s="212" t="s">
        <v>283</v>
      </c>
      <c r="EZ71" s="226" t="str">
        <f>IF(EZ83=0,"sd",(EZ65-1)*EZ77)</f>
        <v>sd</v>
      </c>
    </row>
    <row r="72" spans="1:156" ht="12.75" customHeight="1" x14ac:dyDescent="0.25">
      <c r="A72" s="236" t="s">
        <v>261</v>
      </c>
      <c r="B72" s="220" t="str">
        <f>EJ73</f>
        <v>sd</v>
      </c>
      <c r="C72" s="237" t="str">
        <f>'ANVA-MDS'!EJ77</f>
        <v>sd</v>
      </c>
      <c r="D72" s="241"/>
      <c r="E72" s="241"/>
      <c r="F72" s="241"/>
      <c r="J72" s="228">
        <v>8</v>
      </c>
      <c r="K72" s="229">
        <f t="shared" si="186"/>
        <v>0</v>
      </c>
      <c r="L72" s="230">
        <f t="shared" si="187"/>
        <v>4.2000000000000002E-4</v>
      </c>
      <c r="M72" s="230" t="str">
        <f t="shared" si="188"/>
        <v>ns</v>
      </c>
      <c r="N72" s="230" t="str">
        <f t="shared" si="188"/>
        <v>ns</v>
      </c>
      <c r="O72" s="230" t="str">
        <f t="shared" si="188"/>
        <v>ns</v>
      </c>
      <c r="P72" s="230" t="str">
        <f t="shared" si="188"/>
        <v>ns</v>
      </c>
      <c r="Q72" s="230" t="str">
        <f t="shared" si="188"/>
        <v>ns</v>
      </c>
      <c r="R72" s="230" t="str">
        <f t="shared" si="188"/>
        <v>ns</v>
      </c>
      <c r="S72" s="230" t="str">
        <f t="shared" si="188"/>
        <v>ns</v>
      </c>
      <c r="T72" s="230" t="str">
        <f t="shared" si="188"/>
        <v>ns</v>
      </c>
      <c r="U72" s="230" t="str">
        <f t="shared" si="188"/>
        <v/>
      </c>
      <c r="V72" s="230" t="str">
        <f t="shared" si="188"/>
        <v/>
      </c>
      <c r="W72" s="230" t="str">
        <f t="shared" si="189"/>
        <v/>
      </c>
      <c r="X72" s="230" t="str">
        <f t="shared" si="189"/>
        <v/>
      </c>
      <c r="Y72" s="230" t="str">
        <f t="shared" si="189"/>
        <v/>
      </c>
      <c r="Z72" s="230" t="str">
        <f t="shared" si="189"/>
        <v/>
      </c>
      <c r="AA72" s="230" t="str">
        <f t="shared" si="189"/>
        <v/>
      </c>
      <c r="AB72" s="230" t="str">
        <f t="shared" si="189"/>
        <v/>
      </c>
      <c r="AC72" s="230" t="str">
        <f t="shared" si="189"/>
        <v/>
      </c>
      <c r="AD72" s="230" t="str">
        <f t="shared" si="189"/>
        <v/>
      </c>
      <c r="AE72" s="230" t="str">
        <f t="shared" si="189"/>
        <v/>
      </c>
      <c r="AF72" s="230" t="str">
        <f t="shared" si="189"/>
        <v/>
      </c>
      <c r="AG72" s="230" t="str">
        <f t="shared" si="190"/>
        <v/>
      </c>
      <c r="AH72" s="230" t="str">
        <f t="shared" si="190"/>
        <v/>
      </c>
      <c r="AI72" s="230" t="str">
        <f t="shared" si="190"/>
        <v/>
      </c>
      <c r="AJ72" s="230" t="str">
        <f t="shared" si="190"/>
        <v/>
      </c>
      <c r="AK72" s="230" t="str">
        <f t="shared" si="190"/>
        <v/>
      </c>
      <c r="AL72" s="230" t="str">
        <f t="shared" si="190"/>
        <v/>
      </c>
      <c r="AM72" s="230" t="str">
        <f t="shared" si="190"/>
        <v/>
      </c>
      <c r="AN72" s="230" t="str">
        <f t="shared" si="190"/>
        <v/>
      </c>
      <c r="AO72" s="230" t="str">
        <f t="shared" si="190"/>
        <v/>
      </c>
      <c r="AP72" s="230" t="str">
        <f t="shared" si="190"/>
        <v/>
      </c>
      <c r="AQ72" s="230" t="str">
        <f t="shared" si="191"/>
        <v/>
      </c>
      <c r="AR72" s="230" t="str">
        <f t="shared" si="191"/>
        <v/>
      </c>
      <c r="AS72" s="230" t="str">
        <f t="shared" si="191"/>
        <v/>
      </c>
      <c r="AT72" s="230" t="str">
        <f t="shared" si="191"/>
        <v/>
      </c>
      <c r="AU72" s="230" t="str">
        <f t="shared" si="191"/>
        <v/>
      </c>
      <c r="AV72" s="230" t="str">
        <f t="shared" si="191"/>
        <v/>
      </c>
      <c r="AW72" s="230" t="str">
        <f t="shared" si="191"/>
        <v/>
      </c>
      <c r="AX72" s="230" t="str">
        <f t="shared" si="191"/>
        <v/>
      </c>
      <c r="AY72" s="230" t="str">
        <f t="shared" si="191"/>
        <v/>
      </c>
      <c r="AZ72" s="230" t="str">
        <f t="shared" si="191"/>
        <v/>
      </c>
      <c r="BA72" s="230" t="str">
        <f t="shared" si="192"/>
        <v/>
      </c>
      <c r="BB72" s="230" t="str">
        <f t="shared" si="192"/>
        <v/>
      </c>
      <c r="BC72" s="230" t="str">
        <f t="shared" si="192"/>
        <v/>
      </c>
      <c r="BD72" s="230" t="str">
        <f t="shared" si="192"/>
        <v/>
      </c>
      <c r="BE72" s="230" t="str">
        <f t="shared" si="192"/>
        <v/>
      </c>
      <c r="BF72" s="230" t="str">
        <f t="shared" si="192"/>
        <v/>
      </c>
      <c r="BG72" s="230" t="str">
        <f t="shared" si="192"/>
        <v/>
      </c>
      <c r="BH72" s="230" t="str">
        <f t="shared" si="192"/>
        <v/>
      </c>
      <c r="BI72" s="230" t="str">
        <f t="shared" si="192"/>
        <v/>
      </c>
      <c r="BJ72" s="230" t="str">
        <f t="shared" si="192"/>
        <v/>
      </c>
      <c r="BM72" s="236" t="s">
        <v>261</v>
      </c>
      <c r="BN72" s="220">
        <f>EV73</f>
        <v>20</v>
      </c>
      <c r="BO72" s="237">
        <f>'ANVA-MDS'!EV77</f>
        <v>10443280.595953837</v>
      </c>
      <c r="BP72" s="241"/>
      <c r="BQ72" s="241"/>
      <c r="BR72" s="241"/>
      <c r="BS72" s="197"/>
      <c r="BT72" s="197"/>
      <c r="BV72" s="228">
        <v>8</v>
      </c>
      <c r="BW72" s="229">
        <f t="shared" si="193"/>
        <v>0</v>
      </c>
      <c r="BX72" s="230">
        <f t="shared" si="194"/>
        <v>4.2000000000000002E-4</v>
      </c>
      <c r="BY72" s="231" t="str">
        <f t="shared" si="195"/>
        <v>s</v>
      </c>
      <c r="BZ72" s="231" t="str">
        <f t="shared" si="195"/>
        <v>s</v>
      </c>
      <c r="CA72" s="231" t="str">
        <f t="shared" si="195"/>
        <v>s</v>
      </c>
      <c r="CB72" s="231" t="str">
        <f t="shared" si="195"/>
        <v>s</v>
      </c>
      <c r="CC72" s="231" t="str">
        <f t="shared" si="195"/>
        <v>s</v>
      </c>
      <c r="CD72" s="231" t="str">
        <f t="shared" si="195"/>
        <v>s</v>
      </c>
      <c r="CE72" s="231" t="str">
        <f t="shared" si="195"/>
        <v>s</v>
      </c>
      <c r="CF72" s="231" t="str">
        <f t="shared" si="195"/>
        <v>ns</v>
      </c>
      <c r="CG72" s="231" t="str">
        <f t="shared" si="195"/>
        <v/>
      </c>
      <c r="CH72" s="231" t="str">
        <f t="shared" si="195"/>
        <v/>
      </c>
      <c r="CI72" s="231" t="str">
        <f t="shared" si="196"/>
        <v/>
      </c>
      <c r="CJ72" s="231" t="str">
        <f t="shared" si="196"/>
        <v/>
      </c>
      <c r="CK72" s="231" t="str">
        <f t="shared" si="196"/>
        <v/>
      </c>
      <c r="CL72" s="231" t="str">
        <f t="shared" si="196"/>
        <v/>
      </c>
      <c r="CM72" s="231" t="str">
        <f t="shared" si="196"/>
        <v/>
      </c>
      <c r="CN72" s="231" t="str">
        <f t="shared" si="196"/>
        <v/>
      </c>
      <c r="CO72" s="231" t="str">
        <f t="shared" si="196"/>
        <v/>
      </c>
      <c r="CP72" s="231" t="str">
        <f t="shared" si="196"/>
        <v/>
      </c>
      <c r="CQ72" s="231" t="str">
        <f t="shared" si="196"/>
        <v/>
      </c>
      <c r="CR72" s="231" t="str">
        <f t="shared" si="196"/>
        <v/>
      </c>
      <c r="CS72" s="231" t="str">
        <f t="shared" si="197"/>
        <v/>
      </c>
      <c r="CT72" s="231" t="str">
        <f t="shared" si="197"/>
        <v/>
      </c>
      <c r="CU72" s="231" t="str">
        <f t="shared" si="197"/>
        <v/>
      </c>
      <c r="CV72" s="231" t="str">
        <f t="shared" si="197"/>
        <v/>
      </c>
      <c r="CW72" s="231" t="str">
        <f t="shared" si="197"/>
        <v/>
      </c>
      <c r="CX72" s="231" t="str">
        <f t="shared" si="197"/>
        <v/>
      </c>
      <c r="CY72" s="231" t="str">
        <f t="shared" si="197"/>
        <v/>
      </c>
      <c r="CZ72" s="231" t="str">
        <f t="shared" si="197"/>
        <v/>
      </c>
      <c r="DA72" s="231" t="str">
        <f t="shared" si="197"/>
        <v/>
      </c>
      <c r="DB72" s="231" t="str">
        <f t="shared" si="197"/>
        <v/>
      </c>
      <c r="DC72" s="231" t="str">
        <f t="shared" si="198"/>
        <v/>
      </c>
      <c r="DD72" s="231" t="str">
        <f t="shared" si="198"/>
        <v/>
      </c>
      <c r="DE72" s="231" t="str">
        <f t="shared" si="198"/>
        <v/>
      </c>
      <c r="DF72" s="231" t="str">
        <f t="shared" si="198"/>
        <v/>
      </c>
      <c r="DG72" s="231" t="str">
        <f t="shared" si="198"/>
        <v/>
      </c>
      <c r="DH72" s="231" t="str">
        <f t="shared" si="198"/>
        <v/>
      </c>
      <c r="DI72" s="231" t="str">
        <f t="shared" si="198"/>
        <v/>
      </c>
      <c r="DJ72" s="231" t="str">
        <f t="shared" si="198"/>
        <v/>
      </c>
      <c r="DK72" s="231" t="str">
        <f t="shared" si="198"/>
        <v/>
      </c>
      <c r="DL72" s="231" t="str">
        <f t="shared" si="198"/>
        <v/>
      </c>
      <c r="DM72" s="231" t="str">
        <f t="shared" si="199"/>
        <v/>
      </c>
      <c r="DN72" s="231" t="str">
        <f t="shared" si="199"/>
        <v/>
      </c>
      <c r="DO72" s="231" t="str">
        <f t="shared" si="199"/>
        <v/>
      </c>
      <c r="DP72" s="231" t="str">
        <f t="shared" si="199"/>
        <v/>
      </c>
      <c r="DQ72" s="231" t="str">
        <f t="shared" si="199"/>
        <v/>
      </c>
      <c r="DR72" s="231" t="str">
        <f t="shared" si="199"/>
        <v/>
      </c>
      <c r="DS72" s="231" t="str">
        <f t="shared" si="199"/>
        <v/>
      </c>
      <c r="DT72" s="231" t="str">
        <f t="shared" si="199"/>
        <v/>
      </c>
      <c r="DU72" s="231" t="str">
        <f t="shared" si="199"/>
        <v/>
      </c>
      <c r="DV72" s="231" t="str">
        <f t="shared" si="199"/>
        <v/>
      </c>
      <c r="DW72" s="232"/>
      <c r="DX72" s="232"/>
      <c r="DZ72" s="212">
        <f t="shared" si="200"/>
        <v>9</v>
      </c>
      <c r="EA72" s="224">
        <f t="shared" si="178"/>
        <v>0</v>
      </c>
      <c r="EB72" s="225">
        <f t="shared" si="179"/>
        <v>0</v>
      </c>
      <c r="EC72" s="225">
        <f t="shared" si="179"/>
        <v>0</v>
      </c>
      <c r="ED72" s="225">
        <f t="shared" si="179"/>
        <v>0</v>
      </c>
      <c r="EE72" s="225">
        <f t="shared" si="179"/>
        <v>0</v>
      </c>
      <c r="EF72" s="225">
        <f t="shared" si="180"/>
        <v>0</v>
      </c>
      <c r="EG72" s="225">
        <f t="shared" si="181"/>
        <v>0</v>
      </c>
      <c r="EH72" s="212"/>
      <c r="EI72" s="212" t="s">
        <v>284</v>
      </c>
      <c r="EJ72" s="211" t="str">
        <f>IF(EF114=0,"sd",EJ70*EJ71)</f>
        <v>sd</v>
      </c>
      <c r="EK72" s="214"/>
      <c r="EL72" s="212">
        <f t="shared" si="201"/>
        <v>9</v>
      </c>
      <c r="EM72" s="224">
        <f t="shared" si="182"/>
        <v>0</v>
      </c>
      <c r="EN72" s="225">
        <f>IFERROR(INDEX(RTO2CF,$EL72,'ANVA-MDS'!EB$7),0)</f>
        <v>0</v>
      </c>
      <c r="EO72" s="225">
        <f>IFERROR(INDEX(RTO2CF,$EL72,'ANVA-MDS'!EC$7),0)</f>
        <v>0</v>
      </c>
      <c r="EP72" s="225">
        <f>IFERROR(INDEX(RTO2CF,$EL72,'ANVA-MDS'!ED$7),0)</f>
        <v>0</v>
      </c>
      <c r="EQ72" s="225">
        <f>IFERROR(INDEX(RTO2CF,$EL72,'ANVA-MDS'!EE$7),0)</f>
        <v>0</v>
      </c>
      <c r="ER72" s="225">
        <f t="shared" si="183"/>
        <v>0</v>
      </c>
      <c r="ES72" s="225">
        <f t="shared" si="184"/>
        <v>0</v>
      </c>
      <c r="ET72" s="212"/>
      <c r="EU72" s="212" t="s">
        <v>284</v>
      </c>
      <c r="EV72" s="211">
        <f>IF(ER114=0,"sd",EV70*EV71)</f>
        <v>12</v>
      </c>
      <c r="EW72" s="214"/>
      <c r="EX72" s="225">
        <f t="shared" si="185"/>
        <v>0</v>
      </c>
      <c r="EY72" s="212" t="s">
        <v>284</v>
      </c>
      <c r="EZ72" s="233" t="str">
        <f>IF(EZ83=0,"sd",EZ71*EZ70)</f>
        <v>sd</v>
      </c>
    </row>
    <row r="73" spans="1:156" ht="12.75" customHeight="1" x14ac:dyDescent="0.25">
      <c r="A73" s="242" t="s">
        <v>366</v>
      </c>
      <c r="J73" s="228">
        <v>9</v>
      </c>
      <c r="K73" s="229">
        <f t="shared" si="186"/>
        <v>0</v>
      </c>
      <c r="L73" s="230">
        <f t="shared" si="187"/>
        <v>4.1000000000000005E-4</v>
      </c>
      <c r="M73" s="230" t="str">
        <f t="shared" si="188"/>
        <v>ns</v>
      </c>
      <c r="N73" s="230" t="str">
        <f t="shared" si="188"/>
        <v>ns</v>
      </c>
      <c r="O73" s="230" t="str">
        <f t="shared" si="188"/>
        <v>ns</v>
      </c>
      <c r="P73" s="230" t="str">
        <f t="shared" si="188"/>
        <v>ns</v>
      </c>
      <c r="Q73" s="230" t="str">
        <f t="shared" si="188"/>
        <v>ns</v>
      </c>
      <c r="R73" s="230" t="str">
        <f t="shared" si="188"/>
        <v>ns</v>
      </c>
      <c r="S73" s="230" t="str">
        <f t="shared" si="188"/>
        <v>ns</v>
      </c>
      <c r="T73" s="230" t="str">
        <f t="shared" si="188"/>
        <v>ns</v>
      </c>
      <c r="U73" s="230" t="str">
        <f t="shared" si="188"/>
        <v>ns</v>
      </c>
      <c r="V73" s="230" t="str">
        <f t="shared" si="188"/>
        <v/>
      </c>
      <c r="W73" s="230" t="str">
        <f t="shared" si="189"/>
        <v/>
      </c>
      <c r="X73" s="230" t="str">
        <f t="shared" si="189"/>
        <v/>
      </c>
      <c r="Y73" s="230" t="str">
        <f t="shared" si="189"/>
        <v/>
      </c>
      <c r="Z73" s="230" t="str">
        <f t="shared" si="189"/>
        <v/>
      </c>
      <c r="AA73" s="230" t="str">
        <f t="shared" si="189"/>
        <v/>
      </c>
      <c r="AB73" s="230" t="str">
        <f t="shared" si="189"/>
        <v/>
      </c>
      <c r="AC73" s="230" t="str">
        <f t="shared" si="189"/>
        <v/>
      </c>
      <c r="AD73" s="230" t="str">
        <f t="shared" si="189"/>
        <v/>
      </c>
      <c r="AE73" s="230" t="str">
        <f t="shared" si="189"/>
        <v/>
      </c>
      <c r="AF73" s="230" t="str">
        <f t="shared" si="189"/>
        <v/>
      </c>
      <c r="AG73" s="230" t="str">
        <f t="shared" si="190"/>
        <v/>
      </c>
      <c r="AH73" s="230" t="str">
        <f t="shared" si="190"/>
        <v/>
      </c>
      <c r="AI73" s="230" t="str">
        <f t="shared" si="190"/>
        <v/>
      </c>
      <c r="AJ73" s="230" t="str">
        <f t="shared" si="190"/>
        <v/>
      </c>
      <c r="AK73" s="230" t="str">
        <f t="shared" si="190"/>
        <v/>
      </c>
      <c r="AL73" s="230" t="str">
        <f t="shared" si="190"/>
        <v/>
      </c>
      <c r="AM73" s="230" t="str">
        <f t="shared" si="190"/>
        <v/>
      </c>
      <c r="AN73" s="230" t="str">
        <f t="shared" si="190"/>
        <v/>
      </c>
      <c r="AO73" s="230" t="str">
        <f t="shared" si="190"/>
        <v/>
      </c>
      <c r="AP73" s="230" t="str">
        <f t="shared" si="190"/>
        <v/>
      </c>
      <c r="AQ73" s="230" t="str">
        <f t="shared" si="191"/>
        <v/>
      </c>
      <c r="AR73" s="230" t="str">
        <f t="shared" si="191"/>
        <v/>
      </c>
      <c r="AS73" s="230" t="str">
        <f t="shared" si="191"/>
        <v/>
      </c>
      <c r="AT73" s="230" t="str">
        <f t="shared" si="191"/>
        <v/>
      </c>
      <c r="AU73" s="230" t="str">
        <f t="shared" si="191"/>
        <v/>
      </c>
      <c r="AV73" s="230" t="str">
        <f t="shared" si="191"/>
        <v/>
      </c>
      <c r="AW73" s="230" t="str">
        <f t="shared" si="191"/>
        <v/>
      </c>
      <c r="AX73" s="230" t="str">
        <f t="shared" si="191"/>
        <v/>
      </c>
      <c r="AY73" s="230" t="str">
        <f t="shared" si="191"/>
        <v/>
      </c>
      <c r="AZ73" s="230" t="str">
        <f t="shared" si="191"/>
        <v/>
      </c>
      <c r="BA73" s="230" t="str">
        <f t="shared" si="192"/>
        <v/>
      </c>
      <c r="BB73" s="230" t="str">
        <f t="shared" si="192"/>
        <v/>
      </c>
      <c r="BC73" s="230" t="str">
        <f t="shared" si="192"/>
        <v/>
      </c>
      <c r="BD73" s="230" t="str">
        <f t="shared" si="192"/>
        <v/>
      </c>
      <c r="BE73" s="230" t="str">
        <f t="shared" si="192"/>
        <v/>
      </c>
      <c r="BF73" s="230" t="str">
        <f t="shared" si="192"/>
        <v/>
      </c>
      <c r="BG73" s="230" t="str">
        <f t="shared" si="192"/>
        <v/>
      </c>
      <c r="BH73" s="230" t="str">
        <f t="shared" si="192"/>
        <v/>
      </c>
      <c r="BI73" s="230" t="str">
        <f t="shared" si="192"/>
        <v/>
      </c>
      <c r="BJ73" s="230" t="str">
        <f t="shared" si="192"/>
        <v/>
      </c>
      <c r="BM73" s="242" t="s">
        <v>366</v>
      </c>
      <c r="BS73" s="197"/>
      <c r="BT73" s="197"/>
      <c r="BV73" s="228">
        <v>9</v>
      </c>
      <c r="BW73" s="229">
        <f t="shared" si="193"/>
        <v>0</v>
      </c>
      <c r="BX73" s="230">
        <f t="shared" si="194"/>
        <v>4.1000000000000005E-4</v>
      </c>
      <c r="BY73" s="231" t="str">
        <f t="shared" si="195"/>
        <v>s</v>
      </c>
      <c r="BZ73" s="231" t="str">
        <f t="shared" si="195"/>
        <v>s</v>
      </c>
      <c r="CA73" s="231" t="str">
        <f t="shared" si="195"/>
        <v>s</v>
      </c>
      <c r="CB73" s="231" t="str">
        <f t="shared" si="195"/>
        <v>s</v>
      </c>
      <c r="CC73" s="231" t="str">
        <f t="shared" si="195"/>
        <v>s</v>
      </c>
      <c r="CD73" s="231" t="str">
        <f t="shared" si="195"/>
        <v>s</v>
      </c>
      <c r="CE73" s="231" t="str">
        <f t="shared" si="195"/>
        <v>s</v>
      </c>
      <c r="CF73" s="231" t="str">
        <f t="shared" si="195"/>
        <v>ns</v>
      </c>
      <c r="CG73" s="231" t="str">
        <f t="shared" si="195"/>
        <v>ns</v>
      </c>
      <c r="CH73" s="231" t="str">
        <f t="shared" si="195"/>
        <v/>
      </c>
      <c r="CI73" s="231" t="str">
        <f t="shared" si="196"/>
        <v/>
      </c>
      <c r="CJ73" s="231" t="str">
        <f t="shared" si="196"/>
        <v/>
      </c>
      <c r="CK73" s="231" t="str">
        <f t="shared" si="196"/>
        <v/>
      </c>
      <c r="CL73" s="231" t="str">
        <f t="shared" si="196"/>
        <v/>
      </c>
      <c r="CM73" s="231" t="str">
        <f t="shared" si="196"/>
        <v/>
      </c>
      <c r="CN73" s="231" t="str">
        <f t="shared" si="196"/>
        <v/>
      </c>
      <c r="CO73" s="231" t="str">
        <f t="shared" si="196"/>
        <v/>
      </c>
      <c r="CP73" s="231" t="str">
        <f t="shared" si="196"/>
        <v/>
      </c>
      <c r="CQ73" s="231" t="str">
        <f t="shared" si="196"/>
        <v/>
      </c>
      <c r="CR73" s="231" t="str">
        <f t="shared" si="196"/>
        <v/>
      </c>
      <c r="CS73" s="231" t="str">
        <f t="shared" si="197"/>
        <v/>
      </c>
      <c r="CT73" s="231" t="str">
        <f t="shared" si="197"/>
        <v/>
      </c>
      <c r="CU73" s="231" t="str">
        <f t="shared" si="197"/>
        <v/>
      </c>
      <c r="CV73" s="231" t="str">
        <f t="shared" si="197"/>
        <v/>
      </c>
      <c r="CW73" s="231" t="str">
        <f t="shared" si="197"/>
        <v/>
      </c>
      <c r="CX73" s="231" t="str">
        <f t="shared" si="197"/>
        <v/>
      </c>
      <c r="CY73" s="231" t="str">
        <f t="shared" si="197"/>
        <v/>
      </c>
      <c r="CZ73" s="231" t="str">
        <f t="shared" si="197"/>
        <v/>
      </c>
      <c r="DA73" s="231" t="str">
        <f t="shared" si="197"/>
        <v/>
      </c>
      <c r="DB73" s="231" t="str">
        <f t="shared" si="197"/>
        <v/>
      </c>
      <c r="DC73" s="231" t="str">
        <f t="shared" si="198"/>
        <v/>
      </c>
      <c r="DD73" s="231" t="str">
        <f t="shared" si="198"/>
        <v/>
      </c>
      <c r="DE73" s="231" t="str">
        <f t="shared" si="198"/>
        <v/>
      </c>
      <c r="DF73" s="231" t="str">
        <f t="shared" si="198"/>
        <v/>
      </c>
      <c r="DG73" s="231" t="str">
        <f t="shared" si="198"/>
        <v/>
      </c>
      <c r="DH73" s="231" t="str">
        <f t="shared" si="198"/>
        <v/>
      </c>
      <c r="DI73" s="231" t="str">
        <f t="shared" si="198"/>
        <v/>
      </c>
      <c r="DJ73" s="231" t="str">
        <f t="shared" si="198"/>
        <v/>
      </c>
      <c r="DK73" s="231" t="str">
        <f t="shared" si="198"/>
        <v/>
      </c>
      <c r="DL73" s="231" t="str">
        <f t="shared" si="198"/>
        <v/>
      </c>
      <c r="DM73" s="231" t="str">
        <f t="shared" si="199"/>
        <v/>
      </c>
      <c r="DN73" s="231" t="str">
        <f t="shared" si="199"/>
        <v/>
      </c>
      <c r="DO73" s="231" t="str">
        <f t="shared" si="199"/>
        <v/>
      </c>
      <c r="DP73" s="231" t="str">
        <f t="shared" si="199"/>
        <v/>
      </c>
      <c r="DQ73" s="231" t="str">
        <f t="shared" si="199"/>
        <v/>
      </c>
      <c r="DR73" s="231" t="str">
        <f t="shared" si="199"/>
        <v/>
      </c>
      <c r="DS73" s="231" t="str">
        <f t="shared" si="199"/>
        <v/>
      </c>
      <c r="DT73" s="231" t="str">
        <f t="shared" si="199"/>
        <v/>
      </c>
      <c r="DU73" s="231" t="str">
        <f t="shared" si="199"/>
        <v/>
      </c>
      <c r="DV73" s="231" t="str">
        <f t="shared" si="199"/>
        <v/>
      </c>
      <c r="DW73" s="232"/>
      <c r="DX73" s="232"/>
      <c r="DZ73" s="212">
        <f t="shared" si="200"/>
        <v>10</v>
      </c>
      <c r="EA73" s="224">
        <f t="shared" si="178"/>
        <v>0</v>
      </c>
      <c r="EB73" s="225">
        <f t="shared" si="179"/>
        <v>0</v>
      </c>
      <c r="EC73" s="225">
        <f t="shared" si="179"/>
        <v>0</v>
      </c>
      <c r="ED73" s="225">
        <f t="shared" si="179"/>
        <v>0</v>
      </c>
      <c r="EE73" s="225">
        <f t="shared" si="179"/>
        <v>0</v>
      </c>
      <c r="EF73" s="225">
        <f t="shared" si="180"/>
        <v>0</v>
      </c>
      <c r="EG73" s="225">
        <f t="shared" si="181"/>
        <v>0</v>
      </c>
      <c r="EH73" s="212"/>
      <c r="EI73" s="212" t="s">
        <v>285</v>
      </c>
      <c r="EJ73" s="211" t="str">
        <f>IF(EF114=0,"sd",SUM(EJ70:EJ72))</f>
        <v>sd</v>
      </c>
      <c r="EK73" s="214"/>
      <c r="EL73" s="212">
        <f t="shared" si="201"/>
        <v>10</v>
      </c>
      <c r="EM73" s="224">
        <f t="shared" si="182"/>
        <v>0</v>
      </c>
      <c r="EN73" s="225">
        <f>IFERROR(INDEX(RTO2CF,$EL73,'ANVA-MDS'!EB$7),0)</f>
        <v>0</v>
      </c>
      <c r="EO73" s="225">
        <f>IFERROR(INDEX(RTO2CF,$EL73,'ANVA-MDS'!EC$7),0)</f>
        <v>0</v>
      </c>
      <c r="EP73" s="225">
        <f>IFERROR(INDEX(RTO2CF,$EL73,'ANVA-MDS'!ED$7),0)</f>
        <v>0</v>
      </c>
      <c r="EQ73" s="225">
        <f>IFERROR(INDEX(RTO2CF,$EL73,'ANVA-MDS'!EE$7),0)</f>
        <v>0</v>
      </c>
      <c r="ER73" s="225">
        <f t="shared" si="183"/>
        <v>0</v>
      </c>
      <c r="ES73" s="225">
        <f t="shared" si="184"/>
        <v>0</v>
      </c>
      <c r="ET73" s="212"/>
      <c r="EU73" s="212" t="s">
        <v>285</v>
      </c>
      <c r="EV73" s="211">
        <f>IF(ER114=0,"sd",SUM(EV70:EV72))</f>
        <v>20</v>
      </c>
      <c r="EW73" s="214"/>
      <c r="EX73" s="225">
        <f t="shared" si="185"/>
        <v>0</v>
      </c>
      <c r="EY73" s="212" t="s">
        <v>286</v>
      </c>
      <c r="EZ73" s="233" t="str">
        <f t="array" ref="EZ73">IF(EZ83=0,"sd",SUM(IF(EX64:EX113&gt;1,(EX64:EX113)^2))/(EZ65*EZ77)-EZ69)</f>
        <v>sd</v>
      </c>
    </row>
    <row r="74" spans="1:156" ht="12.75" customHeight="1" x14ac:dyDescent="0.25">
      <c r="A74" s="243"/>
      <c r="J74" s="228">
        <v>10</v>
      </c>
      <c r="K74" s="229">
        <f t="shared" ref="K74" si="204">IFERROR(INDEX(RTO2SF_ORD,J74,1),"sd")</f>
        <v>0</v>
      </c>
      <c r="L74" s="230">
        <f t="shared" ref="L74" si="205">IFERROR(INDEX(RTO2SF_ORD,J74,2),"sd")</f>
        <v>4.0000000000000002E-4</v>
      </c>
      <c r="M74" s="230" t="str">
        <f t="shared" ref="M74:V74" si="206">IF(M$8&gt;$J74,"",IF($F$69&gt;$G$69,"ns",IF(ABS($L74-INDEX(RTO2SF_ORD,M$8,2))&gt;$B$84,"s","ns")))</f>
        <v>ns</v>
      </c>
      <c r="N74" s="230" t="str">
        <f t="shared" si="206"/>
        <v>ns</v>
      </c>
      <c r="O74" s="230" t="str">
        <f t="shared" si="206"/>
        <v>ns</v>
      </c>
      <c r="P74" s="230" t="str">
        <f t="shared" si="206"/>
        <v>ns</v>
      </c>
      <c r="Q74" s="230" t="str">
        <f t="shared" si="206"/>
        <v>ns</v>
      </c>
      <c r="R74" s="230" t="str">
        <f t="shared" si="206"/>
        <v>ns</v>
      </c>
      <c r="S74" s="230" t="str">
        <f t="shared" si="206"/>
        <v>ns</v>
      </c>
      <c r="T74" s="230" t="str">
        <f t="shared" si="206"/>
        <v>ns</v>
      </c>
      <c r="U74" s="230" t="str">
        <f t="shared" si="206"/>
        <v>ns</v>
      </c>
      <c r="V74" s="230" t="str">
        <f t="shared" si="206"/>
        <v>ns</v>
      </c>
      <c r="W74" s="230" t="str">
        <f t="shared" ref="W74:AF74" si="207">IF(W$8&gt;$J74,"",IF($F$69&gt;$G$69,"ns",IF(ABS($L74-INDEX(RTO2SF_ORD,W$8,2))&gt;$B$84,"s","ns")))</f>
        <v/>
      </c>
      <c r="X74" s="230" t="str">
        <f t="shared" si="207"/>
        <v/>
      </c>
      <c r="Y74" s="230" t="str">
        <f t="shared" si="207"/>
        <v/>
      </c>
      <c r="Z74" s="230" t="str">
        <f t="shared" si="207"/>
        <v/>
      </c>
      <c r="AA74" s="230" t="str">
        <f t="shared" si="207"/>
        <v/>
      </c>
      <c r="AB74" s="230" t="str">
        <f t="shared" si="207"/>
        <v/>
      </c>
      <c r="AC74" s="230" t="str">
        <f t="shared" si="207"/>
        <v/>
      </c>
      <c r="AD74" s="230" t="str">
        <f t="shared" si="207"/>
        <v/>
      </c>
      <c r="AE74" s="230" t="str">
        <f t="shared" si="207"/>
        <v/>
      </c>
      <c r="AF74" s="230" t="str">
        <f t="shared" si="207"/>
        <v/>
      </c>
      <c r="AG74" s="230" t="str">
        <f t="shared" ref="AG74:AP74" si="208">IF(AG$8&gt;$J74,"",IF($F$69&gt;$G$69,"ns",IF(ABS($L74-INDEX(RTO2SF_ORD,AG$8,2))&gt;$B$84,"s","ns")))</f>
        <v/>
      </c>
      <c r="AH74" s="230" t="str">
        <f t="shared" si="208"/>
        <v/>
      </c>
      <c r="AI74" s="230" t="str">
        <f t="shared" si="208"/>
        <v/>
      </c>
      <c r="AJ74" s="230" t="str">
        <f t="shared" si="208"/>
        <v/>
      </c>
      <c r="AK74" s="230" t="str">
        <f t="shared" si="208"/>
        <v/>
      </c>
      <c r="AL74" s="230" t="str">
        <f t="shared" si="208"/>
        <v/>
      </c>
      <c r="AM74" s="230" t="str">
        <f t="shared" si="208"/>
        <v/>
      </c>
      <c r="AN74" s="230" t="str">
        <f t="shared" si="208"/>
        <v/>
      </c>
      <c r="AO74" s="230" t="str">
        <f t="shared" si="208"/>
        <v/>
      </c>
      <c r="AP74" s="230" t="str">
        <f t="shared" si="208"/>
        <v/>
      </c>
      <c r="AQ74" s="230" t="str">
        <f t="shared" ref="AQ74:AZ74" si="209">IF(AQ$8&gt;$J74,"",IF($F$69&gt;$G$69,"ns",IF(ABS($L74-INDEX(RTO2SF_ORD,AQ$8,2))&gt;$B$84,"s","ns")))</f>
        <v/>
      </c>
      <c r="AR74" s="230" t="str">
        <f t="shared" si="209"/>
        <v/>
      </c>
      <c r="AS74" s="230" t="str">
        <f t="shared" si="209"/>
        <v/>
      </c>
      <c r="AT74" s="230" t="str">
        <f t="shared" si="209"/>
        <v/>
      </c>
      <c r="AU74" s="230" t="str">
        <f t="shared" si="209"/>
        <v/>
      </c>
      <c r="AV74" s="230" t="str">
        <f t="shared" si="209"/>
        <v/>
      </c>
      <c r="AW74" s="230" t="str">
        <f t="shared" si="209"/>
        <v/>
      </c>
      <c r="AX74" s="230" t="str">
        <f t="shared" si="209"/>
        <v/>
      </c>
      <c r="AY74" s="230" t="str">
        <f t="shared" si="209"/>
        <v/>
      </c>
      <c r="AZ74" s="230" t="str">
        <f t="shared" si="209"/>
        <v/>
      </c>
      <c r="BA74" s="230" t="str">
        <f t="shared" ref="BA74:BJ74" si="210">IF(BA$8&gt;$J74,"",IF($F$69&gt;$G$69,"ns",IF(ABS($L74-INDEX(RTO2SF_ORD,BA$8,2))&gt;$B$84,"s","ns")))</f>
        <v/>
      </c>
      <c r="BB74" s="230" t="str">
        <f t="shared" si="210"/>
        <v/>
      </c>
      <c r="BC74" s="230" t="str">
        <f t="shared" si="210"/>
        <v/>
      </c>
      <c r="BD74" s="230" t="str">
        <f t="shared" si="210"/>
        <v/>
      </c>
      <c r="BE74" s="230" t="str">
        <f t="shared" si="210"/>
        <v/>
      </c>
      <c r="BF74" s="230" t="str">
        <f t="shared" si="210"/>
        <v/>
      </c>
      <c r="BG74" s="230" t="str">
        <f t="shared" si="210"/>
        <v/>
      </c>
      <c r="BH74" s="230" t="str">
        <f t="shared" si="210"/>
        <v/>
      </c>
      <c r="BI74" s="230" t="str">
        <f t="shared" si="210"/>
        <v/>
      </c>
      <c r="BJ74" s="230" t="str">
        <f t="shared" si="210"/>
        <v/>
      </c>
      <c r="BM74" s="243"/>
      <c r="BS74" s="197"/>
      <c r="BT74" s="197"/>
      <c r="BV74" s="228">
        <v>10</v>
      </c>
      <c r="BW74" s="229">
        <f t="shared" ref="BW74" si="211">IFERROR(INDEX(RTO2CF_ORD,BV74,1),"sd")</f>
        <v>0</v>
      </c>
      <c r="BX74" s="230">
        <f t="shared" ref="BX74" si="212">IFERROR(INDEX(RTO2CF_ORD,BV74,2),"sd")</f>
        <v>4.0000000000000002E-4</v>
      </c>
      <c r="BY74" s="231" t="str">
        <f t="shared" ref="BY74:CH74" si="213">IF(BY$8&gt;$BV74,"",IF($BR$69&gt;$BS$69,"ns",IF(ABS($BX74-INDEX(RTO2CF_ORD,BY$8,2))&gt;$BN$84,"s","ns")))</f>
        <v>s</v>
      </c>
      <c r="BZ74" s="231" t="str">
        <f t="shared" si="213"/>
        <v>s</v>
      </c>
      <c r="CA74" s="231" t="str">
        <f t="shared" si="213"/>
        <v>s</v>
      </c>
      <c r="CB74" s="231" t="str">
        <f t="shared" si="213"/>
        <v>s</v>
      </c>
      <c r="CC74" s="231" t="str">
        <f t="shared" si="213"/>
        <v>s</v>
      </c>
      <c r="CD74" s="231" t="str">
        <f t="shared" si="213"/>
        <v>s</v>
      </c>
      <c r="CE74" s="231" t="str">
        <f t="shared" si="213"/>
        <v>s</v>
      </c>
      <c r="CF74" s="231" t="str">
        <f t="shared" si="213"/>
        <v>ns</v>
      </c>
      <c r="CG74" s="231" t="str">
        <f t="shared" si="213"/>
        <v>ns</v>
      </c>
      <c r="CH74" s="231" t="str">
        <f t="shared" si="213"/>
        <v>ns</v>
      </c>
      <c r="CI74" s="231" t="str">
        <f t="shared" ref="CI74:CR74" si="214">IF(CI$8&gt;$BV74,"",IF($BR$69&gt;$BS$69,"ns",IF(ABS($BX74-INDEX(RTO2CF_ORD,CI$8,2))&gt;$BN$84,"s","ns")))</f>
        <v/>
      </c>
      <c r="CJ74" s="231" t="str">
        <f t="shared" si="214"/>
        <v/>
      </c>
      <c r="CK74" s="231" t="str">
        <f t="shared" si="214"/>
        <v/>
      </c>
      <c r="CL74" s="231" t="str">
        <f t="shared" si="214"/>
        <v/>
      </c>
      <c r="CM74" s="231" t="str">
        <f t="shared" si="214"/>
        <v/>
      </c>
      <c r="CN74" s="231" t="str">
        <f t="shared" si="214"/>
        <v/>
      </c>
      <c r="CO74" s="231" t="str">
        <f t="shared" si="214"/>
        <v/>
      </c>
      <c r="CP74" s="231" t="str">
        <f t="shared" si="214"/>
        <v/>
      </c>
      <c r="CQ74" s="231" t="str">
        <f t="shared" si="214"/>
        <v/>
      </c>
      <c r="CR74" s="231" t="str">
        <f t="shared" si="214"/>
        <v/>
      </c>
      <c r="CS74" s="231" t="str">
        <f t="shared" ref="CS74:DB74" si="215">IF(CS$8&gt;$BV74,"",IF($BR$69&gt;$BS$69,"ns",IF(ABS($BX74-INDEX(RTO2CF_ORD,CS$8,2))&gt;$BN$84,"s","ns")))</f>
        <v/>
      </c>
      <c r="CT74" s="231" t="str">
        <f t="shared" si="215"/>
        <v/>
      </c>
      <c r="CU74" s="231" t="str">
        <f t="shared" si="215"/>
        <v/>
      </c>
      <c r="CV74" s="231" t="str">
        <f t="shared" si="215"/>
        <v/>
      </c>
      <c r="CW74" s="231" t="str">
        <f t="shared" si="215"/>
        <v/>
      </c>
      <c r="CX74" s="231" t="str">
        <f t="shared" si="215"/>
        <v/>
      </c>
      <c r="CY74" s="231" t="str">
        <f t="shared" si="215"/>
        <v/>
      </c>
      <c r="CZ74" s="231" t="str">
        <f t="shared" si="215"/>
        <v/>
      </c>
      <c r="DA74" s="231" t="str">
        <f t="shared" si="215"/>
        <v/>
      </c>
      <c r="DB74" s="231" t="str">
        <f t="shared" si="215"/>
        <v/>
      </c>
      <c r="DC74" s="231" t="str">
        <f t="shared" ref="DC74:DL74" si="216">IF(DC$8&gt;$BV74,"",IF($BR$69&gt;$BS$69,"ns",IF(ABS($BX74-INDEX(RTO2CF_ORD,DC$8,2))&gt;$BN$84,"s","ns")))</f>
        <v/>
      </c>
      <c r="DD74" s="231" t="str">
        <f t="shared" si="216"/>
        <v/>
      </c>
      <c r="DE74" s="231" t="str">
        <f t="shared" si="216"/>
        <v/>
      </c>
      <c r="DF74" s="231" t="str">
        <f t="shared" si="216"/>
        <v/>
      </c>
      <c r="DG74" s="231" t="str">
        <f t="shared" si="216"/>
        <v/>
      </c>
      <c r="DH74" s="231" t="str">
        <f t="shared" si="216"/>
        <v/>
      </c>
      <c r="DI74" s="231" t="str">
        <f t="shared" si="216"/>
        <v/>
      </c>
      <c r="DJ74" s="231" t="str">
        <f t="shared" si="216"/>
        <v/>
      </c>
      <c r="DK74" s="231" t="str">
        <f t="shared" si="216"/>
        <v/>
      </c>
      <c r="DL74" s="231" t="str">
        <f t="shared" si="216"/>
        <v/>
      </c>
      <c r="DM74" s="231" t="str">
        <f t="shared" ref="DM74:DV74" si="217">IF(DM$8&gt;$BV74,"",IF($BR$69&gt;$BS$69,"ns",IF(ABS($BX74-INDEX(RTO2CF_ORD,DM$8,2))&gt;$BN$84,"s","ns")))</f>
        <v/>
      </c>
      <c r="DN74" s="231" t="str">
        <f t="shared" si="217"/>
        <v/>
      </c>
      <c r="DO74" s="231" t="str">
        <f t="shared" si="217"/>
        <v/>
      </c>
      <c r="DP74" s="231" t="str">
        <f t="shared" si="217"/>
        <v/>
      </c>
      <c r="DQ74" s="231" t="str">
        <f t="shared" si="217"/>
        <v/>
      </c>
      <c r="DR74" s="231" t="str">
        <f t="shared" si="217"/>
        <v/>
      </c>
      <c r="DS74" s="231" t="str">
        <f t="shared" si="217"/>
        <v/>
      </c>
      <c r="DT74" s="231" t="str">
        <f t="shared" si="217"/>
        <v/>
      </c>
      <c r="DU74" s="231" t="str">
        <f t="shared" si="217"/>
        <v/>
      </c>
      <c r="DV74" s="231" t="str">
        <f t="shared" si="217"/>
        <v/>
      </c>
      <c r="DW74" s="232"/>
      <c r="DX74" s="232"/>
      <c r="DZ74" s="212">
        <f t="shared" si="200"/>
        <v>11</v>
      </c>
      <c r="EA74" s="224">
        <f t="shared" ref="EA74" si="218">IFERROR(INDEX(RTO2CV,$DZ74,1),0)</f>
        <v>0</v>
      </c>
      <c r="EB74" s="225">
        <f t="shared" ref="EB74:EE74" si="219">IFERROR(INDEX(RTO2SF,$DZ74,EB$7),0)</f>
        <v>0</v>
      </c>
      <c r="EC74" s="225">
        <f t="shared" si="219"/>
        <v>0</v>
      </c>
      <c r="ED74" s="225">
        <f t="shared" si="219"/>
        <v>0</v>
      </c>
      <c r="EE74" s="225">
        <f t="shared" si="219"/>
        <v>0</v>
      </c>
      <c r="EF74" s="225">
        <f t="shared" si="180"/>
        <v>0</v>
      </c>
      <c r="EG74" s="225">
        <f t="shared" si="181"/>
        <v>0</v>
      </c>
      <c r="EH74" s="212"/>
      <c r="EI74" s="212" t="s">
        <v>286</v>
      </c>
      <c r="EJ74" s="211" t="str">
        <f t="array" ref="EJ74">IF(EF114=0,"sd",SUM(IF(EG64:EG113&gt;1,(EG64:EG113)^2))/EJ65-EJ69)</f>
        <v>sd</v>
      </c>
      <c r="EK74" s="214"/>
      <c r="EL74" s="212">
        <f t="shared" si="201"/>
        <v>11</v>
      </c>
      <c r="EM74" s="224">
        <f t="shared" ref="EM74" si="220">IFERROR(INDEX(RTO2CV,$EL74,1),0)</f>
        <v>0</v>
      </c>
      <c r="EN74" s="225">
        <f>IFERROR(INDEX(RTO2CF,$EL74,'ANVA-MDS'!EB$7),0)</f>
        <v>0</v>
      </c>
      <c r="EO74" s="225">
        <f>IFERROR(INDEX(RTO2CF,$EL74,'ANVA-MDS'!EC$7),0)</f>
        <v>0</v>
      </c>
      <c r="EP74" s="225">
        <f>IFERROR(INDEX(RTO2CF,$EL74,'ANVA-MDS'!ED$7),0)</f>
        <v>0</v>
      </c>
      <c r="EQ74" s="225">
        <f>IFERROR(INDEX(RTO2CF,$EL74,'ANVA-MDS'!EE$7),0)</f>
        <v>0</v>
      </c>
      <c r="ER74" s="225">
        <f t="shared" si="183"/>
        <v>0</v>
      </c>
      <c r="ES74" s="225">
        <f t="shared" si="184"/>
        <v>0</v>
      </c>
      <c r="ET74" s="212"/>
      <c r="EU74" s="212" t="s">
        <v>286</v>
      </c>
      <c r="EV74" s="211">
        <f t="array" ref="EV74">IF(ER114=0,"sd",SUM(IF(ES64:ES113&gt;1,(ES64:ES113)^2))/EV65-EV69)</f>
        <v>9528187.6713844538</v>
      </c>
      <c r="EW74" s="214"/>
      <c r="EX74" s="225">
        <f t="shared" si="185"/>
        <v>0</v>
      </c>
      <c r="EY74" s="244" t="s">
        <v>287</v>
      </c>
      <c r="EZ74" s="233" t="str">
        <f t="array" ref="EZ74">IF(EZ83=0,"sd",(SUM(IF(EB115:EE115&gt;1,(EB115:EE115)^2))+SUM(IF(EN115:EQ115&gt;1,(EN115:EQ115)^2)))/EZ64-EZ81-EZ69)</f>
        <v>sd</v>
      </c>
    </row>
    <row r="75" spans="1:156" ht="12.75" customHeight="1" x14ac:dyDescent="0.25">
      <c r="A75" s="242" t="s">
        <v>288</v>
      </c>
      <c r="J75" s="228">
        <v>11</v>
      </c>
      <c r="K75" s="229">
        <f t="shared" ref="K75" si="221">IFERROR(INDEX(RTO2SF_ORD,J75,1),"sd")</f>
        <v>0</v>
      </c>
      <c r="L75" s="230">
        <f t="shared" ref="L75" si="222">IFERROR(INDEX(RTO2SF_ORD,J75,2),"sd")</f>
        <v>3.9000000000000005E-4</v>
      </c>
      <c r="M75" s="230" t="str">
        <f t="shared" ref="M75:V75" si="223">IF(M$8&gt;$J75,"",IF($F$69&gt;$G$69,"ns",IF(ABS($L75-INDEX(RTO2SF_ORD,M$8,2))&gt;$B$84,"s","ns")))</f>
        <v>ns</v>
      </c>
      <c r="N75" s="230" t="str">
        <f t="shared" si="223"/>
        <v>ns</v>
      </c>
      <c r="O75" s="230" t="str">
        <f t="shared" si="223"/>
        <v>ns</v>
      </c>
      <c r="P75" s="230" t="str">
        <f t="shared" si="223"/>
        <v>ns</v>
      </c>
      <c r="Q75" s="230" t="str">
        <f t="shared" si="223"/>
        <v>ns</v>
      </c>
      <c r="R75" s="230" t="str">
        <f t="shared" si="223"/>
        <v>ns</v>
      </c>
      <c r="S75" s="230" t="str">
        <f t="shared" si="223"/>
        <v>ns</v>
      </c>
      <c r="T75" s="230" t="str">
        <f t="shared" si="223"/>
        <v>ns</v>
      </c>
      <c r="U75" s="230" t="str">
        <f t="shared" si="223"/>
        <v>ns</v>
      </c>
      <c r="V75" s="230" t="str">
        <f t="shared" si="223"/>
        <v>ns</v>
      </c>
      <c r="W75" s="230" t="str">
        <f t="shared" ref="W75:AF75" si="224">IF(W$8&gt;$J75,"",IF($F$69&gt;$G$69,"ns",IF(ABS($L75-INDEX(RTO2SF_ORD,W$8,2))&gt;$B$84,"s","ns")))</f>
        <v>ns</v>
      </c>
      <c r="X75" s="230" t="str">
        <f t="shared" si="224"/>
        <v/>
      </c>
      <c r="Y75" s="230" t="str">
        <f t="shared" si="224"/>
        <v/>
      </c>
      <c r="Z75" s="230" t="str">
        <f t="shared" si="224"/>
        <v/>
      </c>
      <c r="AA75" s="230" t="str">
        <f t="shared" si="224"/>
        <v/>
      </c>
      <c r="AB75" s="230" t="str">
        <f t="shared" si="224"/>
        <v/>
      </c>
      <c r="AC75" s="230" t="str">
        <f t="shared" si="224"/>
        <v/>
      </c>
      <c r="AD75" s="230" t="str">
        <f t="shared" si="224"/>
        <v/>
      </c>
      <c r="AE75" s="230" t="str">
        <f t="shared" si="224"/>
        <v/>
      </c>
      <c r="AF75" s="230" t="str">
        <f t="shared" si="224"/>
        <v/>
      </c>
      <c r="AG75" s="230" t="str">
        <f t="shared" ref="AG75:AP75" si="225">IF(AG$8&gt;$J75,"",IF($F$69&gt;$G$69,"ns",IF(ABS($L75-INDEX(RTO2SF_ORD,AG$8,2))&gt;$B$84,"s","ns")))</f>
        <v/>
      </c>
      <c r="AH75" s="230" t="str">
        <f t="shared" si="225"/>
        <v/>
      </c>
      <c r="AI75" s="230" t="str">
        <f t="shared" si="225"/>
        <v/>
      </c>
      <c r="AJ75" s="230" t="str">
        <f t="shared" si="225"/>
        <v/>
      </c>
      <c r="AK75" s="230" t="str">
        <f t="shared" si="225"/>
        <v/>
      </c>
      <c r="AL75" s="230" t="str">
        <f t="shared" si="225"/>
        <v/>
      </c>
      <c r="AM75" s="230" t="str">
        <f t="shared" si="225"/>
        <v/>
      </c>
      <c r="AN75" s="230" t="str">
        <f t="shared" si="225"/>
        <v/>
      </c>
      <c r="AO75" s="230" t="str">
        <f t="shared" si="225"/>
        <v/>
      </c>
      <c r="AP75" s="230" t="str">
        <f t="shared" si="225"/>
        <v/>
      </c>
      <c r="AQ75" s="230" t="str">
        <f t="shared" ref="AQ75:AZ75" si="226">IF(AQ$8&gt;$J75,"",IF($F$69&gt;$G$69,"ns",IF(ABS($L75-INDEX(RTO2SF_ORD,AQ$8,2))&gt;$B$84,"s","ns")))</f>
        <v/>
      </c>
      <c r="AR75" s="230" t="str">
        <f t="shared" si="226"/>
        <v/>
      </c>
      <c r="AS75" s="230" t="str">
        <f t="shared" si="226"/>
        <v/>
      </c>
      <c r="AT75" s="230" t="str">
        <f t="shared" si="226"/>
        <v/>
      </c>
      <c r="AU75" s="230" t="str">
        <f t="shared" si="226"/>
        <v/>
      </c>
      <c r="AV75" s="230" t="str">
        <f t="shared" si="226"/>
        <v/>
      </c>
      <c r="AW75" s="230" t="str">
        <f t="shared" si="226"/>
        <v/>
      </c>
      <c r="AX75" s="230" t="str">
        <f t="shared" si="226"/>
        <v/>
      </c>
      <c r="AY75" s="230" t="str">
        <f t="shared" si="226"/>
        <v/>
      </c>
      <c r="AZ75" s="230" t="str">
        <f t="shared" si="226"/>
        <v/>
      </c>
      <c r="BA75" s="230" t="str">
        <f t="shared" ref="BA75:BJ75" si="227">IF(BA$8&gt;$J75,"",IF($F$69&gt;$G$69,"ns",IF(ABS($L75-INDEX(RTO2SF_ORD,BA$8,2))&gt;$B$84,"s","ns")))</f>
        <v/>
      </c>
      <c r="BB75" s="230" t="str">
        <f t="shared" si="227"/>
        <v/>
      </c>
      <c r="BC75" s="230" t="str">
        <f t="shared" si="227"/>
        <v/>
      </c>
      <c r="BD75" s="230" t="str">
        <f t="shared" si="227"/>
        <v/>
      </c>
      <c r="BE75" s="230" t="str">
        <f t="shared" si="227"/>
        <v/>
      </c>
      <c r="BF75" s="230" t="str">
        <f t="shared" si="227"/>
        <v/>
      </c>
      <c r="BG75" s="230" t="str">
        <f t="shared" si="227"/>
        <v/>
      </c>
      <c r="BH75" s="230" t="str">
        <f t="shared" si="227"/>
        <v/>
      </c>
      <c r="BI75" s="230" t="str">
        <f t="shared" si="227"/>
        <v/>
      </c>
      <c r="BJ75" s="230" t="str">
        <f t="shared" si="227"/>
        <v/>
      </c>
      <c r="BM75" s="242" t="s">
        <v>288</v>
      </c>
      <c r="BS75" s="197"/>
      <c r="BT75" s="197"/>
      <c r="BV75" s="228">
        <v>11</v>
      </c>
      <c r="BW75" s="229">
        <f t="shared" ref="BW75" si="228">IFERROR(INDEX(RTO2CF_ORD,BV75,1),"sd")</f>
        <v>0</v>
      </c>
      <c r="BX75" s="230">
        <f t="shared" ref="BX75" si="229">IFERROR(INDEX(RTO2CF_ORD,BV75,2),"sd")</f>
        <v>3.9000000000000005E-4</v>
      </c>
      <c r="BY75" s="231" t="str">
        <f t="shared" ref="BY75:CH75" si="230">IF(BY$8&gt;$BV75,"",IF($BR$69&gt;$BS$69,"ns",IF(ABS($BX75-INDEX(RTO2CF_ORD,BY$8,2))&gt;$BN$84,"s","ns")))</f>
        <v>s</v>
      </c>
      <c r="BZ75" s="231" t="str">
        <f t="shared" si="230"/>
        <v>s</v>
      </c>
      <c r="CA75" s="231" t="str">
        <f t="shared" si="230"/>
        <v>s</v>
      </c>
      <c r="CB75" s="231" t="str">
        <f t="shared" si="230"/>
        <v>s</v>
      </c>
      <c r="CC75" s="231" t="str">
        <f t="shared" si="230"/>
        <v>s</v>
      </c>
      <c r="CD75" s="231" t="str">
        <f t="shared" si="230"/>
        <v>s</v>
      </c>
      <c r="CE75" s="231" t="str">
        <f t="shared" si="230"/>
        <v>s</v>
      </c>
      <c r="CF75" s="231" t="str">
        <f t="shared" si="230"/>
        <v>ns</v>
      </c>
      <c r="CG75" s="231" t="str">
        <f t="shared" si="230"/>
        <v>ns</v>
      </c>
      <c r="CH75" s="231" t="str">
        <f t="shared" si="230"/>
        <v>ns</v>
      </c>
      <c r="CI75" s="231" t="str">
        <f t="shared" ref="CI75:CR75" si="231">IF(CI$8&gt;$BV75,"",IF($BR$69&gt;$BS$69,"ns",IF(ABS($BX75-INDEX(RTO2CF_ORD,CI$8,2))&gt;$BN$84,"s","ns")))</f>
        <v>ns</v>
      </c>
      <c r="CJ75" s="231" t="str">
        <f t="shared" si="231"/>
        <v/>
      </c>
      <c r="CK75" s="231" t="str">
        <f t="shared" si="231"/>
        <v/>
      </c>
      <c r="CL75" s="231" t="str">
        <f t="shared" si="231"/>
        <v/>
      </c>
      <c r="CM75" s="231" t="str">
        <f t="shared" si="231"/>
        <v/>
      </c>
      <c r="CN75" s="231" t="str">
        <f t="shared" si="231"/>
        <v/>
      </c>
      <c r="CO75" s="231" t="str">
        <f t="shared" si="231"/>
        <v/>
      </c>
      <c r="CP75" s="231" t="str">
        <f t="shared" si="231"/>
        <v/>
      </c>
      <c r="CQ75" s="231" t="str">
        <f t="shared" si="231"/>
        <v/>
      </c>
      <c r="CR75" s="231" t="str">
        <f t="shared" si="231"/>
        <v/>
      </c>
      <c r="CS75" s="231" t="str">
        <f t="shared" ref="CS75:DB75" si="232">IF(CS$8&gt;$BV75,"",IF($BR$69&gt;$BS$69,"ns",IF(ABS($BX75-INDEX(RTO2CF_ORD,CS$8,2))&gt;$BN$84,"s","ns")))</f>
        <v/>
      </c>
      <c r="CT75" s="231" t="str">
        <f t="shared" si="232"/>
        <v/>
      </c>
      <c r="CU75" s="231" t="str">
        <f t="shared" si="232"/>
        <v/>
      </c>
      <c r="CV75" s="231" t="str">
        <f t="shared" si="232"/>
        <v/>
      </c>
      <c r="CW75" s="231" t="str">
        <f t="shared" si="232"/>
        <v/>
      </c>
      <c r="CX75" s="231" t="str">
        <f t="shared" si="232"/>
        <v/>
      </c>
      <c r="CY75" s="231" t="str">
        <f t="shared" si="232"/>
        <v/>
      </c>
      <c r="CZ75" s="231" t="str">
        <f t="shared" si="232"/>
        <v/>
      </c>
      <c r="DA75" s="231" t="str">
        <f t="shared" si="232"/>
        <v/>
      </c>
      <c r="DB75" s="231" t="str">
        <f t="shared" si="232"/>
        <v/>
      </c>
      <c r="DC75" s="231" t="str">
        <f t="shared" ref="DC75:DL75" si="233">IF(DC$8&gt;$BV75,"",IF($BR$69&gt;$BS$69,"ns",IF(ABS($BX75-INDEX(RTO2CF_ORD,DC$8,2))&gt;$BN$84,"s","ns")))</f>
        <v/>
      </c>
      <c r="DD75" s="231" t="str">
        <f t="shared" si="233"/>
        <v/>
      </c>
      <c r="DE75" s="231" t="str">
        <f t="shared" si="233"/>
        <v/>
      </c>
      <c r="DF75" s="231" t="str">
        <f t="shared" si="233"/>
        <v/>
      </c>
      <c r="DG75" s="231" t="str">
        <f t="shared" si="233"/>
        <v/>
      </c>
      <c r="DH75" s="231" t="str">
        <f t="shared" si="233"/>
        <v/>
      </c>
      <c r="DI75" s="231" t="str">
        <f t="shared" si="233"/>
        <v/>
      </c>
      <c r="DJ75" s="231" t="str">
        <f t="shared" si="233"/>
        <v/>
      </c>
      <c r="DK75" s="231" t="str">
        <f t="shared" si="233"/>
        <v/>
      </c>
      <c r="DL75" s="231" t="str">
        <f t="shared" si="233"/>
        <v/>
      </c>
      <c r="DM75" s="231" t="str">
        <f t="shared" ref="DM75:DV75" si="234">IF(DM$8&gt;$BV75,"",IF($BR$69&gt;$BS$69,"ns",IF(ABS($BX75-INDEX(RTO2CF_ORD,DM$8,2))&gt;$BN$84,"s","ns")))</f>
        <v/>
      </c>
      <c r="DN75" s="231" t="str">
        <f t="shared" si="234"/>
        <v/>
      </c>
      <c r="DO75" s="231" t="str">
        <f t="shared" si="234"/>
        <v/>
      </c>
      <c r="DP75" s="231" t="str">
        <f t="shared" si="234"/>
        <v/>
      </c>
      <c r="DQ75" s="231" t="str">
        <f t="shared" si="234"/>
        <v/>
      </c>
      <c r="DR75" s="231" t="str">
        <f t="shared" si="234"/>
        <v/>
      </c>
      <c r="DS75" s="231" t="str">
        <f t="shared" si="234"/>
        <v/>
      </c>
      <c r="DT75" s="231" t="str">
        <f t="shared" si="234"/>
        <v/>
      </c>
      <c r="DU75" s="231" t="str">
        <f t="shared" si="234"/>
        <v/>
      </c>
      <c r="DV75" s="231" t="str">
        <f t="shared" si="234"/>
        <v/>
      </c>
      <c r="DW75" s="232"/>
      <c r="DX75" s="232"/>
      <c r="DZ75" s="212">
        <f t="shared" si="200"/>
        <v>12</v>
      </c>
      <c r="EA75" s="224">
        <f t="shared" ref="EA75" si="235">IFERROR(INDEX(RTO2CV,$DZ75,1),0)</f>
        <v>0</v>
      </c>
      <c r="EB75" s="225">
        <f t="shared" ref="EB75:EE75" si="236">IFERROR(INDEX(RTO2SF,$DZ75,EB$7),0)</f>
        <v>0</v>
      </c>
      <c r="EC75" s="225">
        <f t="shared" si="236"/>
        <v>0</v>
      </c>
      <c r="ED75" s="225">
        <f t="shared" si="236"/>
        <v>0</v>
      </c>
      <c r="EE75" s="225">
        <f t="shared" si="236"/>
        <v>0</v>
      </c>
      <c r="EF75" s="225">
        <f t="shared" si="180"/>
        <v>0</v>
      </c>
      <c r="EG75" s="225">
        <f t="shared" si="181"/>
        <v>0</v>
      </c>
      <c r="EH75" s="212"/>
      <c r="EI75" s="212" t="s">
        <v>289</v>
      </c>
      <c r="EJ75" s="211" t="str">
        <f t="array" ref="EJ75">IF(EF114=0,"sd",SUM(IF(EB115:EE115&gt;1,(EB115:EE115)^2))/EJ64-EJ69)</f>
        <v>sd</v>
      </c>
      <c r="EK75" s="214"/>
      <c r="EL75" s="212">
        <f t="shared" si="201"/>
        <v>12</v>
      </c>
      <c r="EM75" s="224">
        <f t="shared" ref="EM75" si="237">IFERROR(INDEX(RTO2CV,$EL75,1),0)</f>
        <v>0</v>
      </c>
      <c r="EN75" s="225">
        <f>IFERROR(INDEX(RTO2CF,$EL75,'ANVA-MDS'!EB$7),0)</f>
        <v>0</v>
      </c>
      <c r="EO75" s="225">
        <f>IFERROR(INDEX(RTO2CF,$EL75,'ANVA-MDS'!EC$7),0)</f>
        <v>0</v>
      </c>
      <c r="EP75" s="225">
        <f>IFERROR(INDEX(RTO2CF,$EL75,'ANVA-MDS'!ED$7),0)</f>
        <v>0</v>
      </c>
      <c r="EQ75" s="225">
        <f>IFERROR(INDEX(RTO2CF,$EL75,'ANVA-MDS'!EE$7),0)</f>
        <v>0</v>
      </c>
      <c r="ER75" s="225">
        <f t="shared" si="183"/>
        <v>0</v>
      </c>
      <c r="ES75" s="225">
        <f t="shared" si="184"/>
        <v>0</v>
      </c>
      <c r="ET75" s="212"/>
      <c r="EU75" s="212" t="s">
        <v>289</v>
      </c>
      <c r="EV75" s="211">
        <f t="array" ref="EV75">IF(ER114=0,"sd",SUM(IF(EN115:EQ115&gt;1,(EN115:EQ115)^2))/EV64-EV69)</f>
        <v>36791.567876830697</v>
      </c>
      <c r="EW75" s="214"/>
      <c r="EX75" s="225">
        <f t="shared" si="185"/>
        <v>0</v>
      </c>
      <c r="EY75" s="212" t="s">
        <v>290</v>
      </c>
      <c r="EZ75" s="233" t="str">
        <f>IF(EZ83=0,"sd",EZ76-EZ73-EZ81-EZ74-EZ82)</f>
        <v>sd</v>
      </c>
    </row>
    <row r="76" spans="1:156" ht="12.75" customHeight="1" x14ac:dyDescent="0.25">
      <c r="A76" s="243"/>
      <c r="B76" s="245" t="str">
        <f>'ANVA-MDS'!EJ79</f>
        <v>sd</v>
      </c>
      <c r="C76" s="246">
        <v>0.15</v>
      </c>
      <c r="D76" s="196" t="str">
        <f>IF(B76&gt;C76,"ns","*")</f>
        <v>ns</v>
      </c>
      <c r="J76" s="228">
        <v>12</v>
      </c>
      <c r="K76" s="229">
        <f t="shared" ref="K76" si="238">IFERROR(INDEX(RTO2SF_ORD,J76,1),"sd")</f>
        <v>0</v>
      </c>
      <c r="L76" s="230">
        <f t="shared" ref="L76" si="239">IFERROR(INDEX(RTO2SF_ORD,J76,2),"sd")</f>
        <v>3.8000000000000002E-4</v>
      </c>
      <c r="M76" s="230" t="str">
        <f t="shared" ref="M76:V76" si="240">IF(M$8&gt;$J76,"",IF($F$69&gt;$G$69,"ns",IF(ABS($L76-INDEX(RTO2SF_ORD,M$8,2))&gt;$B$84,"s","ns")))</f>
        <v>ns</v>
      </c>
      <c r="N76" s="230" t="str">
        <f t="shared" si="240"/>
        <v>ns</v>
      </c>
      <c r="O76" s="230" t="str">
        <f t="shared" si="240"/>
        <v>ns</v>
      </c>
      <c r="P76" s="230" t="str">
        <f t="shared" si="240"/>
        <v>ns</v>
      </c>
      <c r="Q76" s="230" t="str">
        <f t="shared" si="240"/>
        <v>ns</v>
      </c>
      <c r="R76" s="230" t="str">
        <f t="shared" si="240"/>
        <v>ns</v>
      </c>
      <c r="S76" s="230" t="str">
        <f t="shared" si="240"/>
        <v>ns</v>
      </c>
      <c r="T76" s="230" t="str">
        <f t="shared" si="240"/>
        <v>ns</v>
      </c>
      <c r="U76" s="230" t="str">
        <f t="shared" si="240"/>
        <v>ns</v>
      </c>
      <c r="V76" s="230" t="str">
        <f t="shared" si="240"/>
        <v>ns</v>
      </c>
      <c r="W76" s="230" t="str">
        <f t="shared" ref="W76:AF76" si="241">IF(W$8&gt;$J76,"",IF($F$69&gt;$G$69,"ns",IF(ABS($L76-INDEX(RTO2SF_ORD,W$8,2))&gt;$B$84,"s","ns")))</f>
        <v>ns</v>
      </c>
      <c r="X76" s="230" t="str">
        <f t="shared" si="241"/>
        <v>ns</v>
      </c>
      <c r="Y76" s="230" t="str">
        <f t="shared" si="241"/>
        <v/>
      </c>
      <c r="Z76" s="230" t="str">
        <f t="shared" si="241"/>
        <v/>
      </c>
      <c r="AA76" s="230" t="str">
        <f t="shared" si="241"/>
        <v/>
      </c>
      <c r="AB76" s="230" t="str">
        <f t="shared" si="241"/>
        <v/>
      </c>
      <c r="AC76" s="230" t="str">
        <f t="shared" si="241"/>
        <v/>
      </c>
      <c r="AD76" s="230" t="str">
        <f t="shared" si="241"/>
        <v/>
      </c>
      <c r="AE76" s="230" t="str">
        <f t="shared" si="241"/>
        <v/>
      </c>
      <c r="AF76" s="230" t="str">
        <f t="shared" si="241"/>
        <v/>
      </c>
      <c r="AG76" s="230" t="str">
        <f t="shared" ref="AG76:AP76" si="242">IF(AG$8&gt;$J76,"",IF($F$69&gt;$G$69,"ns",IF(ABS($L76-INDEX(RTO2SF_ORD,AG$8,2))&gt;$B$84,"s","ns")))</f>
        <v/>
      </c>
      <c r="AH76" s="230" t="str">
        <f t="shared" si="242"/>
        <v/>
      </c>
      <c r="AI76" s="230" t="str">
        <f t="shared" si="242"/>
        <v/>
      </c>
      <c r="AJ76" s="230" t="str">
        <f t="shared" si="242"/>
        <v/>
      </c>
      <c r="AK76" s="230" t="str">
        <f t="shared" si="242"/>
        <v/>
      </c>
      <c r="AL76" s="230" t="str">
        <f t="shared" si="242"/>
        <v/>
      </c>
      <c r="AM76" s="230" t="str">
        <f t="shared" si="242"/>
        <v/>
      </c>
      <c r="AN76" s="230" t="str">
        <f t="shared" si="242"/>
        <v/>
      </c>
      <c r="AO76" s="230" t="str">
        <f t="shared" si="242"/>
        <v/>
      </c>
      <c r="AP76" s="230" t="str">
        <f t="shared" si="242"/>
        <v/>
      </c>
      <c r="AQ76" s="230" t="str">
        <f t="shared" ref="AQ76:AZ76" si="243">IF(AQ$8&gt;$J76,"",IF($F$69&gt;$G$69,"ns",IF(ABS($L76-INDEX(RTO2SF_ORD,AQ$8,2))&gt;$B$84,"s","ns")))</f>
        <v/>
      </c>
      <c r="AR76" s="230" t="str">
        <f t="shared" si="243"/>
        <v/>
      </c>
      <c r="AS76" s="230" t="str">
        <f t="shared" si="243"/>
        <v/>
      </c>
      <c r="AT76" s="230" t="str">
        <f t="shared" si="243"/>
        <v/>
      </c>
      <c r="AU76" s="230" t="str">
        <f t="shared" si="243"/>
        <v/>
      </c>
      <c r="AV76" s="230" t="str">
        <f t="shared" si="243"/>
        <v/>
      </c>
      <c r="AW76" s="230" t="str">
        <f t="shared" si="243"/>
        <v/>
      </c>
      <c r="AX76" s="230" t="str">
        <f t="shared" si="243"/>
        <v/>
      </c>
      <c r="AY76" s="230" t="str">
        <f t="shared" si="243"/>
        <v/>
      </c>
      <c r="AZ76" s="230" t="str">
        <f t="shared" si="243"/>
        <v/>
      </c>
      <c r="BA76" s="230" t="str">
        <f t="shared" ref="BA76:BJ76" si="244">IF(BA$8&gt;$J76,"",IF($F$69&gt;$G$69,"ns",IF(ABS($L76-INDEX(RTO2SF_ORD,BA$8,2))&gt;$B$84,"s","ns")))</f>
        <v/>
      </c>
      <c r="BB76" s="230" t="str">
        <f t="shared" si="244"/>
        <v/>
      </c>
      <c r="BC76" s="230" t="str">
        <f t="shared" si="244"/>
        <v/>
      </c>
      <c r="BD76" s="230" t="str">
        <f t="shared" si="244"/>
        <v/>
      </c>
      <c r="BE76" s="230" t="str">
        <f t="shared" si="244"/>
        <v/>
      </c>
      <c r="BF76" s="230" t="str">
        <f t="shared" si="244"/>
        <v/>
      </c>
      <c r="BG76" s="230" t="str">
        <f t="shared" si="244"/>
        <v/>
      </c>
      <c r="BH76" s="230" t="str">
        <f t="shared" si="244"/>
        <v/>
      </c>
      <c r="BI76" s="230" t="str">
        <f t="shared" si="244"/>
        <v/>
      </c>
      <c r="BJ76" s="230" t="str">
        <f t="shared" si="244"/>
        <v/>
      </c>
      <c r="BM76" s="243"/>
      <c r="BN76" s="245">
        <f>'ANVA-MDS'!EV79</f>
        <v>0.16198099586886425</v>
      </c>
      <c r="BO76" s="246">
        <v>0.15</v>
      </c>
      <c r="BP76" s="196" t="str">
        <f>IF(BN76&gt;BO76,"ns","*")</f>
        <v>ns</v>
      </c>
      <c r="BS76" s="197"/>
      <c r="BT76" s="197"/>
      <c r="BV76" s="228">
        <v>12</v>
      </c>
      <c r="BW76" s="229">
        <f t="shared" ref="BW76" si="245">IFERROR(INDEX(RTO2CF_ORD,BV76,1),"sd")</f>
        <v>0</v>
      </c>
      <c r="BX76" s="230">
        <f t="shared" ref="BX76" si="246">IFERROR(INDEX(RTO2CF_ORD,BV76,2),"sd")</f>
        <v>3.8000000000000002E-4</v>
      </c>
      <c r="BY76" s="231" t="str">
        <f t="shared" ref="BY76:CH76" si="247">IF(BY$8&gt;$BV76,"",IF($BR$69&gt;$BS$69,"ns",IF(ABS($BX76-INDEX(RTO2CF_ORD,BY$8,2))&gt;$BN$84,"s","ns")))</f>
        <v>s</v>
      </c>
      <c r="BZ76" s="231" t="str">
        <f t="shared" si="247"/>
        <v>s</v>
      </c>
      <c r="CA76" s="231" t="str">
        <f t="shared" si="247"/>
        <v>s</v>
      </c>
      <c r="CB76" s="231" t="str">
        <f t="shared" si="247"/>
        <v>s</v>
      </c>
      <c r="CC76" s="231" t="str">
        <f t="shared" si="247"/>
        <v>s</v>
      </c>
      <c r="CD76" s="231" t="str">
        <f t="shared" si="247"/>
        <v>s</v>
      </c>
      <c r="CE76" s="231" t="str">
        <f t="shared" si="247"/>
        <v>s</v>
      </c>
      <c r="CF76" s="231" t="str">
        <f t="shared" si="247"/>
        <v>ns</v>
      </c>
      <c r="CG76" s="231" t="str">
        <f t="shared" si="247"/>
        <v>ns</v>
      </c>
      <c r="CH76" s="231" t="str">
        <f t="shared" si="247"/>
        <v>ns</v>
      </c>
      <c r="CI76" s="231" t="str">
        <f t="shared" ref="CI76:CR76" si="248">IF(CI$8&gt;$BV76,"",IF($BR$69&gt;$BS$69,"ns",IF(ABS($BX76-INDEX(RTO2CF_ORD,CI$8,2))&gt;$BN$84,"s","ns")))</f>
        <v>ns</v>
      </c>
      <c r="CJ76" s="231" t="str">
        <f t="shared" si="248"/>
        <v>ns</v>
      </c>
      <c r="CK76" s="231" t="str">
        <f t="shared" si="248"/>
        <v/>
      </c>
      <c r="CL76" s="231" t="str">
        <f t="shared" si="248"/>
        <v/>
      </c>
      <c r="CM76" s="231" t="str">
        <f t="shared" si="248"/>
        <v/>
      </c>
      <c r="CN76" s="231" t="str">
        <f t="shared" si="248"/>
        <v/>
      </c>
      <c r="CO76" s="231" t="str">
        <f t="shared" si="248"/>
        <v/>
      </c>
      <c r="CP76" s="231" t="str">
        <f t="shared" si="248"/>
        <v/>
      </c>
      <c r="CQ76" s="231" t="str">
        <f t="shared" si="248"/>
        <v/>
      </c>
      <c r="CR76" s="231" t="str">
        <f t="shared" si="248"/>
        <v/>
      </c>
      <c r="CS76" s="231" t="str">
        <f t="shared" ref="CS76:DB76" si="249">IF(CS$8&gt;$BV76,"",IF($BR$69&gt;$BS$69,"ns",IF(ABS($BX76-INDEX(RTO2CF_ORD,CS$8,2))&gt;$BN$84,"s","ns")))</f>
        <v/>
      </c>
      <c r="CT76" s="231" t="str">
        <f t="shared" si="249"/>
        <v/>
      </c>
      <c r="CU76" s="231" t="str">
        <f t="shared" si="249"/>
        <v/>
      </c>
      <c r="CV76" s="231" t="str">
        <f t="shared" si="249"/>
        <v/>
      </c>
      <c r="CW76" s="231" t="str">
        <f t="shared" si="249"/>
        <v/>
      </c>
      <c r="CX76" s="231" t="str">
        <f t="shared" si="249"/>
        <v/>
      </c>
      <c r="CY76" s="231" t="str">
        <f t="shared" si="249"/>
        <v/>
      </c>
      <c r="CZ76" s="231" t="str">
        <f t="shared" si="249"/>
        <v/>
      </c>
      <c r="DA76" s="231" t="str">
        <f t="shared" si="249"/>
        <v/>
      </c>
      <c r="DB76" s="231" t="str">
        <f t="shared" si="249"/>
        <v/>
      </c>
      <c r="DC76" s="231" t="str">
        <f t="shared" ref="DC76:DL76" si="250">IF(DC$8&gt;$BV76,"",IF($BR$69&gt;$BS$69,"ns",IF(ABS($BX76-INDEX(RTO2CF_ORD,DC$8,2))&gt;$BN$84,"s","ns")))</f>
        <v/>
      </c>
      <c r="DD76" s="231" t="str">
        <f t="shared" si="250"/>
        <v/>
      </c>
      <c r="DE76" s="231" t="str">
        <f t="shared" si="250"/>
        <v/>
      </c>
      <c r="DF76" s="231" t="str">
        <f t="shared" si="250"/>
        <v/>
      </c>
      <c r="DG76" s="231" t="str">
        <f t="shared" si="250"/>
        <v/>
      </c>
      <c r="DH76" s="231" t="str">
        <f t="shared" si="250"/>
        <v/>
      </c>
      <c r="DI76" s="231" t="str">
        <f t="shared" si="250"/>
        <v/>
      </c>
      <c r="DJ76" s="231" t="str">
        <f t="shared" si="250"/>
        <v/>
      </c>
      <c r="DK76" s="231" t="str">
        <f t="shared" si="250"/>
        <v/>
      </c>
      <c r="DL76" s="231" t="str">
        <f t="shared" si="250"/>
        <v/>
      </c>
      <c r="DM76" s="231" t="str">
        <f t="shared" ref="DM76:DV76" si="251">IF(DM$8&gt;$BV76,"",IF($BR$69&gt;$BS$69,"ns",IF(ABS($BX76-INDEX(RTO2CF_ORD,DM$8,2))&gt;$BN$84,"s","ns")))</f>
        <v/>
      </c>
      <c r="DN76" s="231" t="str">
        <f t="shared" si="251"/>
        <v/>
      </c>
      <c r="DO76" s="231" t="str">
        <f t="shared" si="251"/>
        <v/>
      </c>
      <c r="DP76" s="231" t="str">
        <f t="shared" si="251"/>
        <v/>
      </c>
      <c r="DQ76" s="231" t="str">
        <f t="shared" si="251"/>
        <v/>
      </c>
      <c r="DR76" s="231" t="str">
        <f t="shared" si="251"/>
        <v/>
      </c>
      <c r="DS76" s="231" t="str">
        <f t="shared" si="251"/>
        <v/>
      </c>
      <c r="DT76" s="231" t="str">
        <f t="shared" si="251"/>
        <v/>
      </c>
      <c r="DU76" s="231" t="str">
        <f t="shared" si="251"/>
        <v/>
      </c>
      <c r="DV76" s="231" t="str">
        <f t="shared" si="251"/>
        <v/>
      </c>
      <c r="DW76" s="232"/>
      <c r="DX76" s="232"/>
      <c r="DZ76" s="212">
        <f t="shared" si="200"/>
        <v>13</v>
      </c>
      <c r="EA76" s="224">
        <f t="shared" ref="EA76" si="252">IFERROR(INDEX(RTO2CV,$DZ76,1),0)</f>
        <v>0</v>
      </c>
      <c r="EB76" s="225">
        <f t="shared" ref="EB76:EE76" si="253">IFERROR(INDEX(RTO2SF,$DZ76,EB$7),0)</f>
        <v>0</v>
      </c>
      <c r="EC76" s="225">
        <f t="shared" si="253"/>
        <v>0</v>
      </c>
      <c r="ED76" s="225">
        <f t="shared" si="253"/>
        <v>0</v>
      </c>
      <c r="EE76" s="225">
        <f t="shared" si="253"/>
        <v>0</v>
      </c>
      <c r="EF76" s="225">
        <f t="shared" si="180"/>
        <v>0</v>
      </c>
      <c r="EG76" s="225">
        <f t="shared" si="181"/>
        <v>0</v>
      </c>
      <c r="EH76" s="212"/>
      <c r="EI76" s="212" t="s">
        <v>290</v>
      </c>
      <c r="EJ76" s="211" t="str">
        <f>IF(EF114=0,"sd",EJ77-EJ75-EJ74)</f>
        <v>sd</v>
      </c>
      <c r="EK76" s="214"/>
      <c r="EL76" s="212">
        <f t="shared" si="201"/>
        <v>13</v>
      </c>
      <c r="EM76" s="224">
        <f t="shared" ref="EM76" si="254">IFERROR(INDEX(RTO2CV,$EL76,1),0)</f>
        <v>0</v>
      </c>
      <c r="EN76" s="225">
        <f>IFERROR(INDEX(RTO2CF,$EL76,'ANVA-MDS'!EB$7),0)</f>
        <v>0</v>
      </c>
      <c r="EO76" s="225">
        <f>IFERROR(INDEX(RTO2CF,$EL76,'ANVA-MDS'!EC$7),0)</f>
        <v>0</v>
      </c>
      <c r="EP76" s="225">
        <f>IFERROR(INDEX(RTO2CF,$EL76,'ANVA-MDS'!ED$7),0)</f>
        <v>0</v>
      </c>
      <c r="EQ76" s="225">
        <f>IFERROR(INDEX(RTO2CF,$EL76,'ANVA-MDS'!EE$7),0)</f>
        <v>0</v>
      </c>
      <c r="ER76" s="225">
        <f t="shared" si="183"/>
        <v>0</v>
      </c>
      <c r="ES76" s="225">
        <f t="shared" si="184"/>
        <v>0</v>
      </c>
      <c r="ET76" s="212"/>
      <c r="EU76" s="212" t="s">
        <v>290</v>
      </c>
      <c r="EV76" s="211">
        <f>IF(ER114=0,"sd",EV77-EV75-EV74)</f>
        <v>878301.35669255257</v>
      </c>
      <c r="EW76" s="214"/>
      <c r="EX76" s="225">
        <f t="shared" si="185"/>
        <v>0</v>
      </c>
      <c r="EY76" s="212" t="s">
        <v>291</v>
      </c>
      <c r="EZ76" s="233" t="str">
        <f t="array" ref="EZ76">IF(EZ83=0,"sd",_xlfn.VAR.P(IF(EB64:EE113&gt;1,EB64:EE113),IF(EN64:EQ113&gt;1,EN64:EQ113))*EZ66)</f>
        <v>sd</v>
      </c>
    </row>
    <row r="77" spans="1:156" ht="12.75" customHeight="1" x14ac:dyDescent="0.25">
      <c r="A77" s="242"/>
      <c r="J77" s="228">
        <v>13</v>
      </c>
      <c r="K77" s="229">
        <f t="shared" ref="K77" si="255">IFERROR(INDEX(RTO2SF_ORD,J77,1),"sd")</f>
        <v>0</v>
      </c>
      <c r="L77" s="230">
        <f t="shared" ref="L77" si="256">IFERROR(INDEX(RTO2SF_ORD,J77,2),"sd")</f>
        <v>3.7000000000000005E-4</v>
      </c>
      <c r="M77" s="230" t="str">
        <f t="shared" ref="M77:V77" si="257">IF(M$8&gt;$J77,"",IF($F$69&gt;$G$69,"ns",IF(ABS($L77-INDEX(RTO2SF_ORD,M$8,2))&gt;$B$84,"s","ns")))</f>
        <v>ns</v>
      </c>
      <c r="N77" s="230" t="str">
        <f t="shared" si="257"/>
        <v>ns</v>
      </c>
      <c r="O77" s="230" t="str">
        <f t="shared" si="257"/>
        <v>ns</v>
      </c>
      <c r="P77" s="230" t="str">
        <f t="shared" si="257"/>
        <v>ns</v>
      </c>
      <c r="Q77" s="230" t="str">
        <f t="shared" si="257"/>
        <v>ns</v>
      </c>
      <c r="R77" s="230" t="str">
        <f t="shared" si="257"/>
        <v>ns</v>
      </c>
      <c r="S77" s="230" t="str">
        <f t="shared" si="257"/>
        <v>ns</v>
      </c>
      <c r="T77" s="230" t="str">
        <f t="shared" si="257"/>
        <v>ns</v>
      </c>
      <c r="U77" s="230" t="str">
        <f t="shared" si="257"/>
        <v>ns</v>
      </c>
      <c r="V77" s="230" t="str">
        <f t="shared" si="257"/>
        <v>ns</v>
      </c>
      <c r="W77" s="230" t="str">
        <f t="shared" ref="W77:AF77" si="258">IF(W$8&gt;$J77,"",IF($F$69&gt;$G$69,"ns",IF(ABS($L77-INDEX(RTO2SF_ORD,W$8,2))&gt;$B$84,"s","ns")))</f>
        <v>ns</v>
      </c>
      <c r="X77" s="230" t="str">
        <f t="shared" si="258"/>
        <v>ns</v>
      </c>
      <c r="Y77" s="230" t="str">
        <f t="shared" si="258"/>
        <v>ns</v>
      </c>
      <c r="Z77" s="230" t="str">
        <f t="shared" si="258"/>
        <v/>
      </c>
      <c r="AA77" s="230" t="str">
        <f t="shared" si="258"/>
        <v/>
      </c>
      <c r="AB77" s="230" t="str">
        <f t="shared" si="258"/>
        <v/>
      </c>
      <c r="AC77" s="230" t="str">
        <f t="shared" si="258"/>
        <v/>
      </c>
      <c r="AD77" s="230" t="str">
        <f t="shared" si="258"/>
        <v/>
      </c>
      <c r="AE77" s="230" t="str">
        <f t="shared" si="258"/>
        <v/>
      </c>
      <c r="AF77" s="230" t="str">
        <f t="shared" si="258"/>
        <v/>
      </c>
      <c r="AG77" s="230" t="str">
        <f t="shared" ref="AG77:AP77" si="259">IF(AG$8&gt;$J77,"",IF($F$69&gt;$G$69,"ns",IF(ABS($L77-INDEX(RTO2SF_ORD,AG$8,2))&gt;$B$84,"s","ns")))</f>
        <v/>
      </c>
      <c r="AH77" s="230" t="str">
        <f t="shared" si="259"/>
        <v/>
      </c>
      <c r="AI77" s="230" t="str">
        <f t="shared" si="259"/>
        <v/>
      </c>
      <c r="AJ77" s="230" t="str">
        <f t="shared" si="259"/>
        <v/>
      </c>
      <c r="AK77" s="230" t="str">
        <f t="shared" si="259"/>
        <v/>
      </c>
      <c r="AL77" s="230" t="str">
        <f t="shared" si="259"/>
        <v/>
      </c>
      <c r="AM77" s="230" t="str">
        <f t="shared" si="259"/>
        <v/>
      </c>
      <c r="AN77" s="230" t="str">
        <f t="shared" si="259"/>
        <v/>
      </c>
      <c r="AO77" s="230" t="str">
        <f t="shared" si="259"/>
        <v/>
      </c>
      <c r="AP77" s="230" t="str">
        <f t="shared" si="259"/>
        <v/>
      </c>
      <c r="AQ77" s="230" t="str">
        <f t="shared" ref="AQ77:AZ77" si="260">IF(AQ$8&gt;$J77,"",IF($F$69&gt;$G$69,"ns",IF(ABS($L77-INDEX(RTO2SF_ORD,AQ$8,2))&gt;$B$84,"s","ns")))</f>
        <v/>
      </c>
      <c r="AR77" s="230" t="str">
        <f t="shared" si="260"/>
        <v/>
      </c>
      <c r="AS77" s="230" t="str">
        <f t="shared" si="260"/>
        <v/>
      </c>
      <c r="AT77" s="230" t="str">
        <f t="shared" si="260"/>
        <v/>
      </c>
      <c r="AU77" s="230" t="str">
        <f t="shared" si="260"/>
        <v/>
      </c>
      <c r="AV77" s="230" t="str">
        <f t="shared" si="260"/>
        <v/>
      </c>
      <c r="AW77" s="230" t="str">
        <f t="shared" si="260"/>
        <v/>
      </c>
      <c r="AX77" s="230" t="str">
        <f t="shared" si="260"/>
        <v/>
      </c>
      <c r="AY77" s="230" t="str">
        <f t="shared" si="260"/>
        <v/>
      </c>
      <c r="AZ77" s="230" t="str">
        <f t="shared" si="260"/>
        <v/>
      </c>
      <c r="BA77" s="230" t="str">
        <f t="shared" ref="BA77:BJ77" si="261">IF(BA$8&gt;$J77,"",IF($F$69&gt;$G$69,"ns",IF(ABS($L77-INDEX(RTO2SF_ORD,BA$8,2))&gt;$B$84,"s","ns")))</f>
        <v/>
      </c>
      <c r="BB77" s="230" t="str">
        <f t="shared" si="261"/>
        <v/>
      </c>
      <c r="BC77" s="230" t="str">
        <f t="shared" si="261"/>
        <v/>
      </c>
      <c r="BD77" s="230" t="str">
        <f t="shared" si="261"/>
        <v/>
      </c>
      <c r="BE77" s="230" t="str">
        <f t="shared" si="261"/>
        <v/>
      </c>
      <c r="BF77" s="230" t="str">
        <f t="shared" si="261"/>
        <v/>
      </c>
      <c r="BG77" s="230" t="str">
        <f t="shared" si="261"/>
        <v/>
      </c>
      <c r="BH77" s="230" t="str">
        <f t="shared" si="261"/>
        <v/>
      </c>
      <c r="BI77" s="230" t="str">
        <f t="shared" si="261"/>
        <v/>
      </c>
      <c r="BJ77" s="230" t="str">
        <f t="shared" si="261"/>
        <v/>
      </c>
      <c r="BS77" s="197"/>
      <c r="BT77" s="197"/>
      <c r="BV77" s="228">
        <v>13</v>
      </c>
      <c r="BW77" s="229">
        <f t="shared" ref="BW77" si="262">IFERROR(INDEX(RTO2CF_ORD,BV77,1),"sd")</f>
        <v>0</v>
      </c>
      <c r="BX77" s="230">
        <f t="shared" ref="BX77" si="263">IFERROR(INDEX(RTO2CF_ORD,BV77,2),"sd")</f>
        <v>3.7000000000000005E-4</v>
      </c>
      <c r="BY77" s="231" t="str">
        <f t="shared" ref="BY77:CH77" si="264">IF(BY$8&gt;$BV77,"",IF($BR$69&gt;$BS$69,"ns",IF(ABS($BX77-INDEX(RTO2CF_ORD,BY$8,2))&gt;$BN$84,"s","ns")))</f>
        <v>s</v>
      </c>
      <c r="BZ77" s="231" t="str">
        <f t="shared" si="264"/>
        <v>s</v>
      </c>
      <c r="CA77" s="231" t="str">
        <f t="shared" si="264"/>
        <v>s</v>
      </c>
      <c r="CB77" s="231" t="str">
        <f t="shared" si="264"/>
        <v>s</v>
      </c>
      <c r="CC77" s="231" t="str">
        <f t="shared" si="264"/>
        <v>s</v>
      </c>
      <c r="CD77" s="231" t="str">
        <f t="shared" si="264"/>
        <v>s</v>
      </c>
      <c r="CE77" s="231" t="str">
        <f t="shared" si="264"/>
        <v>s</v>
      </c>
      <c r="CF77" s="231" t="str">
        <f t="shared" si="264"/>
        <v>ns</v>
      </c>
      <c r="CG77" s="231" t="str">
        <f t="shared" si="264"/>
        <v>ns</v>
      </c>
      <c r="CH77" s="231" t="str">
        <f t="shared" si="264"/>
        <v>ns</v>
      </c>
      <c r="CI77" s="231" t="str">
        <f t="shared" ref="CI77:CR77" si="265">IF(CI$8&gt;$BV77,"",IF($BR$69&gt;$BS$69,"ns",IF(ABS($BX77-INDEX(RTO2CF_ORD,CI$8,2))&gt;$BN$84,"s","ns")))</f>
        <v>ns</v>
      </c>
      <c r="CJ77" s="231" t="str">
        <f t="shared" si="265"/>
        <v>ns</v>
      </c>
      <c r="CK77" s="231" t="str">
        <f t="shared" si="265"/>
        <v>ns</v>
      </c>
      <c r="CL77" s="231" t="str">
        <f t="shared" si="265"/>
        <v/>
      </c>
      <c r="CM77" s="231" t="str">
        <f t="shared" si="265"/>
        <v/>
      </c>
      <c r="CN77" s="231" t="str">
        <f t="shared" si="265"/>
        <v/>
      </c>
      <c r="CO77" s="231" t="str">
        <f t="shared" si="265"/>
        <v/>
      </c>
      <c r="CP77" s="231" t="str">
        <f t="shared" si="265"/>
        <v/>
      </c>
      <c r="CQ77" s="231" t="str">
        <f t="shared" si="265"/>
        <v/>
      </c>
      <c r="CR77" s="231" t="str">
        <f t="shared" si="265"/>
        <v/>
      </c>
      <c r="CS77" s="231" t="str">
        <f t="shared" ref="CS77:DB77" si="266">IF(CS$8&gt;$BV77,"",IF($BR$69&gt;$BS$69,"ns",IF(ABS($BX77-INDEX(RTO2CF_ORD,CS$8,2))&gt;$BN$84,"s","ns")))</f>
        <v/>
      </c>
      <c r="CT77" s="231" t="str">
        <f t="shared" si="266"/>
        <v/>
      </c>
      <c r="CU77" s="231" t="str">
        <f t="shared" si="266"/>
        <v/>
      </c>
      <c r="CV77" s="231" t="str">
        <f t="shared" si="266"/>
        <v/>
      </c>
      <c r="CW77" s="231" t="str">
        <f t="shared" si="266"/>
        <v/>
      </c>
      <c r="CX77" s="231" t="str">
        <f t="shared" si="266"/>
        <v/>
      </c>
      <c r="CY77" s="231" t="str">
        <f t="shared" si="266"/>
        <v/>
      </c>
      <c r="CZ77" s="231" t="str">
        <f t="shared" si="266"/>
        <v/>
      </c>
      <c r="DA77" s="231" t="str">
        <f t="shared" si="266"/>
        <v/>
      </c>
      <c r="DB77" s="231" t="str">
        <f t="shared" si="266"/>
        <v/>
      </c>
      <c r="DC77" s="231" t="str">
        <f t="shared" ref="DC77:DL77" si="267">IF(DC$8&gt;$BV77,"",IF($BR$69&gt;$BS$69,"ns",IF(ABS($BX77-INDEX(RTO2CF_ORD,DC$8,2))&gt;$BN$84,"s","ns")))</f>
        <v/>
      </c>
      <c r="DD77" s="231" t="str">
        <f t="shared" si="267"/>
        <v/>
      </c>
      <c r="DE77" s="231" t="str">
        <f t="shared" si="267"/>
        <v/>
      </c>
      <c r="DF77" s="231" t="str">
        <f t="shared" si="267"/>
        <v/>
      </c>
      <c r="DG77" s="231" t="str">
        <f t="shared" si="267"/>
        <v/>
      </c>
      <c r="DH77" s="231" t="str">
        <f t="shared" si="267"/>
        <v/>
      </c>
      <c r="DI77" s="231" t="str">
        <f t="shared" si="267"/>
        <v/>
      </c>
      <c r="DJ77" s="231" t="str">
        <f t="shared" si="267"/>
        <v/>
      </c>
      <c r="DK77" s="231" t="str">
        <f t="shared" si="267"/>
        <v/>
      </c>
      <c r="DL77" s="231" t="str">
        <f t="shared" si="267"/>
        <v/>
      </c>
      <c r="DM77" s="231" t="str">
        <f t="shared" ref="DM77:DV77" si="268">IF(DM$8&gt;$BV77,"",IF($BR$69&gt;$BS$69,"ns",IF(ABS($BX77-INDEX(RTO2CF_ORD,DM$8,2))&gt;$BN$84,"s","ns")))</f>
        <v/>
      </c>
      <c r="DN77" s="231" t="str">
        <f t="shared" si="268"/>
        <v/>
      </c>
      <c r="DO77" s="231" t="str">
        <f t="shared" si="268"/>
        <v/>
      </c>
      <c r="DP77" s="231" t="str">
        <f t="shared" si="268"/>
        <v/>
      </c>
      <c r="DQ77" s="231" t="str">
        <f t="shared" si="268"/>
        <v/>
      </c>
      <c r="DR77" s="231" t="str">
        <f t="shared" si="268"/>
        <v/>
      </c>
      <c r="DS77" s="231" t="str">
        <f t="shared" si="268"/>
        <v/>
      </c>
      <c r="DT77" s="231" t="str">
        <f t="shared" si="268"/>
        <v/>
      </c>
      <c r="DU77" s="231" t="str">
        <f t="shared" si="268"/>
        <v/>
      </c>
      <c r="DV77" s="231" t="str">
        <f t="shared" si="268"/>
        <v/>
      </c>
      <c r="DW77" s="232"/>
      <c r="DX77" s="232"/>
      <c r="DZ77" s="212">
        <f t="shared" si="200"/>
        <v>14</v>
      </c>
      <c r="EA77" s="224">
        <f t="shared" ref="EA77" si="269">IFERROR(INDEX(RTO2CV,$DZ77,1),0)</f>
        <v>0</v>
      </c>
      <c r="EB77" s="225">
        <f t="shared" ref="EB77:EE77" si="270">IFERROR(INDEX(RTO2SF,$DZ77,EB$7),0)</f>
        <v>0</v>
      </c>
      <c r="EC77" s="225">
        <f t="shared" si="270"/>
        <v>0</v>
      </c>
      <c r="ED77" s="225">
        <f t="shared" si="270"/>
        <v>0</v>
      </c>
      <c r="EE77" s="225">
        <f t="shared" si="270"/>
        <v>0</v>
      </c>
      <c r="EF77" s="225">
        <f t="shared" si="180"/>
        <v>0</v>
      </c>
      <c r="EG77" s="225">
        <f t="shared" si="181"/>
        <v>0</v>
      </c>
      <c r="EH77" s="212"/>
      <c r="EI77" s="212" t="s">
        <v>291</v>
      </c>
      <c r="EJ77" s="211" t="str">
        <f t="array" ref="EJ77">IF(EF114=0,"sd",SUM(IF(EB64:EE113&gt;1,(EB64:EE113)^2))-EJ69)</f>
        <v>sd</v>
      </c>
      <c r="EK77" s="214"/>
      <c r="EL77" s="212">
        <f t="shared" si="201"/>
        <v>14</v>
      </c>
      <c r="EM77" s="224">
        <f t="shared" ref="EM77" si="271">IFERROR(INDEX(RTO2CV,$EL77,1),0)</f>
        <v>0</v>
      </c>
      <c r="EN77" s="225">
        <f>IFERROR(INDEX(RTO2CF,$EL77,'ANVA-MDS'!EB$7),0)</f>
        <v>0</v>
      </c>
      <c r="EO77" s="225">
        <f>IFERROR(INDEX(RTO2CF,$EL77,'ANVA-MDS'!EC$7),0)</f>
        <v>0</v>
      </c>
      <c r="EP77" s="225">
        <f>IFERROR(INDEX(RTO2CF,$EL77,'ANVA-MDS'!ED$7),0)</f>
        <v>0</v>
      </c>
      <c r="EQ77" s="225">
        <f>IFERROR(INDEX(RTO2CF,$EL77,'ANVA-MDS'!EE$7),0)</f>
        <v>0</v>
      </c>
      <c r="ER77" s="225">
        <f t="shared" si="183"/>
        <v>0</v>
      </c>
      <c r="ES77" s="225">
        <f t="shared" si="184"/>
        <v>0</v>
      </c>
      <c r="ET77" s="212"/>
      <c r="EU77" s="212" t="s">
        <v>291</v>
      </c>
      <c r="EV77" s="211">
        <f t="array" ref="EV77">IF(ER114=0,"sd",SUM(IF(EN64:EQ113&gt;1,(EN64:EQ113)^2))-EV69)</f>
        <v>10443280.595953837</v>
      </c>
      <c r="EW77" s="214"/>
      <c r="EX77" s="225">
        <f t="shared" si="185"/>
        <v>0</v>
      </c>
      <c r="EY77" s="247" t="s">
        <v>292</v>
      </c>
      <c r="EZ77" s="233" t="str">
        <f>IF(EZ83=0,"sd",IF(EF114=0,0,1)+IF(ER114=0,0,1))</f>
        <v>sd</v>
      </c>
    </row>
    <row r="78" spans="1:156" ht="12.75" customHeight="1" x14ac:dyDescent="0.25">
      <c r="A78" s="242" t="s">
        <v>293</v>
      </c>
      <c r="J78" s="228">
        <v>14</v>
      </c>
      <c r="K78" s="229">
        <f t="shared" ref="K78:K82" si="272">IFERROR(INDEX(RTO2SF_ORD,J78,1),"sd")</f>
        <v>0</v>
      </c>
      <c r="L78" s="230">
        <f t="shared" ref="L78:L82" si="273">IFERROR(INDEX(RTO2SF_ORD,J78,2),"sd")</f>
        <v>3.6000000000000002E-4</v>
      </c>
      <c r="M78" s="230" t="str">
        <f t="shared" ref="M78:V82" si="274">IF(M$8&gt;$J78,"",IF($F$69&gt;$G$69,"ns",IF(ABS($L78-INDEX(RTO2SF_ORD,M$8,2))&gt;$B$84,"s","ns")))</f>
        <v>ns</v>
      </c>
      <c r="N78" s="230" t="str">
        <f t="shared" si="274"/>
        <v>ns</v>
      </c>
      <c r="O78" s="230" t="str">
        <f t="shared" si="274"/>
        <v>ns</v>
      </c>
      <c r="P78" s="230" t="str">
        <f t="shared" si="274"/>
        <v>ns</v>
      </c>
      <c r="Q78" s="230" t="str">
        <f t="shared" si="274"/>
        <v>ns</v>
      </c>
      <c r="R78" s="230" t="str">
        <f t="shared" si="274"/>
        <v>ns</v>
      </c>
      <c r="S78" s="230" t="str">
        <f t="shared" si="274"/>
        <v>ns</v>
      </c>
      <c r="T78" s="230" t="str">
        <f t="shared" si="274"/>
        <v>ns</v>
      </c>
      <c r="U78" s="230" t="str">
        <f t="shared" si="274"/>
        <v>ns</v>
      </c>
      <c r="V78" s="230" t="str">
        <f t="shared" si="274"/>
        <v>ns</v>
      </c>
      <c r="W78" s="230" t="str">
        <f t="shared" ref="W78:AF82" si="275">IF(W$8&gt;$J78,"",IF($F$69&gt;$G$69,"ns",IF(ABS($L78-INDEX(RTO2SF_ORD,W$8,2))&gt;$B$84,"s","ns")))</f>
        <v>ns</v>
      </c>
      <c r="X78" s="230" t="str">
        <f t="shared" si="275"/>
        <v>ns</v>
      </c>
      <c r="Y78" s="230" t="str">
        <f t="shared" si="275"/>
        <v>ns</v>
      </c>
      <c r="Z78" s="230" t="str">
        <f t="shared" si="275"/>
        <v>ns</v>
      </c>
      <c r="AA78" s="230" t="str">
        <f t="shared" si="275"/>
        <v/>
      </c>
      <c r="AB78" s="230" t="str">
        <f t="shared" si="275"/>
        <v/>
      </c>
      <c r="AC78" s="230" t="str">
        <f t="shared" si="275"/>
        <v/>
      </c>
      <c r="AD78" s="230" t="str">
        <f t="shared" si="275"/>
        <v/>
      </c>
      <c r="AE78" s="230" t="str">
        <f t="shared" si="275"/>
        <v/>
      </c>
      <c r="AF78" s="230" t="str">
        <f t="shared" si="275"/>
        <v/>
      </c>
      <c r="AG78" s="230" t="str">
        <f t="shared" ref="AG78:AP82" si="276">IF(AG$8&gt;$J78,"",IF($F$69&gt;$G$69,"ns",IF(ABS($L78-INDEX(RTO2SF_ORD,AG$8,2))&gt;$B$84,"s","ns")))</f>
        <v/>
      </c>
      <c r="AH78" s="230" t="str">
        <f t="shared" si="276"/>
        <v/>
      </c>
      <c r="AI78" s="230" t="str">
        <f t="shared" si="276"/>
        <v/>
      </c>
      <c r="AJ78" s="230" t="str">
        <f t="shared" si="276"/>
        <v/>
      </c>
      <c r="AK78" s="230" t="str">
        <f t="shared" si="276"/>
        <v/>
      </c>
      <c r="AL78" s="230" t="str">
        <f t="shared" si="276"/>
        <v/>
      </c>
      <c r="AM78" s="230" t="str">
        <f t="shared" si="276"/>
        <v/>
      </c>
      <c r="AN78" s="230" t="str">
        <f t="shared" si="276"/>
        <v/>
      </c>
      <c r="AO78" s="230" t="str">
        <f t="shared" si="276"/>
        <v/>
      </c>
      <c r="AP78" s="230" t="str">
        <f t="shared" si="276"/>
        <v/>
      </c>
      <c r="AQ78" s="230" t="str">
        <f t="shared" ref="AQ78:AZ82" si="277">IF(AQ$8&gt;$J78,"",IF($F$69&gt;$G$69,"ns",IF(ABS($L78-INDEX(RTO2SF_ORD,AQ$8,2))&gt;$B$84,"s","ns")))</f>
        <v/>
      </c>
      <c r="AR78" s="230" t="str">
        <f t="shared" si="277"/>
        <v/>
      </c>
      <c r="AS78" s="230" t="str">
        <f t="shared" si="277"/>
        <v/>
      </c>
      <c r="AT78" s="230" t="str">
        <f t="shared" si="277"/>
        <v/>
      </c>
      <c r="AU78" s="230" t="str">
        <f t="shared" si="277"/>
        <v/>
      </c>
      <c r="AV78" s="230" t="str">
        <f t="shared" si="277"/>
        <v/>
      </c>
      <c r="AW78" s="230" t="str">
        <f t="shared" si="277"/>
        <v/>
      </c>
      <c r="AX78" s="230" t="str">
        <f t="shared" si="277"/>
        <v/>
      </c>
      <c r="AY78" s="230" t="str">
        <f t="shared" si="277"/>
        <v/>
      </c>
      <c r="AZ78" s="230" t="str">
        <f t="shared" si="277"/>
        <v/>
      </c>
      <c r="BA78" s="230" t="str">
        <f t="shared" ref="BA78:BJ82" si="278">IF(BA$8&gt;$J78,"",IF($F$69&gt;$G$69,"ns",IF(ABS($L78-INDEX(RTO2SF_ORD,BA$8,2))&gt;$B$84,"s","ns")))</f>
        <v/>
      </c>
      <c r="BB78" s="230" t="str">
        <f t="shared" si="278"/>
        <v/>
      </c>
      <c r="BC78" s="230" t="str">
        <f t="shared" si="278"/>
        <v/>
      </c>
      <c r="BD78" s="230" t="str">
        <f t="shared" si="278"/>
        <v/>
      </c>
      <c r="BE78" s="230" t="str">
        <f t="shared" si="278"/>
        <v/>
      </c>
      <c r="BF78" s="230" t="str">
        <f t="shared" si="278"/>
        <v/>
      </c>
      <c r="BG78" s="230" t="str">
        <f t="shared" si="278"/>
        <v/>
      </c>
      <c r="BH78" s="230" t="str">
        <f t="shared" si="278"/>
        <v/>
      </c>
      <c r="BI78" s="230" t="str">
        <f t="shared" si="278"/>
        <v/>
      </c>
      <c r="BJ78" s="230" t="str">
        <f t="shared" si="278"/>
        <v/>
      </c>
      <c r="BM78" s="242" t="s">
        <v>293</v>
      </c>
      <c r="BS78" s="197"/>
      <c r="BT78" s="197"/>
      <c r="BV78" s="228">
        <v>14</v>
      </c>
      <c r="BW78" s="229">
        <f t="shared" ref="BW78:BW82" si="279">IFERROR(INDEX(RTO2CF_ORD,BV78,1),"sd")</f>
        <v>0</v>
      </c>
      <c r="BX78" s="230">
        <f t="shared" ref="BX78:BX82" si="280">IFERROR(INDEX(RTO2CF_ORD,BV78,2),"sd")</f>
        <v>3.6000000000000002E-4</v>
      </c>
      <c r="BY78" s="231" t="str">
        <f t="shared" ref="BY78:CH82" si="281">IF(BY$8&gt;$BV78,"",IF($BR$69&gt;$BS$69,"ns",IF(ABS($BX78-INDEX(RTO2CF_ORD,BY$8,2))&gt;$BN$84,"s","ns")))</f>
        <v>s</v>
      </c>
      <c r="BZ78" s="231" t="str">
        <f t="shared" si="281"/>
        <v>s</v>
      </c>
      <c r="CA78" s="231" t="str">
        <f t="shared" si="281"/>
        <v>s</v>
      </c>
      <c r="CB78" s="231" t="str">
        <f t="shared" si="281"/>
        <v>s</v>
      </c>
      <c r="CC78" s="231" t="str">
        <f t="shared" si="281"/>
        <v>s</v>
      </c>
      <c r="CD78" s="231" t="str">
        <f t="shared" si="281"/>
        <v>s</v>
      </c>
      <c r="CE78" s="231" t="str">
        <f t="shared" si="281"/>
        <v>s</v>
      </c>
      <c r="CF78" s="231" t="str">
        <f t="shared" si="281"/>
        <v>ns</v>
      </c>
      <c r="CG78" s="231" t="str">
        <f t="shared" si="281"/>
        <v>ns</v>
      </c>
      <c r="CH78" s="231" t="str">
        <f t="shared" si="281"/>
        <v>ns</v>
      </c>
      <c r="CI78" s="231" t="str">
        <f t="shared" ref="CI78:CR82" si="282">IF(CI$8&gt;$BV78,"",IF($BR$69&gt;$BS$69,"ns",IF(ABS($BX78-INDEX(RTO2CF_ORD,CI$8,2))&gt;$BN$84,"s","ns")))</f>
        <v>ns</v>
      </c>
      <c r="CJ78" s="231" t="str">
        <f t="shared" si="282"/>
        <v>ns</v>
      </c>
      <c r="CK78" s="231" t="str">
        <f t="shared" si="282"/>
        <v>ns</v>
      </c>
      <c r="CL78" s="231" t="str">
        <f t="shared" si="282"/>
        <v>ns</v>
      </c>
      <c r="CM78" s="231" t="str">
        <f t="shared" si="282"/>
        <v/>
      </c>
      <c r="CN78" s="231" t="str">
        <f t="shared" si="282"/>
        <v/>
      </c>
      <c r="CO78" s="231" t="str">
        <f t="shared" si="282"/>
        <v/>
      </c>
      <c r="CP78" s="231" t="str">
        <f t="shared" si="282"/>
        <v/>
      </c>
      <c r="CQ78" s="231" t="str">
        <f t="shared" si="282"/>
        <v/>
      </c>
      <c r="CR78" s="231" t="str">
        <f t="shared" si="282"/>
        <v/>
      </c>
      <c r="CS78" s="231" t="str">
        <f t="shared" ref="CS78:DB82" si="283">IF(CS$8&gt;$BV78,"",IF($BR$69&gt;$BS$69,"ns",IF(ABS($BX78-INDEX(RTO2CF_ORD,CS$8,2))&gt;$BN$84,"s","ns")))</f>
        <v/>
      </c>
      <c r="CT78" s="231" t="str">
        <f t="shared" si="283"/>
        <v/>
      </c>
      <c r="CU78" s="231" t="str">
        <f t="shared" si="283"/>
        <v/>
      </c>
      <c r="CV78" s="231" t="str">
        <f t="shared" si="283"/>
        <v/>
      </c>
      <c r="CW78" s="231" t="str">
        <f t="shared" si="283"/>
        <v/>
      </c>
      <c r="CX78" s="231" t="str">
        <f t="shared" si="283"/>
        <v/>
      </c>
      <c r="CY78" s="231" t="str">
        <f t="shared" si="283"/>
        <v/>
      </c>
      <c r="CZ78" s="231" t="str">
        <f t="shared" si="283"/>
        <v/>
      </c>
      <c r="DA78" s="231" t="str">
        <f t="shared" si="283"/>
        <v/>
      </c>
      <c r="DB78" s="231" t="str">
        <f t="shared" si="283"/>
        <v/>
      </c>
      <c r="DC78" s="231" t="str">
        <f t="shared" ref="DC78:DL82" si="284">IF(DC$8&gt;$BV78,"",IF($BR$69&gt;$BS$69,"ns",IF(ABS($BX78-INDEX(RTO2CF_ORD,DC$8,2))&gt;$BN$84,"s","ns")))</f>
        <v/>
      </c>
      <c r="DD78" s="231" t="str">
        <f t="shared" si="284"/>
        <v/>
      </c>
      <c r="DE78" s="231" t="str">
        <f t="shared" si="284"/>
        <v/>
      </c>
      <c r="DF78" s="231" t="str">
        <f t="shared" si="284"/>
        <v/>
      </c>
      <c r="DG78" s="231" t="str">
        <f t="shared" si="284"/>
        <v/>
      </c>
      <c r="DH78" s="231" t="str">
        <f t="shared" si="284"/>
        <v/>
      </c>
      <c r="DI78" s="231" t="str">
        <f t="shared" si="284"/>
        <v/>
      </c>
      <c r="DJ78" s="231" t="str">
        <f t="shared" si="284"/>
        <v/>
      </c>
      <c r="DK78" s="231" t="str">
        <f t="shared" si="284"/>
        <v/>
      </c>
      <c r="DL78" s="231" t="str">
        <f t="shared" si="284"/>
        <v/>
      </c>
      <c r="DM78" s="231" t="str">
        <f t="shared" ref="DM78:DV82" si="285">IF(DM$8&gt;$BV78,"",IF($BR$69&gt;$BS$69,"ns",IF(ABS($BX78-INDEX(RTO2CF_ORD,DM$8,2))&gt;$BN$84,"s","ns")))</f>
        <v/>
      </c>
      <c r="DN78" s="231" t="str">
        <f t="shared" si="285"/>
        <v/>
      </c>
      <c r="DO78" s="231" t="str">
        <f t="shared" si="285"/>
        <v/>
      </c>
      <c r="DP78" s="231" t="str">
        <f t="shared" si="285"/>
        <v/>
      </c>
      <c r="DQ78" s="231" t="str">
        <f t="shared" si="285"/>
        <v/>
      </c>
      <c r="DR78" s="231" t="str">
        <f t="shared" si="285"/>
        <v/>
      </c>
      <c r="DS78" s="231" t="str">
        <f t="shared" si="285"/>
        <v/>
      </c>
      <c r="DT78" s="231" t="str">
        <f t="shared" si="285"/>
        <v/>
      </c>
      <c r="DU78" s="231" t="str">
        <f t="shared" si="285"/>
        <v/>
      </c>
      <c r="DV78" s="231" t="str">
        <f t="shared" si="285"/>
        <v/>
      </c>
      <c r="DW78" s="232"/>
      <c r="DX78" s="232"/>
      <c r="DZ78" s="212">
        <f t="shared" si="200"/>
        <v>15</v>
      </c>
      <c r="EA78" s="224">
        <f t="shared" ref="EA78:EA82" si="286">IFERROR(INDEX(RTO2CV,$DZ78,1),0)</f>
        <v>0</v>
      </c>
      <c r="EB78" s="225">
        <f t="shared" ref="EB78:EE82" si="287">IFERROR(INDEX(RTO2SF,$DZ78,EB$7),0)</f>
        <v>0</v>
      </c>
      <c r="EC78" s="225">
        <f t="shared" si="287"/>
        <v>0</v>
      </c>
      <c r="ED78" s="225">
        <f t="shared" si="287"/>
        <v>0</v>
      </c>
      <c r="EE78" s="225">
        <f t="shared" si="287"/>
        <v>0</v>
      </c>
      <c r="EF78" s="225">
        <f t="shared" si="180"/>
        <v>0</v>
      </c>
      <c r="EG78" s="225">
        <f t="shared" si="181"/>
        <v>0</v>
      </c>
      <c r="EH78" s="212"/>
      <c r="EI78" s="212" t="s">
        <v>294</v>
      </c>
      <c r="EJ78" s="211" t="str">
        <f>IF(EF114=0,"sd",EJ76/EJ72)</f>
        <v>sd</v>
      </c>
      <c r="EK78" s="214"/>
      <c r="EL78" s="212">
        <f t="shared" si="201"/>
        <v>15</v>
      </c>
      <c r="EM78" s="224">
        <f t="shared" ref="EM78:EM82" si="288">IFERROR(INDEX(RTO2CV,$EL78,1),0)</f>
        <v>0</v>
      </c>
      <c r="EN78" s="225">
        <f>IFERROR(INDEX(RTO2CF,$EL78,'ANVA-MDS'!EB$7),0)</f>
        <v>0</v>
      </c>
      <c r="EO78" s="225">
        <f>IFERROR(INDEX(RTO2CF,$EL78,'ANVA-MDS'!EC$7),0)</f>
        <v>0</v>
      </c>
      <c r="EP78" s="225">
        <f>IFERROR(INDEX(RTO2CF,$EL78,'ANVA-MDS'!ED$7),0)</f>
        <v>0</v>
      </c>
      <c r="EQ78" s="225">
        <f>IFERROR(INDEX(RTO2CF,$EL78,'ANVA-MDS'!EE$7),0)</f>
        <v>0</v>
      </c>
      <c r="ER78" s="225">
        <f t="shared" si="183"/>
        <v>0</v>
      </c>
      <c r="ES78" s="225">
        <f t="shared" si="184"/>
        <v>0</v>
      </c>
      <c r="ET78" s="212"/>
      <c r="EU78" s="212" t="s">
        <v>294</v>
      </c>
      <c r="EV78" s="211">
        <f>IF(ER114=0,"sd",EV76/EV72)</f>
        <v>73191.779724379376</v>
      </c>
      <c r="EW78" s="214"/>
      <c r="EX78" s="225">
        <f t="shared" si="185"/>
        <v>0</v>
      </c>
      <c r="EY78" s="247" t="s">
        <v>295</v>
      </c>
      <c r="EZ78" s="233" t="str">
        <f>IF(EZ83=0,"sd",EZ77-1)</f>
        <v>sd</v>
      </c>
    </row>
    <row r="79" spans="1:156" ht="12.75" customHeight="1" x14ac:dyDescent="0.25">
      <c r="B79" s="238" t="str">
        <f>'ANVA-MDS'!EJ83</f>
        <v>sd</v>
      </c>
      <c r="J79" s="228">
        <v>15</v>
      </c>
      <c r="K79" s="229">
        <f t="shared" si="272"/>
        <v>0</v>
      </c>
      <c r="L79" s="230">
        <f t="shared" si="273"/>
        <v>3.5000000000000005E-4</v>
      </c>
      <c r="M79" s="230" t="str">
        <f t="shared" si="274"/>
        <v>ns</v>
      </c>
      <c r="N79" s="230" t="str">
        <f t="shared" si="274"/>
        <v>ns</v>
      </c>
      <c r="O79" s="230" t="str">
        <f t="shared" si="274"/>
        <v>ns</v>
      </c>
      <c r="P79" s="230" t="str">
        <f t="shared" si="274"/>
        <v>ns</v>
      </c>
      <c r="Q79" s="230" t="str">
        <f t="shared" si="274"/>
        <v>ns</v>
      </c>
      <c r="R79" s="230" t="str">
        <f t="shared" si="274"/>
        <v>ns</v>
      </c>
      <c r="S79" s="230" t="str">
        <f t="shared" si="274"/>
        <v>ns</v>
      </c>
      <c r="T79" s="230" t="str">
        <f t="shared" si="274"/>
        <v>ns</v>
      </c>
      <c r="U79" s="230" t="str">
        <f t="shared" si="274"/>
        <v>ns</v>
      </c>
      <c r="V79" s="230" t="str">
        <f t="shared" si="274"/>
        <v>ns</v>
      </c>
      <c r="W79" s="230" t="str">
        <f t="shared" si="275"/>
        <v>ns</v>
      </c>
      <c r="X79" s="230" t="str">
        <f t="shared" si="275"/>
        <v>ns</v>
      </c>
      <c r="Y79" s="230" t="str">
        <f t="shared" si="275"/>
        <v>ns</v>
      </c>
      <c r="Z79" s="230" t="str">
        <f t="shared" si="275"/>
        <v>ns</v>
      </c>
      <c r="AA79" s="230" t="str">
        <f t="shared" si="275"/>
        <v>ns</v>
      </c>
      <c r="AB79" s="230" t="str">
        <f t="shared" si="275"/>
        <v/>
      </c>
      <c r="AC79" s="230" t="str">
        <f t="shared" si="275"/>
        <v/>
      </c>
      <c r="AD79" s="230" t="str">
        <f t="shared" si="275"/>
        <v/>
      </c>
      <c r="AE79" s="230" t="str">
        <f t="shared" si="275"/>
        <v/>
      </c>
      <c r="AF79" s="230" t="str">
        <f t="shared" si="275"/>
        <v/>
      </c>
      <c r="AG79" s="230" t="str">
        <f t="shared" si="276"/>
        <v/>
      </c>
      <c r="AH79" s="230" t="str">
        <f t="shared" si="276"/>
        <v/>
      </c>
      <c r="AI79" s="230" t="str">
        <f t="shared" si="276"/>
        <v/>
      </c>
      <c r="AJ79" s="230" t="str">
        <f t="shared" si="276"/>
        <v/>
      </c>
      <c r="AK79" s="230" t="str">
        <f t="shared" si="276"/>
        <v/>
      </c>
      <c r="AL79" s="230" t="str">
        <f t="shared" si="276"/>
        <v/>
      </c>
      <c r="AM79" s="230" t="str">
        <f t="shared" si="276"/>
        <v/>
      </c>
      <c r="AN79" s="230" t="str">
        <f t="shared" si="276"/>
        <v/>
      </c>
      <c r="AO79" s="230" t="str">
        <f t="shared" si="276"/>
        <v/>
      </c>
      <c r="AP79" s="230" t="str">
        <f t="shared" si="276"/>
        <v/>
      </c>
      <c r="AQ79" s="230" t="str">
        <f t="shared" si="277"/>
        <v/>
      </c>
      <c r="AR79" s="230" t="str">
        <f t="shared" si="277"/>
        <v/>
      </c>
      <c r="AS79" s="230" t="str">
        <f t="shared" si="277"/>
        <v/>
      </c>
      <c r="AT79" s="230" t="str">
        <f t="shared" si="277"/>
        <v/>
      </c>
      <c r="AU79" s="230" t="str">
        <f t="shared" si="277"/>
        <v/>
      </c>
      <c r="AV79" s="230" t="str">
        <f t="shared" si="277"/>
        <v/>
      </c>
      <c r="AW79" s="230" t="str">
        <f t="shared" si="277"/>
        <v/>
      </c>
      <c r="AX79" s="230" t="str">
        <f t="shared" si="277"/>
        <v/>
      </c>
      <c r="AY79" s="230" t="str">
        <f t="shared" si="277"/>
        <v/>
      </c>
      <c r="AZ79" s="230" t="str">
        <f t="shared" si="277"/>
        <v/>
      </c>
      <c r="BA79" s="230" t="str">
        <f t="shared" si="278"/>
        <v/>
      </c>
      <c r="BB79" s="230" t="str">
        <f t="shared" si="278"/>
        <v/>
      </c>
      <c r="BC79" s="230" t="str">
        <f t="shared" si="278"/>
        <v/>
      </c>
      <c r="BD79" s="230" t="str">
        <f t="shared" si="278"/>
        <v/>
      </c>
      <c r="BE79" s="230" t="str">
        <f t="shared" si="278"/>
        <v/>
      </c>
      <c r="BF79" s="230" t="str">
        <f t="shared" si="278"/>
        <v/>
      </c>
      <c r="BG79" s="230" t="str">
        <f t="shared" si="278"/>
        <v/>
      </c>
      <c r="BH79" s="230" t="str">
        <f t="shared" si="278"/>
        <v/>
      </c>
      <c r="BI79" s="230" t="str">
        <f t="shared" si="278"/>
        <v/>
      </c>
      <c r="BJ79" s="230" t="str">
        <f t="shared" si="278"/>
        <v/>
      </c>
      <c r="BM79" s="243"/>
      <c r="BN79" s="238">
        <f>'ANVA-MDS'!EV83</f>
        <v>0.91237495572761607</v>
      </c>
      <c r="BS79" s="197"/>
      <c r="BT79" s="197"/>
      <c r="BV79" s="228">
        <v>15</v>
      </c>
      <c r="BW79" s="229">
        <f t="shared" si="279"/>
        <v>0</v>
      </c>
      <c r="BX79" s="230">
        <f t="shared" si="280"/>
        <v>3.5000000000000005E-4</v>
      </c>
      <c r="BY79" s="231" t="str">
        <f t="shared" si="281"/>
        <v>s</v>
      </c>
      <c r="BZ79" s="231" t="str">
        <f t="shared" si="281"/>
        <v>s</v>
      </c>
      <c r="CA79" s="231" t="str">
        <f t="shared" si="281"/>
        <v>s</v>
      </c>
      <c r="CB79" s="231" t="str">
        <f t="shared" si="281"/>
        <v>s</v>
      </c>
      <c r="CC79" s="231" t="str">
        <f t="shared" si="281"/>
        <v>s</v>
      </c>
      <c r="CD79" s="231" t="str">
        <f t="shared" si="281"/>
        <v>s</v>
      </c>
      <c r="CE79" s="231" t="str">
        <f t="shared" si="281"/>
        <v>s</v>
      </c>
      <c r="CF79" s="231" t="str">
        <f t="shared" si="281"/>
        <v>ns</v>
      </c>
      <c r="CG79" s="231" t="str">
        <f t="shared" si="281"/>
        <v>ns</v>
      </c>
      <c r="CH79" s="231" t="str">
        <f t="shared" si="281"/>
        <v>ns</v>
      </c>
      <c r="CI79" s="231" t="str">
        <f t="shared" si="282"/>
        <v>ns</v>
      </c>
      <c r="CJ79" s="231" t="str">
        <f t="shared" si="282"/>
        <v>ns</v>
      </c>
      <c r="CK79" s="231" t="str">
        <f t="shared" si="282"/>
        <v>ns</v>
      </c>
      <c r="CL79" s="231" t="str">
        <f t="shared" si="282"/>
        <v>ns</v>
      </c>
      <c r="CM79" s="231" t="str">
        <f t="shared" si="282"/>
        <v>ns</v>
      </c>
      <c r="CN79" s="231" t="str">
        <f t="shared" si="282"/>
        <v/>
      </c>
      <c r="CO79" s="231" t="str">
        <f t="shared" si="282"/>
        <v/>
      </c>
      <c r="CP79" s="231" t="str">
        <f t="shared" si="282"/>
        <v/>
      </c>
      <c r="CQ79" s="231" t="str">
        <f t="shared" si="282"/>
        <v/>
      </c>
      <c r="CR79" s="231" t="str">
        <f t="shared" si="282"/>
        <v/>
      </c>
      <c r="CS79" s="231" t="str">
        <f t="shared" si="283"/>
        <v/>
      </c>
      <c r="CT79" s="231" t="str">
        <f t="shared" si="283"/>
        <v/>
      </c>
      <c r="CU79" s="231" t="str">
        <f t="shared" si="283"/>
        <v/>
      </c>
      <c r="CV79" s="231" t="str">
        <f t="shared" si="283"/>
        <v/>
      </c>
      <c r="CW79" s="231" t="str">
        <f t="shared" si="283"/>
        <v/>
      </c>
      <c r="CX79" s="231" t="str">
        <f t="shared" si="283"/>
        <v/>
      </c>
      <c r="CY79" s="231" t="str">
        <f t="shared" si="283"/>
        <v/>
      </c>
      <c r="CZ79" s="231" t="str">
        <f t="shared" si="283"/>
        <v/>
      </c>
      <c r="DA79" s="231" t="str">
        <f t="shared" si="283"/>
        <v/>
      </c>
      <c r="DB79" s="231" t="str">
        <f t="shared" si="283"/>
        <v/>
      </c>
      <c r="DC79" s="231" t="str">
        <f t="shared" si="284"/>
        <v/>
      </c>
      <c r="DD79" s="231" t="str">
        <f t="shared" si="284"/>
        <v/>
      </c>
      <c r="DE79" s="231" t="str">
        <f t="shared" si="284"/>
        <v/>
      </c>
      <c r="DF79" s="231" t="str">
        <f t="shared" si="284"/>
        <v/>
      </c>
      <c r="DG79" s="231" t="str">
        <f t="shared" si="284"/>
        <v/>
      </c>
      <c r="DH79" s="231" t="str">
        <f t="shared" si="284"/>
        <v/>
      </c>
      <c r="DI79" s="231" t="str">
        <f t="shared" si="284"/>
        <v/>
      </c>
      <c r="DJ79" s="231" t="str">
        <f t="shared" si="284"/>
        <v/>
      </c>
      <c r="DK79" s="231" t="str">
        <f t="shared" si="284"/>
        <v/>
      </c>
      <c r="DL79" s="231" t="str">
        <f t="shared" si="284"/>
        <v/>
      </c>
      <c r="DM79" s="231" t="str">
        <f t="shared" si="285"/>
        <v/>
      </c>
      <c r="DN79" s="231" t="str">
        <f t="shared" si="285"/>
        <v/>
      </c>
      <c r="DO79" s="231" t="str">
        <f t="shared" si="285"/>
        <v/>
      </c>
      <c r="DP79" s="231" t="str">
        <f t="shared" si="285"/>
        <v/>
      </c>
      <c r="DQ79" s="231" t="str">
        <f t="shared" si="285"/>
        <v/>
      </c>
      <c r="DR79" s="231" t="str">
        <f t="shared" si="285"/>
        <v/>
      </c>
      <c r="DS79" s="231" t="str">
        <f t="shared" si="285"/>
        <v/>
      </c>
      <c r="DT79" s="231" t="str">
        <f t="shared" si="285"/>
        <v/>
      </c>
      <c r="DU79" s="231" t="str">
        <f t="shared" si="285"/>
        <v/>
      </c>
      <c r="DV79" s="231" t="str">
        <f t="shared" si="285"/>
        <v/>
      </c>
      <c r="DW79" s="232"/>
      <c r="DX79" s="232"/>
      <c r="DZ79" s="212">
        <f t="shared" si="200"/>
        <v>16</v>
      </c>
      <c r="EA79" s="224">
        <f t="shared" si="286"/>
        <v>0</v>
      </c>
      <c r="EB79" s="225">
        <f t="shared" si="287"/>
        <v>0</v>
      </c>
      <c r="EC79" s="225">
        <f t="shared" si="287"/>
        <v>0</v>
      </c>
      <c r="ED79" s="225">
        <f t="shared" si="287"/>
        <v>0</v>
      </c>
      <c r="EE79" s="225">
        <f t="shared" si="287"/>
        <v>0</v>
      </c>
      <c r="EF79" s="225">
        <f t="shared" si="180"/>
        <v>0</v>
      </c>
      <c r="EG79" s="225">
        <f t="shared" si="181"/>
        <v>0</v>
      </c>
      <c r="EH79" s="212"/>
      <c r="EI79" s="212" t="s">
        <v>296</v>
      </c>
      <c r="EJ79" s="248" t="str">
        <f>IF(EF114=0,"sd",SQRT(EJ78)/EJ68)</f>
        <v>sd</v>
      </c>
      <c r="EK79" s="214"/>
      <c r="EL79" s="212">
        <f t="shared" si="201"/>
        <v>16</v>
      </c>
      <c r="EM79" s="224">
        <f t="shared" si="288"/>
        <v>0</v>
      </c>
      <c r="EN79" s="225">
        <f>IFERROR(INDEX(RTO2CF,$EL79,'ANVA-MDS'!EB$7),0)</f>
        <v>0</v>
      </c>
      <c r="EO79" s="225">
        <f>IFERROR(INDEX(RTO2CF,$EL79,'ANVA-MDS'!EC$7),0)</f>
        <v>0</v>
      </c>
      <c r="EP79" s="225">
        <f>IFERROR(INDEX(RTO2CF,$EL79,'ANVA-MDS'!ED$7),0)</f>
        <v>0</v>
      </c>
      <c r="EQ79" s="225">
        <f>IFERROR(INDEX(RTO2CF,$EL79,'ANVA-MDS'!EE$7),0)</f>
        <v>0</v>
      </c>
      <c r="ER79" s="225">
        <f t="shared" si="183"/>
        <v>0</v>
      </c>
      <c r="ES79" s="225">
        <f t="shared" si="184"/>
        <v>0</v>
      </c>
      <c r="ET79" s="212"/>
      <c r="EU79" s="212" t="s">
        <v>296</v>
      </c>
      <c r="EV79" s="248">
        <f>IF(ER114=0,"sd",SQRT(EV78)/EV68)</f>
        <v>0.16198099586886425</v>
      </c>
      <c r="EW79" s="214"/>
      <c r="EX79" s="225">
        <f t="shared" si="185"/>
        <v>0</v>
      </c>
      <c r="EY79" s="247" t="s">
        <v>297</v>
      </c>
      <c r="EZ79" s="233" t="str">
        <f>IF(EZ83=0,"sd",EZ78*EZ70)</f>
        <v>sd</v>
      </c>
    </row>
    <row r="80" spans="1:156" ht="12.75" customHeight="1" x14ac:dyDescent="0.25">
      <c r="A80" s="243"/>
      <c r="J80" s="228">
        <v>16</v>
      </c>
      <c r="K80" s="229">
        <f t="shared" si="272"/>
        <v>0</v>
      </c>
      <c r="L80" s="230">
        <f t="shared" si="273"/>
        <v>3.4000000000000002E-4</v>
      </c>
      <c r="M80" s="230" t="str">
        <f t="shared" si="274"/>
        <v>ns</v>
      </c>
      <c r="N80" s="230" t="str">
        <f t="shared" si="274"/>
        <v>ns</v>
      </c>
      <c r="O80" s="230" t="str">
        <f t="shared" si="274"/>
        <v>ns</v>
      </c>
      <c r="P80" s="230" t="str">
        <f t="shared" si="274"/>
        <v>ns</v>
      </c>
      <c r="Q80" s="230" t="str">
        <f t="shared" si="274"/>
        <v>ns</v>
      </c>
      <c r="R80" s="230" t="str">
        <f t="shared" si="274"/>
        <v>ns</v>
      </c>
      <c r="S80" s="230" t="str">
        <f t="shared" si="274"/>
        <v>ns</v>
      </c>
      <c r="T80" s="230" t="str">
        <f t="shared" si="274"/>
        <v>ns</v>
      </c>
      <c r="U80" s="230" t="str">
        <f t="shared" si="274"/>
        <v>ns</v>
      </c>
      <c r="V80" s="230" t="str">
        <f t="shared" si="274"/>
        <v>ns</v>
      </c>
      <c r="W80" s="230" t="str">
        <f t="shared" si="275"/>
        <v>ns</v>
      </c>
      <c r="X80" s="230" t="str">
        <f t="shared" si="275"/>
        <v>ns</v>
      </c>
      <c r="Y80" s="230" t="str">
        <f t="shared" si="275"/>
        <v>ns</v>
      </c>
      <c r="Z80" s="230" t="str">
        <f t="shared" si="275"/>
        <v>ns</v>
      </c>
      <c r="AA80" s="230" t="str">
        <f t="shared" si="275"/>
        <v>ns</v>
      </c>
      <c r="AB80" s="230" t="str">
        <f t="shared" si="275"/>
        <v>ns</v>
      </c>
      <c r="AC80" s="230" t="str">
        <f t="shared" si="275"/>
        <v/>
      </c>
      <c r="AD80" s="230" t="str">
        <f t="shared" si="275"/>
        <v/>
      </c>
      <c r="AE80" s="230" t="str">
        <f t="shared" si="275"/>
        <v/>
      </c>
      <c r="AF80" s="230" t="str">
        <f t="shared" si="275"/>
        <v/>
      </c>
      <c r="AG80" s="230" t="str">
        <f t="shared" si="276"/>
        <v/>
      </c>
      <c r="AH80" s="230" t="str">
        <f t="shared" si="276"/>
        <v/>
      </c>
      <c r="AI80" s="230" t="str">
        <f t="shared" si="276"/>
        <v/>
      </c>
      <c r="AJ80" s="230" t="str">
        <f t="shared" si="276"/>
        <v/>
      </c>
      <c r="AK80" s="230" t="str">
        <f t="shared" si="276"/>
        <v/>
      </c>
      <c r="AL80" s="230" t="str">
        <f t="shared" si="276"/>
        <v/>
      </c>
      <c r="AM80" s="230" t="str">
        <f t="shared" si="276"/>
        <v/>
      </c>
      <c r="AN80" s="230" t="str">
        <f t="shared" si="276"/>
        <v/>
      </c>
      <c r="AO80" s="230" t="str">
        <f t="shared" si="276"/>
        <v/>
      </c>
      <c r="AP80" s="230" t="str">
        <f t="shared" si="276"/>
        <v/>
      </c>
      <c r="AQ80" s="230" t="str">
        <f t="shared" si="277"/>
        <v/>
      </c>
      <c r="AR80" s="230" t="str">
        <f t="shared" si="277"/>
        <v/>
      </c>
      <c r="AS80" s="230" t="str">
        <f t="shared" si="277"/>
        <v/>
      </c>
      <c r="AT80" s="230" t="str">
        <f t="shared" si="277"/>
        <v/>
      </c>
      <c r="AU80" s="230" t="str">
        <f t="shared" si="277"/>
        <v/>
      </c>
      <c r="AV80" s="230" t="str">
        <f t="shared" si="277"/>
        <v/>
      </c>
      <c r="AW80" s="230" t="str">
        <f t="shared" si="277"/>
        <v/>
      </c>
      <c r="AX80" s="230" t="str">
        <f t="shared" si="277"/>
        <v/>
      </c>
      <c r="AY80" s="230" t="str">
        <f t="shared" si="277"/>
        <v/>
      </c>
      <c r="AZ80" s="230" t="str">
        <f t="shared" si="277"/>
        <v/>
      </c>
      <c r="BA80" s="230" t="str">
        <f t="shared" si="278"/>
        <v/>
      </c>
      <c r="BB80" s="230" t="str">
        <f t="shared" si="278"/>
        <v/>
      </c>
      <c r="BC80" s="230" t="str">
        <f t="shared" si="278"/>
        <v/>
      </c>
      <c r="BD80" s="230" t="str">
        <f t="shared" si="278"/>
        <v/>
      </c>
      <c r="BE80" s="230" t="str">
        <f t="shared" si="278"/>
        <v/>
      </c>
      <c r="BF80" s="230" t="str">
        <f t="shared" si="278"/>
        <v/>
      </c>
      <c r="BG80" s="230" t="str">
        <f t="shared" si="278"/>
        <v/>
      </c>
      <c r="BH80" s="230" t="str">
        <f t="shared" si="278"/>
        <v/>
      </c>
      <c r="BI80" s="230" t="str">
        <f t="shared" si="278"/>
        <v/>
      </c>
      <c r="BJ80" s="230" t="str">
        <f t="shared" si="278"/>
        <v/>
      </c>
      <c r="BM80" s="243"/>
      <c r="BS80" s="197"/>
      <c r="BT80" s="197"/>
      <c r="BV80" s="228">
        <v>16</v>
      </c>
      <c r="BW80" s="229">
        <f t="shared" si="279"/>
        <v>0</v>
      </c>
      <c r="BX80" s="230">
        <f t="shared" si="280"/>
        <v>3.4000000000000002E-4</v>
      </c>
      <c r="BY80" s="231" t="str">
        <f t="shared" si="281"/>
        <v>s</v>
      </c>
      <c r="BZ80" s="231" t="str">
        <f t="shared" si="281"/>
        <v>s</v>
      </c>
      <c r="CA80" s="231" t="str">
        <f t="shared" si="281"/>
        <v>s</v>
      </c>
      <c r="CB80" s="231" t="str">
        <f t="shared" si="281"/>
        <v>s</v>
      </c>
      <c r="CC80" s="231" t="str">
        <f t="shared" si="281"/>
        <v>s</v>
      </c>
      <c r="CD80" s="231" t="str">
        <f t="shared" si="281"/>
        <v>s</v>
      </c>
      <c r="CE80" s="231" t="str">
        <f t="shared" si="281"/>
        <v>s</v>
      </c>
      <c r="CF80" s="231" t="str">
        <f t="shared" si="281"/>
        <v>ns</v>
      </c>
      <c r="CG80" s="231" t="str">
        <f t="shared" si="281"/>
        <v>ns</v>
      </c>
      <c r="CH80" s="231" t="str">
        <f t="shared" si="281"/>
        <v>ns</v>
      </c>
      <c r="CI80" s="231" t="str">
        <f t="shared" si="282"/>
        <v>ns</v>
      </c>
      <c r="CJ80" s="231" t="str">
        <f t="shared" si="282"/>
        <v>ns</v>
      </c>
      <c r="CK80" s="231" t="str">
        <f t="shared" si="282"/>
        <v>ns</v>
      </c>
      <c r="CL80" s="231" t="str">
        <f t="shared" si="282"/>
        <v>ns</v>
      </c>
      <c r="CM80" s="231" t="str">
        <f t="shared" si="282"/>
        <v>ns</v>
      </c>
      <c r="CN80" s="231" t="str">
        <f t="shared" si="282"/>
        <v>ns</v>
      </c>
      <c r="CO80" s="231" t="str">
        <f t="shared" si="282"/>
        <v/>
      </c>
      <c r="CP80" s="231" t="str">
        <f t="shared" si="282"/>
        <v/>
      </c>
      <c r="CQ80" s="231" t="str">
        <f t="shared" si="282"/>
        <v/>
      </c>
      <c r="CR80" s="231" t="str">
        <f t="shared" si="282"/>
        <v/>
      </c>
      <c r="CS80" s="231" t="str">
        <f t="shared" si="283"/>
        <v/>
      </c>
      <c r="CT80" s="231" t="str">
        <f t="shared" si="283"/>
        <v/>
      </c>
      <c r="CU80" s="231" t="str">
        <f t="shared" si="283"/>
        <v/>
      </c>
      <c r="CV80" s="231" t="str">
        <f t="shared" si="283"/>
        <v/>
      </c>
      <c r="CW80" s="231" t="str">
        <f t="shared" si="283"/>
        <v/>
      </c>
      <c r="CX80" s="231" t="str">
        <f t="shared" si="283"/>
        <v/>
      </c>
      <c r="CY80" s="231" t="str">
        <f t="shared" si="283"/>
        <v/>
      </c>
      <c r="CZ80" s="231" t="str">
        <f t="shared" si="283"/>
        <v/>
      </c>
      <c r="DA80" s="231" t="str">
        <f t="shared" si="283"/>
        <v/>
      </c>
      <c r="DB80" s="231" t="str">
        <f t="shared" si="283"/>
        <v/>
      </c>
      <c r="DC80" s="231" t="str">
        <f t="shared" si="284"/>
        <v/>
      </c>
      <c r="DD80" s="231" t="str">
        <f t="shared" si="284"/>
        <v/>
      </c>
      <c r="DE80" s="231" t="str">
        <f t="shared" si="284"/>
        <v/>
      </c>
      <c r="DF80" s="231" t="str">
        <f t="shared" si="284"/>
        <v/>
      </c>
      <c r="DG80" s="231" t="str">
        <f t="shared" si="284"/>
        <v/>
      </c>
      <c r="DH80" s="231" t="str">
        <f t="shared" si="284"/>
        <v/>
      </c>
      <c r="DI80" s="231" t="str">
        <f t="shared" si="284"/>
        <v/>
      </c>
      <c r="DJ80" s="231" t="str">
        <f t="shared" si="284"/>
        <v/>
      </c>
      <c r="DK80" s="231" t="str">
        <f t="shared" si="284"/>
        <v/>
      </c>
      <c r="DL80" s="231" t="str">
        <f t="shared" si="284"/>
        <v/>
      </c>
      <c r="DM80" s="231" t="str">
        <f t="shared" si="285"/>
        <v/>
      </c>
      <c r="DN80" s="231" t="str">
        <f t="shared" si="285"/>
        <v/>
      </c>
      <c r="DO80" s="231" t="str">
        <f t="shared" si="285"/>
        <v/>
      </c>
      <c r="DP80" s="231" t="str">
        <f t="shared" si="285"/>
        <v/>
      </c>
      <c r="DQ80" s="231" t="str">
        <f t="shared" si="285"/>
        <v/>
      </c>
      <c r="DR80" s="231" t="str">
        <f t="shared" si="285"/>
        <v/>
      </c>
      <c r="DS80" s="231" t="str">
        <f t="shared" si="285"/>
        <v/>
      </c>
      <c r="DT80" s="231" t="str">
        <f t="shared" si="285"/>
        <v/>
      </c>
      <c r="DU80" s="231" t="str">
        <f t="shared" si="285"/>
        <v/>
      </c>
      <c r="DV80" s="231" t="str">
        <f t="shared" si="285"/>
        <v/>
      </c>
      <c r="DW80" s="232"/>
      <c r="DX80" s="232"/>
      <c r="DZ80" s="212">
        <f t="shared" si="200"/>
        <v>17</v>
      </c>
      <c r="EA80" s="224">
        <f t="shared" si="286"/>
        <v>0</v>
      </c>
      <c r="EB80" s="225">
        <f t="shared" si="287"/>
        <v>0</v>
      </c>
      <c r="EC80" s="225">
        <f t="shared" si="287"/>
        <v>0</v>
      </c>
      <c r="ED80" s="225">
        <f t="shared" si="287"/>
        <v>0</v>
      </c>
      <c r="EE80" s="225">
        <f t="shared" si="287"/>
        <v>0</v>
      </c>
      <c r="EF80" s="225">
        <f t="shared" si="180"/>
        <v>0</v>
      </c>
      <c r="EG80" s="225">
        <f t="shared" si="181"/>
        <v>0</v>
      </c>
      <c r="EH80" s="212"/>
      <c r="EI80" s="212" t="s">
        <v>298</v>
      </c>
      <c r="EJ80" s="211" t="str">
        <f>IF(EF114=0,"sd",SQRT(EJ78/EJ65))</f>
        <v>sd</v>
      </c>
      <c r="EK80" s="214"/>
      <c r="EL80" s="212">
        <f t="shared" si="201"/>
        <v>17</v>
      </c>
      <c r="EM80" s="224">
        <f t="shared" si="288"/>
        <v>0</v>
      </c>
      <c r="EN80" s="225">
        <f>IFERROR(INDEX(RTO2CF,$EL80,'ANVA-MDS'!EB$7),0)</f>
        <v>0</v>
      </c>
      <c r="EO80" s="225">
        <f>IFERROR(INDEX(RTO2CF,$EL80,'ANVA-MDS'!EC$7),0)</f>
        <v>0</v>
      </c>
      <c r="EP80" s="225">
        <f>IFERROR(INDEX(RTO2CF,$EL80,'ANVA-MDS'!ED$7),0)</f>
        <v>0</v>
      </c>
      <c r="EQ80" s="225">
        <f>IFERROR(INDEX(RTO2CF,$EL80,'ANVA-MDS'!EE$7),0)</f>
        <v>0</v>
      </c>
      <c r="ER80" s="225">
        <f t="shared" si="183"/>
        <v>0</v>
      </c>
      <c r="ES80" s="225">
        <f t="shared" si="184"/>
        <v>0</v>
      </c>
      <c r="ET80" s="212"/>
      <c r="EU80" s="212" t="s">
        <v>298</v>
      </c>
      <c r="EV80" s="211">
        <f>IF(ER114=0,"sd",SQRT(EV78/EV65))</f>
        <v>156.19622245152556</v>
      </c>
      <c r="EW80" s="214"/>
      <c r="EX80" s="225">
        <f t="shared" si="185"/>
        <v>0</v>
      </c>
      <c r="EY80" s="212" t="s">
        <v>285</v>
      </c>
      <c r="EZ80" s="233" t="str">
        <f>IF(EZ83=0,"sd",EZ70+EZ71+EZ72+EZ78+EZ79)</f>
        <v>sd</v>
      </c>
    </row>
    <row r="81" spans="1:156" ht="12.75" customHeight="1" x14ac:dyDescent="0.25">
      <c r="A81" s="243"/>
      <c r="J81" s="228">
        <v>17</v>
      </c>
      <c r="K81" s="229">
        <f t="shared" si="272"/>
        <v>0</v>
      </c>
      <c r="L81" s="230">
        <f t="shared" si="273"/>
        <v>3.3000000000000005E-4</v>
      </c>
      <c r="M81" s="230" t="str">
        <f t="shared" si="274"/>
        <v>ns</v>
      </c>
      <c r="N81" s="230" t="str">
        <f t="shared" si="274"/>
        <v>ns</v>
      </c>
      <c r="O81" s="230" t="str">
        <f t="shared" si="274"/>
        <v>ns</v>
      </c>
      <c r="P81" s="230" t="str">
        <f t="shared" si="274"/>
        <v>ns</v>
      </c>
      <c r="Q81" s="230" t="str">
        <f t="shared" si="274"/>
        <v>ns</v>
      </c>
      <c r="R81" s="230" t="str">
        <f t="shared" si="274"/>
        <v>ns</v>
      </c>
      <c r="S81" s="230" t="str">
        <f t="shared" si="274"/>
        <v>ns</v>
      </c>
      <c r="T81" s="230" t="str">
        <f t="shared" si="274"/>
        <v>ns</v>
      </c>
      <c r="U81" s="230" t="str">
        <f t="shared" si="274"/>
        <v>ns</v>
      </c>
      <c r="V81" s="230" t="str">
        <f t="shared" si="274"/>
        <v>ns</v>
      </c>
      <c r="W81" s="230" t="str">
        <f t="shared" si="275"/>
        <v>ns</v>
      </c>
      <c r="X81" s="230" t="str">
        <f t="shared" si="275"/>
        <v>ns</v>
      </c>
      <c r="Y81" s="230" t="str">
        <f t="shared" si="275"/>
        <v>ns</v>
      </c>
      <c r="Z81" s="230" t="str">
        <f t="shared" si="275"/>
        <v>ns</v>
      </c>
      <c r="AA81" s="230" t="str">
        <f t="shared" si="275"/>
        <v>ns</v>
      </c>
      <c r="AB81" s="230" t="str">
        <f t="shared" si="275"/>
        <v>ns</v>
      </c>
      <c r="AC81" s="230" t="str">
        <f t="shared" si="275"/>
        <v>ns</v>
      </c>
      <c r="AD81" s="230" t="str">
        <f t="shared" si="275"/>
        <v/>
      </c>
      <c r="AE81" s="230" t="str">
        <f t="shared" si="275"/>
        <v/>
      </c>
      <c r="AF81" s="230" t="str">
        <f t="shared" si="275"/>
        <v/>
      </c>
      <c r="AG81" s="230" t="str">
        <f t="shared" si="276"/>
        <v/>
      </c>
      <c r="AH81" s="230" t="str">
        <f t="shared" si="276"/>
        <v/>
      </c>
      <c r="AI81" s="230" t="str">
        <f t="shared" si="276"/>
        <v/>
      </c>
      <c r="AJ81" s="230" t="str">
        <f t="shared" si="276"/>
        <v/>
      </c>
      <c r="AK81" s="230" t="str">
        <f t="shared" si="276"/>
        <v/>
      </c>
      <c r="AL81" s="230" t="str">
        <f t="shared" si="276"/>
        <v/>
      </c>
      <c r="AM81" s="230" t="str">
        <f t="shared" si="276"/>
        <v/>
      </c>
      <c r="AN81" s="230" t="str">
        <f t="shared" si="276"/>
        <v/>
      </c>
      <c r="AO81" s="230" t="str">
        <f t="shared" si="276"/>
        <v/>
      </c>
      <c r="AP81" s="230" t="str">
        <f t="shared" si="276"/>
        <v/>
      </c>
      <c r="AQ81" s="230" t="str">
        <f t="shared" si="277"/>
        <v/>
      </c>
      <c r="AR81" s="230" t="str">
        <f t="shared" si="277"/>
        <v/>
      </c>
      <c r="AS81" s="230" t="str">
        <f t="shared" si="277"/>
        <v/>
      </c>
      <c r="AT81" s="230" t="str">
        <f t="shared" si="277"/>
        <v/>
      </c>
      <c r="AU81" s="230" t="str">
        <f t="shared" si="277"/>
        <v/>
      </c>
      <c r="AV81" s="230" t="str">
        <f t="shared" si="277"/>
        <v/>
      </c>
      <c r="AW81" s="230" t="str">
        <f t="shared" si="277"/>
        <v/>
      </c>
      <c r="AX81" s="230" t="str">
        <f t="shared" si="277"/>
        <v/>
      </c>
      <c r="AY81" s="230" t="str">
        <f t="shared" si="277"/>
        <v/>
      </c>
      <c r="AZ81" s="230" t="str">
        <f t="shared" si="277"/>
        <v/>
      </c>
      <c r="BA81" s="230" t="str">
        <f t="shared" si="278"/>
        <v/>
      </c>
      <c r="BB81" s="230" t="str">
        <f t="shared" si="278"/>
        <v/>
      </c>
      <c r="BC81" s="230" t="str">
        <f t="shared" si="278"/>
        <v/>
      </c>
      <c r="BD81" s="230" t="str">
        <f t="shared" si="278"/>
        <v/>
      </c>
      <c r="BE81" s="230" t="str">
        <f t="shared" si="278"/>
        <v/>
      </c>
      <c r="BF81" s="230" t="str">
        <f t="shared" si="278"/>
        <v/>
      </c>
      <c r="BG81" s="230" t="str">
        <f t="shared" si="278"/>
        <v/>
      </c>
      <c r="BH81" s="230" t="str">
        <f t="shared" si="278"/>
        <v/>
      </c>
      <c r="BI81" s="230" t="str">
        <f t="shared" si="278"/>
        <v/>
      </c>
      <c r="BJ81" s="230" t="str">
        <f t="shared" si="278"/>
        <v/>
      </c>
      <c r="BM81" s="243"/>
      <c r="BS81" s="197"/>
      <c r="BT81" s="197"/>
      <c r="BV81" s="228">
        <v>17</v>
      </c>
      <c r="BW81" s="229">
        <f t="shared" si="279"/>
        <v>0</v>
      </c>
      <c r="BX81" s="230">
        <f t="shared" si="280"/>
        <v>3.3000000000000005E-4</v>
      </c>
      <c r="BY81" s="231" t="str">
        <f t="shared" si="281"/>
        <v>s</v>
      </c>
      <c r="BZ81" s="231" t="str">
        <f t="shared" si="281"/>
        <v>s</v>
      </c>
      <c r="CA81" s="231" t="str">
        <f t="shared" si="281"/>
        <v>s</v>
      </c>
      <c r="CB81" s="231" t="str">
        <f t="shared" si="281"/>
        <v>s</v>
      </c>
      <c r="CC81" s="231" t="str">
        <f t="shared" si="281"/>
        <v>s</v>
      </c>
      <c r="CD81" s="231" t="str">
        <f t="shared" si="281"/>
        <v>s</v>
      </c>
      <c r="CE81" s="231" t="str">
        <f t="shared" si="281"/>
        <v>s</v>
      </c>
      <c r="CF81" s="231" t="str">
        <f t="shared" si="281"/>
        <v>ns</v>
      </c>
      <c r="CG81" s="231" t="str">
        <f t="shared" si="281"/>
        <v>ns</v>
      </c>
      <c r="CH81" s="231" t="str">
        <f t="shared" si="281"/>
        <v>ns</v>
      </c>
      <c r="CI81" s="231" t="str">
        <f t="shared" si="282"/>
        <v>ns</v>
      </c>
      <c r="CJ81" s="231" t="str">
        <f t="shared" si="282"/>
        <v>ns</v>
      </c>
      <c r="CK81" s="231" t="str">
        <f t="shared" si="282"/>
        <v>ns</v>
      </c>
      <c r="CL81" s="231" t="str">
        <f t="shared" si="282"/>
        <v>ns</v>
      </c>
      <c r="CM81" s="231" t="str">
        <f t="shared" si="282"/>
        <v>ns</v>
      </c>
      <c r="CN81" s="231" t="str">
        <f t="shared" si="282"/>
        <v>ns</v>
      </c>
      <c r="CO81" s="231" t="str">
        <f t="shared" si="282"/>
        <v>ns</v>
      </c>
      <c r="CP81" s="231" t="str">
        <f t="shared" si="282"/>
        <v/>
      </c>
      <c r="CQ81" s="231" t="str">
        <f t="shared" si="282"/>
        <v/>
      </c>
      <c r="CR81" s="231" t="str">
        <f t="shared" si="282"/>
        <v/>
      </c>
      <c r="CS81" s="231" t="str">
        <f t="shared" si="283"/>
        <v/>
      </c>
      <c r="CT81" s="231" t="str">
        <f t="shared" si="283"/>
        <v/>
      </c>
      <c r="CU81" s="231" t="str">
        <f t="shared" si="283"/>
        <v/>
      </c>
      <c r="CV81" s="231" t="str">
        <f t="shared" si="283"/>
        <v/>
      </c>
      <c r="CW81" s="231" t="str">
        <f t="shared" si="283"/>
        <v/>
      </c>
      <c r="CX81" s="231" t="str">
        <f t="shared" si="283"/>
        <v/>
      </c>
      <c r="CY81" s="231" t="str">
        <f t="shared" si="283"/>
        <v/>
      </c>
      <c r="CZ81" s="231" t="str">
        <f t="shared" si="283"/>
        <v/>
      </c>
      <c r="DA81" s="231" t="str">
        <f t="shared" si="283"/>
        <v/>
      </c>
      <c r="DB81" s="231" t="str">
        <f t="shared" si="283"/>
        <v/>
      </c>
      <c r="DC81" s="231" t="str">
        <f t="shared" si="284"/>
        <v/>
      </c>
      <c r="DD81" s="231" t="str">
        <f t="shared" si="284"/>
        <v/>
      </c>
      <c r="DE81" s="231" t="str">
        <f t="shared" si="284"/>
        <v/>
      </c>
      <c r="DF81" s="231" t="str">
        <f t="shared" si="284"/>
        <v/>
      </c>
      <c r="DG81" s="231" t="str">
        <f t="shared" si="284"/>
        <v/>
      </c>
      <c r="DH81" s="231" t="str">
        <f t="shared" si="284"/>
        <v/>
      </c>
      <c r="DI81" s="231" t="str">
        <f t="shared" si="284"/>
        <v/>
      </c>
      <c r="DJ81" s="231" t="str">
        <f t="shared" si="284"/>
        <v/>
      </c>
      <c r="DK81" s="231" t="str">
        <f t="shared" si="284"/>
        <v/>
      </c>
      <c r="DL81" s="231" t="str">
        <f t="shared" si="284"/>
        <v/>
      </c>
      <c r="DM81" s="231" t="str">
        <f t="shared" si="285"/>
        <v/>
      </c>
      <c r="DN81" s="231" t="str">
        <f t="shared" si="285"/>
        <v/>
      </c>
      <c r="DO81" s="231" t="str">
        <f t="shared" si="285"/>
        <v/>
      </c>
      <c r="DP81" s="231" t="str">
        <f t="shared" si="285"/>
        <v/>
      </c>
      <c r="DQ81" s="231" t="str">
        <f t="shared" si="285"/>
        <v/>
      </c>
      <c r="DR81" s="231" t="str">
        <f t="shared" si="285"/>
        <v/>
      </c>
      <c r="DS81" s="231" t="str">
        <f t="shared" si="285"/>
        <v/>
      </c>
      <c r="DT81" s="231" t="str">
        <f t="shared" si="285"/>
        <v/>
      </c>
      <c r="DU81" s="231" t="str">
        <f t="shared" si="285"/>
        <v/>
      </c>
      <c r="DV81" s="231" t="str">
        <f t="shared" si="285"/>
        <v/>
      </c>
      <c r="DW81" s="232"/>
      <c r="DX81" s="232"/>
      <c r="DZ81" s="212">
        <f t="shared" si="200"/>
        <v>18</v>
      </c>
      <c r="EA81" s="224">
        <f t="shared" si="286"/>
        <v>0</v>
      </c>
      <c r="EB81" s="225">
        <f t="shared" si="287"/>
        <v>0</v>
      </c>
      <c r="EC81" s="225">
        <f t="shared" si="287"/>
        <v>0</v>
      </c>
      <c r="ED81" s="225">
        <f t="shared" si="287"/>
        <v>0</v>
      </c>
      <c r="EE81" s="225">
        <f t="shared" si="287"/>
        <v>0</v>
      </c>
      <c r="EF81" s="225">
        <f t="shared" si="180"/>
        <v>0</v>
      </c>
      <c r="EG81" s="225">
        <f t="shared" si="181"/>
        <v>0</v>
      </c>
      <c r="EH81" s="212"/>
      <c r="EI81" s="212" t="s">
        <v>299</v>
      </c>
      <c r="EJ81" s="211" t="str">
        <f>IF(EF114=0,"sd",EJ80*SQRT(2))</f>
        <v>sd</v>
      </c>
      <c r="EK81" s="214"/>
      <c r="EL81" s="212">
        <f t="shared" si="201"/>
        <v>18</v>
      </c>
      <c r="EM81" s="224">
        <f t="shared" si="288"/>
        <v>0</v>
      </c>
      <c r="EN81" s="225">
        <f>IFERROR(INDEX(RTO2CF,$EL81,'ANVA-MDS'!EB$7),0)</f>
        <v>0</v>
      </c>
      <c r="EO81" s="225">
        <f>IFERROR(INDEX(RTO2CF,$EL81,'ANVA-MDS'!EC$7),0)</f>
        <v>0</v>
      </c>
      <c r="EP81" s="225">
        <f>IFERROR(INDEX(RTO2CF,$EL81,'ANVA-MDS'!ED$7),0)</f>
        <v>0</v>
      </c>
      <c r="EQ81" s="225">
        <f>IFERROR(INDEX(RTO2CF,$EL81,'ANVA-MDS'!EE$7),0)</f>
        <v>0</v>
      </c>
      <c r="ER81" s="225">
        <f t="shared" si="183"/>
        <v>0</v>
      </c>
      <c r="ES81" s="225">
        <f t="shared" si="184"/>
        <v>0</v>
      </c>
      <c r="ET81" s="212"/>
      <c r="EU81" s="212" t="s">
        <v>299</v>
      </c>
      <c r="EV81" s="211">
        <f>IF(ER114=0,"sd",EV80*SQRT(2))</f>
        <v>220.89481618239239</v>
      </c>
      <c r="EW81" s="214"/>
      <c r="EX81" s="225">
        <f t="shared" si="185"/>
        <v>0</v>
      </c>
      <c r="EY81" s="247" t="s">
        <v>300</v>
      </c>
      <c r="EZ81" s="233" t="str">
        <f>IF(EZ83=0,"sd",(EJ67^2+EV67^2)/(EZ64*EZ65)-EZ69)</f>
        <v>sd</v>
      </c>
    </row>
    <row r="82" spans="1:156" ht="12.75" customHeight="1" x14ac:dyDescent="0.25">
      <c r="A82" s="242" t="s">
        <v>367</v>
      </c>
      <c r="J82" s="228">
        <v>18</v>
      </c>
      <c r="K82" s="229">
        <f t="shared" si="272"/>
        <v>0</v>
      </c>
      <c r="L82" s="230">
        <f t="shared" si="273"/>
        <v>3.2000000000000003E-4</v>
      </c>
      <c r="M82" s="230" t="str">
        <f t="shared" si="274"/>
        <v>ns</v>
      </c>
      <c r="N82" s="230" t="str">
        <f t="shared" si="274"/>
        <v>ns</v>
      </c>
      <c r="O82" s="230" t="str">
        <f t="shared" si="274"/>
        <v>ns</v>
      </c>
      <c r="P82" s="230" t="str">
        <f t="shared" si="274"/>
        <v>ns</v>
      </c>
      <c r="Q82" s="230" t="str">
        <f t="shared" si="274"/>
        <v>ns</v>
      </c>
      <c r="R82" s="230" t="str">
        <f t="shared" si="274"/>
        <v>ns</v>
      </c>
      <c r="S82" s="230" t="str">
        <f t="shared" si="274"/>
        <v>ns</v>
      </c>
      <c r="T82" s="230" t="str">
        <f t="shared" si="274"/>
        <v>ns</v>
      </c>
      <c r="U82" s="230" t="str">
        <f t="shared" si="274"/>
        <v>ns</v>
      </c>
      <c r="V82" s="230" t="str">
        <f t="shared" si="274"/>
        <v>ns</v>
      </c>
      <c r="W82" s="230" t="str">
        <f t="shared" si="275"/>
        <v>ns</v>
      </c>
      <c r="X82" s="230" t="str">
        <f t="shared" si="275"/>
        <v>ns</v>
      </c>
      <c r="Y82" s="230" t="str">
        <f t="shared" si="275"/>
        <v>ns</v>
      </c>
      <c r="Z82" s="230" t="str">
        <f t="shared" si="275"/>
        <v>ns</v>
      </c>
      <c r="AA82" s="230" t="str">
        <f t="shared" si="275"/>
        <v>ns</v>
      </c>
      <c r="AB82" s="230" t="str">
        <f t="shared" si="275"/>
        <v>ns</v>
      </c>
      <c r="AC82" s="230" t="str">
        <f t="shared" si="275"/>
        <v>ns</v>
      </c>
      <c r="AD82" s="230" t="str">
        <f t="shared" si="275"/>
        <v>ns</v>
      </c>
      <c r="AE82" s="230" t="str">
        <f t="shared" si="275"/>
        <v/>
      </c>
      <c r="AF82" s="230" t="str">
        <f t="shared" si="275"/>
        <v/>
      </c>
      <c r="AG82" s="230" t="str">
        <f t="shared" si="276"/>
        <v/>
      </c>
      <c r="AH82" s="230" t="str">
        <f t="shared" si="276"/>
        <v/>
      </c>
      <c r="AI82" s="230" t="str">
        <f t="shared" si="276"/>
        <v/>
      </c>
      <c r="AJ82" s="230" t="str">
        <f t="shared" si="276"/>
        <v/>
      </c>
      <c r="AK82" s="230" t="str">
        <f t="shared" si="276"/>
        <v/>
      </c>
      <c r="AL82" s="230" t="str">
        <f t="shared" si="276"/>
        <v/>
      </c>
      <c r="AM82" s="230" t="str">
        <f t="shared" si="276"/>
        <v/>
      </c>
      <c r="AN82" s="230" t="str">
        <f t="shared" si="276"/>
        <v/>
      </c>
      <c r="AO82" s="230" t="str">
        <f t="shared" si="276"/>
        <v/>
      </c>
      <c r="AP82" s="230" t="str">
        <f t="shared" si="276"/>
        <v/>
      </c>
      <c r="AQ82" s="230" t="str">
        <f t="shared" si="277"/>
        <v/>
      </c>
      <c r="AR82" s="230" t="str">
        <f t="shared" si="277"/>
        <v/>
      </c>
      <c r="AS82" s="230" t="str">
        <f t="shared" si="277"/>
        <v/>
      </c>
      <c r="AT82" s="230" t="str">
        <f t="shared" si="277"/>
        <v/>
      </c>
      <c r="AU82" s="230" t="str">
        <f t="shared" si="277"/>
        <v/>
      </c>
      <c r="AV82" s="230" t="str">
        <f t="shared" si="277"/>
        <v/>
      </c>
      <c r="AW82" s="230" t="str">
        <f t="shared" si="277"/>
        <v/>
      </c>
      <c r="AX82" s="230" t="str">
        <f t="shared" si="277"/>
        <v/>
      </c>
      <c r="AY82" s="230" t="str">
        <f t="shared" si="277"/>
        <v/>
      </c>
      <c r="AZ82" s="230" t="str">
        <f t="shared" si="277"/>
        <v/>
      </c>
      <c r="BA82" s="230" t="str">
        <f t="shared" si="278"/>
        <v/>
      </c>
      <c r="BB82" s="230" t="str">
        <f t="shared" si="278"/>
        <v/>
      </c>
      <c r="BC82" s="230" t="str">
        <f t="shared" si="278"/>
        <v/>
      </c>
      <c r="BD82" s="230" t="str">
        <f t="shared" si="278"/>
        <v/>
      </c>
      <c r="BE82" s="230" t="str">
        <f t="shared" si="278"/>
        <v/>
      </c>
      <c r="BF82" s="230" t="str">
        <f t="shared" si="278"/>
        <v/>
      </c>
      <c r="BG82" s="230" t="str">
        <f t="shared" si="278"/>
        <v/>
      </c>
      <c r="BH82" s="230" t="str">
        <f t="shared" si="278"/>
        <v/>
      </c>
      <c r="BI82" s="230" t="str">
        <f t="shared" si="278"/>
        <v/>
      </c>
      <c r="BJ82" s="230" t="str">
        <f t="shared" si="278"/>
        <v/>
      </c>
      <c r="BM82" s="242" t="s">
        <v>367</v>
      </c>
      <c r="BS82" s="197"/>
      <c r="BT82" s="197"/>
      <c r="BV82" s="228">
        <v>18</v>
      </c>
      <c r="BW82" s="229">
        <f t="shared" si="279"/>
        <v>0</v>
      </c>
      <c r="BX82" s="230">
        <f t="shared" si="280"/>
        <v>3.2000000000000003E-4</v>
      </c>
      <c r="BY82" s="231" t="str">
        <f t="shared" si="281"/>
        <v>s</v>
      </c>
      <c r="BZ82" s="231" t="str">
        <f t="shared" si="281"/>
        <v>s</v>
      </c>
      <c r="CA82" s="231" t="str">
        <f t="shared" si="281"/>
        <v>s</v>
      </c>
      <c r="CB82" s="231" t="str">
        <f t="shared" si="281"/>
        <v>s</v>
      </c>
      <c r="CC82" s="231" t="str">
        <f t="shared" si="281"/>
        <v>s</v>
      </c>
      <c r="CD82" s="231" t="str">
        <f t="shared" si="281"/>
        <v>s</v>
      </c>
      <c r="CE82" s="231" t="str">
        <f t="shared" si="281"/>
        <v>s</v>
      </c>
      <c r="CF82" s="231" t="str">
        <f t="shared" si="281"/>
        <v>ns</v>
      </c>
      <c r="CG82" s="231" t="str">
        <f t="shared" si="281"/>
        <v>ns</v>
      </c>
      <c r="CH82" s="231" t="str">
        <f t="shared" si="281"/>
        <v>ns</v>
      </c>
      <c r="CI82" s="231" t="str">
        <f t="shared" si="282"/>
        <v>ns</v>
      </c>
      <c r="CJ82" s="231" t="str">
        <f t="shared" si="282"/>
        <v>ns</v>
      </c>
      <c r="CK82" s="231" t="str">
        <f t="shared" si="282"/>
        <v>ns</v>
      </c>
      <c r="CL82" s="231" t="str">
        <f t="shared" si="282"/>
        <v>ns</v>
      </c>
      <c r="CM82" s="231" t="str">
        <f t="shared" si="282"/>
        <v>ns</v>
      </c>
      <c r="CN82" s="231" t="str">
        <f t="shared" si="282"/>
        <v>ns</v>
      </c>
      <c r="CO82" s="231" t="str">
        <f t="shared" si="282"/>
        <v>ns</v>
      </c>
      <c r="CP82" s="231" t="str">
        <f t="shared" si="282"/>
        <v>ns</v>
      </c>
      <c r="CQ82" s="231" t="str">
        <f t="shared" si="282"/>
        <v/>
      </c>
      <c r="CR82" s="231" t="str">
        <f t="shared" si="282"/>
        <v/>
      </c>
      <c r="CS82" s="231" t="str">
        <f t="shared" si="283"/>
        <v/>
      </c>
      <c r="CT82" s="231" t="str">
        <f t="shared" si="283"/>
        <v/>
      </c>
      <c r="CU82" s="231" t="str">
        <f t="shared" si="283"/>
        <v/>
      </c>
      <c r="CV82" s="231" t="str">
        <f t="shared" si="283"/>
        <v/>
      </c>
      <c r="CW82" s="231" t="str">
        <f t="shared" si="283"/>
        <v/>
      </c>
      <c r="CX82" s="231" t="str">
        <f t="shared" si="283"/>
        <v/>
      </c>
      <c r="CY82" s="231" t="str">
        <f t="shared" si="283"/>
        <v/>
      </c>
      <c r="CZ82" s="231" t="str">
        <f t="shared" si="283"/>
        <v/>
      </c>
      <c r="DA82" s="231" t="str">
        <f t="shared" si="283"/>
        <v/>
      </c>
      <c r="DB82" s="231" t="str">
        <f t="shared" si="283"/>
        <v/>
      </c>
      <c r="DC82" s="231" t="str">
        <f t="shared" si="284"/>
        <v/>
      </c>
      <c r="DD82" s="231" t="str">
        <f t="shared" si="284"/>
        <v/>
      </c>
      <c r="DE82" s="231" t="str">
        <f t="shared" si="284"/>
        <v/>
      </c>
      <c r="DF82" s="231" t="str">
        <f t="shared" si="284"/>
        <v/>
      </c>
      <c r="DG82" s="231" t="str">
        <f t="shared" si="284"/>
        <v/>
      </c>
      <c r="DH82" s="231" t="str">
        <f t="shared" si="284"/>
        <v/>
      </c>
      <c r="DI82" s="231" t="str">
        <f t="shared" si="284"/>
        <v/>
      </c>
      <c r="DJ82" s="231" t="str">
        <f t="shared" si="284"/>
        <v/>
      </c>
      <c r="DK82" s="231" t="str">
        <f t="shared" si="284"/>
        <v/>
      </c>
      <c r="DL82" s="231" t="str">
        <f t="shared" si="284"/>
        <v/>
      </c>
      <c r="DM82" s="231" t="str">
        <f t="shared" si="285"/>
        <v/>
      </c>
      <c r="DN82" s="231" t="str">
        <f t="shared" si="285"/>
        <v/>
      </c>
      <c r="DO82" s="231" t="str">
        <f t="shared" si="285"/>
        <v/>
      </c>
      <c r="DP82" s="231" t="str">
        <f t="shared" si="285"/>
        <v/>
      </c>
      <c r="DQ82" s="231" t="str">
        <f t="shared" si="285"/>
        <v/>
      </c>
      <c r="DR82" s="231" t="str">
        <f t="shared" si="285"/>
        <v/>
      </c>
      <c r="DS82" s="231" t="str">
        <f t="shared" si="285"/>
        <v/>
      </c>
      <c r="DT82" s="231" t="str">
        <f t="shared" si="285"/>
        <v/>
      </c>
      <c r="DU82" s="231" t="str">
        <f t="shared" si="285"/>
        <v/>
      </c>
      <c r="DV82" s="231" t="str">
        <f t="shared" si="285"/>
        <v/>
      </c>
      <c r="DW82" s="232"/>
      <c r="DX82" s="232"/>
      <c r="DZ82" s="212">
        <f t="shared" si="200"/>
        <v>19</v>
      </c>
      <c r="EA82" s="224">
        <f t="shared" si="286"/>
        <v>0</v>
      </c>
      <c r="EB82" s="225">
        <f t="shared" si="287"/>
        <v>0</v>
      </c>
      <c r="EC82" s="225">
        <f t="shared" si="287"/>
        <v>0</v>
      </c>
      <c r="ED82" s="225">
        <f t="shared" si="287"/>
        <v>0</v>
      </c>
      <c r="EE82" s="225">
        <f t="shared" si="287"/>
        <v>0</v>
      </c>
      <c r="EF82" s="225">
        <f t="shared" si="180"/>
        <v>0</v>
      </c>
      <c r="EG82" s="225">
        <f t="shared" si="181"/>
        <v>0</v>
      </c>
      <c r="EH82" s="212"/>
      <c r="EI82" s="212" t="s">
        <v>301</v>
      </c>
      <c r="EJ82" s="211" t="str">
        <f>IF(EF114=0,"sd",TINV(0.05,EJ72)*EJ81)</f>
        <v>sd</v>
      </c>
      <c r="EK82" s="214"/>
      <c r="EL82" s="212">
        <f t="shared" si="201"/>
        <v>19</v>
      </c>
      <c r="EM82" s="224">
        <f t="shared" si="288"/>
        <v>0</v>
      </c>
      <c r="EN82" s="225">
        <f>IFERROR(INDEX(RTO2CF,$EL82,'ANVA-MDS'!EB$7),0)</f>
        <v>0</v>
      </c>
      <c r="EO82" s="225">
        <f>IFERROR(INDEX(RTO2CF,$EL82,'ANVA-MDS'!EC$7),0)</f>
        <v>0</v>
      </c>
      <c r="EP82" s="225">
        <f>IFERROR(INDEX(RTO2CF,$EL82,'ANVA-MDS'!ED$7),0)</f>
        <v>0</v>
      </c>
      <c r="EQ82" s="225">
        <f>IFERROR(INDEX(RTO2CF,$EL82,'ANVA-MDS'!EE$7),0)</f>
        <v>0</v>
      </c>
      <c r="ER82" s="225">
        <f t="shared" si="183"/>
        <v>0</v>
      </c>
      <c r="ES82" s="225">
        <f t="shared" si="184"/>
        <v>0</v>
      </c>
      <c r="ET82" s="212"/>
      <c r="EU82" s="212" t="s">
        <v>301</v>
      </c>
      <c r="EV82" s="211">
        <f>IF(ER114=0,"sd",TINV(0.05,EV72)*EV81)</f>
        <v>481.28845950518064</v>
      </c>
      <c r="EW82" s="214"/>
      <c r="EX82" s="225">
        <f t="shared" si="185"/>
        <v>0</v>
      </c>
      <c r="EY82" s="247" t="s">
        <v>302</v>
      </c>
      <c r="EZ82" s="233" t="str">
        <f t="array" ref="EZ82">IF(EZ83=0,"sd",(SUM(IF(EG64:EG113&gt;1,(EG64:EG113)^2))+SUM(IF(ES64:ES113&gt;1,(ES64:ES113)^2)))/EZ65-EZ73-EZ81-EZ69)</f>
        <v>sd</v>
      </c>
    </row>
    <row r="83" spans="1:156" ht="12.75" customHeight="1" x14ac:dyDescent="0.25">
      <c r="A83" s="243" t="s">
        <v>303</v>
      </c>
      <c r="J83" s="228">
        <v>19</v>
      </c>
      <c r="K83" s="229">
        <f t="shared" ref="K83:K96" si="289">IFERROR(INDEX(RTO2SF_ORD,J83,1),"sd")</f>
        <v>0</v>
      </c>
      <c r="L83" s="230">
        <f t="shared" ref="L83:L96" si="290">IFERROR(INDEX(RTO2SF_ORD,J83,2),"sd")</f>
        <v>3.1E-4</v>
      </c>
      <c r="M83" s="230" t="str">
        <f t="shared" ref="M83:V84" si="291">IF(M$8&gt;$J83,"",IF($F$69&gt;$G$69,"ns",IF(ABS($L83-INDEX(RTO2SF_ORD,M$8,2))&gt;$B$84,"s","ns")))</f>
        <v>ns</v>
      </c>
      <c r="N83" s="230" t="str">
        <f t="shared" si="291"/>
        <v>ns</v>
      </c>
      <c r="O83" s="230" t="str">
        <f t="shared" si="291"/>
        <v>ns</v>
      </c>
      <c r="P83" s="230" t="str">
        <f t="shared" si="291"/>
        <v>ns</v>
      </c>
      <c r="Q83" s="230" t="str">
        <f t="shared" si="291"/>
        <v>ns</v>
      </c>
      <c r="R83" s="230" t="str">
        <f t="shared" si="291"/>
        <v>ns</v>
      </c>
      <c r="S83" s="230" t="str">
        <f t="shared" si="291"/>
        <v>ns</v>
      </c>
      <c r="T83" s="230" t="str">
        <f t="shared" si="291"/>
        <v>ns</v>
      </c>
      <c r="U83" s="230" t="str">
        <f t="shared" si="291"/>
        <v>ns</v>
      </c>
      <c r="V83" s="230" t="str">
        <f t="shared" si="291"/>
        <v>ns</v>
      </c>
      <c r="W83" s="230" t="str">
        <f t="shared" ref="W83:AF84" si="292">IF(W$8&gt;$J83,"",IF($F$69&gt;$G$69,"ns",IF(ABS($L83-INDEX(RTO2SF_ORD,W$8,2))&gt;$B$84,"s","ns")))</f>
        <v>ns</v>
      </c>
      <c r="X83" s="230" t="str">
        <f t="shared" si="292"/>
        <v>ns</v>
      </c>
      <c r="Y83" s="230" t="str">
        <f t="shared" si="292"/>
        <v>ns</v>
      </c>
      <c r="Z83" s="230" t="str">
        <f t="shared" si="292"/>
        <v>ns</v>
      </c>
      <c r="AA83" s="230" t="str">
        <f t="shared" si="292"/>
        <v>ns</v>
      </c>
      <c r="AB83" s="230" t="str">
        <f t="shared" si="292"/>
        <v>ns</v>
      </c>
      <c r="AC83" s="230" t="str">
        <f t="shared" si="292"/>
        <v>ns</v>
      </c>
      <c r="AD83" s="230" t="str">
        <f t="shared" si="292"/>
        <v>ns</v>
      </c>
      <c r="AE83" s="230" t="str">
        <f t="shared" si="292"/>
        <v>ns</v>
      </c>
      <c r="AF83" s="230" t="str">
        <f t="shared" si="292"/>
        <v/>
      </c>
      <c r="AG83" s="230" t="str">
        <f t="shared" ref="AG83:AP84" si="293">IF(AG$8&gt;$J83,"",IF($F$69&gt;$G$69,"ns",IF(ABS($L83-INDEX(RTO2SF_ORD,AG$8,2))&gt;$B$84,"s","ns")))</f>
        <v/>
      </c>
      <c r="AH83" s="230" t="str">
        <f t="shared" si="293"/>
        <v/>
      </c>
      <c r="AI83" s="230" t="str">
        <f t="shared" si="293"/>
        <v/>
      </c>
      <c r="AJ83" s="230" t="str">
        <f t="shared" si="293"/>
        <v/>
      </c>
      <c r="AK83" s="230" t="str">
        <f t="shared" si="293"/>
        <v/>
      </c>
      <c r="AL83" s="230" t="str">
        <f t="shared" si="293"/>
        <v/>
      </c>
      <c r="AM83" s="230" t="str">
        <f t="shared" si="293"/>
        <v/>
      </c>
      <c r="AN83" s="230" t="str">
        <f t="shared" si="293"/>
        <v/>
      </c>
      <c r="AO83" s="230" t="str">
        <f t="shared" si="293"/>
        <v/>
      </c>
      <c r="AP83" s="230" t="str">
        <f t="shared" si="293"/>
        <v/>
      </c>
      <c r="AQ83" s="230" t="str">
        <f t="shared" ref="AQ83:AZ84" si="294">IF(AQ$8&gt;$J83,"",IF($F$69&gt;$G$69,"ns",IF(ABS($L83-INDEX(RTO2SF_ORD,AQ$8,2))&gt;$B$84,"s","ns")))</f>
        <v/>
      </c>
      <c r="AR83" s="230" t="str">
        <f t="shared" si="294"/>
        <v/>
      </c>
      <c r="AS83" s="230" t="str">
        <f t="shared" si="294"/>
        <v/>
      </c>
      <c r="AT83" s="230" t="str">
        <f t="shared" si="294"/>
        <v/>
      </c>
      <c r="AU83" s="230" t="str">
        <f t="shared" si="294"/>
        <v/>
      </c>
      <c r="AV83" s="230" t="str">
        <f t="shared" si="294"/>
        <v/>
      </c>
      <c r="AW83" s="230" t="str">
        <f t="shared" si="294"/>
        <v/>
      </c>
      <c r="AX83" s="230" t="str">
        <f t="shared" si="294"/>
        <v/>
      </c>
      <c r="AY83" s="230" t="str">
        <f t="shared" si="294"/>
        <v/>
      </c>
      <c r="AZ83" s="230" t="str">
        <f t="shared" si="294"/>
        <v/>
      </c>
      <c r="BA83" s="230" t="str">
        <f t="shared" ref="BA83:BJ84" si="295">IF(BA$8&gt;$J83,"",IF($F$69&gt;$G$69,"ns",IF(ABS($L83-INDEX(RTO2SF_ORD,BA$8,2))&gt;$B$84,"s","ns")))</f>
        <v/>
      </c>
      <c r="BB83" s="230" t="str">
        <f t="shared" si="295"/>
        <v/>
      </c>
      <c r="BC83" s="230" t="str">
        <f t="shared" si="295"/>
        <v/>
      </c>
      <c r="BD83" s="230" t="str">
        <f t="shared" si="295"/>
        <v/>
      </c>
      <c r="BE83" s="230" t="str">
        <f t="shared" si="295"/>
        <v/>
      </c>
      <c r="BF83" s="230" t="str">
        <f t="shared" si="295"/>
        <v/>
      </c>
      <c r="BG83" s="230" t="str">
        <f t="shared" si="295"/>
        <v/>
      </c>
      <c r="BH83" s="230" t="str">
        <f t="shared" si="295"/>
        <v/>
      </c>
      <c r="BI83" s="230" t="str">
        <f t="shared" si="295"/>
        <v/>
      </c>
      <c r="BJ83" s="230" t="str">
        <f t="shared" si="295"/>
        <v/>
      </c>
      <c r="BM83" s="243" t="s">
        <v>303</v>
      </c>
      <c r="BS83" s="197"/>
      <c r="BT83" s="197"/>
      <c r="BV83" s="228">
        <v>19</v>
      </c>
      <c r="BW83" s="229">
        <f t="shared" ref="BW83:BW96" si="296">IFERROR(INDEX(RTO2CF_ORD,BV83,1),"sd")</f>
        <v>0</v>
      </c>
      <c r="BX83" s="230">
        <f t="shared" ref="BX83:BX96" si="297">IFERROR(INDEX(RTO2CF_ORD,BV83,2),"sd")</f>
        <v>3.1E-4</v>
      </c>
      <c r="BY83" s="231" t="str">
        <f t="shared" ref="BY83:CH84" si="298">IF(BY$8&gt;$BV83,"",IF($BR$69&gt;$BS$69,"ns",IF(ABS($BX83-INDEX(RTO2CF_ORD,BY$8,2))&gt;$BN$84,"s","ns")))</f>
        <v>s</v>
      </c>
      <c r="BZ83" s="231" t="str">
        <f t="shared" si="298"/>
        <v>s</v>
      </c>
      <c r="CA83" s="231" t="str">
        <f t="shared" si="298"/>
        <v>s</v>
      </c>
      <c r="CB83" s="231" t="str">
        <f t="shared" si="298"/>
        <v>s</v>
      </c>
      <c r="CC83" s="231" t="str">
        <f t="shared" si="298"/>
        <v>s</v>
      </c>
      <c r="CD83" s="231" t="str">
        <f t="shared" si="298"/>
        <v>s</v>
      </c>
      <c r="CE83" s="231" t="str">
        <f t="shared" si="298"/>
        <v>s</v>
      </c>
      <c r="CF83" s="231" t="str">
        <f t="shared" si="298"/>
        <v>ns</v>
      </c>
      <c r="CG83" s="231" t="str">
        <f t="shared" si="298"/>
        <v>ns</v>
      </c>
      <c r="CH83" s="231" t="str">
        <f t="shared" si="298"/>
        <v>ns</v>
      </c>
      <c r="CI83" s="231" t="str">
        <f t="shared" ref="CI83:CR84" si="299">IF(CI$8&gt;$BV83,"",IF($BR$69&gt;$BS$69,"ns",IF(ABS($BX83-INDEX(RTO2CF_ORD,CI$8,2))&gt;$BN$84,"s","ns")))</f>
        <v>ns</v>
      </c>
      <c r="CJ83" s="231" t="str">
        <f t="shared" si="299"/>
        <v>ns</v>
      </c>
      <c r="CK83" s="231" t="str">
        <f t="shared" si="299"/>
        <v>ns</v>
      </c>
      <c r="CL83" s="231" t="str">
        <f t="shared" si="299"/>
        <v>ns</v>
      </c>
      <c r="CM83" s="231" t="str">
        <f t="shared" si="299"/>
        <v>ns</v>
      </c>
      <c r="CN83" s="231" t="str">
        <f t="shared" si="299"/>
        <v>ns</v>
      </c>
      <c r="CO83" s="231" t="str">
        <f t="shared" si="299"/>
        <v>ns</v>
      </c>
      <c r="CP83" s="231" t="str">
        <f t="shared" si="299"/>
        <v>ns</v>
      </c>
      <c r="CQ83" s="231" t="str">
        <f t="shared" si="299"/>
        <v>ns</v>
      </c>
      <c r="CR83" s="231" t="str">
        <f t="shared" si="299"/>
        <v/>
      </c>
      <c r="CS83" s="231" t="str">
        <f t="shared" ref="CS83:DB84" si="300">IF(CS$8&gt;$BV83,"",IF($BR$69&gt;$BS$69,"ns",IF(ABS($BX83-INDEX(RTO2CF_ORD,CS$8,2))&gt;$BN$84,"s","ns")))</f>
        <v/>
      </c>
      <c r="CT83" s="231" t="str">
        <f t="shared" si="300"/>
        <v/>
      </c>
      <c r="CU83" s="231" t="str">
        <f t="shared" si="300"/>
        <v/>
      </c>
      <c r="CV83" s="231" t="str">
        <f t="shared" si="300"/>
        <v/>
      </c>
      <c r="CW83" s="231" t="str">
        <f t="shared" si="300"/>
        <v/>
      </c>
      <c r="CX83" s="231" t="str">
        <f t="shared" si="300"/>
        <v/>
      </c>
      <c r="CY83" s="231" t="str">
        <f t="shared" si="300"/>
        <v/>
      </c>
      <c r="CZ83" s="231" t="str">
        <f t="shared" si="300"/>
        <v/>
      </c>
      <c r="DA83" s="231" t="str">
        <f t="shared" si="300"/>
        <v/>
      </c>
      <c r="DB83" s="231" t="str">
        <f t="shared" si="300"/>
        <v/>
      </c>
      <c r="DC83" s="231" t="str">
        <f t="shared" ref="DC83:DL84" si="301">IF(DC$8&gt;$BV83,"",IF($BR$69&gt;$BS$69,"ns",IF(ABS($BX83-INDEX(RTO2CF_ORD,DC$8,2))&gt;$BN$84,"s","ns")))</f>
        <v/>
      </c>
      <c r="DD83" s="231" t="str">
        <f t="shared" si="301"/>
        <v/>
      </c>
      <c r="DE83" s="231" t="str">
        <f t="shared" si="301"/>
        <v/>
      </c>
      <c r="DF83" s="231" t="str">
        <f t="shared" si="301"/>
        <v/>
      </c>
      <c r="DG83" s="231" t="str">
        <f t="shared" si="301"/>
        <v/>
      </c>
      <c r="DH83" s="231" t="str">
        <f t="shared" si="301"/>
        <v/>
      </c>
      <c r="DI83" s="231" t="str">
        <f t="shared" si="301"/>
        <v/>
      </c>
      <c r="DJ83" s="231" t="str">
        <f t="shared" si="301"/>
        <v/>
      </c>
      <c r="DK83" s="231" t="str">
        <f t="shared" si="301"/>
        <v/>
      </c>
      <c r="DL83" s="231" t="str">
        <f t="shared" si="301"/>
        <v/>
      </c>
      <c r="DM83" s="231" t="str">
        <f t="shared" ref="DM83:DV84" si="302">IF(DM$8&gt;$BV83,"",IF($BR$69&gt;$BS$69,"ns",IF(ABS($BX83-INDEX(RTO2CF_ORD,DM$8,2))&gt;$BN$84,"s","ns")))</f>
        <v/>
      </c>
      <c r="DN83" s="231" t="str">
        <f t="shared" si="302"/>
        <v/>
      </c>
      <c r="DO83" s="231" t="str">
        <f t="shared" si="302"/>
        <v/>
      </c>
      <c r="DP83" s="231" t="str">
        <f t="shared" si="302"/>
        <v/>
      </c>
      <c r="DQ83" s="231" t="str">
        <f t="shared" si="302"/>
        <v/>
      </c>
      <c r="DR83" s="231" t="str">
        <f t="shared" si="302"/>
        <v/>
      </c>
      <c r="DS83" s="231" t="str">
        <f t="shared" si="302"/>
        <v/>
      </c>
      <c r="DT83" s="231" t="str">
        <f t="shared" si="302"/>
        <v/>
      </c>
      <c r="DU83" s="231" t="str">
        <f t="shared" si="302"/>
        <v/>
      </c>
      <c r="DV83" s="231" t="str">
        <f t="shared" si="302"/>
        <v/>
      </c>
      <c r="DW83" s="232"/>
      <c r="DX83" s="232"/>
      <c r="DZ83" s="212">
        <f t="shared" si="200"/>
        <v>20</v>
      </c>
      <c r="EA83" s="224">
        <f t="shared" ref="EA83:EA95" si="303">IFERROR(INDEX(RTO2CV,$DZ83,1),0)</f>
        <v>0</v>
      </c>
      <c r="EB83" s="225">
        <f t="shared" ref="EB83:EE83" si="304">IFERROR(INDEX(RTO2SF,$DZ83,EB$7),0)</f>
        <v>0</v>
      </c>
      <c r="EC83" s="225">
        <f t="shared" si="304"/>
        <v>0</v>
      </c>
      <c r="ED83" s="225">
        <f t="shared" si="304"/>
        <v>0</v>
      </c>
      <c r="EE83" s="225">
        <f t="shared" si="304"/>
        <v>0</v>
      </c>
      <c r="EF83" s="225">
        <f t="shared" si="180"/>
        <v>0</v>
      </c>
      <c r="EG83" s="225">
        <f t="shared" si="181"/>
        <v>0</v>
      </c>
      <c r="EH83" s="212"/>
      <c r="EI83" s="212" t="s">
        <v>304</v>
      </c>
      <c r="EJ83" s="211" t="str">
        <f>IF(EF114=0,"sd",EJ74/EJ77)</f>
        <v>sd</v>
      </c>
      <c r="EK83" s="214"/>
      <c r="EL83" s="212">
        <f t="shared" si="201"/>
        <v>20</v>
      </c>
      <c r="EM83" s="224">
        <f t="shared" ref="EM83:EM95" si="305">IFERROR(INDEX(RTO2CV,$EL83,1),0)</f>
        <v>0</v>
      </c>
      <c r="EN83" s="225">
        <f>IFERROR(INDEX(RTO2CF,$EL83,'ANVA-MDS'!EB$7),0)</f>
        <v>0</v>
      </c>
      <c r="EO83" s="225">
        <f>IFERROR(INDEX(RTO2CF,$EL83,'ANVA-MDS'!EC$7),0)</f>
        <v>0</v>
      </c>
      <c r="EP83" s="225">
        <f>IFERROR(INDEX(RTO2CF,$EL83,'ANVA-MDS'!ED$7),0)</f>
        <v>0</v>
      </c>
      <c r="EQ83" s="225">
        <f>IFERROR(INDEX(RTO2CF,$EL83,'ANVA-MDS'!EE$7),0)</f>
        <v>0</v>
      </c>
      <c r="ER83" s="225">
        <f t="shared" si="183"/>
        <v>0</v>
      </c>
      <c r="ES83" s="225">
        <f t="shared" si="184"/>
        <v>0</v>
      </c>
      <c r="ET83" s="212"/>
      <c r="EU83" s="212" t="s">
        <v>304</v>
      </c>
      <c r="EV83" s="211">
        <f>IF(ER114=0,"sd",EV74/EV77)</f>
        <v>0.91237495572761607</v>
      </c>
      <c r="EW83" s="214"/>
      <c r="EX83" s="225">
        <f t="shared" si="185"/>
        <v>0</v>
      </c>
      <c r="EY83" s="214" t="s">
        <v>305</v>
      </c>
      <c r="EZ83" s="249">
        <f>IF(EF114=0,0,IF(ER114=0,0,1))</f>
        <v>0</v>
      </c>
    </row>
    <row r="84" spans="1:156" ht="12.75" customHeight="1" x14ac:dyDescent="0.25">
      <c r="A84" s="243"/>
      <c r="B84" s="238" t="str">
        <f>'ANVA-MDS'!EJ82</f>
        <v>sd</v>
      </c>
      <c r="J84" s="228">
        <v>20</v>
      </c>
      <c r="K84" s="229">
        <f t="shared" si="289"/>
        <v>0</v>
      </c>
      <c r="L84" s="230">
        <f t="shared" si="290"/>
        <v>3.0000000000000003E-4</v>
      </c>
      <c r="M84" s="230" t="str">
        <f t="shared" si="291"/>
        <v>ns</v>
      </c>
      <c r="N84" s="230" t="str">
        <f t="shared" si="291"/>
        <v>ns</v>
      </c>
      <c r="O84" s="230" t="str">
        <f t="shared" si="291"/>
        <v>ns</v>
      </c>
      <c r="P84" s="230" t="str">
        <f t="shared" si="291"/>
        <v>ns</v>
      </c>
      <c r="Q84" s="230" t="str">
        <f t="shared" si="291"/>
        <v>ns</v>
      </c>
      <c r="R84" s="230" t="str">
        <f t="shared" si="291"/>
        <v>ns</v>
      </c>
      <c r="S84" s="230" t="str">
        <f t="shared" si="291"/>
        <v>ns</v>
      </c>
      <c r="T84" s="230" t="str">
        <f t="shared" si="291"/>
        <v>ns</v>
      </c>
      <c r="U84" s="230" t="str">
        <f t="shared" si="291"/>
        <v>ns</v>
      </c>
      <c r="V84" s="230" t="str">
        <f t="shared" si="291"/>
        <v>ns</v>
      </c>
      <c r="W84" s="230" t="str">
        <f t="shared" si="292"/>
        <v>ns</v>
      </c>
      <c r="X84" s="230" t="str">
        <f t="shared" si="292"/>
        <v>ns</v>
      </c>
      <c r="Y84" s="230" t="str">
        <f t="shared" si="292"/>
        <v>ns</v>
      </c>
      <c r="Z84" s="230" t="str">
        <f t="shared" si="292"/>
        <v>ns</v>
      </c>
      <c r="AA84" s="230" t="str">
        <f t="shared" si="292"/>
        <v>ns</v>
      </c>
      <c r="AB84" s="230" t="str">
        <f t="shared" si="292"/>
        <v>ns</v>
      </c>
      <c r="AC84" s="230" t="str">
        <f t="shared" si="292"/>
        <v>ns</v>
      </c>
      <c r="AD84" s="230" t="str">
        <f t="shared" si="292"/>
        <v>ns</v>
      </c>
      <c r="AE84" s="230" t="str">
        <f t="shared" si="292"/>
        <v>ns</v>
      </c>
      <c r="AF84" s="230" t="str">
        <f t="shared" si="292"/>
        <v>ns</v>
      </c>
      <c r="AG84" s="230" t="str">
        <f t="shared" si="293"/>
        <v/>
      </c>
      <c r="AH84" s="230" t="str">
        <f t="shared" si="293"/>
        <v/>
      </c>
      <c r="AI84" s="230" t="str">
        <f t="shared" si="293"/>
        <v/>
      </c>
      <c r="AJ84" s="230" t="str">
        <f t="shared" si="293"/>
        <v/>
      </c>
      <c r="AK84" s="230" t="str">
        <f t="shared" si="293"/>
        <v/>
      </c>
      <c r="AL84" s="230" t="str">
        <f t="shared" si="293"/>
        <v/>
      </c>
      <c r="AM84" s="230" t="str">
        <f t="shared" si="293"/>
        <v/>
      </c>
      <c r="AN84" s="230" t="str">
        <f t="shared" si="293"/>
        <v/>
      </c>
      <c r="AO84" s="230" t="str">
        <f t="shared" si="293"/>
        <v/>
      </c>
      <c r="AP84" s="230" t="str">
        <f t="shared" si="293"/>
        <v/>
      </c>
      <c r="AQ84" s="230" t="str">
        <f t="shared" si="294"/>
        <v/>
      </c>
      <c r="AR84" s="230" t="str">
        <f t="shared" si="294"/>
        <v/>
      </c>
      <c r="AS84" s="230" t="str">
        <f t="shared" si="294"/>
        <v/>
      </c>
      <c r="AT84" s="230" t="str">
        <f t="shared" si="294"/>
        <v/>
      </c>
      <c r="AU84" s="230" t="str">
        <f t="shared" si="294"/>
        <v/>
      </c>
      <c r="AV84" s="230" t="str">
        <f t="shared" si="294"/>
        <v/>
      </c>
      <c r="AW84" s="230" t="str">
        <f t="shared" si="294"/>
        <v/>
      </c>
      <c r="AX84" s="230" t="str">
        <f t="shared" si="294"/>
        <v/>
      </c>
      <c r="AY84" s="230" t="str">
        <f t="shared" si="294"/>
        <v/>
      </c>
      <c r="AZ84" s="230" t="str">
        <f t="shared" si="294"/>
        <v/>
      </c>
      <c r="BA84" s="230" t="str">
        <f t="shared" si="295"/>
        <v/>
      </c>
      <c r="BB84" s="230" t="str">
        <f t="shared" si="295"/>
        <v/>
      </c>
      <c r="BC84" s="230" t="str">
        <f t="shared" si="295"/>
        <v/>
      </c>
      <c r="BD84" s="230" t="str">
        <f t="shared" si="295"/>
        <v/>
      </c>
      <c r="BE84" s="230" t="str">
        <f t="shared" si="295"/>
        <v/>
      </c>
      <c r="BF84" s="230" t="str">
        <f t="shared" si="295"/>
        <v/>
      </c>
      <c r="BG84" s="230" t="str">
        <f t="shared" si="295"/>
        <v/>
      </c>
      <c r="BH84" s="230" t="str">
        <f t="shared" si="295"/>
        <v/>
      </c>
      <c r="BI84" s="230" t="str">
        <f t="shared" si="295"/>
        <v/>
      </c>
      <c r="BJ84" s="230" t="str">
        <f t="shared" si="295"/>
        <v/>
      </c>
      <c r="BM84" s="243"/>
      <c r="BN84" s="238">
        <f>'ANVA-MDS'!EV82</f>
        <v>481.28845950518064</v>
      </c>
      <c r="BS84" s="197"/>
      <c r="BT84" s="197"/>
      <c r="BV84" s="228">
        <v>20</v>
      </c>
      <c r="BW84" s="229">
        <f t="shared" si="296"/>
        <v>0</v>
      </c>
      <c r="BX84" s="230">
        <f t="shared" si="297"/>
        <v>3.0000000000000003E-4</v>
      </c>
      <c r="BY84" s="231" t="str">
        <f t="shared" si="298"/>
        <v>s</v>
      </c>
      <c r="BZ84" s="231" t="str">
        <f t="shared" si="298"/>
        <v>s</v>
      </c>
      <c r="CA84" s="231" t="str">
        <f t="shared" si="298"/>
        <v>s</v>
      </c>
      <c r="CB84" s="231" t="str">
        <f t="shared" si="298"/>
        <v>s</v>
      </c>
      <c r="CC84" s="231" t="str">
        <f t="shared" si="298"/>
        <v>s</v>
      </c>
      <c r="CD84" s="231" t="str">
        <f t="shared" si="298"/>
        <v>s</v>
      </c>
      <c r="CE84" s="231" t="str">
        <f t="shared" si="298"/>
        <v>s</v>
      </c>
      <c r="CF84" s="231" t="str">
        <f t="shared" si="298"/>
        <v>ns</v>
      </c>
      <c r="CG84" s="231" t="str">
        <f t="shared" si="298"/>
        <v>ns</v>
      </c>
      <c r="CH84" s="231" t="str">
        <f t="shared" si="298"/>
        <v>ns</v>
      </c>
      <c r="CI84" s="231" t="str">
        <f t="shared" si="299"/>
        <v>ns</v>
      </c>
      <c r="CJ84" s="231" t="str">
        <f t="shared" si="299"/>
        <v>ns</v>
      </c>
      <c r="CK84" s="231" t="str">
        <f t="shared" si="299"/>
        <v>ns</v>
      </c>
      <c r="CL84" s="231" t="str">
        <f t="shared" si="299"/>
        <v>ns</v>
      </c>
      <c r="CM84" s="231" t="str">
        <f t="shared" si="299"/>
        <v>ns</v>
      </c>
      <c r="CN84" s="231" t="str">
        <f t="shared" si="299"/>
        <v>ns</v>
      </c>
      <c r="CO84" s="231" t="str">
        <f t="shared" si="299"/>
        <v>ns</v>
      </c>
      <c r="CP84" s="231" t="str">
        <f t="shared" si="299"/>
        <v>ns</v>
      </c>
      <c r="CQ84" s="231" t="str">
        <f t="shared" si="299"/>
        <v>ns</v>
      </c>
      <c r="CR84" s="231" t="str">
        <f t="shared" si="299"/>
        <v>ns</v>
      </c>
      <c r="CS84" s="231" t="str">
        <f t="shared" si="300"/>
        <v/>
      </c>
      <c r="CT84" s="231" t="str">
        <f t="shared" si="300"/>
        <v/>
      </c>
      <c r="CU84" s="231" t="str">
        <f t="shared" si="300"/>
        <v/>
      </c>
      <c r="CV84" s="231" t="str">
        <f t="shared" si="300"/>
        <v/>
      </c>
      <c r="CW84" s="231" t="str">
        <f t="shared" si="300"/>
        <v/>
      </c>
      <c r="CX84" s="231" t="str">
        <f t="shared" si="300"/>
        <v/>
      </c>
      <c r="CY84" s="231" t="str">
        <f t="shared" si="300"/>
        <v/>
      </c>
      <c r="CZ84" s="231" t="str">
        <f t="shared" si="300"/>
        <v/>
      </c>
      <c r="DA84" s="231" t="str">
        <f t="shared" si="300"/>
        <v/>
      </c>
      <c r="DB84" s="231" t="str">
        <f t="shared" si="300"/>
        <v/>
      </c>
      <c r="DC84" s="231" t="str">
        <f t="shared" si="301"/>
        <v/>
      </c>
      <c r="DD84" s="231" t="str">
        <f t="shared" si="301"/>
        <v/>
      </c>
      <c r="DE84" s="231" t="str">
        <f t="shared" si="301"/>
        <v/>
      </c>
      <c r="DF84" s="231" t="str">
        <f t="shared" si="301"/>
        <v/>
      </c>
      <c r="DG84" s="231" t="str">
        <f t="shared" si="301"/>
        <v/>
      </c>
      <c r="DH84" s="231" t="str">
        <f t="shared" si="301"/>
        <v/>
      </c>
      <c r="DI84" s="231" t="str">
        <f t="shared" si="301"/>
        <v/>
      </c>
      <c r="DJ84" s="231" t="str">
        <f t="shared" si="301"/>
        <v/>
      </c>
      <c r="DK84" s="231" t="str">
        <f t="shared" si="301"/>
        <v/>
      </c>
      <c r="DL84" s="231" t="str">
        <f t="shared" si="301"/>
        <v/>
      </c>
      <c r="DM84" s="231" t="str">
        <f t="shared" si="302"/>
        <v/>
      </c>
      <c r="DN84" s="231" t="str">
        <f t="shared" si="302"/>
        <v/>
      </c>
      <c r="DO84" s="231" t="str">
        <f t="shared" si="302"/>
        <v/>
      </c>
      <c r="DP84" s="231" t="str">
        <f t="shared" si="302"/>
        <v/>
      </c>
      <c r="DQ84" s="231" t="str">
        <f t="shared" si="302"/>
        <v/>
      </c>
      <c r="DR84" s="231" t="str">
        <f t="shared" si="302"/>
        <v/>
      </c>
      <c r="DS84" s="231" t="str">
        <f t="shared" si="302"/>
        <v/>
      </c>
      <c r="DT84" s="231" t="str">
        <f t="shared" si="302"/>
        <v/>
      </c>
      <c r="DU84" s="231" t="str">
        <f t="shared" si="302"/>
        <v/>
      </c>
      <c r="DV84" s="231" t="str">
        <f t="shared" si="302"/>
        <v/>
      </c>
      <c r="DW84" s="232"/>
      <c r="DX84" s="232"/>
      <c r="DZ84" s="212">
        <f t="shared" si="200"/>
        <v>21</v>
      </c>
      <c r="EA84" s="224">
        <f t="shared" si="303"/>
        <v>0</v>
      </c>
      <c r="EB84" s="225">
        <f t="shared" ref="EB84:EE103" si="306">IFERROR(INDEX(RTO2SF,$DZ84,EB$7),0)</f>
        <v>0</v>
      </c>
      <c r="EC84" s="225">
        <f t="shared" si="306"/>
        <v>0</v>
      </c>
      <c r="ED84" s="225">
        <f t="shared" si="306"/>
        <v>0</v>
      </c>
      <c r="EE84" s="225">
        <f t="shared" si="306"/>
        <v>0</v>
      </c>
      <c r="EF84" s="225">
        <f t="shared" si="180"/>
        <v>0</v>
      </c>
      <c r="EG84" s="225">
        <f t="shared" si="181"/>
        <v>0</v>
      </c>
      <c r="EH84" s="212"/>
      <c r="EI84" s="214"/>
      <c r="EJ84" s="214"/>
      <c r="EK84" s="214"/>
      <c r="EL84" s="212">
        <f t="shared" si="201"/>
        <v>21</v>
      </c>
      <c r="EM84" s="224">
        <f t="shared" si="305"/>
        <v>0</v>
      </c>
      <c r="EN84" s="225">
        <f>IFERROR(INDEX(RTO2CF,$EL84,'ANVA-MDS'!EB$7),0)</f>
        <v>0</v>
      </c>
      <c r="EO84" s="225">
        <f>IFERROR(INDEX(RTO2CF,$EL84,'ANVA-MDS'!EC$7),0)</f>
        <v>0</v>
      </c>
      <c r="EP84" s="225">
        <f>IFERROR(INDEX(RTO2CF,$EL84,'ANVA-MDS'!ED$7),0)</f>
        <v>0</v>
      </c>
      <c r="EQ84" s="225">
        <f>IFERROR(INDEX(RTO2CF,$EL84,'ANVA-MDS'!EE$7),0)</f>
        <v>0</v>
      </c>
      <c r="ER84" s="225">
        <f t="shared" si="183"/>
        <v>0</v>
      </c>
      <c r="ES84" s="225">
        <f t="shared" si="184"/>
        <v>0</v>
      </c>
      <c r="ET84" s="212"/>
      <c r="EU84" s="214"/>
      <c r="EV84" s="214"/>
      <c r="EW84" s="214"/>
      <c r="EX84" s="225">
        <f t="shared" si="185"/>
        <v>0</v>
      </c>
    </row>
    <row r="85" spans="1:156" ht="12.75" customHeight="1" x14ac:dyDescent="0.25">
      <c r="A85" s="243" t="s">
        <v>306</v>
      </c>
      <c r="J85" s="228">
        <v>21</v>
      </c>
      <c r="K85" s="229">
        <f t="shared" si="289"/>
        <v>0</v>
      </c>
      <c r="L85" s="230">
        <f t="shared" si="290"/>
        <v>2.9E-4</v>
      </c>
      <c r="M85" s="230" t="str">
        <f t="shared" ref="M85:V94" si="307">IF(M$8&gt;$J85,"",IF($F$69&gt;$G$69,"ns",IF(ABS($L85-INDEX(RTO2SF_ORD,M$8,2))&gt;$B$84,"s","ns")))</f>
        <v>ns</v>
      </c>
      <c r="N85" s="230" t="str">
        <f t="shared" si="307"/>
        <v>ns</v>
      </c>
      <c r="O85" s="230" t="str">
        <f t="shared" si="307"/>
        <v>ns</v>
      </c>
      <c r="P85" s="230" t="str">
        <f t="shared" si="307"/>
        <v>ns</v>
      </c>
      <c r="Q85" s="230" t="str">
        <f t="shared" si="307"/>
        <v>ns</v>
      </c>
      <c r="R85" s="230" t="str">
        <f t="shared" si="307"/>
        <v>ns</v>
      </c>
      <c r="S85" s="230" t="str">
        <f t="shared" si="307"/>
        <v>ns</v>
      </c>
      <c r="T85" s="230" t="str">
        <f t="shared" si="307"/>
        <v>ns</v>
      </c>
      <c r="U85" s="230" t="str">
        <f t="shared" si="307"/>
        <v>ns</v>
      </c>
      <c r="V85" s="230" t="str">
        <f t="shared" si="307"/>
        <v>ns</v>
      </c>
      <c r="W85" s="230" t="str">
        <f t="shared" ref="W85:AF94" si="308">IF(W$8&gt;$J85,"",IF($F$69&gt;$G$69,"ns",IF(ABS($L85-INDEX(RTO2SF_ORD,W$8,2))&gt;$B$84,"s","ns")))</f>
        <v>ns</v>
      </c>
      <c r="X85" s="230" t="str">
        <f t="shared" si="308"/>
        <v>ns</v>
      </c>
      <c r="Y85" s="230" t="str">
        <f t="shared" si="308"/>
        <v>ns</v>
      </c>
      <c r="Z85" s="230" t="str">
        <f t="shared" si="308"/>
        <v>ns</v>
      </c>
      <c r="AA85" s="230" t="str">
        <f t="shared" si="308"/>
        <v>ns</v>
      </c>
      <c r="AB85" s="230" t="str">
        <f t="shared" si="308"/>
        <v>ns</v>
      </c>
      <c r="AC85" s="230" t="str">
        <f t="shared" si="308"/>
        <v>ns</v>
      </c>
      <c r="AD85" s="230" t="str">
        <f t="shared" si="308"/>
        <v>ns</v>
      </c>
      <c r="AE85" s="230" t="str">
        <f t="shared" si="308"/>
        <v>ns</v>
      </c>
      <c r="AF85" s="230" t="str">
        <f t="shared" si="308"/>
        <v>ns</v>
      </c>
      <c r="AG85" s="230" t="str">
        <f t="shared" ref="AG85:AP94" si="309">IF(AG$8&gt;$J85,"",IF($F$69&gt;$G$69,"ns",IF(ABS($L85-INDEX(RTO2SF_ORD,AG$8,2))&gt;$B$84,"s","ns")))</f>
        <v>ns</v>
      </c>
      <c r="AH85" s="230" t="str">
        <f t="shared" si="309"/>
        <v/>
      </c>
      <c r="AI85" s="230" t="str">
        <f t="shared" si="309"/>
        <v/>
      </c>
      <c r="AJ85" s="230" t="str">
        <f t="shared" si="309"/>
        <v/>
      </c>
      <c r="AK85" s="230" t="str">
        <f t="shared" si="309"/>
        <v/>
      </c>
      <c r="AL85" s="230" t="str">
        <f t="shared" si="309"/>
        <v/>
      </c>
      <c r="AM85" s="230" t="str">
        <f t="shared" si="309"/>
        <v/>
      </c>
      <c r="AN85" s="230" t="str">
        <f t="shared" si="309"/>
        <v/>
      </c>
      <c r="AO85" s="230" t="str">
        <f t="shared" si="309"/>
        <v/>
      </c>
      <c r="AP85" s="230" t="str">
        <f t="shared" si="309"/>
        <v/>
      </c>
      <c r="AQ85" s="230" t="str">
        <f t="shared" ref="AQ85:AZ94" si="310">IF(AQ$8&gt;$J85,"",IF($F$69&gt;$G$69,"ns",IF(ABS($L85-INDEX(RTO2SF_ORD,AQ$8,2))&gt;$B$84,"s","ns")))</f>
        <v/>
      </c>
      <c r="AR85" s="230" t="str">
        <f t="shared" si="310"/>
        <v/>
      </c>
      <c r="AS85" s="230" t="str">
        <f t="shared" si="310"/>
        <v/>
      </c>
      <c r="AT85" s="230" t="str">
        <f t="shared" si="310"/>
        <v/>
      </c>
      <c r="AU85" s="230" t="str">
        <f t="shared" si="310"/>
        <v/>
      </c>
      <c r="AV85" s="230" t="str">
        <f t="shared" si="310"/>
        <v/>
      </c>
      <c r="AW85" s="230" t="str">
        <f t="shared" si="310"/>
        <v/>
      </c>
      <c r="AX85" s="230" t="str">
        <f t="shared" si="310"/>
        <v/>
      </c>
      <c r="AY85" s="230" t="str">
        <f t="shared" si="310"/>
        <v/>
      </c>
      <c r="AZ85" s="230" t="str">
        <f t="shared" si="310"/>
        <v/>
      </c>
      <c r="BA85" s="230" t="str">
        <f t="shared" ref="BA85:BJ94" si="311">IF(BA$8&gt;$J85,"",IF($F$69&gt;$G$69,"ns",IF(ABS($L85-INDEX(RTO2SF_ORD,BA$8,2))&gt;$B$84,"s","ns")))</f>
        <v/>
      </c>
      <c r="BB85" s="230" t="str">
        <f t="shared" si="311"/>
        <v/>
      </c>
      <c r="BC85" s="230" t="str">
        <f t="shared" si="311"/>
        <v/>
      </c>
      <c r="BD85" s="230" t="str">
        <f t="shared" si="311"/>
        <v/>
      </c>
      <c r="BE85" s="230" t="str">
        <f t="shared" si="311"/>
        <v/>
      </c>
      <c r="BF85" s="230" t="str">
        <f t="shared" si="311"/>
        <v/>
      </c>
      <c r="BG85" s="230" t="str">
        <f t="shared" si="311"/>
        <v/>
      </c>
      <c r="BH85" s="230" t="str">
        <f t="shared" si="311"/>
        <v/>
      </c>
      <c r="BI85" s="230" t="str">
        <f t="shared" si="311"/>
        <v/>
      </c>
      <c r="BJ85" s="230" t="str">
        <f t="shared" si="311"/>
        <v/>
      </c>
      <c r="BM85" s="243" t="s">
        <v>306</v>
      </c>
      <c r="BS85" s="197"/>
      <c r="BT85" s="197"/>
      <c r="BV85" s="228">
        <v>21</v>
      </c>
      <c r="BW85" s="229">
        <f t="shared" si="296"/>
        <v>0</v>
      </c>
      <c r="BX85" s="230">
        <f t="shared" si="297"/>
        <v>2.9E-4</v>
      </c>
      <c r="BY85" s="231" t="str">
        <f t="shared" ref="BY85:CH94" si="312">IF(BY$8&gt;$BV85,"",IF($BR$69&gt;$BS$69,"ns",IF(ABS($BX85-INDEX(RTO2CF_ORD,BY$8,2))&gt;$BN$84,"s","ns")))</f>
        <v>s</v>
      </c>
      <c r="BZ85" s="231" t="str">
        <f t="shared" si="312"/>
        <v>s</v>
      </c>
      <c r="CA85" s="231" t="str">
        <f t="shared" si="312"/>
        <v>s</v>
      </c>
      <c r="CB85" s="231" t="str">
        <f t="shared" si="312"/>
        <v>s</v>
      </c>
      <c r="CC85" s="231" t="str">
        <f t="shared" si="312"/>
        <v>s</v>
      </c>
      <c r="CD85" s="231" t="str">
        <f t="shared" si="312"/>
        <v>s</v>
      </c>
      <c r="CE85" s="231" t="str">
        <f t="shared" si="312"/>
        <v>s</v>
      </c>
      <c r="CF85" s="231" t="str">
        <f t="shared" si="312"/>
        <v>ns</v>
      </c>
      <c r="CG85" s="231" t="str">
        <f t="shared" si="312"/>
        <v>ns</v>
      </c>
      <c r="CH85" s="231" t="str">
        <f t="shared" si="312"/>
        <v>ns</v>
      </c>
      <c r="CI85" s="231" t="str">
        <f t="shared" ref="CI85:CR94" si="313">IF(CI$8&gt;$BV85,"",IF($BR$69&gt;$BS$69,"ns",IF(ABS($BX85-INDEX(RTO2CF_ORD,CI$8,2))&gt;$BN$84,"s","ns")))</f>
        <v>ns</v>
      </c>
      <c r="CJ85" s="231" t="str">
        <f t="shared" si="313"/>
        <v>ns</v>
      </c>
      <c r="CK85" s="231" t="str">
        <f t="shared" si="313"/>
        <v>ns</v>
      </c>
      <c r="CL85" s="231" t="str">
        <f t="shared" si="313"/>
        <v>ns</v>
      </c>
      <c r="CM85" s="231" t="str">
        <f t="shared" si="313"/>
        <v>ns</v>
      </c>
      <c r="CN85" s="231" t="str">
        <f t="shared" si="313"/>
        <v>ns</v>
      </c>
      <c r="CO85" s="231" t="str">
        <f t="shared" si="313"/>
        <v>ns</v>
      </c>
      <c r="CP85" s="231" t="str">
        <f t="shared" si="313"/>
        <v>ns</v>
      </c>
      <c r="CQ85" s="231" t="str">
        <f t="shared" si="313"/>
        <v>ns</v>
      </c>
      <c r="CR85" s="231" t="str">
        <f t="shared" si="313"/>
        <v>ns</v>
      </c>
      <c r="CS85" s="231" t="str">
        <f t="shared" ref="CS85:DB94" si="314">IF(CS$8&gt;$BV85,"",IF($BR$69&gt;$BS$69,"ns",IF(ABS($BX85-INDEX(RTO2CF_ORD,CS$8,2))&gt;$BN$84,"s","ns")))</f>
        <v>ns</v>
      </c>
      <c r="CT85" s="231" t="str">
        <f t="shared" si="314"/>
        <v/>
      </c>
      <c r="CU85" s="231" t="str">
        <f t="shared" si="314"/>
        <v/>
      </c>
      <c r="CV85" s="231" t="str">
        <f t="shared" si="314"/>
        <v/>
      </c>
      <c r="CW85" s="231" t="str">
        <f t="shared" si="314"/>
        <v/>
      </c>
      <c r="CX85" s="231" t="str">
        <f t="shared" si="314"/>
        <v/>
      </c>
      <c r="CY85" s="231" t="str">
        <f t="shared" si="314"/>
        <v/>
      </c>
      <c r="CZ85" s="231" t="str">
        <f t="shared" si="314"/>
        <v/>
      </c>
      <c r="DA85" s="231" t="str">
        <f t="shared" si="314"/>
        <v/>
      </c>
      <c r="DB85" s="231" t="str">
        <f t="shared" si="314"/>
        <v/>
      </c>
      <c r="DC85" s="231" t="str">
        <f t="shared" ref="DC85:DL94" si="315">IF(DC$8&gt;$BV85,"",IF($BR$69&gt;$BS$69,"ns",IF(ABS($BX85-INDEX(RTO2CF_ORD,DC$8,2))&gt;$BN$84,"s","ns")))</f>
        <v/>
      </c>
      <c r="DD85" s="231" t="str">
        <f t="shared" si="315"/>
        <v/>
      </c>
      <c r="DE85" s="231" t="str">
        <f t="shared" si="315"/>
        <v/>
      </c>
      <c r="DF85" s="231" t="str">
        <f t="shared" si="315"/>
        <v/>
      </c>
      <c r="DG85" s="231" t="str">
        <f t="shared" si="315"/>
        <v/>
      </c>
      <c r="DH85" s="231" t="str">
        <f t="shared" si="315"/>
        <v/>
      </c>
      <c r="DI85" s="231" t="str">
        <f t="shared" si="315"/>
        <v/>
      </c>
      <c r="DJ85" s="231" t="str">
        <f t="shared" si="315"/>
        <v/>
      </c>
      <c r="DK85" s="231" t="str">
        <f t="shared" si="315"/>
        <v/>
      </c>
      <c r="DL85" s="231" t="str">
        <f t="shared" si="315"/>
        <v/>
      </c>
      <c r="DM85" s="231" t="str">
        <f t="shared" ref="DM85:DV94" si="316">IF(DM$8&gt;$BV85,"",IF($BR$69&gt;$BS$69,"ns",IF(ABS($BX85-INDEX(RTO2CF_ORD,DM$8,2))&gt;$BN$84,"s","ns")))</f>
        <v/>
      </c>
      <c r="DN85" s="231" t="str">
        <f t="shared" si="316"/>
        <v/>
      </c>
      <c r="DO85" s="231" t="str">
        <f t="shared" si="316"/>
        <v/>
      </c>
      <c r="DP85" s="231" t="str">
        <f t="shared" si="316"/>
        <v/>
      </c>
      <c r="DQ85" s="231" t="str">
        <f t="shared" si="316"/>
        <v/>
      </c>
      <c r="DR85" s="231" t="str">
        <f t="shared" si="316"/>
        <v/>
      </c>
      <c r="DS85" s="231" t="str">
        <f t="shared" si="316"/>
        <v/>
      </c>
      <c r="DT85" s="231" t="str">
        <f t="shared" si="316"/>
        <v/>
      </c>
      <c r="DU85" s="231" t="str">
        <f t="shared" si="316"/>
        <v/>
      </c>
      <c r="DV85" s="231" t="str">
        <f t="shared" si="316"/>
        <v/>
      </c>
      <c r="DW85" s="232"/>
      <c r="DX85" s="232"/>
      <c r="DZ85" s="212">
        <f t="shared" si="200"/>
        <v>22</v>
      </c>
      <c r="EA85" s="224">
        <f t="shared" si="303"/>
        <v>0</v>
      </c>
      <c r="EB85" s="225">
        <f t="shared" si="306"/>
        <v>0</v>
      </c>
      <c r="EC85" s="225">
        <f t="shared" si="306"/>
        <v>0</v>
      </c>
      <c r="ED85" s="225">
        <f t="shared" si="306"/>
        <v>0</v>
      </c>
      <c r="EE85" s="225">
        <f t="shared" si="306"/>
        <v>0</v>
      </c>
      <c r="EF85" s="225">
        <f t="shared" si="180"/>
        <v>0</v>
      </c>
      <c r="EG85" s="225">
        <f t="shared" si="181"/>
        <v>0</v>
      </c>
      <c r="EH85" s="212"/>
      <c r="EI85" s="214"/>
      <c r="EJ85" s="214"/>
      <c r="EK85" s="214"/>
      <c r="EL85" s="212">
        <f t="shared" si="201"/>
        <v>22</v>
      </c>
      <c r="EM85" s="224">
        <f t="shared" si="305"/>
        <v>0</v>
      </c>
      <c r="EN85" s="225">
        <f>IFERROR(INDEX(RTO2CF,$EL85,'ANVA-MDS'!EB$7),0)</f>
        <v>0</v>
      </c>
      <c r="EO85" s="225">
        <f>IFERROR(INDEX(RTO2CF,$EL85,'ANVA-MDS'!EC$7),0)</f>
        <v>0</v>
      </c>
      <c r="EP85" s="225">
        <f>IFERROR(INDEX(RTO2CF,$EL85,'ANVA-MDS'!ED$7),0)</f>
        <v>0</v>
      </c>
      <c r="EQ85" s="225">
        <f>IFERROR(INDEX(RTO2CF,$EL85,'ANVA-MDS'!EE$7),0)</f>
        <v>0</v>
      </c>
      <c r="ER85" s="225">
        <f t="shared" si="183"/>
        <v>0</v>
      </c>
      <c r="ES85" s="225">
        <f t="shared" si="184"/>
        <v>0</v>
      </c>
      <c r="ET85" s="212"/>
      <c r="EU85" s="214"/>
      <c r="EV85" s="214"/>
      <c r="EW85" s="214"/>
      <c r="EX85" s="225">
        <f t="shared" si="185"/>
        <v>0</v>
      </c>
    </row>
    <row r="86" spans="1:156" ht="12.75" customHeight="1" x14ac:dyDescent="0.25">
      <c r="A86" s="243" t="s">
        <v>307</v>
      </c>
      <c r="J86" s="228">
        <v>22</v>
      </c>
      <c r="K86" s="229">
        <f t="shared" si="289"/>
        <v>0</v>
      </c>
      <c r="L86" s="230">
        <f t="shared" si="290"/>
        <v>2.8000000000000003E-4</v>
      </c>
      <c r="M86" s="230" t="str">
        <f t="shared" si="307"/>
        <v>ns</v>
      </c>
      <c r="N86" s="230" t="str">
        <f t="shared" si="307"/>
        <v>ns</v>
      </c>
      <c r="O86" s="230" t="str">
        <f t="shared" si="307"/>
        <v>ns</v>
      </c>
      <c r="P86" s="230" t="str">
        <f t="shared" si="307"/>
        <v>ns</v>
      </c>
      <c r="Q86" s="230" t="str">
        <f t="shared" si="307"/>
        <v>ns</v>
      </c>
      <c r="R86" s="230" t="str">
        <f t="shared" si="307"/>
        <v>ns</v>
      </c>
      <c r="S86" s="230" t="str">
        <f t="shared" si="307"/>
        <v>ns</v>
      </c>
      <c r="T86" s="230" t="str">
        <f t="shared" si="307"/>
        <v>ns</v>
      </c>
      <c r="U86" s="230" t="str">
        <f t="shared" si="307"/>
        <v>ns</v>
      </c>
      <c r="V86" s="230" t="str">
        <f t="shared" si="307"/>
        <v>ns</v>
      </c>
      <c r="W86" s="230" t="str">
        <f t="shared" si="308"/>
        <v>ns</v>
      </c>
      <c r="X86" s="230" t="str">
        <f t="shared" si="308"/>
        <v>ns</v>
      </c>
      <c r="Y86" s="230" t="str">
        <f t="shared" si="308"/>
        <v>ns</v>
      </c>
      <c r="Z86" s="230" t="str">
        <f t="shared" si="308"/>
        <v>ns</v>
      </c>
      <c r="AA86" s="230" t="str">
        <f t="shared" si="308"/>
        <v>ns</v>
      </c>
      <c r="AB86" s="230" t="str">
        <f t="shared" si="308"/>
        <v>ns</v>
      </c>
      <c r="AC86" s="230" t="str">
        <f t="shared" si="308"/>
        <v>ns</v>
      </c>
      <c r="AD86" s="230" t="str">
        <f t="shared" si="308"/>
        <v>ns</v>
      </c>
      <c r="AE86" s="230" t="str">
        <f t="shared" si="308"/>
        <v>ns</v>
      </c>
      <c r="AF86" s="230" t="str">
        <f t="shared" si="308"/>
        <v>ns</v>
      </c>
      <c r="AG86" s="230" t="str">
        <f t="shared" si="309"/>
        <v>ns</v>
      </c>
      <c r="AH86" s="230" t="str">
        <f t="shared" si="309"/>
        <v>ns</v>
      </c>
      <c r="AI86" s="230" t="str">
        <f t="shared" si="309"/>
        <v/>
      </c>
      <c r="AJ86" s="230" t="str">
        <f t="shared" si="309"/>
        <v/>
      </c>
      <c r="AK86" s="230" t="str">
        <f t="shared" si="309"/>
        <v/>
      </c>
      <c r="AL86" s="230" t="str">
        <f t="shared" si="309"/>
        <v/>
      </c>
      <c r="AM86" s="230" t="str">
        <f t="shared" si="309"/>
        <v/>
      </c>
      <c r="AN86" s="230" t="str">
        <f t="shared" si="309"/>
        <v/>
      </c>
      <c r="AO86" s="230" t="str">
        <f t="shared" si="309"/>
        <v/>
      </c>
      <c r="AP86" s="230" t="str">
        <f t="shared" si="309"/>
        <v/>
      </c>
      <c r="AQ86" s="230" t="str">
        <f t="shared" si="310"/>
        <v/>
      </c>
      <c r="AR86" s="230" t="str">
        <f t="shared" si="310"/>
        <v/>
      </c>
      <c r="AS86" s="230" t="str">
        <f t="shared" si="310"/>
        <v/>
      </c>
      <c r="AT86" s="230" t="str">
        <f t="shared" si="310"/>
        <v/>
      </c>
      <c r="AU86" s="230" t="str">
        <f t="shared" si="310"/>
        <v/>
      </c>
      <c r="AV86" s="230" t="str">
        <f t="shared" si="310"/>
        <v/>
      </c>
      <c r="AW86" s="230" t="str">
        <f t="shared" si="310"/>
        <v/>
      </c>
      <c r="AX86" s="230" t="str">
        <f t="shared" si="310"/>
        <v/>
      </c>
      <c r="AY86" s="230" t="str">
        <f t="shared" si="310"/>
        <v/>
      </c>
      <c r="AZ86" s="230" t="str">
        <f t="shared" si="310"/>
        <v/>
      </c>
      <c r="BA86" s="230" t="str">
        <f t="shared" si="311"/>
        <v/>
      </c>
      <c r="BB86" s="230" t="str">
        <f t="shared" si="311"/>
        <v/>
      </c>
      <c r="BC86" s="230" t="str">
        <f t="shared" si="311"/>
        <v/>
      </c>
      <c r="BD86" s="230" t="str">
        <f t="shared" si="311"/>
        <v/>
      </c>
      <c r="BE86" s="230" t="str">
        <f t="shared" si="311"/>
        <v/>
      </c>
      <c r="BF86" s="230" t="str">
        <f t="shared" si="311"/>
        <v/>
      </c>
      <c r="BG86" s="230" t="str">
        <f t="shared" si="311"/>
        <v/>
      </c>
      <c r="BH86" s="230" t="str">
        <f t="shared" si="311"/>
        <v/>
      </c>
      <c r="BI86" s="230" t="str">
        <f t="shared" si="311"/>
        <v/>
      </c>
      <c r="BJ86" s="230" t="str">
        <f t="shared" si="311"/>
        <v/>
      </c>
      <c r="BM86" s="243" t="s">
        <v>307</v>
      </c>
      <c r="BS86" s="197"/>
      <c r="BT86" s="197"/>
      <c r="BV86" s="228">
        <v>22</v>
      </c>
      <c r="BW86" s="229">
        <f t="shared" si="296"/>
        <v>0</v>
      </c>
      <c r="BX86" s="230">
        <f t="shared" si="297"/>
        <v>2.8000000000000003E-4</v>
      </c>
      <c r="BY86" s="231" t="str">
        <f t="shared" si="312"/>
        <v>s</v>
      </c>
      <c r="BZ86" s="231" t="str">
        <f t="shared" si="312"/>
        <v>s</v>
      </c>
      <c r="CA86" s="231" t="str">
        <f t="shared" si="312"/>
        <v>s</v>
      </c>
      <c r="CB86" s="231" t="str">
        <f t="shared" si="312"/>
        <v>s</v>
      </c>
      <c r="CC86" s="231" t="str">
        <f t="shared" si="312"/>
        <v>s</v>
      </c>
      <c r="CD86" s="231" t="str">
        <f t="shared" si="312"/>
        <v>s</v>
      </c>
      <c r="CE86" s="231" t="str">
        <f t="shared" si="312"/>
        <v>s</v>
      </c>
      <c r="CF86" s="231" t="str">
        <f t="shared" si="312"/>
        <v>ns</v>
      </c>
      <c r="CG86" s="231" t="str">
        <f t="shared" si="312"/>
        <v>ns</v>
      </c>
      <c r="CH86" s="231" t="str">
        <f t="shared" si="312"/>
        <v>ns</v>
      </c>
      <c r="CI86" s="231" t="str">
        <f t="shared" si="313"/>
        <v>ns</v>
      </c>
      <c r="CJ86" s="231" t="str">
        <f t="shared" si="313"/>
        <v>ns</v>
      </c>
      <c r="CK86" s="231" t="str">
        <f t="shared" si="313"/>
        <v>ns</v>
      </c>
      <c r="CL86" s="231" t="str">
        <f t="shared" si="313"/>
        <v>ns</v>
      </c>
      <c r="CM86" s="231" t="str">
        <f t="shared" si="313"/>
        <v>ns</v>
      </c>
      <c r="CN86" s="231" t="str">
        <f t="shared" si="313"/>
        <v>ns</v>
      </c>
      <c r="CO86" s="231" t="str">
        <f t="shared" si="313"/>
        <v>ns</v>
      </c>
      <c r="CP86" s="231" t="str">
        <f t="shared" si="313"/>
        <v>ns</v>
      </c>
      <c r="CQ86" s="231" t="str">
        <f t="shared" si="313"/>
        <v>ns</v>
      </c>
      <c r="CR86" s="231" t="str">
        <f t="shared" si="313"/>
        <v>ns</v>
      </c>
      <c r="CS86" s="231" t="str">
        <f t="shared" si="314"/>
        <v>ns</v>
      </c>
      <c r="CT86" s="231" t="str">
        <f t="shared" si="314"/>
        <v>ns</v>
      </c>
      <c r="CU86" s="231" t="str">
        <f t="shared" si="314"/>
        <v/>
      </c>
      <c r="CV86" s="231" t="str">
        <f t="shared" si="314"/>
        <v/>
      </c>
      <c r="CW86" s="231" t="str">
        <f t="shared" si="314"/>
        <v/>
      </c>
      <c r="CX86" s="231" t="str">
        <f t="shared" si="314"/>
        <v/>
      </c>
      <c r="CY86" s="231" t="str">
        <f t="shared" si="314"/>
        <v/>
      </c>
      <c r="CZ86" s="231" t="str">
        <f t="shared" si="314"/>
        <v/>
      </c>
      <c r="DA86" s="231" t="str">
        <f t="shared" si="314"/>
        <v/>
      </c>
      <c r="DB86" s="231" t="str">
        <f t="shared" si="314"/>
        <v/>
      </c>
      <c r="DC86" s="231" t="str">
        <f t="shared" si="315"/>
        <v/>
      </c>
      <c r="DD86" s="231" t="str">
        <f t="shared" si="315"/>
        <v/>
      </c>
      <c r="DE86" s="231" t="str">
        <f t="shared" si="315"/>
        <v/>
      </c>
      <c r="DF86" s="231" t="str">
        <f t="shared" si="315"/>
        <v/>
      </c>
      <c r="DG86" s="231" t="str">
        <f t="shared" si="315"/>
        <v/>
      </c>
      <c r="DH86" s="231" t="str">
        <f t="shared" si="315"/>
        <v/>
      </c>
      <c r="DI86" s="231" t="str">
        <f t="shared" si="315"/>
        <v/>
      </c>
      <c r="DJ86" s="231" t="str">
        <f t="shared" si="315"/>
        <v/>
      </c>
      <c r="DK86" s="231" t="str">
        <f t="shared" si="315"/>
        <v/>
      </c>
      <c r="DL86" s="231" t="str">
        <f t="shared" si="315"/>
        <v/>
      </c>
      <c r="DM86" s="231" t="str">
        <f t="shared" si="316"/>
        <v/>
      </c>
      <c r="DN86" s="231" t="str">
        <f t="shared" si="316"/>
        <v/>
      </c>
      <c r="DO86" s="231" t="str">
        <f t="shared" si="316"/>
        <v/>
      </c>
      <c r="DP86" s="231" t="str">
        <f t="shared" si="316"/>
        <v/>
      </c>
      <c r="DQ86" s="231" t="str">
        <f t="shared" si="316"/>
        <v/>
      </c>
      <c r="DR86" s="231" t="str">
        <f t="shared" si="316"/>
        <v/>
      </c>
      <c r="DS86" s="231" t="str">
        <f t="shared" si="316"/>
        <v/>
      </c>
      <c r="DT86" s="231" t="str">
        <f t="shared" si="316"/>
        <v/>
      </c>
      <c r="DU86" s="231" t="str">
        <f t="shared" si="316"/>
        <v/>
      </c>
      <c r="DV86" s="231" t="str">
        <f t="shared" si="316"/>
        <v/>
      </c>
      <c r="DW86" s="232"/>
      <c r="DX86" s="232"/>
      <c r="DZ86" s="212">
        <f t="shared" si="200"/>
        <v>23</v>
      </c>
      <c r="EA86" s="224">
        <f t="shared" si="303"/>
        <v>0</v>
      </c>
      <c r="EB86" s="225">
        <f t="shared" si="306"/>
        <v>0</v>
      </c>
      <c r="EC86" s="225">
        <f t="shared" si="306"/>
        <v>0</v>
      </c>
      <c r="ED86" s="225">
        <f t="shared" si="306"/>
        <v>0</v>
      </c>
      <c r="EE86" s="225">
        <f t="shared" si="306"/>
        <v>0</v>
      </c>
      <c r="EF86" s="225">
        <f t="shared" si="180"/>
        <v>0</v>
      </c>
      <c r="EG86" s="225">
        <f t="shared" si="181"/>
        <v>0</v>
      </c>
      <c r="EH86" s="212"/>
      <c r="EI86" s="214"/>
      <c r="EJ86" s="214"/>
      <c r="EK86" s="214"/>
      <c r="EL86" s="212">
        <f t="shared" si="201"/>
        <v>23</v>
      </c>
      <c r="EM86" s="224">
        <f t="shared" si="305"/>
        <v>0</v>
      </c>
      <c r="EN86" s="225">
        <f>IFERROR(INDEX(RTO2CF,$EL86,'ANVA-MDS'!EB$7),0)</f>
        <v>0</v>
      </c>
      <c r="EO86" s="225">
        <f>IFERROR(INDEX(RTO2CF,$EL86,'ANVA-MDS'!EC$7),0)</f>
        <v>0</v>
      </c>
      <c r="EP86" s="225">
        <f>IFERROR(INDEX(RTO2CF,$EL86,'ANVA-MDS'!ED$7),0)</f>
        <v>0</v>
      </c>
      <c r="EQ86" s="225">
        <f>IFERROR(INDEX(RTO2CF,$EL86,'ANVA-MDS'!EE$7),0)</f>
        <v>0</v>
      </c>
      <c r="ER86" s="225">
        <f t="shared" si="183"/>
        <v>0</v>
      </c>
      <c r="ES86" s="225">
        <f t="shared" si="184"/>
        <v>0</v>
      </c>
      <c r="ET86" s="212"/>
      <c r="EU86" s="214"/>
      <c r="EV86" s="214"/>
      <c r="EW86" s="214"/>
      <c r="EX86" s="225">
        <f t="shared" si="185"/>
        <v>0</v>
      </c>
    </row>
    <row r="87" spans="1:156" ht="12.75" customHeight="1" x14ac:dyDescent="0.25">
      <c r="A87" s="197"/>
      <c r="J87" s="228">
        <v>23</v>
      </c>
      <c r="K87" s="229">
        <f t="shared" si="289"/>
        <v>0</v>
      </c>
      <c r="L87" s="230">
        <f t="shared" si="290"/>
        <v>2.7E-4</v>
      </c>
      <c r="M87" s="230" t="str">
        <f t="shared" si="307"/>
        <v>ns</v>
      </c>
      <c r="N87" s="230" t="str">
        <f t="shared" si="307"/>
        <v>ns</v>
      </c>
      <c r="O87" s="230" t="str">
        <f t="shared" si="307"/>
        <v>ns</v>
      </c>
      <c r="P87" s="230" t="str">
        <f t="shared" si="307"/>
        <v>ns</v>
      </c>
      <c r="Q87" s="230" t="str">
        <f t="shared" si="307"/>
        <v>ns</v>
      </c>
      <c r="R87" s="230" t="str">
        <f t="shared" si="307"/>
        <v>ns</v>
      </c>
      <c r="S87" s="230" t="str">
        <f t="shared" si="307"/>
        <v>ns</v>
      </c>
      <c r="T87" s="230" t="str">
        <f t="shared" si="307"/>
        <v>ns</v>
      </c>
      <c r="U87" s="230" t="str">
        <f t="shared" si="307"/>
        <v>ns</v>
      </c>
      <c r="V87" s="230" t="str">
        <f t="shared" si="307"/>
        <v>ns</v>
      </c>
      <c r="W87" s="230" t="str">
        <f t="shared" si="308"/>
        <v>ns</v>
      </c>
      <c r="X87" s="230" t="str">
        <f t="shared" si="308"/>
        <v>ns</v>
      </c>
      <c r="Y87" s="230" t="str">
        <f t="shared" si="308"/>
        <v>ns</v>
      </c>
      <c r="Z87" s="230" t="str">
        <f t="shared" si="308"/>
        <v>ns</v>
      </c>
      <c r="AA87" s="230" t="str">
        <f t="shared" si="308"/>
        <v>ns</v>
      </c>
      <c r="AB87" s="230" t="str">
        <f t="shared" si="308"/>
        <v>ns</v>
      </c>
      <c r="AC87" s="230" t="str">
        <f t="shared" si="308"/>
        <v>ns</v>
      </c>
      <c r="AD87" s="230" t="str">
        <f t="shared" si="308"/>
        <v>ns</v>
      </c>
      <c r="AE87" s="230" t="str">
        <f t="shared" si="308"/>
        <v>ns</v>
      </c>
      <c r="AF87" s="230" t="str">
        <f t="shared" si="308"/>
        <v>ns</v>
      </c>
      <c r="AG87" s="230" t="str">
        <f t="shared" si="309"/>
        <v>ns</v>
      </c>
      <c r="AH87" s="230" t="str">
        <f t="shared" si="309"/>
        <v>ns</v>
      </c>
      <c r="AI87" s="230" t="str">
        <f t="shared" si="309"/>
        <v>ns</v>
      </c>
      <c r="AJ87" s="230" t="str">
        <f t="shared" si="309"/>
        <v/>
      </c>
      <c r="AK87" s="230" t="str">
        <f t="shared" si="309"/>
        <v/>
      </c>
      <c r="AL87" s="230" t="str">
        <f t="shared" si="309"/>
        <v/>
      </c>
      <c r="AM87" s="230" t="str">
        <f t="shared" si="309"/>
        <v/>
      </c>
      <c r="AN87" s="230" t="str">
        <f t="shared" si="309"/>
        <v/>
      </c>
      <c r="AO87" s="230" t="str">
        <f t="shared" si="309"/>
        <v/>
      </c>
      <c r="AP87" s="230" t="str">
        <f t="shared" si="309"/>
        <v/>
      </c>
      <c r="AQ87" s="230" t="str">
        <f t="shared" si="310"/>
        <v/>
      </c>
      <c r="AR87" s="230" t="str">
        <f t="shared" si="310"/>
        <v/>
      </c>
      <c r="AS87" s="230" t="str">
        <f t="shared" si="310"/>
        <v/>
      </c>
      <c r="AT87" s="230" t="str">
        <f t="shared" si="310"/>
        <v/>
      </c>
      <c r="AU87" s="230" t="str">
        <f t="shared" si="310"/>
        <v/>
      </c>
      <c r="AV87" s="230" t="str">
        <f t="shared" si="310"/>
        <v/>
      </c>
      <c r="AW87" s="230" t="str">
        <f t="shared" si="310"/>
        <v/>
      </c>
      <c r="AX87" s="230" t="str">
        <f t="shared" si="310"/>
        <v/>
      </c>
      <c r="AY87" s="230" t="str">
        <f t="shared" si="310"/>
        <v/>
      </c>
      <c r="AZ87" s="230" t="str">
        <f t="shared" si="310"/>
        <v/>
      </c>
      <c r="BA87" s="230" t="str">
        <f t="shared" si="311"/>
        <v/>
      </c>
      <c r="BB87" s="230" t="str">
        <f t="shared" si="311"/>
        <v/>
      </c>
      <c r="BC87" s="230" t="str">
        <f t="shared" si="311"/>
        <v/>
      </c>
      <c r="BD87" s="230" t="str">
        <f t="shared" si="311"/>
        <v/>
      </c>
      <c r="BE87" s="230" t="str">
        <f t="shared" si="311"/>
        <v/>
      </c>
      <c r="BF87" s="230" t="str">
        <f t="shared" si="311"/>
        <v/>
      </c>
      <c r="BG87" s="230" t="str">
        <f t="shared" si="311"/>
        <v/>
      </c>
      <c r="BH87" s="230" t="str">
        <f t="shared" si="311"/>
        <v/>
      </c>
      <c r="BI87" s="230" t="str">
        <f t="shared" si="311"/>
        <v/>
      </c>
      <c r="BJ87" s="230" t="str">
        <f t="shared" si="311"/>
        <v/>
      </c>
      <c r="BM87" s="197"/>
      <c r="BS87" s="197"/>
      <c r="BT87" s="197"/>
      <c r="BU87" s="210"/>
      <c r="BV87" s="228">
        <v>23</v>
      </c>
      <c r="BW87" s="229">
        <f t="shared" si="296"/>
        <v>0</v>
      </c>
      <c r="BX87" s="230">
        <f t="shared" si="297"/>
        <v>2.7E-4</v>
      </c>
      <c r="BY87" s="231" t="str">
        <f t="shared" si="312"/>
        <v>s</v>
      </c>
      <c r="BZ87" s="231" t="str">
        <f t="shared" si="312"/>
        <v>s</v>
      </c>
      <c r="CA87" s="231" t="str">
        <f t="shared" si="312"/>
        <v>s</v>
      </c>
      <c r="CB87" s="231" t="str">
        <f t="shared" si="312"/>
        <v>s</v>
      </c>
      <c r="CC87" s="231" t="str">
        <f t="shared" si="312"/>
        <v>s</v>
      </c>
      <c r="CD87" s="231" t="str">
        <f t="shared" si="312"/>
        <v>s</v>
      </c>
      <c r="CE87" s="231" t="str">
        <f t="shared" si="312"/>
        <v>s</v>
      </c>
      <c r="CF87" s="231" t="str">
        <f t="shared" si="312"/>
        <v>ns</v>
      </c>
      <c r="CG87" s="231" t="str">
        <f t="shared" si="312"/>
        <v>ns</v>
      </c>
      <c r="CH87" s="231" t="str">
        <f t="shared" si="312"/>
        <v>ns</v>
      </c>
      <c r="CI87" s="231" t="str">
        <f t="shared" si="313"/>
        <v>ns</v>
      </c>
      <c r="CJ87" s="231" t="str">
        <f t="shared" si="313"/>
        <v>ns</v>
      </c>
      <c r="CK87" s="231" t="str">
        <f t="shared" si="313"/>
        <v>ns</v>
      </c>
      <c r="CL87" s="231" t="str">
        <f t="shared" si="313"/>
        <v>ns</v>
      </c>
      <c r="CM87" s="231" t="str">
        <f t="shared" si="313"/>
        <v>ns</v>
      </c>
      <c r="CN87" s="231" t="str">
        <f t="shared" si="313"/>
        <v>ns</v>
      </c>
      <c r="CO87" s="231" t="str">
        <f t="shared" si="313"/>
        <v>ns</v>
      </c>
      <c r="CP87" s="231" t="str">
        <f t="shared" si="313"/>
        <v>ns</v>
      </c>
      <c r="CQ87" s="231" t="str">
        <f t="shared" si="313"/>
        <v>ns</v>
      </c>
      <c r="CR87" s="231" t="str">
        <f t="shared" si="313"/>
        <v>ns</v>
      </c>
      <c r="CS87" s="231" t="str">
        <f t="shared" si="314"/>
        <v>ns</v>
      </c>
      <c r="CT87" s="231" t="str">
        <f t="shared" si="314"/>
        <v>ns</v>
      </c>
      <c r="CU87" s="231" t="str">
        <f t="shared" si="314"/>
        <v>ns</v>
      </c>
      <c r="CV87" s="231" t="str">
        <f t="shared" si="314"/>
        <v/>
      </c>
      <c r="CW87" s="231" t="str">
        <f t="shared" si="314"/>
        <v/>
      </c>
      <c r="CX87" s="231" t="str">
        <f t="shared" si="314"/>
        <v/>
      </c>
      <c r="CY87" s="231" t="str">
        <f t="shared" si="314"/>
        <v/>
      </c>
      <c r="CZ87" s="231" t="str">
        <f t="shared" si="314"/>
        <v/>
      </c>
      <c r="DA87" s="231" t="str">
        <f t="shared" si="314"/>
        <v/>
      </c>
      <c r="DB87" s="231" t="str">
        <f t="shared" si="314"/>
        <v/>
      </c>
      <c r="DC87" s="231" t="str">
        <f t="shared" si="315"/>
        <v/>
      </c>
      <c r="DD87" s="231" t="str">
        <f t="shared" si="315"/>
        <v/>
      </c>
      <c r="DE87" s="231" t="str">
        <f t="shared" si="315"/>
        <v/>
      </c>
      <c r="DF87" s="231" t="str">
        <f t="shared" si="315"/>
        <v/>
      </c>
      <c r="DG87" s="231" t="str">
        <f t="shared" si="315"/>
        <v/>
      </c>
      <c r="DH87" s="231" t="str">
        <f t="shared" si="315"/>
        <v/>
      </c>
      <c r="DI87" s="231" t="str">
        <f t="shared" si="315"/>
        <v/>
      </c>
      <c r="DJ87" s="231" t="str">
        <f t="shared" si="315"/>
        <v/>
      </c>
      <c r="DK87" s="231" t="str">
        <f t="shared" si="315"/>
        <v/>
      </c>
      <c r="DL87" s="231" t="str">
        <f t="shared" si="315"/>
        <v/>
      </c>
      <c r="DM87" s="231" t="str">
        <f t="shared" si="316"/>
        <v/>
      </c>
      <c r="DN87" s="231" t="str">
        <f t="shared" si="316"/>
        <v/>
      </c>
      <c r="DO87" s="231" t="str">
        <f t="shared" si="316"/>
        <v/>
      </c>
      <c r="DP87" s="231" t="str">
        <f t="shared" si="316"/>
        <v/>
      </c>
      <c r="DQ87" s="231" t="str">
        <f t="shared" si="316"/>
        <v/>
      </c>
      <c r="DR87" s="231" t="str">
        <f t="shared" si="316"/>
        <v/>
      </c>
      <c r="DS87" s="231" t="str">
        <f t="shared" si="316"/>
        <v/>
      </c>
      <c r="DT87" s="231" t="str">
        <f t="shared" si="316"/>
        <v/>
      </c>
      <c r="DU87" s="231" t="str">
        <f t="shared" si="316"/>
        <v/>
      </c>
      <c r="DV87" s="231" t="str">
        <f t="shared" si="316"/>
        <v/>
      </c>
      <c r="DW87" s="232"/>
      <c r="DX87" s="232"/>
      <c r="DZ87" s="212">
        <f t="shared" si="200"/>
        <v>24</v>
      </c>
      <c r="EA87" s="224">
        <f t="shared" si="303"/>
        <v>0</v>
      </c>
      <c r="EB87" s="225">
        <f t="shared" si="306"/>
        <v>0</v>
      </c>
      <c r="EC87" s="225">
        <f t="shared" si="306"/>
        <v>0</v>
      </c>
      <c r="ED87" s="225">
        <f t="shared" si="306"/>
        <v>0</v>
      </c>
      <c r="EE87" s="225">
        <f t="shared" si="306"/>
        <v>0</v>
      </c>
      <c r="EF87" s="225">
        <f t="shared" si="180"/>
        <v>0</v>
      </c>
      <c r="EG87" s="225">
        <f t="shared" si="181"/>
        <v>0</v>
      </c>
      <c r="EH87" s="212"/>
      <c r="EI87" s="214"/>
      <c r="EJ87" s="214"/>
      <c r="EK87" s="214"/>
      <c r="EL87" s="212">
        <f t="shared" si="201"/>
        <v>24</v>
      </c>
      <c r="EM87" s="224">
        <f t="shared" si="305"/>
        <v>0</v>
      </c>
      <c r="EN87" s="225">
        <f>IFERROR(INDEX(RTO2CF,$EL87,'ANVA-MDS'!EB$7),0)</f>
        <v>0</v>
      </c>
      <c r="EO87" s="225">
        <f>IFERROR(INDEX(RTO2CF,$EL87,'ANVA-MDS'!EC$7),0)</f>
        <v>0</v>
      </c>
      <c r="EP87" s="225">
        <f>IFERROR(INDEX(RTO2CF,$EL87,'ANVA-MDS'!ED$7),0)</f>
        <v>0</v>
      </c>
      <c r="EQ87" s="225">
        <f>IFERROR(INDEX(RTO2CF,$EL87,'ANVA-MDS'!EE$7),0)</f>
        <v>0</v>
      </c>
      <c r="ER87" s="225">
        <f t="shared" si="183"/>
        <v>0</v>
      </c>
      <c r="ES87" s="225">
        <f t="shared" si="184"/>
        <v>0</v>
      </c>
      <c r="ET87" s="212"/>
      <c r="EU87" s="214"/>
      <c r="EV87" s="214"/>
      <c r="EW87" s="214"/>
      <c r="EX87" s="225">
        <f t="shared" si="185"/>
        <v>0</v>
      </c>
      <c r="EY87" s="247"/>
      <c r="EZ87" s="214"/>
    </row>
    <row r="88" spans="1:156" ht="12.75" customHeight="1" x14ac:dyDescent="0.25">
      <c r="A88" s="242" t="s">
        <v>308</v>
      </c>
      <c r="J88" s="228">
        <v>24</v>
      </c>
      <c r="K88" s="229">
        <f t="shared" si="289"/>
        <v>0</v>
      </c>
      <c r="L88" s="230">
        <f t="shared" si="290"/>
        <v>2.6000000000000003E-4</v>
      </c>
      <c r="M88" s="230" t="str">
        <f t="shared" si="307"/>
        <v>ns</v>
      </c>
      <c r="N88" s="230" t="str">
        <f t="shared" si="307"/>
        <v>ns</v>
      </c>
      <c r="O88" s="230" t="str">
        <f t="shared" si="307"/>
        <v>ns</v>
      </c>
      <c r="P88" s="230" t="str">
        <f t="shared" si="307"/>
        <v>ns</v>
      </c>
      <c r="Q88" s="230" t="str">
        <f t="shared" si="307"/>
        <v>ns</v>
      </c>
      <c r="R88" s="230" t="str">
        <f t="shared" si="307"/>
        <v>ns</v>
      </c>
      <c r="S88" s="230" t="str">
        <f t="shared" si="307"/>
        <v>ns</v>
      </c>
      <c r="T88" s="230" t="str">
        <f t="shared" si="307"/>
        <v>ns</v>
      </c>
      <c r="U88" s="230" t="str">
        <f t="shared" si="307"/>
        <v>ns</v>
      </c>
      <c r="V88" s="230" t="str">
        <f t="shared" si="307"/>
        <v>ns</v>
      </c>
      <c r="W88" s="230" t="str">
        <f t="shared" si="308"/>
        <v>ns</v>
      </c>
      <c r="X88" s="230" t="str">
        <f t="shared" si="308"/>
        <v>ns</v>
      </c>
      <c r="Y88" s="230" t="str">
        <f t="shared" si="308"/>
        <v>ns</v>
      </c>
      <c r="Z88" s="230" t="str">
        <f t="shared" si="308"/>
        <v>ns</v>
      </c>
      <c r="AA88" s="230" t="str">
        <f t="shared" si="308"/>
        <v>ns</v>
      </c>
      <c r="AB88" s="230" t="str">
        <f t="shared" si="308"/>
        <v>ns</v>
      </c>
      <c r="AC88" s="230" t="str">
        <f t="shared" si="308"/>
        <v>ns</v>
      </c>
      <c r="AD88" s="230" t="str">
        <f t="shared" si="308"/>
        <v>ns</v>
      </c>
      <c r="AE88" s="230" t="str">
        <f t="shared" si="308"/>
        <v>ns</v>
      </c>
      <c r="AF88" s="230" t="str">
        <f t="shared" si="308"/>
        <v>ns</v>
      </c>
      <c r="AG88" s="230" t="str">
        <f t="shared" si="309"/>
        <v>ns</v>
      </c>
      <c r="AH88" s="230" t="str">
        <f t="shared" si="309"/>
        <v>ns</v>
      </c>
      <c r="AI88" s="230" t="str">
        <f t="shared" si="309"/>
        <v>ns</v>
      </c>
      <c r="AJ88" s="230" t="str">
        <f t="shared" si="309"/>
        <v>ns</v>
      </c>
      <c r="AK88" s="230" t="str">
        <f t="shared" si="309"/>
        <v/>
      </c>
      <c r="AL88" s="230" t="str">
        <f t="shared" si="309"/>
        <v/>
      </c>
      <c r="AM88" s="230" t="str">
        <f t="shared" si="309"/>
        <v/>
      </c>
      <c r="AN88" s="230" t="str">
        <f t="shared" si="309"/>
        <v/>
      </c>
      <c r="AO88" s="230" t="str">
        <f t="shared" si="309"/>
        <v/>
      </c>
      <c r="AP88" s="230" t="str">
        <f t="shared" si="309"/>
        <v/>
      </c>
      <c r="AQ88" s="230" t="str">
        <f t="shared" si="310"/>
        <v/>
      </c>
      <c r="AR88" s="230" t="str">
        <f t="shared" si="310"/>
        <v/>
      </c>
      <c r="AS88" s="230" t="str">
        <f t="shared" si="310"/>
        <v/>
      </c>
      <c r="AT88" s="230" t="str">
        <f t="shared" si="310"/>
        <v/>
      </c>
      <c r="AU88" s="230" t="str">
        <f t="shared" si="310"/>
        <v/>
      </c>
      <c r="AV88" s="230" t="str">
        <f t="shared" si="310"/>
        <v/>
      </c>
      <c r="AW88" s="230" t="str">
        <f t="shared" si="310"/>
        <v/>
      </c>
      <c r="AX88" s="230" t="str">
        <f t="shared" si="310"/>
        <v/>
      </c>
      <c r="AY88" s="230" t="str">
        <f t="shared" si="310"/>
        <v/>
      </c>
      <c r="AZ88" s="230" t="str">
        <f t="shared" si="310"/>
        <v/>
      </c>
      <c r="BA88" s="230" t="str">
        <f t="shared" si="311"/>
        <v/>
      </c>
      <c r="BB88" s="230" t="str">
        <f t="shared" si="311"/>
        <v/>
      </c>
      <c r="BC88" s="230" t="str">
        <f t="shared" si="311"/>
        <v/>
      </c>
      <c r="BD88" s="230" t="str">
        <f t="shared" si="311"/>
        <v/>
      </c>
      <c r="BE88" s="230" t="str">
        <f t="shared" si="311"/>
        <v/>
      </c>
      <c r="BF88" s="230" t="str">
        <f t="shared" si="311"/>
        <v/>
      </c>
      <c r="BG88" s="230" t="str">
        <f t="shared" si="311"/>
        <v/>
      </c>
      <c r="BH88" s="230" t="str">
        <f t="shared" si="311"/>
        <v/>
      </c>
      <c r="BI88" s="230" t="str">
        <f t="shared" si="311"/>
        <v/>
      </c>
      <c r="BJ88" s="230" t="str">
        <f t="shared" si="311"/>
        <v/>
      </c>
      <c r="BM88" s="242" t="s">
        <v>308</v>
      </c>
      <c r="BS88" s="197"/>
      <c r="BT88" s="197"/>
      <c r="BU88" s="197"/>
      <c r="BV88" s="228">
        <v>24</v>
      </c>
      <c r="BW88" s="229">
        <f t="shared" si="296"/>
        <v>0</v>
      </c>
      <c r="BX88" s="230">
        <f t="shared" si="297"/>
        <v>2.6000000000000003E-4</v>
      </c>
      <c r="BY88" s="231" t="str">
        <f t="shared" si="312"/>
        <v>s</v>
      </c>
      <c r="BZ88" s="231" t="str">
        <f t="shared" si="312"/>
        <v>s</v>
      </c>
      <c r="CA88" s="231" t="str">
        <f t="shared" si="312"/>
        <v>s</v>
      </c>
      <c r="CB88" s="231" t="str">
        <f t="shared" si="312"/>
        <v>s</v>
      </c>
      <c r="CC88" s="231" t="str">
        <f t="shared" si="312"/>
        <v>s</v>
      </c>
      <c r="CD88" s="231" t="str">
        <f t="shared" si="312"/>
        <v>s</v>
      </c>
      <c r="CE88" s="231" t="str">
        <f t="shared" si="312"/>
        <v>s</v>
      </c>
      <c r="CF88" s="231" t="str">
        <f t="shared" si="312"/>
        <v>ns</v>
      </c>
      <c r="CG88" s="231" t="str">
        <f t="shared" si="312"/>
        <v>ns</v>
      </c>
      <c r="CH88" s="231" t="str">
        <f t="shared" si="312"/>
        <v>ns</v>
      </c>
      <c r="CI88" s="231" t="str">
        <f t="shared" si="313"/>
        <v>ns</v>
      </c>
      <c r="CJ88" s="231" t="str">
        <f t="shared" si="313"/>
        <v>ns</v>
      </c>
      <c r="CK88" s="231" t="str">
        <f t="shared" si="313"/>
        <v>ns</v>
      </c>
      <c r="CL88" s="231" t="str">
        <f t="shared" si="313"/>
        <v>ns</v>
      </c>
      <c r="CM88" s="231" t="str">
        <f t="shared" si="313"/>
        <v>ns</v>
      </c>
      <c r="CN88" s="231" t="str">
        <f t="shared" si="313"/>
        <v>ns</v>
      </c>
      <c r="CO88" s="231" t="str">
        <f t="shared" si="313"/>
        <v>ns</v>
      </c>
      <c r="CP88" s="231" t="str">
        <f t="shared" si="313"/>
        <v>ns</v>
      </c>
      <c r="CQ88" s="231" t="str">
        <f t="shared" si="313"/>
        <v>ns</v>
      </c>
      <c r="CR88" s="231" t="str">
        <f t="shared" si="313"/>
        <v>ns</v>
      </c>
      <c r="CS88" s="231" t="str">
        <f t="shared" si="314"/>
        <v>ns</v>
      </c>
      <c r="CT88" s="231" t="str">
        <f t="shared" si="314"/>
        <v>ns</v>
      </c>
      <c r="CU88" s="231" t="str">
        <f t="shared" si="314"/>
        <v>ns</v>
      </c>
      <c r="CV88" s="231" t="str">
        <f t="shared" si="314"/>
        <v>ns</v>
      </c>
      <c r="CW88" s="231" t="str">
        <f t="shared" si="314"/>
        <v/>
      </c>
      <c r="CX88" s="231" t="str">
        <f t="shared" si="314"/>
        <v/>
      </c>
      <c r="CY88" s="231" t="str">
        <f t="shared" si="314"/>
        <v/>
      </c>
      <c r="CZ88" s="231" t="str">
        <f t="shared" si="314"/>
        <v/>
      </c>
      <c r="DA88" s="231" t="str">
        <f t="shared" si="314"/>
        <v/>
      </c>
      <c r="DB88" s="231" t="str">
        <f t="shared" si="314"/>
        <v/>
      </c>
      <c r="DC88" s="231" t="str">
        <f t="shared" si="315"/>
        <v/>
      </c>
      <c r="DD88" s="231" t="str">
        <f t="shared" si="315"/>
        <v/>
      </c>
      <c r="DE88" s="231" t="str">
        <f t="shared" si="315"/>
        <v/>
      </c>
      <c r="DF88" s="231" t="str">
        <f t="shared" si="315"/>
        <v/>
      </c>
      <c r="DG88" s="231" t="str">
        <f t="shared" si="315"/>
        <v/>
      </c>
      <c r="DH88" s="231" t="str">
        <f t="shared" si="315"/>
        <v/>
      </c>
      <c r="DI88" s="231" t="str">
        <f t="shared" si="315"/>
        <v/>
      </c>
      <c r="DJ88" s="231" t="str">
        <f t="shared" si="315"/>
        <v/>
      </c>
      <c r="DK88" s="231" t="str">
        <f t="shared" si="315"/>
        <v/>
      </c>
      <c r="DL88" s="231" t="str">
        <f t="shared" si="315"/>
        <v/>
      </c>
      <c r="DM88" s="231" t="str">
        <f t="shared" si="316"/>
        <v/>
      </c>
      <c r="DN88" s="231" t="str">
        <f t="shared" si="316"/>
        <v/>
      </c>
      <c r="DO88" s="231" t="str">
        <f t="shared" si="316"/>
        <v/>
      </c>
      <c r="DP88" s="231" t="str">
        <f t="shared" si="316"/>
        <v/>
      </c>
      <c r="DQ88" s="231" t="str">
        <f t="shared" si="316"/>
        <v/>
      </c>
      <c r="DR88" s="231" t="str">
        <f t="shared" si="316"/>
        <v/>
      </c>
      <c r="DS88" s="231" t="str">
        <f t="shared" si="316"/>
        <v/>
      </c>
      <c r="DT88" s="231" t="str">
        <f t="shared" si="316"/>
        <v/>
      </c>
      <c r="DU88" s="231" t="str">
        <f t="shared" si="316"/>
        <v/>
      </c>
      <c r="DV88" s="231" t="str">
        <f t="shared" si="316"/>
        <v/>
      </c>
      <c r="DW88" s="232"/>
      <c r="DX88" s="232"/>
      <c r="DZ88" s="212">
        <f t="shared" si="200"/>
        <v>25</v>
      </c>
      <c r="EA88" s="224">
        <f t="shared" si="303"/>
        <v>0</v>
      </c>
      <c r="EB88" s="225">
        <f t="shared" si="306"/>
        <v>0</v>
      </c>
      <c r="EC88" s="225">
        <f t="shared" si="306"/>
        <v>0</v>
      </c>
      <c r="ED88" s="225">
        <f t="shared" si="306"/>
        <v>0</v>
      </c>
      <c r="EE88" s="225">
        <f t="shared" si="306"/>
        <v>0</v>
      </c>
      <c r="EF88" s="225">
        <f t="shared" si="180"/>
        <v>0</v>
      </c>
      <c r="EG88" s="225">
        <f t="shared" si="181"/>
        <v>0</v>
      </c>
      <c r="EH88" s="212"/>
      <c r="EI88" s="214"/>
      <c r="EJ88" s="214"/>
      <c r="EK88" s="214"/>
      <c r="EL88" s="212">
        <f t="shared" si="201"/>
        <v>25</v>
      </c>
      <c r="EM88" s="224">
        <f t="shared" si="305"/>
        <v>0</v>
      </c>
      <c r="EN88" s="225">
        <f>IFERROR(INDEX(RTO2CF,$EL88,'ANVA-MDS'!EB$7),0)</f>
        <v>0</v>
      </c>
      <c r="EO88" s="225">
        <f>IFERROR(INDEX(RTO2CF,$EL88,'ANVA-MDS'!EC$7),0)</f>
        <v>0</v>
      </c>
      <c r="EP88" s="225">
        <f>IFERROR(INDEX(RTO2CF,$EL88,'ANVA-MDS'!ED$7),0)</f>
        <v>0</v>
      </c>
      <c r="EQ88" s="225">
        <f>IFERROR(INDEX(RTO2CF,$EL88,'ANVA-MDS'!EE$7),0)</f>
        <v>0</v>
      </c>
      <c r="ER88" s="225">
        <f t="shared" si="183"/>
        <v>0</v>
      </c>
      <c r="ES88" s="225">
        <f t="shared" si="184"/>
        <v>0</v>
      </c>
      <c r="ET88" s="212"/>
      <c r="EU88" s="214"/>
      <c r="EV88" s="214"/>
      <c r="EW88" s="214"/>
      <c r="EX88" s="225">
        <f t="shared" si="185"/>
        <v>0</v>
      </c>
    </row>
    <row r="89" spans="1:156" ht="12.75" customHeight="1" x14ac:dyDescent="0.25">
      <c r="B89" s="238" t="str">
        <f>'ANVA-MDS'!EJ68</f>
        <v>sd</v>
      </c>
      <c r="J89" s="228">
        <v>25</v>
      </c>
      <c r="K89" s="229">
        <f t="shared" si="289"/>
        <v>0</v>
      </c>
      <c r="L89" s="230">
        <f t="shared" si="290"/>
        <v>2.5000000000000001E-4</v>
      </c>
      <c r="M89" s="230" t="str">
        <f t="shared" si="307"/>
        <v>ns</v>
      </c>
      <c r="N89" s="230" t="str">
        <f t="shared" si="307"/>
        <v>ns</v>
      </c>
      <c r="O89" s="230" t="str">
        <f t="shared" si="307"/>
        <v>ns</v>
      </c>
      <c r="P89" s="230" t="str">
        <f t="shared" si="307"/>
        <v>ns</v>
      </c>
      <c r="Q89" s="230" t="str">
        <f t="shared" si="307"/>
        <v>ns</v>
      </c>
      <c r="R89" s="230" t="str">
        <f t="shared" si="307"/>
        <v>ns</v>
      </c>
      <c r="S89" s="230" t="str">
        <f t="shared" si="307"/>
        <v>ns</v>
      </c>
      <c r="T89" s="230" t="str">
        <f t="shared" si="307"/>
        <v>ns</v>
      </c>
      <c r="U89" s="230" t="str">
        <f t="shared" si="307"/>
        <v>ns</v>
      </c>
      <c r="V89" s="230" t="str">
        <f t="shared" si="307"/>
        <v>ns</v>
      </c>
      <c r="W89" s="230" t="str">
        <f t="shared" si="308"/>
        <v>ns</v>
      </c>
      <c r="X89" s="230" t="str">
        <f t="shared" si="308"/>
        <v>ns</v>
      </c>
      <c r="Y89" s="230" t="str">
        <f t="shared" si="308"/>
        <v>ns</v>
      </c>
      <c r="Z89" s="230" t="str">
        <f t="shared" si="308"/>
        <v>ns</v>
      </c>
      <c r="AA89" s="230" t="str">
        <f t="shared" si="308"/>
        <v>ns</v>
      </c>
      <c r="AB89" s="230" t="str">
        <f t="shared" si="308"/>
        <v>ns</v>
      </c>
      <c r="AC89" s="230" t="str">
        <f t="shared" si="308"/>
        <v>ns</v>
      </c>
      <c r="AD89" s="230" t="str">
        <f t="shared" si="308"/>
        <v>ns</v>
      </c>
      <c r="AE89" s="230" t="str">
        <f t="shared" si="308"/>
        <v>ns</v>
      </c>
      <c r="AF89" s="230" t="str">
        <f t="shared" si="308"/>
        <v>ns</v>
      </c>
      <c r="AG89" s="230" t="str">
        <f t="shared" si="309"/>
        <v>ns</v>
      </c>
      <c r="AH89" s="230" t="str">
        <f t="shared" si="309"/>
        <v>ns</v>
      </c>
      <c r="AI89" s="230" t="str">
        <f t="shared" si="309"/>
        <v>ns</v>
      </c>
      <c r="AJ89" s="230" t="str">
        <f t="shared" si="309"/>
        <v>ns</v>
      </c>
      <c r="AK89" s="230" t="str">
        <f t="shared" si="309"/>
        <v>ns</v>
      </c>
      <c r="AL89" s="230" t="str">
        <f t="shared" si="309"/>
        <v/>
      </c>
      <c r="AM89" s="230" t="str">
        <f t="shared" si="309"/>
        <v/>
      </c>
      <c r="AN89" s="230" t="str">
        <f t="shared" si="309"/>
        <v/>
      </c>
      <c r="AO89" s="230" t="str">
        <f t="shared" si="309"/>
        <v/>
      </c>
      <c r="AP89" s="230" t="str">
        <f t="shared" si="309"/>
        <v/>
      </c>
      <c r="AQ89" s="230" t="str">
        <f t="shared" si="310"/>
        <v/>
      </c>
      <c r="AR89" s="230" t="str">
        <f t="shared" si="310"/>
        <v/>
      </c>
      <c r="AS89" s="230" t="str">
        <f t="shared" si="310"/>
        <v/>
      </c>
      <c r="AT89" s="230" t="str">
        <f t="shared" si="310"/>
        <v/>
      </c>
      <c r="AU89" s="230" t="str">
        <f t="shared" si="310"/>
        <v/>
      </c>
      <c r="AV89" s="230" t="str">
        <f t="shared" si="310"/>
        <v/>
      </c>
      <c r="AW89" s="230" t="str">
        <f t="shared" si="310"/>
        <v/>
      </c>
      <c r="AX89" s="230" t="str">
        <f t="shared" si="310"/>
        <v/>
      </c>
      <c r="AY89" s="230" t="str">
        <f t="shared" si="310"/>
        <v/>
      </c>
      <c r="AZ89" s="230" t="str">
        <f t="shared" si="310"/>
        <v/>
      </c>
      <c r="BA89" s="230" t="str">
        <f t="shared" si="311"/>
        <v/>
      </c>
      <c r="BB89" s="230" t="str">
        <f t="shared" si="311"/>
        <v/>
      </c>
      <c r="BC89" s="230" t="str">
        <f t="shared" si="311"/>
        <v/>
      </c>
      <c r="BD89" s="230" t="str">
        <f t="shared" si="311"/>
        <v/>
      </c>
      <c r="BE89" s="230" t="str">
        <f t="shared" si="311"/>
        <v/>
      </c>
      <c r="BF89" s="230" t="str">
        <f t="shared" si="311"/>
        <v/>
      </c>
      <c r="BG89" s="230" t="str">
        <f t="shared" si="311"/>
        <v/>
      </c>
      <c r="BH89" s="230" t="str">
        <f t="shared" si="311"/>
        <v/>
      </c>
      <c r="BI89" s="230" t="str">
        <f t="shared" si="311"/>
        <v/>
      </c>
      <c r="BJ89" s="230" t="str">
        <f t="shared" si="311"/>
        <v/>
      </c>
      <c r="BN89" s="238">
        <f>'ANVA-MDS'!EV68</f>
        <v>1670.1946532999161</v>
      </c>
      <c r="BS89" s="197"/>
      <c r="BT89" s="197"/>
      <c r="BV89" s="228">
        <v>25</v>
      </c>
      <c r="BW89" s="229">
        <f t="shared" si="296"/>
        <v>0</v>
      </c>
      <c r="BX89" s="230">
        <f t="shared" si="297"/>
        <v>2.5000000000000001E-4</v>
      </c>
      <c r="BY89" s="231" t="str">
        <f t="shared" si="312"/>
        <v>s</v>
      </c>
      <c r="BZ89" s="231" t="str">
        <f t="shared" si="312"/>
        <v>s</v>
      </c>
      <c r="CA89" s="231" t="str">
        <f t="shared" si="312"/>
        <v>s</v>
      </c>
      <c r="CB89" s="231" t="str">
        <f t="shared" si="312"/>
        <v>s</v>
      </c>
      <c r="CC89" s="231" t="str">
        <f t="shared" si="312"/>
        <v>s</v>
      </c>
      <c r="CD89" s="231" t="str">
        <f t="shared" si="312"/>
        <v>s</v>
      </c>
      <c r="CE89" s="231" t="str">
        <f t="shared" si="312"/>
        <v>s</v>
      </c>
      <c r="CF89" s="231" t="str">
        <f t="shared" si="312"/>
        <v>ns</v>
      </c>
      <c r="CG89" s="231" t="str">
        <f t="shared" si="312"/>
        <v>ns</v>
      </c>
      <c r="CH89" s="231" t="str">
        <f t="shared" si="312"/>
        <v>ns</v>
      </c>
      <c r="CI89" s="231" t="str">
        <f t="shared" si="313"/>
        <v>ns</v>
      </c>
      <c r="CJ89" s="231" t="str">
        <f t="shared" si="313"/>
        <v>ns</v>
      </c>
      <c r="CK89" s="231" t="str">
        <f t="shared" si="313"/>
        <v>ns</v>
      </c>
      <c r="CL89" s="231" t="str">
        <f t="shared" si="313"/>
        <v>ns</v>
      </c>
      <c r="CM89" s="231" t="str">
        <f t="shared" si="313"/>
        <v>ns</v>
      </c>
      <c r="CN89" s="231" t="str">
        <f t="shared" si="313"/>
        <v>ns</v>
      </c>
      <c r="CO89" s="231" t="str">
        <f t="shared" si="313"/>
        <v>ns</v>
      </c>
      <c r="CP89" s="231" t="str">
        <f t="shared" si="313"/>
        <v>ns</v>
      </c>
      <c r="CQ89" s="231" t="str">
        <f t="shared" si="313"/>
        <v>ns</v>
      </c>
      <c r="CR89" s="231" t="str">
        <f t="shared" si="313"/>
        <v>ns</v>
      </c>
      <c r="CS89" s="231" t="str">
        <f t="shared" si="314"/>
        <v>ns</v>
      </c>
      <c r="CT89" s="231" t="str">
        <f t="shared" si="314"/>
        <v>ns</v>
      </c>
      <c r="CU89" s="231" t="str">
        <f t="shared" si="314"/>
        <v>ns</v>
      </c>
      <c r="CV89" s="231" t="str">
        <f t="shared" si="314"/>
        <v>ns</v>
      </c>
      <c r="CW89" s="231" t="str">
        <f t="shared" si="314"/>
        <v>ns</v>
      </c>
      <c r="CX89" s="231" t="str">
        <f t="shared" si="314"/>
        <v/>
      </c>
      <c r="CY89" s="231" t="str">
        <f t="shared" si="314"/>
        <v/>
      </c>
      <c r="CZ89" s="231" t="str">
        <f t="shared" si="314"/>
        <v/>
      </c>
      <c r="DA89" s="231" t="str">
        <f t="shared" si="314"/>
        <v/>
      </c>
      <c r="DB89" s="231" t="str">
        <f t="shared" si="314"/>
        <v/>
      </c>
      <c r="DC89" s="231" t="str">
        <f t="shared" si="315"/>
        <v/>
      </c>
      <c r="DD89" s="231" t="str">
        <f t="shared" si="315"/>
        <v/>
      </c>
      <c r="DE89" s="231" t="str">
        <f t="shared" si="315"/>
        <v/>
      </c>
      <c r="DF89" s="231" t="str">
        <f t="shared" si="315"/>
        <v/>
      </c>
      <c r="DG89" s="231" t="str">
        <f t="shared" si="315"/>
        <v/>
      </c>
      <c r="DH89" s="231" t="str">
        <f t="shared" si="315"/>
        <v/>
      </c>
      <c r="DI89" s="231" t="str">
        <f t="shared" si="315"/>
        <v/>
      </c>
      <c r="DJ89" s="231" t="str">
        <f t="shared" si="315"/>
        <v/>
      </c>
      <c r="DK89" s="231" t="str">
        <f t="shared" si="315"/>
        <v/>
      </c>
      <c r="DL89" s="231" t="str">
        <f t="shared" si="315"/>
        <v/>
      </c>
      <c r="DM89" s="231" t="str">
        <f t="shared" si="316"/>
        <v/>
      </c>
      <c r="DN89" s="231" t="str">
        <f t="shared" si="316"/>
        <v/>
      </c>
      <c r="DO89" s="231" t="str">
        <f t="shared" si="316"/>
        <v/>
      </c>
      <c r="DP89" s="231" t="str">
        <f t="shared" si="316"/>
        <v/>
      </c>
      <c r="DQ89" s="231" t="str">
        <f t="shared" si="316"/>
        <v/>
      </c>
      <c r="DR89" s="231" t="str">
        <f t="shared" si="316"/>
        <v/>
      </c>
      <c r="DS89" s="231" t="str">
        <f t="shared" si="316"/>
        <v/>
      </c>
      <c r="DT89" s="231" t="str">
        <f t="shared" si="316"/>
        <v/>
      </c>
      <c r="DU89" s="231" t="str">
        <f t="shared" si="316"/>
        <v/>
      </c>
      <c r="DV89" s="231" t="str">
        <f t="shared" si="316"/>
        <v/>
      </c>
      <c r="DW89" s="232"/>
      <c r="DX89" s="232"/>
      <c r="DZ89" s="212">
        <f t="shared" si="200"/>
        <v>26</v>
      </c>
      <c r="EA89" s="224">
        <f t="shared" si="303"/>
        <v>0</v>
      </c>
      <c r="EB89" s="225">
        <f t="shared" si="306"/>
        <v>0</v>
      </c>
      <c r="EC89" s="225">
        <f t="shared" si="306"/>
        <v>0</v>
      </c>
      <c r="ED89" s="225">
        <f t="shared" si="306"/>
        <v>0</v>
      </c>
      <c r="EE89" s="225">
        <f t="shared" si="306"/>
        <v>0</v>
      </c>
      <c r="EF89" s="225">
        <f t="shared" si="180"/>
        <v>0</v>
      </c>
      <c r="EG89" s="225">
        <f t="shared" si="181"/>
        <v>0</v>
      </c>
      <c r="EH89" s="212"/>
      <c r="EI89" s="214"/>
      <c r="EJ89" s="214"/>
      <c r="EK89" s="214"/>
      <c r="EL89" s="212">
        <f t="shared" si="201"/>
        <v>26</v>
      </c>
      <c r="EM89" s="224">
        <f t="shared" si="305"/>
        <v>0</v>
      </c>
      <c r="EN89" s="225">
        <f>IFERROR(INDEX(RTO2CF,$EL89,'ANVA-MDS'!EB$7),0)</f>
        <v>0</v>
      </c>
      <c r="EO89" s="225">
        <f>IFERROR(INDEX(RTO2CF,$EL89,'ANVA-MDS'!EC$7),0)</f>
        <v>0</v>
      </c>
      <c r="EP89" s="225">
        <f>IFERROR(INDEX(RTO2CF,$EL89,'ANVA-MDS'!ED$7),0)</f>
        <v>0</v>
      </c>
      <c r="EQ89" s="225">
        <f>IFERROR(INDEX(RTO2CF,$EL89,'ANVA-MDS'!EE$7),0)</f>
        <v>0</v>
      </c>
      <c r="ER89" s="225">
        <f t="shared" si="183"/>
        <v>0</v>
      </c>
      <c r="ES89" s="225">
        <f t="shared" si="184"/>
        <v>0</v>
      </c>
      <c r="ET89" s="212"/>
      <c r="EU89" s="214"/>
      <c r="EV89" s="214"/>
      <c r="EW89" s="214"/>
      <c r="EX89" s="225">
        <f t="shared" si="185"/>
        <v>0</v>
      </c>
      <c r="EY89" s="214"/>
      <c r="EZ89" s="214"/>
    </row>
    <row r="90" spans="1:156" ht="12.75" customHeight="1" x14ac:dyDescent="0.25">
      <c r="J90" s="228">
        <v>26</v>
      </c>
      <c r="K90" s="229">
        <f t="shared" si="289"/>
        <v>0</v>
      </c>
      <c r="L90" s="230">
        <f t="shared" si="290"/>
        <v>2.4000000000000003E-4</v>
      </c>
      <c r="M90" s="230" t="str">
        <f t="shared" si="307"/>
        <v>ns</v>
      </c>
      <c r="N90" s="230" t="str">
        <f t="shared" si="307"/>
        <v>ns</v>
      </c>
      <c r="O90" s="230" t="str">
        <f t="shared" si="307"/>
        <v>ns</v>
      </c>
      <c r="P90" s="230" t="str">
        <f t="shared" si="307"/>
        <v>ns</v>
      </c>
      <c r="Q90" s="230" t="str">
        <f t="shared" si="307"/>
        <v>ns</v>
      </c>
      <c r="R90" s="230" t="str">
        <f t="shared" si="307"/>
        <v>ns</v>
      </c>
      <c r="S90" s="230" t="str">
        <f t="shared" si="307"/>
        <v>ns</v>
      </c>
      <c r="T90" s="230" t="str">
        <f t="shared" si="307"/>
        <v>ns</v>
      </c>
      <c r="U90" s="230" t="str">
        <f t="shared" si="307"/>
        <v>ns</v>
      </c>
      <c r="V90" s="230" t="str">
        <f t="shared" si="307"/>
        <v>ns</v>
      </c>
      <c r="W90" s="230" t="str">
        <f t="shared" si="308"/>
        <v>ns</v>
      </c>
      <c r="X90" s="230" t="str">
        <f t="shared" si="308"/>
        <v>ns</v>
      </c>
      <c r="Y90" s="230" t="str">
        <f t="shared" si="308"/>
        <v>ns</v>
      </c>
      <c r="Z90" s="230" t="str">
        <f t="shared" si="308"/>
        <v>ns</v>
      </c>
      <c r="AA90" s="230" t="str">
        <f t="shared" si="308"/>
        <v>ns</v>
      </c>
      <c r="AB90" s="230" t="str">
        <f t="shared" si="308"/>
        <v>ns</v>
      </c>
      <c r="AC90" s="230" t="str">
        <f t="shared" si="308"/>
        <v>ns</v>
      </c>
      <c r="AD90" s="230" t="str">
        <f t="shared" si="308"/>
        <v>ns</v>
      </c>
      <c r="AE90" s="230" t="str">
        <f t="shared" si="308"/>
        <v>ns</v>
      </c>
      <c r="AF90" s="230" t="str">
        <f t="shared" si="308"/>
        <v>ns</v>
      </c>
      <c r="AG90" s="230" t="str">
        <f t="shared" si="309"/>
        <v>ns</v>
      </c>
      <c r="AH90" s="230" t="str">
        <f t="shared" si="309"/>
        <v>ns</v>
      </c>
      <c r="AI90" s="230" t="str">
        <f t="shared" si="309"/>
        <v>ns</v>
      </c>
      <c r="AJ90" s="230" t="str">
        <f t="shared" si="309"/>
        <v>ns</v>
      </c>
      <c r="AK90" s="230" t="str">
        <f t="shared" si="309"/>
        <v>ns</v>
      </c>
      <c r="AL90" s="230" t="str">
        <f t="shared" si="309"/>
        <v>ns</v>
      </c>
      <c r="AM90" s="230" t="str">
        <f t="shared" si="309"/>
        <v/>
      </c>
      <c r="AN90" s="230" t="str">
        <f t="shared" si="309"/>
        <v/>
      </c>
      <c r="AO90" s="230" t="str">
        <f t="shared" si="309"/>
        <v/>
      </c>
      <c r="AP90" s="230" t="str">
        <f t="shared" si="309"/>
        <v/>
      </c>
      <c r="AQ90" s="230" t="str">
        <f t="shared" si="310"/>
        <v/>
      </c>
      <c r="AR90" s="230" t="str">
        <f t="shared" si="310"/>
        <v/>
      </c>
      <c r="AS90" s="230" t="str">
        <f t="shared" si="310"/>
        <v/>
      </c>
      <c r="AT90" s="230" t="str">
        <f t="shared" si="310"/>
        <v/>
      </c>
      <c r="AU90" s="230" t="str">
        <f t="shared" si="310"/>
        <v/>
      </c>
      <c r="AV90" s="230" t="str">
        <f t="shared" si="310"/>
        <v/>
      </c>
      <c r="AW90" s="230" t="str">
        <f t="shared" si="310"/>
        <v/>
      </c>
      <c r="AX90" s="230" t="str">
        <f t="shared" si="310"/>
        <v/>
      </c>
      <c r="AY90" s="230" t="str">
        <f t="shared" si="310"/>
        <v/>
      </c>
      <c r="AZ90" s="230" t="str">
        <f t="shared" si="310"/>
        <v/>
      </c>
      <c r="BA90" s="230" t="str">
        <f t="shared" si="311"/>
        <v/>
      </c>
      <c r="BB90" s="230" t="str">
        <f t="shared" si="311"/>
        <v/>
      </c>
      <c r="BC90" s="230" t="str">
        <f t="shared" si="311"/>
        <v/>
      </c>
      <c r="BD90" s="230" t="str">
        <f t="shared" si="311"/>
        <v/>
      </c>
      <c r="BE90" s="230" t="str">
        <f t="shared" si="311"/>
        <v/>
      </c>
      <c r="BF90" s="230" t="str">
        <f t="shared" si="311"/>
        <v/>
      </c>
      <c r="BG90" s="230" t="str">
        <f t="shared" si="311"/>
        <v/>
      </c>
      <c r="BH90" s="230" t="str">
        <f t="shared" si="311"/>
        <v/>
      </c>
      <c r="BI90" s="230" t="str">
        <f t="shared" si="311"/>
        <v/>
      </c>
      <c r="BJ90" s="230" t="str">
        <f t="shared" si="311"/>
        <v/>
      </c>
      <c r="BK90" s="243"/>
      <c r="BL90" s="243"/>
      <c r="BS90" s="197"/>
      <c r="BT90" s="197"/>
      <c r="BV90" s="228">
        <v>26</v>
      </c>
      <c r="BW90" s="229">
        <f t="shared" si="296"/>
        <v>0</v>
      </c>
      <c r="BX90" s="230">
        <f t="shared" si="297"/>
        <v>2.4000000000000003E-4</v>
      </c>
      <c r="BY90" s="231" t="str">
        <f t="shared" si="312"/>
        <v>s</v>
      </c>
      <c r="BZ90" s="231" t="str">
        <f t="shared" si="312"/>
        <v>s</v>
      </c>
      <c r="CA90" s="231" t="str">
        <f t="shared" si="312"/>
        <v>s</v>
      </c>
      <c r="CB90" s="231" t="str">
        <f t="shared" si="312"/>
        <v>s</v>
      </c>
      <c r="CC90" s="231" t="str">
        <f t="shared" si="312"/>
        <v>s</v>
      </c>
      <c r="CD90" s="231" t="str">
        <f t="shared" si="312"/>
        <v>s</v>
      </c>
      <c r="CE90" s="231" t="str">
        <f t="shared" si="312"/>
        <v>s</v>
      </c>
      <c r="CF90" s="231" t="str">
        <f t="shared" si="312"/>
        <v>ns</v>
      </c>
      <c r="CG90" s="231" t="str">
        <f t="shared" si="312"/>
        <v>ns</v>
      </c>
      <c r="CH90" s="231" t="str">
        <f t="shared" si="312"/>
        <v>ns</v>
      </c>
      <c r="CI90" s="231" t="str">
        <f t="shared" si="313"/>
        <v>ns</v>
      </c>
      <c r="CJ90" s="231" t="str">
        <f t="shared" si="313"/>
        <v>ns</v>
      </c>
      <c r="CK90" s="231" t="str">
        <f t="shared" si="313"/>
        <v>ns</v>
      </c>
      <c r="CL90" s="231" t="str">
        <f t="shared" si="313"/>
        <v>ns</v>
      </c>
      <c r="CM90" s="231" t="str">
        <f t="shared" si="313"/>
        <v>ns</v>
      </c>
      <c r="CN90" s="231" t="str">
        <f t="shared" si="313"/>
        <v>ns</v>
      </c>
      <c r="CO90" s="231" t="str">
        <f t="shared" si="313"/>
        <v>ns</v>
      </c>
      <c r="CP90" s="231" t="str">
        <f t="shared" si="313"/>
        <v>ns</v>
      </c>
      <c r="CQ90" s="231" t="str">
        <f t="shared" si="313"/>
        <v>ns</v>
      </c>
      <c r="CR90" s="231" t="str">
        <f t="shared" si="313"/>
        <v>ns</v>
      </c>
      <c r="CS90" s="231" t="str">
        <f t="shared" si="314"/>
        <v>ns</v>
      </c>
      <c r="CT90" s="231" t="str">
        <f t="shared" si="314"/>
        <v>ns</v>
      </c>
      <c r="CU90" s="231" t="str">
        <f t="shared" si="314"/>
        <v>ns</v>
      </c>
      <c r="CV90" s="231" t="str">
        <f t="shared" si="314"/>
        <v>ns</v>
      </c>
      <c r="CW90" s="231" t="str">
        <f t="shared" si="314"/>
        <v>ns</v>
      </c>
      <c r="CX90" s="231" t="str">
        <f t="shared" si="314"/>
        <v>ns</v>
      </c>
      <c r="CY90" s="231" t="str">
        <f t="shared" si="314"/>
        <v/>
      </c>
      <c r="CZ90" s="231" t="str">
        <f t="shared" si="314"/>
        <v/>
      </c>
      <c r="DA90" s="231" t="str">
        <f t="shared" si="314"/>
        <v/>
      </c>
      <c r="DB90" s="231" t="str">
        <f t="shared" si="314"/>
        <v/>
      </c>
      <c r="DC90" s="231" t="str">
        <f t="shared" si="315"/>
        <v/>
      </c>
      <c r="DD90" s="231" t="str">
        <f t="shared" si="315"/>
        <v/>
      </c>
      <c r="DE90" s="231" t="str">
        <f t="shared" si="315"/>
        <v/>
      </c>
      <c r="DF90" s="231" t="str">
        <f t="shared" si="315"/>
        <v/>
      </c>
      <c r="DG90" s="231" t="str">
        <f t="shared" si="315"/>
        <v/>
      </c>
      <c r="DH90" s="231" t="str">
        <f t="shared" si="315"/>
        <v/>
      </c>
      <c r="DI90" s="231" t="str">
        <f t="shared" si="315"/>
        <v/>
      </c>
      <c r="DJ90" s="231" t="str">
        <f t="shared" si="315"/>
        <v/>
      </c>
      <c r="DK90" s="231" t="str">
        <f t="shared" si="315"/>
        <v/>
      </c>
      <c r="DL90" s="231" t="str">
        <f t="shared" si="315"/>
        <v/>
      </c>
      <c r="DM90" s="231" t="str">
        <f t="shared" si="316"/>
        <v/>
      </c>
      <c r="DN90" s="231" t="str">
        <f t="shared" si="316"/>
        <v/>
      </c>
      <c r="DO90" s="231" t="str">
        <f t="shared" si="316"/>
        <v/>
      </c>
      <c r="DP90" s="231" t="str">
        <f t="shared" si="316"/>
        <v/>
      </c>
      <c r="DQ90" s="231" t="str">
        <f t="shared" si="316"/>
        <v/>
      </c>
      <c r="DR90" s="231" t="str">
        <f t="shared" si="316"/>
        <v/>
      </c>
      <c r="DS90" s="231" t="str">
        <f t="shared" si="316"/>
        <v/>
      </c>
      <c r="DT90" s="231" t="str">
        <f t="shared" si="316"/>
        <v/>
      </c>
      <c r="DU90" s="231" t="str">
        <f t="shared" si="316"/>
        <v/>
      </c>
      <c r="DV90" s="231" t="str">
        <f t="shared" si="316"/>
        <v/>
      </c>
      <c r="DW90" s="232"/>
      <c r="DX90" s="232"/>
      <c r="DY90" s="243"/>
      <c r="DZ90" s="212">
        <f t="shared" si="200"/>
        <v>27</v>
      </c>
      <c r="EA90" s="224">
        <f t="shared" si="303"/>
        <v>0</v>
      </c>
      <c r="EB90" s="225">
        <f t="shared" si="306"/>
        <v>0</v>
      </c>
      <c r="EC90" s="225">
        <f t="shared" si="306"/>
        <v>0</v>
      </c>
      <c r="ED90" s="225">
        <f t="shared" si="306"/>
        <v>0</v>
      </c>
      <c r="EE90" s="225">
        <f t="shared" si="306"/>
        <v>0</v>
      </c>
      <c r="EF90" s="225">
        <f t="shared" si="180"/>
        <v>0</v>
      </c>
      <c r="EG90" s="225">
        <f t="shared" si="181"/>
        <v>0</v>
      </c>
      <c r="EH90" s="212"/>
      <c r="EI90" s="214"/>
      <c r="EJ90" s="214"/>
      <c r="EK90" s="214"/>
      <c r="EL90" s="212">
        <f t="shared" si="201"/>
        <v>27</v>
      </c>
      <c r="EM90" s="224">
        <f t="shared" si="305"/>
        <v>0</v>
      </c>
      <c r="EN90" s="225">
        <f>IFERROR(INDEX(RTO2CF,$EL90,'ANVA-MDS'!EB$7),0)</f>
        <v>0</v>
      </c>
      <c r="EO90" s="225">
        <f>IFERROR(INDEX(RTO2CF,$EL90,'ANVA-MDS'!EC$7),0)</f>
        <v>0</v>
      </c>
      <c r="EP90" s="225">
        <f>IFERROR(INDEX(RTO2CF,$EL90,'ANVA-MDS'!ED$7),0)</f>
        <v>0</v>
      </c>
      <c r="EQ90" s="225">
        <f>IFERROR(INDEX(RTO2CF,$EL90,'ANVA-MDS'!EE$7),0)</f>
        <v>0</v>
      </c>
      <c r="ER90" s="225">
        <f t="shared" si="183"/>
        <v>0</v>
      </c>
      <c r="ES90" s="225">
        <f t="shared" si="184"/>
        <v>0</v>
      </c>
      <c r="ET90" s="212"/>
      <c r="EU90" s="214"/>
      <c r="EV90" s="214"/>
      <c r="EW90" s="214"/>
      <c r="EX90" s="225">
        <f t="shared" si="185"/>
        <v>0</v>
      </c>
      <c r="EY90" s="214"/>
      <c r="EZ90" s="214"/>
    </row>
    <row r="91" spans="1:156" ht="12.75" customHeight="1" x14ac:dyDescent="0.25">
      <c r="J91" s="228">
        <v>27</v>
      </c>
      <c r="K91" s="229">
        <f t="shared" si="289"/>
        <v>0</v>
      </c>
      <c r="L91" s="230">
        <f t="shared" si="290"/>
        <v>2.3000000000000001E-4</v>
      </c>
      <c r="M91" s="230" t="str">
        <f t="shared" si="307"/>
        <v>ns</v>
      </c>
      <c r="N91" s="230" t="str">
        <f t="shared" si="307"/>
        <v>ns</v>
      </c>
      <c r="O91" s="230" t="str">
        <f t="shared" si="307"/>
        <v>ns</v>
      </c>
      <c r="P91" s="230" t="str">
        <f t="shared" si="307"/>
        <v>ns</v>
      </c>
      <c r="Q91" s="230" t="str">
        <f t="shared" si="307"/>
        <v>ns</v>
      </c>
      <c r="R91" s="230" t="str">
        <f t="shared" si="307"/>
        <v>ns</v>
      </c>
      <c r="S91" s="230" t="str">
        <f t="shared" si="307"/>
        <v>ns</v>
      </c>
      <c r="T91" s="230" t="str">
        <f t="shared" si="307"/>
        <v>ns</v>
      </c>
      <c r="U91" s="230" t="str">
        <f t="shared" si="307"/>
        <v>ns</v>
      </c>
      <c r="V91" s="230" t="str">
        <f t="shared" si="307"/>
        <v>ns</v>
      </c>
      <c r="W91" s="230" t="str">
        <f t="shared" si="308"/>
        <v>ns</v>
      </c>
      <c r="X91" s="230" t="str">
        <f t="shared" si="308"/>
        <v>ns</v>
      </c>
      <c r="Y91" s="230" t="str">
        <f t="shared" si="308"/>
        <v>ns</v>
      </c>
      <c r="Z91" s="230" t="str">
        <f t="shared" si="308"/>
        <v>ns</v>
      </c>
      <c r="AA91" s="230" t="str">
        <f t="shared" si="308"/>
        <v>ns</v>
      </c>
      <c r="AB91" s="230" t="str">
        <f t="shared" si="308"/>
        <v>ns</v>
      </c>
      <c r="AC91" s="230" t="str">
        <f t="shared" si="308"/>
        <v>ns</v>
      </c>
      <c r="AD91" s="230" t="str">
        <f t="shared" si="308"/>
        <v>ns</v>
      </c>
      <c r="AE91" s="230" t="str">
        <f t="shared" si="308"/>
        <v>ns</v>
      </c>
      <c r="AF91" s="230" t="str">
        <f t="shared" si="308"/>
        <v>ns</v>
      </c>
      <c r="AG91" s="230" t="str">
        <f t="shared" si="309"/>
        <v>ns</v>
      </c>
      <c r="AH91" s="230" t="str">
        <f t="shared" si="309"/>
        <v>ns</v>
      </c>
      <c r="AI91" s="230" t="str">
        <f t="shared" si="309"/>
        <v>ns</v>
      </c>
      <c r="AJ91" s="230" t="str">
        <f t="shared" si="309"/>
        <v>ns</v>
      </c>
      <c r="AK91" s="230" t="str">
        <f t="shared" si="309"/>
        <v>ns</v>
      </c>
      <c r="AL91" s="230" t="str">
        <f t="shared" si="309"/>
        <v>ns</v>
      </c>
      <c r="AM91" s="230" t="str">
        <f t="shared" si="309"/>
        <v>ns</v>
      </c>
      <c r="AN91" s="230" t="str">
        <f t="shared" si="309"/>
        <v/>
      </c>
      <c r="AO91" s="230" t="str">
        <f t="shared" si="309"/>
        <v/>
      </c>
      <c r="AP91" s="230" t="str">
        <f t="shared" si="309"/>
        <v/>
      </c>
      <c r="AQ91" s="230" t="str">
        <f t="shared" si="310"/>
        <v/>
      </c>
      <c r="AR91" s="230" t="str">
        <f t="shared" si="310"/>
        <v/>
      </c>
      <c r="AS91" s="230" t="str">
        <f t="shared" si="310"/>
        <v/>
      </c>
      <c r="AT91" s="230" t="str">
        <f t="shared" si="310"/>
        <v/>
      </c>
      <c r="AU91" s="230" t="str">
        <f t="shared" si="310"/>
        <v/>
      </c>
      <c r="AV91" s="230" t="str">
        <f t="shared" si="310"/>
        <v/>
      </c>
      <c r="AW91" s="230" t="str">
        <f t="shared" si="310"/>
        <v/>
      </c>
      <c r="AX91" s="230" t="str">
        <f t="shared" si="310"/>
        <v/>
      </c>
      <c r="AY91" s="230" t="str">
        <f t="shared" si="310"/>
        <v/>
      </c>
      <c r="AZ91" s="230" t="str">
        <f t="shared" si="310"/>
        <v/>
      </c>
      <c r="BA91" s="230" t="str">
        <f t="shared" si="311"/>
        <v/>
      </c>
      <c r="BB91" s="230" t="str">
        <f t="shared" si="311"/>
        <v/>
      </c>
      <c r="BC91" s="230" t="str">
        <f t="shared" si="311"/>
        <v/>
      </c>
      <c r="BD91" s="230" t="str">
        <f t="shared" si="311"/>
        <v/>
      </c>
      <c r="BE91" s="230" t="str">
        <f t="shared" si="311"/>
        <v/>
      </c>
      <c r="BF91" s="230" t="str">
        <f t="shared" si="311"/>
        <v/>
      </c>
      <c r="BG91" s="230" t="str">
        <f t="shared" si="311"/>
        <v/>
      </c>
      <c r="BH91" s="230" t="str">
        <f t="shared" si="311"/>
        <v/>
      </c>
      <c r="BI91" s="230" t="str">
        <f t="shared" si="311"/>
        <v/>
      </c>
      <c r="BJ91" s="230" t="str">
        <f t="shared" si="311"/>
        <v/>
      </c>
      <c r="BS91" s="197"/>
      <c r="BT91" s="197"/>
      <c r="BV91" s="228">
        <v>27</v>
      </c>
      <c r="BW91" s="229">
        <f t="shared" si="296"/>
        <v>0</v>
      </c>
      <c r="BX91" s="230">
        <f t="shared" si="297"/>
        <v>2.3000000000000001E-4</v>
      </c>
      <c r="BY91" s="231" t="str">
        <f t="shared" si="312"/>
        <v>s</v>
      </c>
      <c r="BZ91" s="231" t="str">
        <f t="shared" si="312"/>
        <v>s</v>
      </c>
      <c r="CA91" s="231" t="str">
        <f t="shared" si="312"/>
        <v>s</v>
      </c>
      <c r="CB91" s="231" t="str">
        <f t="shared" si="312"/>
        <v>s</v>
      </c>
      <c r="CC91" s="231" t="str">
        <f t="shared" si="312"/>
        <v>s</v>
      </c>
      <c r="CD91" s="231" t="str">
        <f t="shared" si="312"/>
        <v>s</v>
      </c>
      <c r="CE91" s="231" t="str">
        <f t="shared" si="312"/>
        <v>s</v>
      </c>
      <c r="CF91" s="231" t="str">
        <f t="shared" si="312"/>
        <v>ns</v>
      </c>
      <c r="CG91" s="231" t="str">
        <f t="shared" si="312"/>
        <v>ns</v>
      </c>
      <c r="CH91" s="231" t="str">
        <f t="shared" si="312"/>
        <v>ns</v>
      </c>
      <c r="CI91" s="231" t="str">
        <f t="shared" si="313"/>
        <v>ns</v>
      </c>
      <c r="CJ91" s="231" t="str">
        <f t="shared" si="313"/>
        <v>ns</v>
      </c>
      <c r="CK91" s="231" t="str">
        <f t="shared" si="313"/>
        <v>ns</v>
      </c>
      <c r="CL91" s="231" t="str">
        <f t="shared" si="313"/>
        <v>ns</v>
      </c>
      <c r="CM91" s="231" t="str">
        <f t="shared" si="313"/>
        <v>ns</v>
      </c>
      <c r="CN91" s="231" t="str">
        <f t="shared" si="313"/>
        <v>ns</v>
      </c>
      <c r="CO91" s="231" t="str">
        <f t="shared" si="313"/>
        <v>ns</v>
      </c>
      <c r="CP91" s="231" t="str">
        <f t="shared" si="313"/>
        <v>ns</v>
      </c>
      <c r="CQ91" s="231" t="str">
        <f t="shared" si="313"/>
        <v>ns</v>
      </c>
      <c r="CR91" s="231" t="str">
        <f t="shared" si="313"/>
        <v>ns</v>
      </c>
      <c r="CS91" s="231" t="str">
        <f t="shared" si="314"/>
        <v>ns</v>
      </c>
      <c r="CT91" s="231" t="str">
        <f t="shared" si="314"/>
        <v>ns</v>
      </c>
      <c r="CU91" s="231" t="str">
        <f t="shared" si="314"/>
        <v>ns</v>
      </c>
      <c r="CV91" s="231" t="str">
        <f t="shared" si="314"/>
        <v>ns</v>
      </c>
      <c r="CW91" s="231" t="str">
        <f t="shared" si="314"/>
        <v>ns</v>
      </c>
      <c r="CX91" s="231" t="str">
        <f t="shared" si="314"/>
        <v>ns</v>
      </c>
      <c r="CY91" s="231" t="str">
        <f t="shared" si="314"/>
        <v>ns</v>
      </c>
      <c r="CZ91" s="231" t="str">
        <f t="shared" si="314"/>
        <v/>
      </c>
      <c r="DA91" s="231" t="str">
        <f t="shared" si="314"/>
        <v/>
      </c>
      <c r="DB91" s="231" t="str">
        <f t="shared" si="314"/>
        <v/>
      </c>
      <c r="DC91" s="231" t="str">
        <f t="shared" si="315"/>
        <v/>
      </c>
      <c r="DD91" s="231" t="str">
        <f t="shared" si="315"/>
        <v/>
      </c>
      <c r="DE91" s="231" t="str">
        <f t="shared" si="315"/>
        <v/>
      </c>
      <c r="DF91" s="231" t="str">
        <f t="shared" si="315"/>
        <v/>
      </c>
      <c r="DG91" s="231" t="str">
        <f t="shared" si="315"/>
        <v/>
      </c>
      <c r="DH91" s="231" t="str">
        <f t="shared" si="315"/>
        <v/>
      </c>
      <c r="DI91" s="231" t="str">
        <f t="shared" si="315"/>
        <v/>
      </c>
      <c r="DJ91" s="231" t="str">
        <f t="shared" si="315"/>
        <v/>
      </c>
      <c r="DK91" s="231" t="str">
        <f t="shared" si="315"/>
        <v/>
      </c>
      <c r="DL91" s="231" t="str">
        <f t="shared" si="315"/>
        <v/>
      </c>
      <c r="DM91" s="231" t="str">
        <f t="shared" si="316"/>
        <v/>
      </c>
      <c r="DN91" s="231" t="str">
        <f t="shared" si="316"/>
        <v/>
      </c>
      <c r="DO91" s="231" t="str">
        <f t="shared" si="316"/>
        <v/>
      </c>
      <c r="DP91" s="231" t="str">
        <f t="shared" si="316"/>
        <v/>
      </c>
      <c r="DQ91" s="231" t="str">
        <f t="shared" si="316"/>
        <v/>
      </c>
      <c r="DR91" s="231" t="str">
        <f t="shared" si="316"/>
        <v/>
      </c>
      <c r="DS91" s="231" t="str">
        <f t="shared" si="316"/>
        <v/>
      </c>
      <c r="DT91" s="231" t="str">
        <f t="shared" si="316"/>
        <v/>
      </c>
      <c r="DU91" s="231" t="str">
        <f t="shared" si="316"/>
        <v/>
      </c>
      <c r="DV91" s="231" t="str">
        <f t="shared" si="316"/>
        <v/>
      </c>
      <c r="DW91" s="232"/>
      <c r="DX91" s="232"/>
      <c r="DZ91" s="212">
        <f t="shared" si="200"/>
        <v>28</v>
      </c>
      <c r="EA91" s="224">
        <f t="shared" si="303"/>
        <v>0</v>
      </c>
      <c r="EB91" s="225">
        <f t="shared" si="306"/>
        <v>0</v>
      </c>
      <c r="EC91" s="225">
        <f t="shared" si="306"/>
        <v>0</v>
      </c>
      <c r="ED91" s="225">
        <f t="shared" si="306"/>
        <v>0</v>
      </c>
      <c r="EE91" s="225">
        <f t="shared" si="306"/>
        <v>0</v>
      </c>
      <c r="EF91" s="225">
        <f t="shared" si="180"/>
        <v>0</v>
      </c>
      <c r="EG91" s="225">
        <f t="shared" si="181"/>
        <v>0</v>
      </c>
      <c r="EH91" s="212"/>
      <c r="EI91" s="212"/>
      <c r="EJ91" s="212"/>
      <c r="EK91" s="214"/>
      <c r="EL91" s="212">
        <f t="shared" si="201"/>
        <v>28</v>
      </c>
      <c r="EM91" s="224">
        <f t="shared" si="305"/>
        <v>0</v>
      </c>
      <c r="EN91" s="225">
        <f>IFERROR(INDEX(RTO2CF,$EL91,'ANVA-MDS'!EB$7),0)</f>
        <v>0</v>
      </c>
      <c r="EO91" s="225">
        <f>IFERROR(INDEX(RTO2CF,$EL91,'ANVA-MDS'!EC$7),0)</f>
        <v>0</v>
      </c>
      <c r="EP91" s="225">
        <f>IFERROR(INDEX(RTO2CF,$EL91,'ANVA-MDS'!ED$7),0)</f>
        <v>0</v>
      </c>
      <c r="EQ91" s="225">
        <f>IFERROR(INDEX(RTO2CF,$EL91,'ANVA-MDS'!EE$7),0)</f>
        <v>0</v>
      </c>
      <c r="ER91" s="225">
        <f t="shared" si="183"/>
        <v>0</v>
      </c>
      <c r="ES91" s="225">
        <f t="shared" si="184"/>
        <v>0</v>
      </c>
      <c r="ET91" s="212"/>
      <c r="EU91" s="212"/>
      <c r="EV91" s="212"/>
      <c r="EW91" s="214"/>
      <c r="EX91" s="225">
        <f t="shared" si="185"/>
        <v>0</v>
      </c>
      <c r="EY91" s="214"/>
      <c r="EZ91" s="214"/>
    </row>
    <row r="92" spans="1:156" ht="12.75" customHeight="1" x14ac:dyDescent="0.25">
      <c r="J92" s="228">
        <v>28</v>
      </c>
      <c r="K92" s="229">
        <f t="shared" si="289"/>
        <v>0</v>
      </c>
      <c r="L92" s="230">
        <f t="shared" si="290"/>
        <v>2.2000000000000001E-4</v>
      </c>
      <c r="M92" s="230" t="str">
        <f t="shared" si="307"/>
        <v>ns</v>
      </c>
      <c r="N92" s="230" t="str">
        <f t="shared" si="307"/>
        <v>ns</v>
      </c>
      <c r="O92" s="230" t="str">
        <f t="shared" si="307"/>
        <v>ns</v>
      </c>
      <c r="P92" s="230" t="str">
        <f t="shared" si="307"/>
        <v>ns</v>
      </c>
      <c r="Q92" s="230" t="str">
        <f t="shared" si="307"/>
        <v>ns</v>
      </c>
      <c r="R92" s="230" t="str">
        <f t="shared" si="307"/>
        <v>ns</v>
      </c>
      <c r="S92" s="230" t="str">
        <f t="shared" si="307"/>
        <v>ns</v>
      </c>
      <c r="T92" s="230" t="str">
        <f t="shared" si="307"/>
        <v>ns</v>
      </c>
      <c r="U92" s="230" t="str">
        <f t="shared" si="307"/>
        <v>ns</v>
      </c>
      <c r="V92" s="230" t="str">
        <f t="shared" si="307"/>
        <v>ns</v>
      </c>
      <c r="W92" s="230" t="str">
        <f t="shared" si="308"/>
        <v>ns</v>
      </c>
      <c r="X92" s="230" t="str">
        <f t="shared" si="308"/>
        <v>ns</v>
      </c>
      <c r="Y92" s="230" t="str">
        <f t="shared" si="308"/>
        <v>ns</v>
      </c>
      <c r="Z92" s="230" t="str">
        <f t="shared" si="308"/>
        <v>ns</v>
      </c>
      <c r="AA92" s="230" t="str">
        <f t="shared" si="308"/>
        <v>ns</v>
      </c>
      <c r="AB92" s="230" t="str">
        <f t="shared" si="308"/>
        <v>ns</v>
      </c>
      <c r="AC92" s="230" t="str">
        <f t="shared" si="308"/>
        <v>ns</v>
      </c>
      <c r="AD92" s="230" t="str">
        <f t="shared" si="308"/>
        <v>ns</v>
      </c>
      <c r="AE92" s="230" t="str">
        <f t="shared" si="308"/>
        <v>ns</v>
      </c>
      <c r="AF92" s="230" t="str">
        <f t="shared" si="308"/>
        <v>ns</v>
      </c>
      <c r="AG92" s="230" t="str">
        <f t="shared" si="309"/>
        <v>ns</v>
      </c>
      <c r="AH92" s="230" t="str">
        <f t="shared" si="309"/>
        <v>ns</v>
      </c>
      <c r="AI92" s="230" t="str">
        <f t="shared" si="309"/>
        <v>ns</v>
      </c>
      <c r="AJ92" s="230" t="str">
        <f t="shared" si="309"/>
        <v>ns</v>
      </c>
      <c r="AK92" s="230" t="str">
        <f t="shared" si="309"/>
        <v>ns</v>
      </c>
      <c r="AL92" s="230" t="str">
        <f t="shared" si="309"/>
        <v>ns</v>
      </c>
      <c r="AM92" s="230" t="str">
        <f t="shared" si="309"/>
        <v>ns</v>
      </c>
      <c r="AN92" s="230" t="str">
        <f t="shared" si="309"/>
        <v>ns</v>
      </c>
      <c r="AO92" s="230" t="str">
        <f t="shared" si="309"/>
        <v/>
      </c>
      <c r="AP92" s="230" t="str">
        <f t="shared" si="309"/>
        <v/>
      </c>
      <c r="AQ92" s="230" t="str">
        <f t="shared" si="310"/>
        <v/>
      </c>
      <c r="AR92" s="230" t="str">
        <f t="shared" si="310"/>
        <v/>
      </c>
      <c r="AS92" s="230" t="str">
        <f t="shared" si="310"/>
        <v/>
      </c>
      <c r="AT92" s="230" t="str">
        <f t="shared" si="310"/>
        <v/>
      </c>
      <c r="AU92" s="230" t="str">
        <f t="shared" si="310"/>
        <v/>
      </c>
      <c r="AV92" s="230" t="str">
        <f t="shared" si="310"/>
        <v/>
      </c>
      <c r="AW92" s="230" t="str">
        <f t="shared" si="310"/>
        <v/>
      </c>
      <c r="AX92" s="230" t="str">
        <f t="shared" si="310"/>
        <v/>
      </c>
      <c r="AY92" s="230" t="str">
        <f t="shared" si="310"/>
        <v/>
      </c>
      <c r="AZ92" s="230" t="str">
        <f t="shared" si="310"/>
        <v/>
      </c>
      <c r="BA92" s="230" t="str">
        <f t="shared" si="311"/>
        <v/>
      </c>
      <c r="BB92" s="230" t="str">
        <f t="shared" si="311"/>
        <v/>
      </c>
      <c r="BC92" s="230" t="str">
        <f t="shared" si="311"/>
        <v/>
      </c>
      <c r="BD92" s="230" t="str">
        <f t="shared" si="311"/>
        <v/>
      </c>
      <c r="BE92" s="230" t="str">
        <f t="shared" si="311"/>
        <v/>
      </c>
      <c r="BF92" s="230" t="str">
        <f t="shared" si="311"/>
        <v/>
      </c>
      <c r="BG92" s="230" t="str">
        <f t="shared" si="311"/>
        <v/>
      </c>
      <c r="BH92" s="230" t="str">
        <f t="shared" si="311"/>
        <v/>
      </c>
      <c r="BI92" s="230" t="str">
        <f t="shared" si="311"/>
        <v/>
      </c>
      <c r="BJ92" s="230" t="str">
        <f t="shared" si="311"/>
        <v/>
      </c>
      <c r="BS92" s="197"/>
      <c r="BT92" s="197"/>
      <c r="BV92" s="228">
        <v>28</v>
      </c>
      <c r="BW92" s="229">
        <f t="shared" si="296"/>
        <v>0</v>
      </c>
      <c r="BX92" s="230">
        <f t="shared" si="297"/>
        <v>2.2000000000000001E-4</v>
      </c>
      <c r="BY92" s="231" t="str">
        <f t="shared" si="312"/>
        <v>s</v>
      </c>
      <c r="BZ92" s="231" t="str">
        <f t="shared" si="312"/>
        <v>s</v>
      </c>
      <c r="CA92" s="231" t="str">
        <f t="shared" si="312"/>
        <v>s</v>
      </c>
      <c r="CB92" s="231" t="str">
        <f t="shared" si="312"/>
        <v>s</v>
      </c>
      <c r="CC92" s="231" t="str">
        <f t="shared" si="312"/>
        <v>s</v>
      </c>
      <c r="CD92" s="231" t="str">
        <f t="shared" si="312"/>
        <v>s</v>
      </c>
      <c r="CE92" s="231" t="str">
        <f t="shared" si="312"/>
        <v>s</v>
      </c>
      <c r="CF92" s="231" t="str">
        <f t="shared" si="312"/>
        <v>ns</v>
      </c>
      <c r="CG92" s="231" t="str">
        <f t="shared" si="312"/>
        <v>ns</v>
      </c>
      <c r="CH92" s="231" t="str">
        <f t="shared" si="312"/>
        <v>ns</v>
      </c>
      <c r="CI92" s="231" t="str">
        <f t="shared" si="313"/>
        <v>ns</v>
      </c>
      <c r="CJ92" s="231" t="str">
        <f t="shared" si="313"/>
        <v>ns</v>
      </c>
      <c r="CK92" s="231" t="str">
        <f t="shared" si="313"/>
        <v>ns</v>
      </c>
      <c r="CL92" s="231" t="str">
        <f t="shared" si="313"/>
        <v>ns</v>
      </c>
      <c r="CM92" s="231" t="str">
        <f t="shared" si="313"/>
        <v>ns</v>
      </c>
      <c r="CN92" s="231" t="str">
        <f t="shared" si="313"/>
        <v>ns</v>
      </c>
      <c r="CO92" s="231" t="str">
        <f t="shared" si="313"/>
        <v>ns</v>
      </c>
      <c r="CP92" s="231" t="str">
        <f t="shared" si="313"/>
        <v>ns</v>
      </c>
      <c r="CQ92" s="231" t="str">
        <f t="shared" si="313"/>
        <v>ns</v>
      </c>
      <c r="CR92" s="231" t="str">
        <f t="shared" si="313"/>
        <v>ns</v>
      </c>
      <c r="CS92" s="231" t="str">
        <f t="shared" si="314"/>
        <v>ns</v>
      </c>
      <c r="CT92" s="231" t="str">
        <f t="shared" si="314"/>
        <v>ns</v>
      </c>
      <c r="CU92" s="231" t="str">
        <f t="shared" si="314"/>
        <v>ns</v>
      </c>
      <c r="CV92" s="231" t="str">
        <f t="shared" si="314"/>
        <v>ns</v>
      </c>
      <c r="CW92" s="231" t="str">
        <f t="shared" si="314"/>
        <v>ns</v>
      </c>
      <c r="CX92" s="231" t="str">
        <f t="shared" si="314"/>
        <v>ns</v>
      </c>
      <c r="CY92" s="231" t="str">
        <f t="shared" si="314"/>
        <v>ns</v>
      </c>
      <c r="CZ92" s="231" t="str">
        <f t="shared" si="314"/>
        <v>ns</v>
      </c>
      <c r="DA92" s="231" t="str">
        <f t="shared" si="314"/>
        <v/>
      </c>
      <c r="DB92" s="231" t="str">
        <f t="shared" si="314"/>
        <v/>
      </c>
      <c r="DC92" s="231" t="str">
        <f t="shared" si="315"/>
        <v/>
      </c>
      <c r="DD92" s="231" t="str">
        <f t="shared" si="315"/>
        <v/>
      </c>
      <c r="DE92" s="231" t="str">
        <f t="shared" si="315"/>
        <v/>
      </c>
      <c r="DF92" s="231" t="str">
        <f t="shared" si="315"/>
        <v/>
      </c>
      <c r="DG92" s="231" t="str">
        <f t="shared" si="315"/>
        <v/>
      </c>
      <c r="DH92" s="231" t="str">
        <f t="shared" si="315"/>
        <v/>
      </c>
      <c r="DI92" s="231" t="str">
        <f t="shared" si="315"/>
        <v/>
      </c>
      <c r="DJ92" s="231" t="str">
        <f t="shared" si="315"/>
        <v/>
      </c>
      <c r="DK92" s="231" t="str">
        <f t="shared" si="315"/>
        <v/>
      </c>
      <c r="DL92" s="231" t="str">
        <f t="shared" si="315"/>
        <v/>
      </c>
      <c r="DM92" s="231" t="str">
        <f t="shared" si="316"/>
        <v/>
      </c>
      <c r="DN92" s="231" t="str">
        <f t="shared" si="316"/>
        <v/>
      </c>
      <c r="DO92" s="231" t="str">
        <f t="shared" si="316"/>
        <v/>
      </c>
      <c r="DP92" s="231" t="str">
        <f t="shared" si="316"/>
        <v/>
      </c>
      <c r="DQ92" s="231" t="str">
        <f t="shared" si="316"/>
        <v/>
      </c>
      <c r="DR92" s="231" t="str">
        <f t="shared" si="316"/>
        <v/>
      </c>
      <c r="DS92" s="231" t="str">
        <f t="shared" si="316"/>
        <v/>
      </c>
      <c r="DT92" s="231" t="str">
        <f t="shared" si="316"/>
        <v/>
      </c>
      <c r="DU92" s="231" t="str">
        <f t="shared" si="316"/>
        <v/>
      </c>
      <c r="DV92" s="231" t="str">
        <f t="shared" si="316"/>
        <v/>
      </c>
      <c r="DW92" s="232"/>
      <c r="DX92" s="232"/>
      <c r="DZ92" s="212">
        <f t="shared" si="200"/>
        <v>29</v>
      </c>
      <c r="EA92" s="224">
        <f t="shared" si="303"/>
        <v>0</v>
      </c>
      <c r="EB92" s="225">
        <f t="shared" si="306"/>
        <v>0</v>
      </c>
      <c r="EC92" s="225">
        <f t="shared" si="306"/>
        <v>0</v>
      </c>
      <c r="ED92" s="225">
        <f t="shared" si="306"/>
        <v>0</v>
      </c>
      <c r="EE92" s="225">
        <f t="shared" si="306"/>
        <v>0</v>
      </c>
      <c r="EF92" s="225">
        <f t="shared" si="180"/>
        <v>0</v>
      </c>
      <c r="EG92" s="225">
        <f t="shared" si="181"/>
        <v>0</v>
      </c>
      <c r="EH92" s="212"/>
      <c r="EI92" s="212"/>
      <c r="EJ92" s="212"/>
      <c r="EK92" s="214"/>
      <c r="EL92" s="212">
        <f t="shared" si="201"/>
        <v>29</v>
      </c>
      <c r="EM92" s="224">
        <f t="shared" si="305"/>
        <v>0</v>
      </c>
      <c r="EN92" s="225">
        <f>IFERROR(INDEX(RTO2CF,$EL92,'ANVA-MDS'!EB$7),0)</f>
        <v>0</v>
      </c>
      <c r="EO92" s="225">
        <f>IFERROR(INDEX(RTO2CF,$EL92,'ANVA-MDS'!EC$7),0)</f>
        <v>0</v>
      </c>
      <c r="EP92" s="225">
        <f>IFERROR(INDEX(RTO2CF,$EL92,'ANVA-MDS'!ED$7),0)</f>
        <v>0</v>
      </c>
      <c r="EQ92" s="225">
        <f>IFERROR(INDEX(RTO2CF,$EL92,'ANVA-MDS'!EE$7),0)</f>
        <v>0</v>
      </c>
      <c r="ER92" s="225">
        <f t="shared" si="183"/>
        <v>0</v>
      </c>
      <c r="ES92" s="225">
        <f t="shared" si="184"/>
        <v>0</v>
      </c>
      <c r="ET92" s="212"/>
      <c r="EU92" s="212"/>
      <c r="EV92" s="212"/>
      <c r="EW92" s="214"/>
      <c r="EX92" s="225">
        <f t="shared" si="185"/>
        <v>0</v>
      </c>
      <c r="EY92" s="214"/>
      <c r="EZ92" s="214"/>
    </row>
    <row r="93" spans="1:156" ht="12.75" customHeight="1" x14ac:dyDescent="0.25">
      <c r="J93" s="228">
        <v>29</v>
      </c>
      <c r="K93" s="229">
        <f t="shared" si="289"/>
        <v>0</v>
      </c>
      <c r="L93" s="230">
        <f t="shared" si="290"/>
        <v>2.1000000000000001E-4</v>
      </c>
      <c r="M93" s="230" t="str">
        <f t="shared" si="307"/>
        <v>ns</v>
      </c>
      <c r="N93" s="230" t="str">
        <f t="shared" si="307"/>
        <v>ns</v>
      </c>
      <c r="O93" s="230" t="str">
        <f t="shared" si="307"/>
        <v>ns</v>
      </c>
      <c r="P93" s="230" t="str">
        <f t="shared" si="307"/>
        <v>ns</v>
      </c>
      <c r="Q93" s="230" t="str">
        <f t="shared" si="307"/>
        <v>ns</v>
      </c>
      <c r="R93" s="230" t="str">
        <f t="shared" si="307"/>
        <v>ns</v>
      </c>
      <c r="S93" s="230" t="str">
        <f t="shared" si="307"/>
        <v>ns</v>
      </c>
      <c r="T93" s="230" t="str">
        <f t="shared" si="307"/>
        <v>ns</v>
      </c>
      <c r="U93" s="230" t="str">
        <f t="shared" si="307"/>
        <v>ns</v>
      </c>
      <c r="V93" s="230" t="str">
        <f t="shared" si="307"/>
        <v>ns</v>
      </c>
      <c r="W93" s="230" t="str">
        <f t="shared" si="308"/>
        <v>ns</v>
      </c>
      <c r="X93" s="230" t="str">
        <f t="shared" si="308"/>
        <v>ns</v>
      </c>
      <c r="Y93" s="230" t="str">
        <f t="shared" si="308"/>
        <v>ns</v>
      </c>
      <c r="Z93" s="230" t="str">
        <f t="shared" si="308"/>
        <v>ns</v>
      </c>
      <c r="AA93" s="230" t="str">
        <f t="shared" si="308"/>
        <v>ns</v>
      </c>
      <c r="AB93" s="230" t="str">
        <f t="shared" si="308"/>
        <v>ns</v>
      </c>
      <c r="AC93" s="230" t="str">
        <f t="shared" si="308"/>
        <v>ns</v>
      </c>
      <c r="AD93" s="230" t="str">
        <f t="shared" si="308"/>
        <v>ns</v>
      </c>
      <c r="AE93" s="230" t="str">
        <f t="shared" si="308"/>
        <v>ns</v>
      </c>
      <c r="AF93" s="230" t="str">
        <f t="shared" si="308"/>
        <v>ns</v>
      </c>
      <c r="AG93" s="230" t="str">
        <f t="shared" si="309"/>
        <v>ns</v>
      </c>
      <c r="AH93" s="230" t="str">
        <f t="shared" si="309"/>
        <v>ns</v>
      </c>
      <c r="AI93" s="230" t="str">
        <f t="shared" si="309"/>
        <v>ns</v>
      </c>
      <c r="AJ93" s="230" t="str">
        <f t="shared" si="309"/>
        <v>ns</v>
      </c>
      <c r="AK93" s="230" t="str">
        <f t="shared" si="309"/>
        <v>ns</v>
      </c>
      <c r="AL93" s="230" t="str">
        <f t="shared" si="309"/>
        <v>ns</v>
      </c>
      <c r="AM93" s="230" t="str">
        <f t="shared" si="309"/>
        <v>ns</v>
      </c>
      <c r="AN93" s="230" t="str">
        <f t="shared" si="309"/>
        <v>ns</v>
      </c>
      <c r="AO93" s="230" t="str">
        <f t="shared" si="309"/>
        <v>ns</v>
      </c>
      <c r="AP93" s="230" t="str">
        <f t="shared" si="309"/>
        <v/>
      </c>
      <c r="AQ93" s="230" t="str">
        <f t="shared" si="310"/>
        <v/>
      </c>
      <c r="AR93" s="230" t="str">
        <f t="shared" si="310"/>
        <v/>
      </c>
      <c r="AS93" s="230" t="str">
        <f t="shared" si="310"/>
        <v/>
      </c>
      <c r="AT93" s="230" t="str">
        <f t="shared" si="310"/>
        <v/>
      </c>
      <c r="AU93" s="230" t="str">
        <f t="shared" si="310"/>
        <v/>
      </c>
      <c r="AV93" s="230" t="str">
        <f t="shared" si="310"/>
        <v/>
      </c>
      <c r="AW93" s="230" t="str">
        <f t="shared" si="310"/>
        <v/>
      </c>
      <c r="AX93" s="230" t="str">
        <f t="shared" si="310"/>
        <v/>
      </c>
      <c r="AY93" s="230" t="str">
        <f t="shared" si="310"/>
        <v/>
      </c>
      <c r="AZ93" s="230" t="str">
        <f t="shared" si="310"/>
        <v/>
      </c>
      <c r="BA93" s="230" t="str">
        <f t="shared" si="311"/>
        <v/>
      </c>
      <c r="BB93" s="230" t="str">
        <f t="shared" si="311"/>
        <v/>
      </c>
      <c r="BC93" s="230" t="str">
        <f t="shared" si="311"/>
        <v/>
      </c>
      <c r="BD93" s="230" t="str">
        <f t="shared" si="311"/>
        <v/>
      </c>
      <c r="BE93" s="230" t="str">
        <f t="shared" si="311"/>
        <v/>
      </c>
      <c r="BF93" s="230" t="str">
        <f t="shared" si="311"/>
        <v/>
      </c>
      <c r="BG93" s="230" t="str">
        <f t="shared" si="311"/>
        <v/>
      </c>
      <c r="BH93" s="230" t="str">
        <f t="shared" si="311"/>
        <v/>
      </c>
      <c r="BI93" s="230" t="str">
        <f t="shared" si="311"/>
        <v/>
      </c>
      <c r="BJ93" s="230" t="str">
        <f t="shared" si="311"/>
        <v/>
      </c>
      <c r="BK93" s="197"/>
      <c r="BL93" s="197"/>
      <c r="BS93" s="197"/>
      <c r="BT93" s="197"/>
      <c r="BV93" s="228">
        <v>29</v>
      </c>
      <c r="BW93" s="229">
        <f t="shared" si="296"/>
        <v>0</v>
      </c>
      <c r="BX93" s="230">
        <f t="shared" si="297"/>
        <v>2.1000000000000001E-4</v>
      </c>
      <c r="BY93" s="231" t="str">
        <f t="shared" si="312"/>
        <v>s</v>
      </c>
      <c r="BZ93" s="231" t="str">
        <f t="shared" si="312"/>
        <v>s</v>
      </c>
      <c r="CA93" s="231" t="str">
        <f t="shared" si="312"/>
        <v>s</v>
      </c>
      <c r="CB93" s="231" t="str">
        <f t="shared" si="312"/>
        <v>s</v>
      </c>
      <c r="CC93" s="231" t="str">
        <f t="shared" si="312"/>
        <v>s</v>
      </c>
      <c r="CD93" s="231" t="str">
        <f t="shared" si="312"/>
        <v>s</v>
      </c>
      <c r="CE93" s="231" t="str">
        <f t="shared" si="312"/>
        <v>s</v>
      </c>
      <c r="CF93" s="231" t="str">
        <f t="shared" si="312"/>
        <v>ns</v>
      </c>
      <c r="CG93" s="231" t="str">
        <f t="shared" si="312"/>
        <v>ns</v>
      </c>
      <c r="CH93" s="231" t="str">
        <f t="shared" si="312"/>
        <v>ns</v>
      </c>
      <c r="CI93" s="231" t="str">
        <f t="shared" si="313"/>
        <v>ns</v>
      </c>
      <c r="CJ93" s="231" t="str">
        <f t="shared" si="313"/>
        <v>ns</v>
      </c>
      <c r="CK93" s="231" t="str">
        <f t="shared" si="313"/>
        <v>ns</v>
      </c>
      <c r="CL93" s="231" t="str">
        <f t="shared" si="313"/>
        <v>ns</v>
      </c>
      <c r="CM93" s="231" t="str">
        <f t="shared" si="313"/>
        <v>ns</v>
      </c>
      <c r="CN93" s="231" t="str">
        <f t="shared" si="313"/>
        <v>ns</v>
      </c>
      <c r="CO93" s="231" t="str">
        <f t="shared" si="313"/>
        <v>ns</v>
      </c>
      <c r="CP93" s="231" t="str">
        <f t="shared" si="313"/>
        <v>ns</v>
      </c>
      <c r="CQ93" s="231" t="str">
        <f t="shared" si="313"/>
        <v>ns</v>
      </c>
      <c r="CR93" s="231" t="str">
        <f t="shared" si="313"/>
        <v>ns</v>
      </c>
      <c r="CS93" s="231" t="str">
        <f t="shared" si="314"/>
        <v>ns</v>
      </c>
      <c r="CT93" s="231" t="str">
        <f t="shared" si="314"/>
        <v>ns</v>
      </c>
      <c r="CU93" s="231" t="str">
        <f t="shared" si="314"/>
        <v>ns</v>
      </c>
      <c r="CV93" s="231" t="str">
        <f t="shared" si="314"/>
        <v>ns</v>
      </c>
      <c r="CW93" s="231" t="str">
        <f t="shared" si="314"/>
        <v>ns</v>
      </c>
      <c r="CX93" s="231" t="str">
        <f t="shared" si="314"/>
        <v>ns</v>
      </c>
      <c r="CY93" s="231" t="str">
        <f t="shared" si="314"/>
        <v>ns</v>
      </c>
      <c r="CZ93" s="231" t="str">
        <f t="shared" si="314"/>
        <v>ns</v>
      </c>
      <c r="DA93" s="231" t="str">
        <f t="shared" si="314"/>
        <v>ns</v>
      </c>
      <c r="DB93" s="231" t="str">
        <f t="shared" si="314"/>
        <v/>
      </c>
      <c r="DC93" s="231" t="str">
        <f t="shared" si="315"/>
        <v/>
      </c>
      <c r="DD93" s="231" t="str">
        <f t="shared" si="315"/>
        <v/>
      </c>
      <c r="DE93" s="231" t="str">
        <f t="shared" si="315"/>
        <v/>
      </c>
      <c r="DF93" s="231" t="str">
        <f t="shared" si="315"/>
        <v/>
      </c>
      <c r="DG93" s="231" t="str">
        <f t="shared" si="315"/>
        <v/>
      </c>
      <c r="DH93" s="231" t="str">
        <f t="shared" si="315"/>
        <v/>
      </c>
      <c r="DI93" s="231" t="str">
        <f t="shared" si="315"/>
        <v/>
      </c>
      <c r="DJ93" s="231" t="str">
        <f t="shared" si="315"/>
        <v/>
      </c>
      <c r="DK93" s="231" t="str">
        <f t="shared" si="315"/>
        <v/>
      </c>
      <c r="DL93" s="231" t="str">
        <f t="shared" si="315"/>
        <v/>
      </c>
      <c r="DM93" s="231" t="str">
        <f t="shared" si="316"/>
        <v/>
      </c>
      <c r="DN93" s="231" t="str">
        <f t="shared" si="316"/>
        <v/>
      </c>
      <c r="DO93" s="231" t="str">
        <f t="shared" si="316"/>
        <v/>
      </c>
      <c r="DP93" s="231" t="str">
        <f t="shared" si="316"/>
        <v/>
      </c>
      <c r="DQ93" s="231" t="str">
        <f t="shared" si="316"/>
        <v/>
      </c>
      <c r="DR93" s="231" t="str">
        <f t="shared" si="316"/>
        <v/>
      </c>
      <c r="DS93" s="231" t="str">
        <f t="shared" si="316"/>
        <v/>
      </c>
      <c r="DT93" s="231" t="str">
        <f t="shared" si="316"/>
        <v/>
      </c>
      <c r="DU93" s="231" t="str">
        <f t="shared" si="316"/>
        <v/>
      </c>
      <c r="DV93" s="231" t="str">
        <f t="shared" si="316"/>
        <v/>
      </c>
      <c r="DW93" s="232"/>
      <c r="DX93" s="232"/>
      <c r="DY93" s="197"/>
      <c r="DZ93" s="212">
        <f t="shared" si="200"/>
        <v>30</v>
      </c>
      <c r="EA93" s="224">
        <f t="shared" si="303"/>
        <v>0</v>
      </c>
      <c r="EB93" s="225">
        <f t="shared" si="306"/>
        <v>0</v>
      </c>
      <c r="EC93" s="225">
        <f t="shared" si="306"/>
        <v>0</v>
      </c>
      <c r="ED93" s="225">
        <f t="shared" si="306"/>
        <v>0</v>
      </c>
      <c r="EE93" s="225">
        <f t="shared" si="306"/>
        <v>0</v>
      </c>
      <c r="EF93" s="225">
        <f t="shared" si="180"/>
        <v>0</v>
      </c>
      <c r="EG93" s="225">
        <f t="shared" si="181"/>
        <v>0</v>
      </c>
      <c r="EH93" s="212"/>
      <c r="EI93" s="212"/>
      <c r="EJ93" s="212"/>
      <c r="EK93" s="214"/>
      <c r="EL93" s="212">
        <f t="shared" si="201"/>
        <v>30</v>
      </c>
      <c r="EM93" s="224">
        <f t="shared" si="305"/>
        <v>0</v>
      </c>
      <c r="EN93" s="225">
        <f>IFERROR(INDEX(RTO2CF,$EL93,'ANVA-MDS'!EB$7),0)</f>
        <v>0</v>
      </c>
      <c r="EO93" s="225">
        <f>IFERROR(INDEX(RTO2CF,$EL93,'ANVA-MDS'!EC$7),0)</f>
        <v>0</v>
      </c>
      <c r="EP93" s="225">
        <f>IFERROR(INDEX(RTO2CF,$EL93,'ANVA-MDS'!ED$7),0)</f>
        <v>0</v>
      </c>
      <c r="EQ93" s="225">
        <f>IFERROR(INDEX(RTO2CF,$EL93,'ANVA-MDS'!EE$7),0)</f>
        <v>0</v>
      </c>
      <c r="ER93" s="225">
        <f t="shared" si="183"/>
        <v>0</v>
      </c>
      <c r="ES93" s="225">
        <f t="shared" si="184"/>
        <v>0</v>
      </c>
      <c r="ET93" s="212"/>
      <c r="EU93" s="212"/>
      <c r="EV93" s="212"/>
      <c r="EW93" s="214"/>
      <c r="EX93" s="225">
        <f t="shared" si="185"/>
        <v>0</v>
      </c>
      <c r="EY93" s="214"/>
      <c r="EZ93" s="214"/>
    </row>
    <row r="94" spans="1:156" ht="12.75" customHeight="1" x14ac:dyDescent="0.25">
      <c r="J94" s="228">
        <v>30</v>
      </c>
      <c r="K94" s="229">
        <f t="shared" si="289"/>
        <v>0</v>
      </c>
      <c r="L94" s="230">
        <f t="shared" si="290"/>
        <v>2.0000000000000001E-4</v>
      </c>
      <c r="M94" s="230" t="str">
        <f t="shared" si="307"/>
        <v>ns</v>
      </c>
      <c r="N94" s="230" t="str">
        <f t="shared" si="307"/>
        <v>ns</v>
      </c>
      <c r="O94" s="230" t="str">
        <f t="shared" si="307"/>
        <v>ns</v>
      </c>
      <c r="P94" s="230" t="str">
        <f t="shared" si="307"/>
        <v>ns</v>
      </c>
      <c r="Q94" s="230" t="str">
        <f t="shared" si="307"/>
        <v>ns</v>
      </c>
      <c r="R94" s="230" t="str">
        <f t="shared" si="307"/>
        <v>ns</v>
      </c>
      <c r="S94" s="230" t="str">
        <f t="shared" si="307"/>
        <v>ns</v>
      </c>
      <c r="T94" s="230" t="str">
        <f t="shared" si="307"/>
        <v>ns</v>
      </c>
      <c r="U94" s="230" t="str">
        <f t="shared" si="307"/>
        <v>ns</v>
      </c>
      <c r="V94" s="230" t="str">
        <f t="shared" si="307"/>
        <v>ns</v>
      </c>
      <c r="W94" s="230" t="str">
        <f t="shared" si="308"/>
        <v>ns</v>
      </c>
      <c r="X94" s="230" t="str">
        <f t="shared" si="308"/>
        <v>ns</v>
      </c>
      <c r="Y94" s="230" t="str">
        <f t="shared" si="308"/>
        <v>ns</v>
      </c>
      <c r="Z94" s="230" t="str">
        <f t="shared" si="308"/>
        <v>ns</v>
      </c>
      <c r="AA94" s="230" t="str">
        <f t="shared" si="308"/>
        <v>ns</v>
      </c>
      <c r="AB94" s="230" t="str">
        <f t="shared" si="308"/>
        <v>ns</v>
      </c>
      <c r="AC94" s="230" t="str">
        <f t="shared" si="308"/>
        <v>ns</v>
      </c>
      <c r="AD94" s="230" t="str">
        <f t="shared" si="308"/>
        <v>ns</v>
      </c>
      <c r="AE94" s="230" t="str">
        <f t="shared" si="308"/>
        <v>ns</v>
      </c>
      <c r="AF94" s="230" t="str">
        <f t="shared" si="308"/>
        <v>ns</v>
      </c>
      <c r="AG94" s="230" t="str">
        <f t="shared" si="309"/>
        <v>ns</v>
      </c>
      <c r="AH94" s="230" t="str">
        <f t="shared" si="309"/>
        <v>ns</v>
      </c>
      <c r="AI94" s="230" t="str">
        <f t="shared" si="309"/>
        <v>ns</v>
      </c>
      <c r="AJ94" s="230" t="str">
        <f t="shared" si="309"/>
        <v>ns</v>
      </c>
      <c r="AK94" s="230" t="str">
        <f t="shared" si="309"/>
        <v>ns</v>
      </c>
      <c r="AL94" s="230" t="str">
        <f t="shared" si="309"/>
        <v>ns</v>
      </c>
      <c r="AM94" s="230" t="str">
        <f t="shared" si="309"/>
        <v>ns</v>
      </c>
      <c r="AN94" s="230" t="str">
        <f t="shared" si="309"/>
        <v>ns</v>
      </c>
      <c r="AO94" s="230" t="str">
        <f t="shared" si="309"/>
        <v>ns</v>
      </c>
      <c r="AP94" s="230" t="str">
        <f t="shared" si="309"/>
        <v>ns</v>
      </c>
      <c r="AQ94" s="230" t="str">
        <f t="shared" si="310"/>
        <v/>
      </c>
      <c r="AR94" s="230" t="str">
        <f t="shared" si="310"/>
        <v/>
      </c>
      <c r="AS94" s="230" t="str">
        <f t="shared" si="310"/>
        <v/>
      </c>
      <c r="AT94" s="230" t="str">
        <f t="shared" si="310"/>
        <v/>
      </c>
      <c r="AU94" s="230" t="str">
        <f t="shared" si="310"/>
        <v/>
      </c>
      <c r="AV94" s="230" t="str">
        <f t="shared" si="310"/>
        <v/>
      </c>
      <c r="AW94" s="230" t="str">
        <f t="shared" si="310"/>
        <v/>
      </c>
      <c r="AX94" s="230" t="str">
        <f t="shared" si="310"/>
        <v/>
      </c>
      <c r="AY94" s="230" t="str">
        <f t="shared" si="310"/>
        <v/>
      </c>
      <c r="AZ94" s="230" t="str">
        <f t="shared" si="310"/>
        <v/>
      </c>
      <c r="BA94" s="230" t="str">
        <f t="shared" si="311"/>
        <v/>
      </c>
      <c r="BB94" s="230" t="str">
        <f t="shared" si="311"/>
        <v/>
      </c>
      <c r="BC94" s="230" t="str">
        <f t="shared" si="311"/>
        <v/>
      </c>
      <c r="BD94" s="230" t="str">
        <f t="shared" si="311"/>
        <v/>
      </c>
      <c r="BE94" s="230" t="str">
        <f t="shared" si="311"/>
        <v/>
      </c>
      <c r="BF94" s="230" t="str">
        <f t="shared" si="311"/>
        <v/>
      </c>
      <c r="BG94" s="230" t="str">
        <f t="shared" si="311"/>
        <v/>
      </c>
      <c r="BH94" s="230" t="str">
        <f t="shared" si="311"/>
        <v/>
      </c>
      <c r="BI94" s="230" t="str">
        <f t="shared" si="311"/>
        <v/>
      </c>
      <c r="BJ94" s="230" t="str">
        <f t="shared" si="311"/>
        <v/>
      </c>
      <c r="BK94" s="243"/>
      <c r="BL94" s="243"/>
      <c r="BS94" s="197"/>
      <c r="BT94" s="197"/>
      <c r="BV94" s="228">
        <v>30</v>
      </c>
      <c r="BW94" s="229">
        <f t="shared" si="296"/>
        <v>0</v>
      </c>
      <c r="BX94" s="230">
        <f t="shared" si="297"/>
        <v>2.0000000000000001E-4</v>
      </c>
      <c r="BY94" s="231" t="str">
        <f t="shared" si="312"/>
        <v>s</v>
      </c>
      <c r="BZ94" s="231" t="str">
        <f t="shared" si="312"/>
        <v>s</v>
      </c>
      <c r="CA94" s="231" t="str">
        <f t="shared" si="312"/>
        <v>s</v>
      </c>
      <c r="CB94" s="231" t="str">
        <f t="shared" si="312"/>
        <v>s</v>
      </c>
      <c r="CC94" s="231" t="str">
        <f t="shared" si="312"/>
        <v>s</v>
      </c>
      <c r="CD94" s="231" t="str">
        <f t="shared" si="312"/>
        <v>s</v>
      </c>
      <c r="CE94" s="231" t="str">
        <f t="shared" si="312"/>
        <v>s</v>
      </c>
      <c r="CF94" s="231" t="str">
        <f t="shared" si="312"/>
        <v>ns</v>
      </c>
      <c r="CG94" s="231" t="str">
        <f t="shared" si="312"/>
        <v>ns</v>
      </c>
      <c r="CH94" s="231" t="str">
        <f t="shared" si="312"/>
        <v>ns</v>
      </c>
      <c r="CI94" s="231" t="str">
        <f t="shared" si="313"/>
        <v>ns</v>
      </c>
      <c r="CJ94" s="231" t="str">
        <f t="shared" si="313"/>
        <v>ns</v>
      </c>
      <c r="CK94" s="231" t="str">
        <f t="shared" si="313"/>
        <v>ns</v>
      </c>
      <c r="CL94" s="231" t="str">
        <f t="shared" si="313"/>
        <v>ns</v>
      </c>
      <c r="CM94" s="231" t="str">
        <f t="shared" si="313"/>
        <v>ns</v>
      </c>
      <c r="CN94" s="231" t="str">
        <f t="shared" si="313"/>
        <v>ns</v>
      </c>
      <c r="CO94" s="231" t="str">
        <f t="shared" si="313"/>
        <v>ns</v>
      </c>
      <c r="CP94" s="231" t="str">
        <f t="shared" si="313"/>
        <v>ns</v>
      </c>
      <c r="CQ94" s="231" t="str">
        <f t="shared" si="313"/>
        <v>ns</v>
      </c>
      <c r="CR94" s="231" t="str">
        <f t="shared" si="313"/>
        <v>ns</v>
      </c>
      <c r="CS94" s="231" t="str">
        <f t="shared" si="314"/>
        <v>ns</v>
      </c>
      <c r="CT94" s="231" t="str">
        <f t="shared" si="314"/>
        <v>ns</v>
      </c>
      <c r="CU94" s="231" t="str">
        <f t="shared" si="314"/>
        <v>ns</v>
      </c>
      <c r="CV94" s="231" t="str">
        <f t="shared" si="314"/>
        <v>ns</v>
      </c>
      <c r="CW94" s="231" t="str">
        <f t="shared" si="314"/>
        <v>ns</v>
      </c>
      <c r="CX94" s="231" t="str">
        <f t="shared" si="314"/>
        <v>ns</v>
      </c>
      <c r="CY94" s="231" t="str">
        <f t="shared" si="314"/>
        <v>ns</v>
      </c>
      <c r="CZ94" s="231" t="str">
        <f t="shared" si="314"/>
        <v>ns</v>
      </c>
      <c r="DA94" s="231" t="str">
        <f t="shared" si="314"/>
        <v>ns</v>
      </c>
      <c r="DB94" s="231" t="str">
        <f t="shared" si="314"/>
        <v>ns</v>
      </c>
      <c r="DC94" s="231" t="str">
        <f t="shared" si="315"/>
        <v/>
      </c>
      <c r="DD94" s="231" t="str">
        <f t="shared" si="315"/>
        <v/>
      </c>
      <c r="DE94" s="231" t="str">
        <f t="shared" si="315"/>
        <v/>
      </c>
      <c r="DF94" s="231" t="str">
        <f t="shared" si="315"/>
        <v/>
      </c>
      <c r="DG94" s="231" t="str">
        <f t="shared" si="315"/>
        <v/>
      </c>
      <c r="DH94" s="231" t="str">
        <f t="shared" si="315"/>
        <v/>
      </c>
      <c r="DI94" s="231" t="str">
        <f t="shared" si="315"/>
        <v/>
      </c>
      <c r="DJ94" s="231" t="str">
        <f t="shared" si="315"/>
        <v/>
      </c>
      <c r="DK94" s="231" t="str">
        <f t="shared" si="315"/>
        <v/>
      </c>
      <c r="DL94" s="231" t="str">
        <f t="shared" si="315"/>
        <v/>
      </c>
      <c r="DM94" s="231" t="str">
        <f t="shared" si="316"/>
        <v/>
      </c>
      <c r="DN94" s="231" t="str">
        <f t="shared" si="316"/>
        <v/>
      </c>
      <c r="DO94" s="231" t="str">
        <f t="shared" si="316"/>
        <v/>
      </c>
      <c r="DP94" s="231" t="str">
        <f t="shared" si="316"/>
        <v/>
      </c>
      <c r="DQ94" s="231" t="str">
        <f t="shared" si="316"/>
        <v/>
      </c>
      <c r="DR94" s="231" t="str">
        <f t="shared" si="316"/>
        <v/>
      </c>
      <c r="DS94" s="231" t="str">
        <f t="shared" si="316"/>
        <v/>
      </c>
      <c r="DT94" s="231" t="str">
        <f t="shared" si="316"/>
        <v/>
      </c>
      <c r="DU94" s="231" t="str">
        <f t="shared" si="316"/>
        <v/>
      </c>
      <c r="DV94" s="231" t="str">
        <f t="shared" si="316"/>
        <v/>
      </c>
      <c r="DW94" s="232"/>
      <c r="DX94" s="232"/>
      <c r="DY94" s="243"/>
      <c r="DZ94" s="212">
        <f t="shared" si="200"/>
        <v>31</v>
      </c>
      <c r="EA94" s="224">
        <f t="shared" si="303"/>
        <v>0</v>
      </c>
      <c r="EB94" s="225">
        <f t="shared" si="306"/>
        <v>0</v>
      </c>
      <c r="EC94" s="225">
        <f t="shared" si="306"/>
        <v>0</v>
      </c>
      <c r="ED94" s="225">
        <f t="shared" si="306"/>
        <v>0</v>
      </c>
      <c r="EE94" s="225">
        <f t="shared" si="306"/>
        <v>0</v>
      </c>
      <c r="EF94" s="225">
        <f t="shared" si="180"/>
        <v>0</v>
      </c>
      <c r="EG94" s="225">
        <f t="shared" si="181"/>
        <v>0</v>
      </c>
      <c r="EH94" s="212"/>
      <c r="EI94" s="212"/>
      <c r="EJ94" s="212"/>
      <c r="EK94" s="214"/>
      <c r="EL94" s="212">
        <f t="shared" si="201"/>
        <v>31</v>
      </c>
      <c r="EM94" s="224">
        <f t="shared" si="305"/>
        <v>0</v>
      </c>
      <c r="EN94" s="225">
        <f>IFERROR(INDEX(RTO2CF,$EL94,'ANVA-MDS'!EB$7),0)</f>
        <v>0</v>
      </c>
      <c r="EO94" s="225">
        <f>IFERROR(INDEX(RTO2CF,$EL94,'ANVA-MDS'!EC$7),0)</f>
        <v>0</v>
      </c>
      <c r="EP94" s="225">
        <f>IFERROR(INDEX(RTO2CF,$EL94,'ANVA-MDS'!ED$7),0)</f>
        <v>0</v>
      </c>
      <c r="EQ94" s="225">
        <f>IFERROR(INDEX(RTO2CF,$EL94,'ANVA-MDS'!EE$7),0)</f>
        <v>0</v>
      </c>
      <c r="ER94" s="225">
        <f t="shared" si="183"/>
        <v>0</v>
      </c>
      <c r="ES94" s="225">
        <f t="shared" si="184"/>
        <v>0</v>
      </c>
      <c r="ET94" s="212"/>
      <c r="EU94" s="212"/>
      <c r="EV94" s="212"/>
      <c r="EW94" s="214"/>
      <c r="EX94" s="225">
        <f t="shared" si="185"/>
        <v>0</v>
      </c>
      <c r="EY94" s="214"/>
      <c r="EZ94" s="214"/>
    </row>
    <row r="95" spans="1:156" ht="12.75" customHeight="1" x14ac:dyDescent="0.25">
      <c r="J95" s="228">
        <v>31</v>
      </c>
      <c r="K95" s="229">
        <f t="shared" si="289"/>
        <v>0</v>
      </c>
      <c r="L95" s="230">
        <f t="shared" si="290"/>
        <v>1.9000000000000001E-4</v>
      </c>
      <c r="M95" s="230" t="str">
        <f t="shared" ref="M95:V104" si="317">IF(M$8&gt;$J95,"",IF($F$69&gt;$G$69,"ns",IF(ABS($L95-INDEX(RTO2SF_ORD,M$8,2))&gt;$B$84,"s","ns")))</f>
        <v>ns</v>
      </c>
      <c r="N95" s="230" t="str">
        <f t="shared" si="317"/>
        <v>ns</v>
      </c>
      <c r="O95" s="230" t="str">
        <f t="shared" si="317"/>
        <v>ns</v>
      </c>
      <c r="P95" s="230" t="str">
        <f t="shared" si="317"/>
        <v>ns</v>
      </c>
      <c r="Q95" s="230" t="str">
        <f t="shared" si="317"/>
        <v>ns</v>
      </c>
      <c r="R95" s="230" t="str">
        <f t="shared" si="317"/>
        <v>ns</v>
      </c>
      <c r="S95" s="230" t="str">
        <f t="shared" si="317"/>
        <v>ns</v>
      </c>
      <c r="T95" s="230" t="str">
        <f t="shared" si="317"/>
        <v>ns</v>
      </c>
      <c r="U95" s="230" t="str">
        <f t="shared" si="317"/>
        <v>ns</v>
      </c>
      <c r="V95" s="230" t="str">
        <f t="shared" si="317"/>
        <v>ns</v>
      </c>
      <c r="W95" s="230" t="str">
        <f t="shared" ref="W95:AF104" si="318">IF(W$8&gt;$J95,"",IF($F$69&gt;$G$69,"ns",IF(ABS($L95-INDEX(RTO2SF_ORD,W$8,2))&gt;$B$84,"s","ns")))</f>
        <v>ns</v>
      </c>
      <c r="X95" s="230" t="str">
        <f t="shared" si="318"/>
        <v>ns</v>
      </c>
      <c r="Y95" s="230" t="str">
        <f t="shared" si="318"/>
        <v>ns</v>
      </c>
      <c r="Z95" s="230" t="str">
        <f t="shared" si="318"/>
        <v>ns</v>
      </c>
      <c r="AA95" s="230" t="str">
        <f t="shared" si="318"/>
        <v>ns</v>
      </c>
      <c r="AB95" s="230" t="str">
        <f t="shared" si="318"/>
        <v>ns</v>
      </c>
      <c r="AC95" s="230" t="str">
        <f t="shared" si="318"/>
        <v>ns</v>
      </c>
      <c r="AD95" s="230" t="str">
        <f t="shared" si="318"/>
        <v>ns</v>
      </c>
      <c r="AE95" s="230" t="str">
        <f t="shared" si="318"/>
        <v>ns</v>
      </c>
      <c r="AF95" s="230" t="str">
        <f t="shared" si="318"/>
        <v>ns</v>
      </c>
      <c r="AG95" s="230" t="str">
        <f t="shared" ref="AG95:AP104" si="319">IF(AG$8&gt;$J95,"",IF($F$69&gt;$G$69,"ns",IF(ABS($L95-INDEX(RTO2SF_ORD,AG$8,2))&gt;$B$84,"s","ns")))</f>
        <v>ns</v>
      </c>
      <c r="AH95" s="230" t="str">
        <f t="shared" si="319"/>
        <v>ns</v>
      </c>
      <c r="AI95" s="230" t="str">
        <f t="shared" si="319"/>
        <v>ns</v>
      </c>
      <c r="AJ95" s="230" t="str">
        <f t="shared" si="319"/>
        <v>ns</v>
      </c>
      <c r="AK95" s="230" t="str">
        <f t="shared" si="319"/>
        <v>ns</v>
      </c>
      <c r="AL95" s="230" t="str">
        <f t="shared" si="319"/>
        <v>ns</v>
      </c>
      <c r="AM95" s="230" t="str">
        <f t="shared" si="319"/>
        <v>ns</v>
      </c>
      <c r="AN95" s="230" t="str">
        <f t="shared" si="319"/>
        <v>ns</v>
      </c>
      <c r="AO95" s="230" t="str">
        <f t="shared" si="319"/>
        <v>ns</v>
      </c>
      <c r="AP95" s="230" t="str">
        <f t="shared" si="319"/>
        <v>ns</v>
      </c>
      <c r="AQ95" s="230" t="str">
        <f t="shared" ref="AQ95:AZ104" si="320">IF(AQ$8&gt;$J95,"",IF($F$69&gt;$G$69,"ns",IF(ABS($L95-INDEX(RTO2SF_ORD,AQ$8,2))&gt;$B$84,"s","ns")))</f>
        <v>ns</v>
      </c>
      <c r="AR95" s="230" t="str">
        <f t="shared" si="320"/>
        <v/>
      </c>
      <c r="AS95" s="230" t="str">
        <f t="shared" si="320"/>
        <v/>
      </c>
      <c r="AT95" s="230" t="str">
        <f t="shared" si="320"/>
        <v/>
      </c>
      <c r="AU95" s="230" t="str">
        <f t="shared" si="320"/>
        <v/>
      </c>
      <c r="AV95" s="230" t="str">
        <f t="shared" si="320"/>
        <v/>
      </c>
      <c r="AW95" s="230" t="str">
        <f t="shared" si="320"/>
        <v/>
      </c>
      <c r="AX95" s="230" t="str">
        <f t="shared" si="320"/>
        <v/>
      </c>
      <c r="AY95" s="230" t="str">
        <f t="shared" si="320"/>
        <v/>
      </c>
      <c r="AZ95" s="230" t="str">
        <f t="shared" si="320"/>
        <v/>
      </c>
      <c r="BA95" s="230" t="str">
        <f t="shared" ref="BA95:BJ104" si="321">IF(BA$8&gt;$J95,"",IF($F$69&gt;$G$69,"ns",IF(ABS($L95-INDEX(RTO2SF_ORD,BA$8,2))&gt;$B$84,"s","ns")))</f>
        <v/>
      </c>
      <c r="BB95" s="230" t="str">
        <f t="shared" si="321"/>
        <v/>
      </c>
      <c r="BC95" s="230" t="str">
        <f t="shared" si="321"/>
        <v/>
      </c>
      <c r="BD95" s="230" t="str">
        <f t="shared" si="321"/>
        <v/>
      </c>
      <c r="BE95" s="230" t="str">
        <f t="shared" si="321"/>
        <v/>
      </c>
      <c r="BF95" s="230" t="str">
        <f t="shared" si="321"/>
        <v/>
      </c>
      <c r="BG95" s="230" t="str">
        <f t="shared" si="321"/>
        <v/>
      </c>
      <c r="BH95" s="230" t="str">
        <f t="shared" si="321"/>
        <v/>
      </c>
      <c r="BI95" s="230" t="str">
        <f t="shared" si="321"/>
        <v/>
      </c>
      <c r="BJ95" s="230" t="str">
        <f t="shared" si="321"/>
        <v/>
      </c>
      <c r="BK95" s="243"/>
      <c r="BL95" s="243"/>
      <c r="BS95" s="197"/>
      <c r="BT95" s="197"/>
      <c r="BV95" s="228">
        <v>31</v>
      </c>
      <c r="BW95" s="229">
        <f t="shared" si="296"/>
        <v>0</v>
      </c>
      <c r="BX95" s="230">
        <f t="shared" si="297"/>
        <v>1.9000000000000001E-4</v>
      </c>
      <c r="BY95" s="231" t="str">
        <f t="shared" ref="BY95:CH104" si="322">IF(BY$8&gt;$BV95,"",IF($BR$69&gt;$BS$69,"ns",IF(ABS($BX95-INDEX(RTO2CF_ORD,BY$8,2))&gt;$BN$84,"s","ns")))</f>
        <v>s</v>
      </c>
      <c r="BZ95" s="231" t="str">
        <f t="shared" si="322"/>
        <v>s</v>
      </c>
      <c r="CA95" s="231" t="str">
        <f t="shared" si="322"/>
        <v>s</v>
      </c>
      <c r="CB95" s="231" t="str">
        <f t="shared" si="322"/>
        <v>s</v>
      </c>
      <c r="CC95" s="231" t="str">
        <f t="shared" si="322"/>
        <v>s</v>
      </c>
      <c r="CD95" s="231" t="str">
        <f t="shared" si="322"/>
        <v>s</v>
      </c>
      <c r="CE95" s="231" t="str">
        <f t="shared" si="322"/>
        <v>s</v>
      </c>
      <c r="CF95" s="231" t="str">
        <f t="shared" si="322"/>
        <v>ns</v>
      </c>
      <c r="CG95" s="231" t="str">
        <f t="shared" si="322"/>
        <v>ns</v>
      </c>
      <c r="CH95" s="231" t="str">
        <f t="shared" si="322"/>
        <v>ns</v>
      </c>
      <c r="CI95" s="231" t="str">
        <f t="shared" ref="CI95:CR104" si="323">IF(CI$8&gt;$BV95,"",IF($BR$69&gt;$BS$69,"ns",IF(ABS($BX95-INDEX(RTO2CF_ORD,CI$8,2))&gt;$BN$84,"s","ns")))</f>
        <v>ns</v>
      </c>
      <c r="CJ95" s="231" t="str">
        <f t="shared" si="323"/>
        <v>ns</v>
      </c>
      <c r="CK95" s="231" t="str">
        <f t="shared" si="323"/>
        <v>ns</v>
      </c>
      <c r="CL95" s="231" t="str">
        <f t="shared" si="323"/>
        <v>ns</v>
      </c>
      <c r="CM95" s="231" t="str">
        <f t="shared" si="323"/>
        <v>ns</v>
      </c>
      <c r="CN95" s="231" t="str">
        <f t="shared" si="323"/>
        <v>ns</v>
      </c>
      <c r="CO95" s="231" t="str">
        <f t="shared" si="323"/>
        <v>ns</v>
      </c>
      <c r="CP95" s="231" t="str">
        <f t="shared" si="323"/>
        <v>ns</v>
      </c>
      <c r="CQ95" s="231" t="str">
        <f t="shared" si="323"/>
        <v>ns</v>
      </c>
      <c r="CR95" s="231" t="str">
        <f t="shared" si="323"/>
        <v>ns</v>
      </c>
      <c r="CS95" s="231" t="str">
        <f t="shared" ref="CS95:DB104" si="324">IF(CS$8&gt;$BV95,"",IF($BR$69&gt;$BS$69,"ns",IF(ABS($BX95-INDEX(RTO2CF_ORD,CS$8,2))&gt;$BN$84,"s","ns")))</f>
        <v>ns</v>
      </c>
      <c r="CT95" s="231" t="str">
        <f t="shared" si="324"/>
        <v>ns</v>
      </c>
      <c r="CU95" s="231" t="str">
        <f t="shared" si="324"/>
        <v>ns</v>
      </c>
      <c r="CV95" s="231" t="str">
        <f t="shared" si="324"/>
        <v>ns</v>
      </c>
      <c r="CW95" s="231" t="str">
        <f t="shared" si="324"/>
        <v>ns</v>
      </c>
      <c r="CX95" s="231" t="str">
        <f t="shared" si="324"/>
        <v>ns</v>
      </c>
      <c r="CY95" s="231" t="str">
        <f t="shared" si="324"/>
        <v>ns</v>
      </c>
      <c r="CZ95" s="231" t="str">
        <f t="shared" si="324"/>
        <v>ns</v>
      </c>
      <c r="DA95" s="231" t="str">
        <f t="shared" si="324"/>
        <v>ns</v>
      </c>
      <c r="DB95" s="231" t="str">
        <f t="shared" si="324"/>
        <v>ns</v>
      </c>
      <c r="DC95" s="231" t="str">
        <f t="shared" ref="DC95:DL104" si="325">IF(DC$8&gt;$BV95,"",IF($BR$69&gt;$BS$69,"ns",IF(ABS($BX95-INDEX(RTO2CF_ORD,DC$8,2))&gt;$BN$84,"s","ns")))</f>
        <v>ns</v>
      </c>
      <c r="DD95" s="231" t="str">
        <f t="shared" si="325"/>
        <v/>
      </c>
      <c r="DE95" s="231" t="str">
        <f t="shared" si="325"/>
        <v/>
      </c>
      <c r="DF95" s="231" t="str">
        <f t="shared" si="325"/>
        <v/>
      </c>
      <c r="DG95" s="231" t="str">
        <f t="shared" si="325"/>
        <v/>
      </c>
      <c r="DH95" s="231" t="str">
        <f t="shared" si="325"/>
        <v/>
      </c>
      <c r="DI95" s="231" t="str">
        <f t="shared" si="325"/>
        <v/>
      </c>
      <c r="DJ95" s="231" t="str">
        <f t="shared" si="325"/>
        <v/>
      </c>
      <c r="DK95" s="231" t="str">
        <f t="shared" si="325"/>
        <v/>
      </c>
      <c r="DL95" s="231" t="str">
        <f t="shared" si="325"/>
        <v/>
      </c>
      <c r="DM95" s="231" t="str">
        <f t="shared" ref="DM95:DV104" si="326">IF(DM$8&gt;$BV95,"",IF($BR$69&gt;$BS$69,"ns",IF(ABS($BX95-INDEX(RTO2CF_ORD,DM$8,2))&gt;$BN$84,"s","ns")))</f>
        <v/>
      </c>
      <c r="DN95" s="231" t="str">
        <f t="shared" si="326"/>
        <v/>
      </c>
      <c r="DO95" s="231" t="str">
        <f t="shared" si="326"/>
        <v/>
      </c>
      <c r="DP95" s="231" t="str">
        <f t="shared" si="326"/>
        <v/>
      </c>
      <c r="DQ95" s="231" t="str">
        <f t="shared" si="326"/>
        <v/>
      </c>
      <c r="DR95" s="231" t="str">
        <f t="shared" si="326"/>
        <v/>
      </c>
      <c r="DS95" s="231" t="str">
        <f t="shared" si="326"/>
        <v/>
      </c>
      <c r="DT95" s="231" t="str">
        <f t="shared" si="326"/>
        <v/>
      </c>
      <c r="DU95" s="231" t="str">
        <f t="shared" si="326"/>
        <v/>
      </c>
      <c r="DV95" s="231" t="str">
        <f t="shared" si="326"/>
        <v/>
      </c>
      <c r="DW95" s="232"/>
      <c r="DX95" s="232"/>
      <c r="DY95" s="243"/>
      <c r="DZ95" s="212">
        <f t="shared" si="200"/>
        <v>32</v>
      </c>
      <c r="EA95" s="224">
        <f t="shared" si="303"/>
        <v>0</v>
      </c>
      <c r="EB95" s="225">
        <f t="shared" si="306"/>
        <v>0</v>
      </c>
      <c r="EC95" s="225">
        <f t="shared" si="306"/>
        <v>0</v>
      </c>
      <c r="ED95" s="225">
        <f t="shared" si="306"/>
        <v>0</v>
      </c>
      <c r="EE95" s="225">
        <f t="shared" si="306"/>
        <v>0</v>
      </c>
      <c r="EF95" s="225">
        <f t="shared" si="180"/>
        <v>0</v>
      </c>
      <c r="EG95" s="225">
        <f t="shared" si="181"/>
        <v>0</v>
      </c>
      <c r="EH95" s="212"/>
      <c r="EI95" s="212"/>
      <c r="EJ95" s="212"/>
      <c r="EK95" s="214"/>
      <c r="EL95" s="212">
        <f t="shared" si="201"/>
        <v>32</v>
      </c>
      <c r="EM95" s="224">
        <f t="shared" si="305"/>
        <v>0</v>
      </c>
      <c r="EN95" s="225">
        <f>IFERROR(INDEX(RTO2CF,$EL95,'ANVA-MDS'!EB$7),0)</f>
        <v>0</v>
      </c>
      <c r="EO95" s="225">
        <f>IFERROR(INDEX(RTO2CF,$EL95,'ANVA-MDS'!EC$7),0)</f>
        <v>0</v>
      </c>
      <c r="EP95" s="225">
        <f>IFERROR(INDEX(RTO2CF,$EL95,'ANVA-MDS'!ED$7),0)</f>
        <v>0</v>
      </c>
      <c r="EQ95" s="225">
        <f>IFERROR(INDEX(RTO2CF,$EL95,'ANVA-MDS'!EE$7),0)</f>
        <v>0</v>
      </c>
      <c r="ER95" s="225">
        <f t="shared" si="183"/>
        <v>0</v>
      </c>
      <c r="ES95" s="225">
        <f t="shared" si="184"/>
        <v>0</v>
      </c>
      <c r="ET95" s="212"/>
      <c r="EU95" s="212"/>
      <c r="EV95" s="212"/>
      <c r="EW95" s="214"/>
      <c r="EX95" s="225">
        <f t="shared" si="185"/>
        <v>0</v>
      </c>
      <c r="EY95" s="214"/>
      <c r="EZ95" s="214"/>
    </row>
    <row r="96" spans="1:156" ht="12.75" customHeight="1" x14ac:dyDescent="0.25">
      <c r="J96" s="228">
        <v>32</v>
      </c>
      <c r="K96" s="229">
        <f t="shared" si="289"/>
        <v>0</v>
      </c>
      <c r="L96" s="230">
        <f t="shared" si="290"/>
        <v>1.8000000000000001E-4</v>
      </c>
      <c r="M96" s="230" t="str">
        <f t="shared" si="317"/>
        <v>ns</v>
      </c>
      <c r="N96" s="230" t="str">
        <f t="shared" si="317"/>
        <v>ns</v>
      </c>
      <c r="O96" s="230" t="str">
        <f t="shared" si="317"/>
        <v>ns</v>
      </c>
      <c r="P96" s="230" t="str">
        <f t="shared" si="317"/>
        <v>ns</v>
      </c>
      <c r="Q96" s="230" t="str">
        <f t="shared" si="317"/>
        <v>ns</v>
      </c>
      <c r="R96" s="230" t="str">
        <f t="shared" si="317"/>
        <v>ns</v>
      </c>
      <c r="S96" s="230" t="str">
        <f t="shared" si="317"/>
        <v>ns</v>
      </c>
      <c r="T96" s="230" t="str">
        <f t="shared" si="317"/>
        <v>ns</v>
      </c>
      <c r="U96" s="230" t="str">
        <f t="shared" si="317"/>
        <v>ns</v>
      </c>
      <c r="V96" s="230" t="str">
        <f t="shared" si="317"/>
        <v>ns</v>
      </c>
      <c r="W96" s="230" t="str">
        <f t="shared" si="318"/>
        <v>ns</v>
      </c>
      <c r="X96" s="230" t="str">
        <f t="shared" si="318"/>
        <v>ns</v>
      </c>
      <c r="Y96" s="230" t="str">
        <f t="shared" si="318"/>
        <v>ns</v>
      </c>
      <c r="Z96" s="230" t="str">
        <f t="shared" si="318"/>
        <v>ns</v>
      </c>
      <c r="AA96" s="230" t="str">
        <f t="shared" si="318"/>
        <v>ns</v>
      </c>
      <c r="AB96" s="230" t="str">
        <f t="shared" si="318"/>
        <v>ns</v>
      </c>
      <c r="AC96" s="230" t="str">
        <f t="shared" si="318"/>
        <v>ns</v>
      </c>
      <c r="AD96" s="230" t="str">
        <f t="shared" si="318"/>
        <v>ns</v>
      </c>
      <c r="AE96" s="230" t="str">
        <f t="shared" si="318"/>
        <v>ns</v>
      </c>
      <c r="AF96" s="230" t="str">
        <f t="shared" si="318"/>
        <v>ns</v>
      </c>
      <c r="AG96" s="230" t="str">
        <f t="shared" si="319"/>
        <v>ns</v>
      </c>
      <c r="AH96" s="230" t="str">
        <f t="shared" si="319"/>
        <v>ns</v>
      </c>
      <c r="AI96" s="230" t="str">
        <f t="shared" si="319"/>
        <v>ns</v>
      </c>
      <c r="AJ96" s="230" t="str">
        <f t="shared" si="319"/>
        <v>ns</v>
      </c>
      <c r="AK96" s="230" t="str">
        <f t="shared" si="319"/>
        <v>ns</v>
      </c>
      <c r="AL96" s="230" t="str">
        <f t="shared" si="319"/>
        <v>ns</v>
      </c>
      <c r="AM96" s="230" t="str">
        <f t="shared" si="319"/>
        <v>ns</v>
      </c>
      <c r="AN96" s="230" t="str">
        <f t="shared" si="319"/>
        <v>ns</v>
      </c>
      <c r="AO96" s="230" t="str">
        <f t="shared" si="319"/>
        <v>ns</v>
      </c>
      <c r="AP96" s="230" t="str">
        <f t="shared" si="319"/>
        <v>ns</v>
      </c>
      <c r="AQ96" s="230" t="str">
        <f t="shared" si="320"/>
        <v>ns</v>
      </c>
      <c r="AR96" s="230" t="str">
        <f t="shared" si="320"/>
        <v>ns</v>
      </c>
      <c r="AS96" s="230" t="str">
        <f t="shared" si="320"/>
        <v/>
      </c>
      <c r="AT96" s="230" t="str">
        <f t="shared" si="320"/>
        <v/>
      </c>
      <c r="AU96" s="230" t="str">
        <f t="shared" si="320"/>
        <v/>
      </c>
      <c r="AV96" s="230" t="str">
        <f t="shared" si="320"/>
        <v/>
      </c>
      <c r="AW96" s="230" t="str">
        <f t="shared" si="320"/>
        <v/>
      </c>
      <c r="AX96" s="230" t="str">
        <f t="shared" si="320"/>
        <v/>
      </c>
      <c r="AY96" s="230" t="str">
        <f t="shared" si="320"/>
        <v/>
      </c>
      <c r="AZ96" s="230" t="str">
        <f t="shared" si="320"/>
        <v/>
      </c>
      <c r="BA96" s="230" t="str">
        <f t="shared" si="321"/>
        <v/>
      </c>
      <c r="BB96" s="230" t="str">
        <f t="shared" si="321"/>
        <v/>
      </c>
      <c r="BC96" s="230" t="str">
        <f t="shared" si="321"/>
        <v/>
      </c>
      <c r="BD96" s="230" t="str">
        <f t="shared" si="321"/>
        <v/>
      </c>
      <c r="BE96" s="230" t="str">
        <f t="shared" si="321"/>
        <v/>
      </c>
      <c r="BF96" s="230" t="str">
        <f t="shared" si="321"/>
        <v/>
      </c>
      <c r="BG96" s="230" t="str">
        <f t="shared" si="321"/>
        <v/>
      </c>
      <c r="BH96" s="230" t="str">
        <f t="shared" si="321"/>
        <v/>
      </c>
      <c r="BI96" s="230" t="str">
        <f t="shared" si="321"/>
        <v/>
      </c>
      <c r="BJ96" s="230" t="str">
        <f t="shared" si="321"/>
        <v/>
      </c>
      <c r="BS96" s="197"/>
      <c r="BT96" s="197"/>
      <c r="BV96" s="228">
        <v>32</v>
      </c>
      <c r="BW96" s="229">
        <f t="shared" si="296"/>
        <v>0</v>
      </c>
      <c r="BX96" s="230">
        <f t="shared" si="297"/>
        <v>1.8000000000000001E-4</v>
      </c>
      <c r="BY96" s="231" t="str">
        <f t="shared" si="322"/>
        <v>s</v>
      </c>
      <c r="BZ96" s="231" t="str">
        <f t="shared" si="322"/>
        <v>s</v>
      </c>
      <c r="CA96" s="231" t="str">
        <f t="shared" si="322"/>
        <v>s</v>
      </c>
      <c r="CB96" s="231" t="str">
        <f t="shared" si="322"/>
        <v>s</v>
      </c>
      <c r="CC96" s="231" t="str">
        <f t="shared" si="322"/>
        <v>s</v>
      </c>
      <c r="CD96" s="231" t="str">
        <f t="shared" si="322"/>
        <v>s</v>
      </c>
      <c r="CE96" s="231" t="str">
        <f t="shared" si="322"/>
        <v>s</v>
      </c>
      <c r="CF96" s="231" t="str">
        <f t="shared" si="322"/>
        <v>ns</v>
      </c>
      <c r="CG96" s="231" t="str">
        <f t="shared" si="322"/>
        <v>ns</v>
      </c>
      <c r="CH96" s="231" t="str">
        <f t="shared" si="322"/>
        <v>ns</v>
      </c>
      <c r="CI96" s="231" t="str">
        <f t="shared" si="323"/>
        <v>ns</v>
      </c>
      <c r="CJ96" s="231" t="str">
        <f t="shared" si="323"/>
        <v>ns</v>
      </c>
      <c r="CK96" s="231" t="str">
        <f t="shared" si="323"/>
        <v>ns</v>
      </c>
      <c r="CL96" s="231" t="str">
        <f t="shared" si="323"/>
        <v>ns</v>
      </c>
      <c r="CM96" s="231" t="str">
        <f t="shared" si="323"/>
        <v>ns</v>
      </c>
      <c r="CN96" s="231" t="str">
        <f t="shared" si="323"/>
        <v>ns</v>
      </c>
      <c r="CO96" s="231" t="str">
        <f t="shared" si="323"/>
        <v>ns</v>
      </c>
      <c r="CP96" s="231" t="str">
        <f t="shared" si="323"/>
        <v>ns</v>
      </c>
      <c r="CQ96" s="231" t="str">
        <f t="shared" si="323"/>
        <v>ns</v>
      </c>
      <c r="CR96" s="231" t="str">
        <f t="shared" si="323"/>
        <v>ns</v>
      </c>
      <c r="CS96" s="231" t="str">
        <f t="shared" si="324"/>
        <v>ns</v>
      </c>
      <c r="CT96" s="231" t="str">
        <f t="shared" si="324"/>
        <v>ns</v>
      </c>
      <c r="CU96" s="231" t="str">
        <f t="shared" si="324"/>
        <v>ns</v>
      </c>
      <c r="CV96" s="231" t="str">
        <f t="shared" si="324"/>
        <v>ns</v>
      </c>
      <c r="CW96" s="231" t="str">
        <f t="shared" si="324"/>
        <v>ns</v>
      </c>
      <c r="CX96" s="231" t="str">
        <f t="shared" si="324"/>
        <v>ns</v>
      </c>
      <c r="CY96" s="231" t="str">
        <f t="shared" si="324"/>
        <v>ns</v>
      </c>
      <c r="CZ96" s="231" t="str">
        <f t="shared" si="324"/>
        <v>ns</v>
      </c>
      <c r="DA96" s="231" t="str">
        <f t="shared" si="324"/>
        <v>ns</v>
      </c>
      <c r="DB96" s="231" t="str">
        <f t="shared" si="324"/>
        <v>ns</v>
      </c>
      <c r="DC96" s="231" t="str">
        <f t="shared" si="325"/>
        <v>ns</v>
      </c>
      <c r="DD96" s="231" t="str">
        <f t="shared" si="325"/>
        <v>ns</v>
      </c>
      <c r="DE96" s="231" t="str">
        <f t="shared" si="325"/>
        <v/>
      </c>
      <c r="DF96" s="231" t="str">
        <f t="shared" si="325"/>
        <v/>
      </c>
      <c r="DG96" s="231" t="str">
        <f t="shared" si="325"/>
        <v/>
      </c>
      <c r="DH96" s="231" t="str">
        <f t="shared" si="325"/>
        <v/>
      </c>
      <c r="DI96" s="231" t="str">
        <f t="shared" si="325"/>
        <v/>
      </c>
      <c r="DJ96" s="231" t="str">
        <f t="shared" si="325"/>
        <v/>
      </c>
      <c r="DK96" s="231" t="str">
        <f t="shared" si="325"/>
        <v/>
      </c>
      <c r="DL96" s="231" t="str">
        <f t="shared" si="325"/>
        <v/>
      </c>
      <c r="DM96" s="231" t="str">
        <f t="shared" si="326"/>
        <v/>
      </c>
      <c r="DN96" s="231" t="str">
        <f t="shared" si="326"/>
        <v/>
      </c>
      <c r="DO96" s="231" t="str">
        <f t="shared" si="326"/>
        <v/>
      </c>
      <c r="DP96" s="231" t="str">
        <f t="shared" si="326"/>
        <v/>
      </c>
      <c r="DQ96" s="231" t="str">
        <f t="shared" si="326"/>
        <v/>
      </c>
      <c r="DR96" s="231" t="str">
        <f t="shared" si="326"/>
        <v/>
      </c>
      <c r="DS96" s="231" t="str">
        <f t="shared" si="326"/>
        <v/>
      </c>
      <c r="DT96" s="231" t="str">
        <f t="shared" si="326"/>
        <v/>
      </c>
      <c r="DU96" s="231" t="str">
        <f t="shared" si="326"/>
        <v/>
      </c>
      <c r="DV96" s="231" t="str">
        <f t="shared" si="326"/>
        <v/>
      </c>
      <c r="DW96" s="232"/>
      <c r="DX96" s="232"/>
      <c r="DZ96" s="212">
        <f t="shared" si="200"/>
        <v>33</v>
      </c>
      <c r="EA96" s="224">
        <f t="shared" ref="EA96:EA113" si="327">IFERROR(INDEX(RTO2CV,$DZ96,1),0)</f>
        <v>0</v>
      </c>
      <c r="EB96" s="225">
        <f t="shared" si="306"/>
        <v>0</v>
      </c>
      <c r="EC96" s="225">
        <f t="shared" si="306"/>
        <v>0</v>
      </c>
      <c r="ED96" s="225">
        <f t="shared" si="306"/>
        <v>0</v>
      </c>
      <c r="EE96" s="225">
        <f t="shared" si="306"/>
        <v>0</v>
      </c>
      <c r="EF96" s="225">
        <f t="shared" si="180"/>
        <v>0</v>
      </c>
      <c r="EG96" s="225">
        <f t="shared" si="181"/>
        <v>0</v>
      </c>
      <c r="EH96" s="212"/>
      <c r="EI96" s="212"/>
      <c r="EJ96" s="212"/>
      <c r="EK96" s="214"/>
      <c r="EL96" s="212">
        <f t="shared" si="201"/>
        <v>33</v>
      </c>
      <c r="EM96" s="224">
        <f t="shared" ref="EM96:EM113" si="328">IFERROR(INDEX(RTO2CV,$EL96,1),0)</f>
        <v>0</v>
      </c>
      <c r="EN96" s="225">
        <f>IFERROR(INDEX(RTO2CF,$EL96,'ANVA-MDS'!EB$7),0)</f>
        <v>0</v>
      </c>
      <c r="EO96" s="225">
        <f>IFERROR(INDEX(RTO2CF,$EL96,'ANVA-MDS'!EC$7),0)</f>
        <v>0</v>
      </c>
      <c r="EP96" s="225">
        <f>IFERROR(INDEX(RTO2CF,$EL96,'ANVA-MDS'!ED$7),0)</f>
        <v>0</v>
      </c>
      <c r="EQ96" s="225">
        <f>IFERROR(INDEX(RTO2CF,$EL96,'ANVA-MDS'!EE$7),0)</f>
        <v>0</v>
      </c>
      <c r="ER96" s="225">
        <f t="shared" si="183"/>
        <v>0</v>
      </c>
      <c r="ES96" s="225">
        <f t="shared" si="184"/>
        <v>0</v>
      </c>
      <c r="ET96" s="212"/>
      <c r="EU96" s="212"/>
      <c r="EV96" s="212"/>
      <c r="EW96" s="214"/>
      <c r="EX96" s="225">
        <f t="shared" si="185"/>
        <v>0</v>
      </c>
      <c r="EY96" s="214"/>
      <c r="EZ96" s="214"/>
    </row>
    <row r="97" spans="10:156" ht="12.75" customHeight="1" x14ac:dyDescent="0.25">
      <c r="J97" s="228">
        <v>33</v>
      </c>
      <c r="K97" s="229">
        <f t="shared" ref="K97:K114" si="329">IFERROR(INDEX(RTO2SF_ORD,J97,1),"sd")</f>
        <v>0</v>
      </c>
      <c r="L97" s="230">
        <f t="shared" ref="L97:L114" si="330">IFERROR(INDEX(RTO2SF_ORD,J97,2),"sd")</f>
        <v>1.7000000000000001E-4</v>
      </c>
      <c r="M97" s="230" t="str">
        <f t="shared" si="317"/>
        <v>ns</v>
      </c>
      <c r="N97" s="230" t="str">
        <f t="shared" si="317"/>
        <v>ns</v>
      </c>
      <c r="O97" s="230" t="str">
        <f t="shared" si="317"/>
        <v>ns</v>
      </c>
      <c r="P97" s="230" t="str">
        <f t="shared" si="317"/>
        <v>ns</v>
      </c>
      <c r="Q97" s="230" t="str">
        <f t="shared" si="317"/>
        <v>ns</v>
      </c>
      <c r="R97" s="230" t="str">
        <f t="shared" si="317"/>
        <v>ns</v>
      </c>
      <c r="S97" s="230" t="str">
        <f t="shared" si="317"/>
        <v>ns</v>
      </c>
      <c r="T97" s="230" t="str">
        <f t="shared" si="317"/>
        <v>ns</v>
      </c>
      <c r="U97" s="230" t="str">
        <f t="shared" si="317"/>
        <v>ns</v>
      </c>
      <c r="V97" s="230" t="str">
        <f t="shared" si="317"/>
        <v>ns</v>
      </c>
      <c r="W97" s="230" t="str">
        <f t="shared" si="318"/>
        <v>ns</v>
      </c>
      <c r="X97" s="230" t="str">
        <f t="shared" si="318"/>
        <v>ns</v>
      </c>
      <c r="Y97" s="230" t="str">
        <f t="shared" si="318"/>
        <v>ns</v>
      </c>
      <c r="Z97" s="230" t="str">
        <f t="shared" si="318"/>
        <v>ns</v>
      </c>
      <c r="AA97" s="230" t="str">
        <f t="shared" si="318"/>
        <v>ns</v>
      </c>
      <c r="AB97" s="230" t="str">
        <f t="shared" si="318"/>
        <v>ns</v>
      </c>
      <c r="AC97" s="230" t="str">
        <f t="shared" si="318"/>
        <v>ns</v>
      </c>
      <c r="AD97" s="230" t="str">
        <f t="shared" si="318"/>
        <v>ns</v>
      </c>
      <c r="AE97" s="230" t="str">
        <f t="shared" si="318"/>
        <v>ns</v>
      </c>
      <c r="AF97" s="230" t="str">
        <f t="shared" si="318"/>
        <v>ns</v>
      </c>
      <c r="AG97" s="230" t="str">
        <f t="shared" si="319"/>
        <v>ns</v>
      </c>
      <c r="AH97" s="230" t="str">
        <f t="shared" si="319"/>
        <v>ns</v>
      </c>
      <c r="AI97" s="230" t="str">
        <f t="shared" si="319"/>
        <v>ns</v>
      </c>
      <c r="AJ97" s="230" t="str">
        <f t="shared" si="319"/>
        <v>ns</v>
      </c>
      <c r="AK97" s="230" t="str">
        <f t="shared" si="319"/>
        <v>ns</v>
      </c>
      <c r="AL97" s="230" t="str">
        <f t="shared" si="319"/>
        <v>ns</v>
      </c>
      <c r="AM97" s="230" t="str">
        <f t="shared" si="319"/>
        <v>ns</v>
      </c>
      <c r="AN97" s="230" t="str">
        <f t="shared" si="319"/>
        <v>ns</v>
      </c>
      <c r="AO97" s="230" t="str">
        <f t="shared" si="319"/>
        <v>ns</v>
      </c>
      <c r="AP97" s="230" t="str">
        <f t="shared" si="319"/>
        <v>ns</v>
      </c>
      <c r="AQ97" s="230" t="str">
        <f t="shared" si="320"/>
        <v>ns</v>
      </c>
      <c r="AR97" s="230" t="str">
        <f t="shared" si="320"/>
        <v>ns</v>
      </c>
      <c r="AS97" s="230" t="str">
        <f t="shared" si="320"/>
        <v>ns</v>
      </c>
      <c r="AT97" s="230" t="str">
        <f t="shared" si="320"/>
        <v/>
      </c>
      <c r="AU97" s="230" t="str">
        <f t="shared" si="320"/>
        <v/>
      </c>
      <c r="AV97" s="230" t="str">
        <f t="shared" si="320"/>
        <v/>
      </c>
      <c r="AW97" s="230" t="str">
        <f t="shared" si="320"/>
        <v/>
      </c>
      <c r="AX97" s="230" t="str">
        <f t="shared" si="320"/>
        <v/>
      </c>
      <c r="AY97" s="230" t="str">
        <f t="shared" si="320"/>
        <v/>
      </c>
      <c r="AZ97" s="230" t="str">
        <f t="shared" si="320"/>
        <v/>
      </c>
      <c r="BA97" s="230" t="str">
        <f t="shared" si="321"/>
        <v/>
      </c>
      <c r="BB97" s="230" t="str">
        <f t="shared" si="321"/>
        <v/>
      </c>
      <c r="BC97" s="230" t="str">
        <f t="shared" si="321"/>
        <v/>
      </c>
      <c r="BD97" s="230" t="str">
        <f t="shared" si="321"/>
        <v/>
      </c>
      <c r="BE97" s="230" t="str">
        <f t="shared" si="321"/>
        <v/>
      </c>
      <c r="BF97" s="230" t="str">
        <f t="shared" si="321"/>
        <v/>
      </c>
      <c r="BG97" s="230" t="str">
        <f t="shared" si="321"/>
        <v/>
      </c>
      <c r="BH97" s="230" t="str">
        <f t="shared" si="321"/>
        <v/>
      </c>
      <c r="BI97" s="230" t="str">
        <f t="shared" si="321"/>
        <v/>
      </c>
      <c r="BJ97" s="230" t="str">
        <f t="shared" si="321"/>
        <v/>
      </c>
      <c r="BS97" s="197"/>
      <c r="BT97" s="243"/>
      <c r="BV97" s="228">
        <v>33</v>
      </c>
      <c r="BW97" s="229">
        <f t="shared" ref="BW97:BW114" si="331">IFERROR(INDEX(RTO2CF_ORD,BV97,1),"sd")</f>
        <v>0</v>
      </c>
      <c r="BX97" s="230">
        <f t="shared" ref="BX97:BX114" si="332">IFERROR(INDEX(RTO2CF_ORD,BV97,2),"sd")</f>
        <v>1.7000000000000001E-4</v>
      </c>
      <c r="BY97" s="231" t="str">
        <f t="shared" si="322"/>
        <v>s</v>
      </c>
      <c r="BZ97" s="231" t="str">
        <f t="shared" si="322"/>
        <v>s</v>
      </c>
      <c r="CA97" s="231" t="str">
        <f t="shared" si="322"/>
        <v>s</v>
      </c>
      <c r="CB97" s="231" t="str">
        <f t="shared" si="322"/>
        <v>s</v>
      </c>
      <c r="CC97" s="231" t="str">
        <f t="shared" si="322"/>
        <v>s</v>
      </c>
      <c r="CD97" s="231" t="str">
        <f t="shared" si="322"/>
        <v>s</v>
      </c>
      <c r="CE97" s="231" t="str">
        <f t="shared" si="322"/>
        <v>s</v>
      </c>
      <c r="CF97" s="231" t="str">
        <f t="shared" si="322"/>
        <v>ns</v>
      </c>
      <c r="CG97" s="231" t="str">
        <f t="shared" si="322"/>
        <v>ns</v>
      </c>
      <c r="CH97" s="231" t="str">
        <f t="shared" si="322"/>
        <v>ns</v>
      </c>
      <c r="CI97" s="231" t="str">
        <f t="shared" si="323"/>
        <v>ns</v>
      </c>
      <c r="CJ97" s="231" t="str">
        <f t="shared" si="323"/>
        <v>ns</v>
      </c>
      <c r="CK97" s="231" t="str">
        <f t="shared" si="323"/>
        <v>ns</v>
      </c>
      <c r="CL97" s="231" t="str">
        <f t="shared" si="323"/>
        <v>ns</v>
      </c>
      <c r="CM97" s="231" t="str">
        <f t="shared" si="323"/>
        <v>ns</v>
      </c>
      <c r="CN97" s="231" t="str">
        <f t="shared" si="323"/>
        <v>ns</v>
      </c>
      <c r="CO97" s="231" t="str">
        <f t="shared" si="323"/>
        <v>ns</v>
      </c>
      <c r="CP97" s="231" t="str">
        <f t="shared" si="323"/>
        <v>ns</v>
      </c>
      <c r="CQ97" s="231" t="str">
        <f t="shared" si="323"/>
        <v>ns</v>
      </c>
      <c r="CR97" s="231" t="str">
        <f t="shared" si="323"/>
        <v>ns</v>
      </c>
      <c r="CS97" s="231" t="str">
        <f t="shared" si="324"/>
        <v>ns</v>
      </c>
      <c r="CT97" s="231" t="str">
        <f t="shared" si="324"/>
        <v>ns</v>
      </c>
      <c r="CU97" s="231" t="str">
        <f t="shared" si="324"/>
        <v>ns</v>
      </c>
      <c r="CV97" s="231" t="str">
        <f t="shared" si="324"/>
        <v>ns</v>
      </c>
      <c r="CW97" s="231" t="str">
        <f t="shared" si="324"/>
        <v>ns</v>
      </c>
      <c r="CX97" s="231" t="str">
        <f t="shared" si="324"/>
        <v>ns</v>
      </c>
      <c r="CY97" s="231" t="str">
        <f t="shared" si="324"/>
        <v>ns</v>
      </c>
      <c r="CZ97" s="231" t="str">
        <f t="shared" si="324"/>
        <v>ns</v>
      </c>
      <c r="DA97" s="231" t="str">
        <f t="shared" si="324"/>
        <v>ns</v>
      </c>
      <c r="DB97" s="231" t="str">
        <f t="shared" si="324"/>
        <v>ns</v>
      </c>
      <c r="DC97" s="231" t="str">
        <f t="shared" si="325"/>
        <v>ns</v>
      </c>
      <c r="DD97" s="231" t="str">
        <f t="shared" si="325"/>
        <v>ns</v>
      </c>
      <c r="DE97" s="231" t="str">
        <f t="shared" si="325"/>
        <v>ns</v>
      </c>
      <c r="DF97" s="231" t="str">
        <f t="shared" si="325"/>
        <v/>
      </c>
      <c r="DG97" s="231" t="str">
        <f t="shared" si="325"/>
        <v/>
      </c>
      <c r="DH97" s="231" t="str">
        <f t="shared" si="325"/>
        <v/>
      </c>
      <c r="DI97" s="231" t="str">
        <f t="shared" si="325"/>
        <v/>
      </c>
      <c r="DJ97" s="231" t="str">
        <f t="shared" si="325"/>
        <v/>
      </c>
      <c r="DK97" s="231" t="str">
        <f t="shared" si="325"/>
        <v/>
      </c>
      <c r="DL97" s="231" t="str">
        <f t="shared" si="325"/>
        <v/>
      </c>
      <c r="DM97" s="231" t="str">
        <f t="shared" si="326"/>
        <v/>
      </c>
      <c r="DN97" s="231" t="str">
        <f t="shared" si="326"/>
        <v/>
      </c>
      <c r="DO97" s="231" t="str">
        <f t="shared" si="326"/>
        <v/>
      </c>
      <c r="DP97" s="231" t="str">
        <f t="shared" si="326"/>
        <v/>
      </c>
      <c r="DQ97" s="231" t="str">
        <f t="shared" si="326"/>
        <v/>
      </c>
      <c r="DR97" s="231" t="str">
        <f t="shared" si="326"/>
        <v/>
      </c>
      <c r="DS97" s="231" t="str">
        <f t="shared" si="326"/>
        <v/>
      </c>
      <c r="DT97" s="231" t="str">
        <f t="shared" si="326"/>
        <v/>
      </c>
      <c r="DU97" s="231" t="str">
        <f t="shared" si="326"/>
        <v/>
      </c>
      <c r="DV97" s="231" t="str">
        <f t="shared" si="326"/>
        <v/>
      </c>
      <c r="DW97" s="232"/>
      <c r="DX97" s="232"/>
      <c r="DZ97" s="212">
        <f t="shared" si="200"/>
        <v>34</v>
      </c>
      <c r="EA97" s="224">
        <f t="shared" si="327"/>
        <v>0</v>
      </c>
      <c r="EB97" s="225">
        <f t="shared" si="306"/>
        <v>0</v>
      </c>
      <c r="EC97" s="225">
        <f t="shared" si="306"/>
        <v>0</v>
      </c>
      <c r="ED97" s="225">
        <f t="shared" si="306"/>
        <v>0</v>
      </c>
      <c r="EE97" s="225">
        <f t="shared" si="306"/>
        <v>0</v>
      </c>
      <c r="EF97" s="225">
        <f t="shared" si="180"/>
        <v>0</v>
      </c>
      <c r="EG97" s="225">
        <f t="shared" si="181"/>
        <v>0</v>
      </c>
      <c r="EH97" s="212"/>
      <c r="EI97" s="212"/>
      <c r="EJ97" s="212"/>
      <c r="EK97" s="214"/>
      <c r="EL97" s="212">
        <f t="shared" si="201"/>
        <v>34</v>
      </c>
      <c r="EM97" s="224">
        <f t="shared" si="328"/>
        <v>0</v>
      </c>
      <c r="EN97" s="225">
        <f>IFERROR(INDEX(RTO2CF,$EL97,'ANVA-MDS'!EB$7),0)</f>
        <v>0</v>
      </c>
      <c r="EO97" s="225">
        <f>IFERROR(INDEX(RTO2CF,$EL97,'ANVA-MDS'!EC$7),0)</f>
        <v>0</v>
      </c>
      <c r="EP97" s="225">
        <f>IFERROR(INDEX(RTO2CF,$EL97,'ANVA-MDS'!ED$7),0)</f>
        <v>0</v>
      </c>
      <c r="EQ97" s="225">
        <f>IFERROR(INDEX(RTO2CF,$EL97,'ANVA-MDS'!EE$7),0)</f>
        <v>0</v>
      </c>
      <c r="ER97" s="225">
        <f t="shared" si="183"/>
        <v>0</v>
      </c>
      <c r="ES97" s="225">
        <f t="shared" si="184"/>
        <v>0</v>
      </c>
      <c r="ET97" s="212"/>
      <c r="EU97" s="212"/>
      <c r="EV97" s="212"/>
      <c r="EW97" s="214"/>
      <c r="EX97" s="225">
        <f t="shared" si="185"/>
        <v>0</v>
      </c>
      <c r="EY97" s="214"/>
      <c r="EZ97" s="214"/>
    </row>
    <row r="98" spans="10:156" ht="12.75" customHeight="1" x14ac:dyDescent="0.25">
      <c r="J98" s="228">
        <v>34</v>
      </c>
      <c r="K98" s="229">
        <f t="shared" si="329"/>
        <v>0</v>
      </c>
      <c r="L98" s="230">
        <f t="shared" si="330"/>
        <v>1.6000000000000001E-4</v>
      </c>
      <c r="M98" s="230" t="str">
        <f t="shared" si="317"/>
        <v>ns</v>
      </c>
      <c r="N98" s="230" t="str">
        <f t="shared" si="317"/>
        <v>ns</v>
      </c>
      <c r="O98" s="230" t="str">
        <f t="shared" si="317"/>
        <v>ns</v>
      </c>
      <c r="P98" s="230" t="str">
        <f t="shared" si="317"/>
        <v>ns</v>
      </c>
      <c r="Q98" s="230" t="str">
        <f t="shared" si="317"/>
        <v>ns</v>
      </c>
      <c r="R98" s="230" t="str">
        <f t="shared" si="317"/>
        <v>ns</v>
      </c>
      <c r="S98" s="230" t="str">
        <f t="shared" si="317"/>
        <v>ns</v>
      </c>
      <c r="T98" s="230" t="str">
        <f t="shared" si="317"/>
        <v>ns</v>
      </c>
      <c r="U98" s="230" t="str">
        <f t="shared" si="317"/>
        <v>ns</v>
      </c>
      <c r="V98" s="230" t="str">
        <f t="shared" si="317"/>
        <v>ns</v>
      </c>
      <c r="W98" s="230" t="str">
        <f t="shared" si="318"/>
        <v>ns</v>
      </c>
      <c r="X98" s="230" t="str">
        <f t="shared" si="318"/>
        <v>ns</v>
      </c>
      <c r="Y98" s="230" t="str">
        <f t="shared" si="318"/>
        <v>ns</v>
      </c>
      <c r="Z98" s="230" t="str">
        <f t="shared" si="318"/>
        <v>ns</v>
      </c>
      <c r="AA98" s="230" t="str">
        <f t="shared" si="318"/>
        <v>ns</v>
      </c>
      <c r="AB98" s="230" t="str">
        <f t="shared" si="318"/>
        <v>ns</v>
      </c>
      <c r="AC98" s="230" t="str">
        <f t="shared" si="318"/>
        <v>ns</v>
      </c>
      <c r="AD98" s="230" t="str">
        <f t="shared" si="318"/>
        <v>ns</v>
      </c>
      <c r="AE98" s="230" t="str">
        <f t="shared" si="318"/>
        <v>ns</v>
      </c>
      <c r="AF98" s="230" t="str">
        <f t="shared" si="318"/>
        <v>ns</v>
      </c>
      <c r="AG98" s="230" t="str">
        <f t="shared" si="319"/>
        <v>ns</v>
      </c>
      <c r="AH98" s="230" t="str">
        <f t="shared" si="319"/>
        <v>ns</v>
      </c>
      <c r="AI98" s="230" t="str">
        <f t="shared" si="319"/>
        <v>ns</v>
      </c>
      <c r="AJ98" s="230" t="str">
        <f t="shared" si="319"/>
        <v>ns</v>
      </c>
      <c r="AK98" s="230" t="str">
        <f t="shared" si="319"/>
        <v>ns</v>
      </c>
      <c r="AL98" s="230" t="str">
        <f t="shared" si="319"/>
        <v>ns</v>
      </c>
      <c r="AM98" s="230" t="str">
        <f t="shared" si="319"/>
        <v>ns</v>
      </c>
      <c r="AN98" s="230" t="str">
        <f t="shared" si="319"/>
        <v>ns</v>
      </c>
      <c r="AO98" s="230" t="str">
        <f t="shared" si="319"/>
        <v>ns</v>
      </c>
      <c r="AP98" s="230" t="str">
        <f t="shared" si="319"/>
        <v>ns</v>
      </c>
      <c r="AQ98" s="230" t="str">
        <f t="shared" si="320"/>
        <v>ns</v>
      </c>
      <c r="AR98" s="230" t="str">
        <f t="shared" si="320"/>
        <v>ns</v>
      </c>
      <c r="AS98" s="230" t="str">
        <f t="shared" si="320"/>
        <v>ns</v>
      </c>
      <c r="AT98" s="230" t="str">
        <f t="shared" si="320"/>
        <v>ns</v>
      </c>
      <c r="AU98" s="230" t="str">
        <f t="shared" si="320"/>
        <v/>
      </c>
      <c r="AV98" s="230" t="str">
        <f t="shared" si="320"/>
        <v/>
      </c>
      <c r="AW98" s="230" t="str">
        <f t="shared" si="320"/>
        <v/>
      </c>
      <c r="AX98" s="230" t="str">
        <f t="shared" si="320"/>
        <v/>
      </c>
      <c r="AY98" s="230" t="str">
        <f t="shared" si="320"/>
        <v/>
      </c>
      <c r="AZ98" s="230" t="str">
        <f t="shared" si="320"/>
        <v/>
      </c>
      <c r="BA98" s="230" t="str">
        <f t="shared" si="321"/>
        <v/>
      </c>
      <c r="BB98" s="230" t="str">
        <f t="shared" si="321"/>
        <v/>
      </c>
      <c r="BC98" s="230" t="str">
        <f t="shared" si="321"/>
        <v/>
      </c>
      <c r="BD98" s="230" t="str">
        <f t="shared" si="321"/>
        <v/>
      </c>
      <c r="BE98" s="230" t="str">
        <f t="shared" si="321"/>
        <v/>
      </c>
      <c r="BF98" s="230" t="str">
        <f t="shared" si="321"/>
        <v/>
      </c>
      <c r="BG98" s="230" t="str">
        <f t="shared" si="321"/>
        <v/>
      </c>
      <c r="BH98" s="230" t="str">
        <f t="shared" si="321"/>
        <v/>
      </c>
      <c r="BI98" s="230" t="str">
        <f t="shared" si="321"/>
        <v/>
      </c>
      <c r="BJ98" s="230" t="str">
        <f t="shared" si="321"/>
        <v/>
      </c>
      <c r="BS98" s="197"/>
      <c r="BT98" s="243"/>
      <c r="BV98" s="228">
        <v>34</v>
      </c>
      <c r="BW98" s="229">
        <f t="shared" si="331"/>
        <v>0</v>
      </c>
      <c r="BX98" s="230">
        <f t="shared" si="332"/>
        <v>1.6000000000000001E-4</v>
      </c>
      <c r="BY98" s="231" t="str">
        <f t="shared" si="322"/>
        <v>s</v>
      </c>
      <c r="BZ98" s="231" t="str">
        <f t="shared" si="322"/>
        <v>s</v>
      </c>
      <c r="CA98" s="231" t="str">
        <f t="shared" si="322"/>
        <v>s</v>
      </c>
      <c r="CB98" s="231" t="str">
        <f t="shared" si="322"/>
        <v>s</v>
      </c>
      <c r="CC98" s="231" t="str">
        <f t="shared" si="322"/>
        <v>s</v>
      </c>
      <c r="CD98" s="231" t="str">
        <f t="shared" si="322"/>
        <v>s</v>
      </c>
      <c r="CE98" s="231" t="str">
        <f t="shared" si="322"/>
        <v>s</v>
      </c>
      <c r="CF98" s="231" t="str">
        <f t="shared" si="322"/>
        <v>ns</v>
      </c>
      <c r="CG98" s="231" t="str">
        <f t="shared" si="322"/>
        <v>ns</v>
      </c>
      <c r="CH98" s="231" t="str">
        <f t="shared" si="322"/>
        <v>ns</v>
      </c>
      <c r="CI98" s="231" t="str">
        <f t="shared" si="323"/>
        <v>ns</v>
      </c>
      <c r="CJ98" s="231" t="str">
        <f t="shared" si="323"/>
        <v>ns</v>
      </c>
      <c r="CK98" s="231" t="str">
        <f t="shared" si="323"/>
        <v>ns</v>
      </c>
      <c r="CL98" s="231" t="str">
        <f t="shared" si="323"/>
        <v>ns</v>
      </c>
      <c r="CM98" s="231" t="str">
        <f t="shared" si="323"/>
        <v>ns</v>
      </c>
      <c r="CN98" s="231" t="str">
        <f t="shared" si="323"/>
        <v>ns</v>
      </c>
      <c r="CO98" s="231" t="str">
        <f t="shared" si="323"/>
        <v>ns</v>
      </c>
      <c r="CP98" s="231" t="str">
        <f t="shared" si="323"/>
        <v>ns</v>
      </c>
      <c r="CQ98" s="231" t="str">
        <f t="shared" si="323"/>
        <v>ns</v>
      </c>
      <c r="CR98" s="231" t="str">
        <f t="shared" si="323"/>
        <v>ns</v>
      </c>
      <c r="CS98" s="231" t="str">
        <f t="shared" si="324"/>
        <v>ns</v>
      </c>
      <c r="CT98" s="231" t="str">
        <f t="shared" si="324"/>
        <v>ns</v>
      </c>
      <c r="CU98" s="231" t="str">
        <f t="shared" si="324"/>
        <v>ns</v>
      </c>
      <c r="CV98" s="231" t="str">
        <f t="shared" si="324"/>
        <v>ns</v>
      </c>
      <c r="CW98" s="231" t="str">
        <f t="shared" si="324"/>
        <v>ns</v>
      </c>
      <c r="CX98" s="231" t="str">
        <f t="shared" si="324"/>
        <v>ns</v>
      </c>
      <c r="CY98" s="231" t="str">
        <f t="shared" si="324"/>
        <v>ns</v>
      </c>
      <c r="CZ98" s="231" t="str">
        <f t="shared" si="324"/>
        <v>ns</v>
      </c>
      <c r="DA98" s="231" t="str">
        <f t="shared" si="324"/>
        <v>ns</v>
      </c>
      <c r="DB98" s="231" t="str">
        <f t="shared" si="324"/>
        <v>ns</v>
      </c>
      <c r="DC98" s="231" t="str">
        <f t="shared" si="325"/>
        <v>ns</v>
      </c>
      <c r="DD98" s="231" t="str">
        <f t="shared" si="325"/>
        <v>ns</v>
      </c>
      <c r="DE98" s="231" t="str">
        <f t="shared" si="325"/>
        <v>ns</v>
      </c>
      <c r="DF98" s="231" t="str">
        <f t="shared" si="325"/>
        <v>ns</v>
      </c>
      <c r="DG98" s="231" t="str">
        <f t="shared" si="325"/>
        <v/>
      </c>
      <c r="DH98" s="231" t="str">
        <f t="shared" si="325"/>
        <v/>
      </c>
      <c r="DI98" s="231" t="str">
        <f t="shared" si="325"/>
        <v/>
      </c>
      <c r="DJ98" s="231" t="str">
        <f t="shared" si="325"/>
        <v/>
      </c>
      <c r="DK98" s="231" t="str">
        <f t="shared" si="325"/>
        <v/>
      </c>
      <c r="DL98" s="231" t="str">
        <f t="shared" si="325"/>
        <v/>
      </c>
      <c r="DM98" s="231" t="str">
        <f t="shared" si="326"/>
        <v/>
      </c>
      <c r="DN98" s="231" t="str">
        <f t="shared" si="326"/>
        <v/>
      </c>
      <c r="DO98" s="231" t="str">
        <f t="shared" si="326"/>
        <v/>
      </c>
      <c r="DP98" s="231" t="str">
        <f t="shared" si="326"/>
        <v/>
      </c>
      <c r="DQ98" s="231" t="str">
        <f t="shared" si="326"/>
        <v/>
      </c>
      <c r="DR98" s="231" t="str">
        <f t="shared" si="326"/>
        <v/>
      </c>
      <c r="DS98" s="231" t="str">
        <f t="shared" si="326"/>
        <v/>
      </c>
      <c r="DT98" s="231" t="str">
        <f t="shared" si="326"/>
        <v/>
      </c>
      <c r="DU98" s="231" t="str">
        <f t="shared" si="326"/>
        <v/>
      </c>
      <c r="DV98" s="231" t="str">
        <f t="shared" si="326"/>
        <v/>
      </c>
      <c r="DW98" s="232"/>
      <c r="DX98" s="232"/>
      <c r="DZ98" s="212">
        <f t="shared" si="200"/>
        <v>35</v>
      </c>
      <c r="EA98" s="224">
        <f t="shared" si="327"/>
        <v>0</v>
      </c>
      <c r="EB98" s="225">
        <f t="shared" si="306"/>
        <v>0</v>
      </c>
      <c r="EC98" s="225">
        <f t="shared" si="306"/>
        <v>0</v>
      </c>
      <c r="ED98" s="225">
        <f t="shared" si="306"/>
        <v>0</v>
      </c>
      <c r="EE98" s="225">
        <f t="shared" si="306"/>
        <v>0</v>
      </c>
      <c r="EF98" s="225">
        <f t="shared" si="180"/>
        <v>0</v>
      </c>
      <c r="EG98" s="225">
        <f t="shared" si="181"/>
        <v>0</v>
      </c>
      <c r="EH98" s="212"/>
      <c r="EI98" s="212"/>
      <c r="EJ98" s="212"/>
      <c r="EK98" s="214"/>
      <c r="EL98" s="212">
        <f t="shared" si="201"/>
        <v>35</v>
      </c>
      <c r="EM98" s="224">
        <f t="shared" si="328"/>
        <v>0</v>
      </c>
      <c r="EN98" s="225">
        <f>IFERROR(INDEX(RTO2CF,$EL98,'ANVA-MDS'!EB$7),0)</f>
        <v>0</v>
      </c>
      <c r="EO98" s="225">
        <f>IFERROR(INDEX(RTO2CF,$EL98,'ANVA-MDS'!EC$7),0)</f>
        <v>0</v>
      </c>
      <c r="EP98" s="225">
        <f>IFERROR(INDEX(RTO2CF,$EL98,'ANVA-MDS'!ED$7),0)</f>
        <v>0</v>
      </c>
      <c r="EQ98" s="225">
        <f>IFERROR(INDEX(RTO2CF,$EL98,'ANVA-MDS'!EE$7),0)</f>
        <v>0</v>
      </c>
      <c r="ER98" s="225">
        <f t="shared" si="183"/>
        <v>0</v>
      </c>
      <c r="ES98" s="225">
        <f t="shared" si="184"/>
        <v>0</v>
      </c>
      <c r="ET98" s="212"/>
      <c r="EU98" s="212"/>
      <c r="EV98" s="212"/>
      <c r="EW98" s="214"/>
      <c r="EX98" s="225">
        <f t="shared" si="185"/>
        <v>0</v>
      </c>
      <c r="EY98" s="214"/>
      <c r="EZ98" s="214"/>
    </row>
    <row r="99" spans="10:156" ht="12.75" customHeight="1" x14ac:dyDescent="0.25">
      <c r="J99" s="228">
        <v>35</v>
      </c>
      <c r="K99" s="229">
        <f t="shared" si="329"/>
        <v>0</v>
      </c>
      <c r="L99" s="230">
        <f t="shared" si="330"/>
        <v>1.5000000000000001E-4</v>
      </c>
      <c r="M99" s="230" t="str">
        <f t="shared" si="317"/>
        <v>ns</v>
      </c>
      <c r="N99" s="230" t="str">
        <f t="shared" si="317"/>
        <v>ns</v>
      </c>
      <c r="O99" s="230" t="str">
        <f t="shared" si="317"/>
        <v>ns</v>
      </c>
      <c r="P99" s="230" t="str">
        <f t="shared" si="317"/>
        <v>ns</v>
      </c>
      <c r="Q99" s="230" t="str">
        <f t="shared" si="317"/>
        <v>ns</v>
      </c>
      <c r="R99" s="230" t="str">
        <f t="shared" si="317"/>
        <v>ns</v>
      </c>
      <c r="S99" s="230" t="str">
        <f t="shared" si="317"/>
        <v>ns</v>
      </c>
      <c r="T99" s="230" t="str">
        <f t="shared" si="317"/>
        <v>ns</v>
      </c>
      <c r="U99" s="230" t="str">
        <f t="shared" si="317"/>
        <v>ns</v>
      </c>
      <c r="V99" s="230" t="str">
        <f t="shared" si="317"/>
        <v>ns</v>
      </c>
      <c r="W99" s="230" t="str">
        <f t="shared" si="318"/>
        <v>ns</v>
      </c>
      <c r="X99" s="230" t="str">
        <f t="shared" si="318"/>
        <v>ns</v>
      </c>
      <c r="Y99" s="230" t="str">
        <f t="shared" si="318"/>
        <v>ns</v>
      </c>
      <c r="Z99" s="230" t="str">
        <f t="shared" si="318"/>
        <v>ns</v>
      </c>
      <c r="AA99" s="230" t="str">
        <f t="shared" si="318"/>
        <v>ns</v>
      </c>
      <c r="AB99" s="230" t="str">
        <f t="shared" si="318"/>
        <v>ns</v>
      </c>
      <c r="AC99" s="230" t="str">
        <f t="shared" si="318"/>
        <v>ns</v>
      </c>
      <c r="AD99" s="230" t="str">
        <f t="shared" si="318"/>
        <v>ns</v>
      </c>
      <c r="AE99" s="230" t="str">
        <f t="shared" si="318"/>
        <v>ns</v>
      </c>
      <c r="AF99" s="230" t="str">
        <f t="shared" si="318"/>
        <v>ns</v>
      </c>
      <c r="AG99" s="230" t="str">
        <f t="shared" si="319"/>
        <v>ns</v>
      </c>
      <c r="AH99" s="230" t="str">
        <f t="shared" si="319"/>
        <v>ns</v>
      </c>
      <c r="AI99" s="230" t="str">
        <f t="shared" si="319"/>
        <v>ns</v>
      </c>
      <c r="AJ99" s="230" t="str">
        <f t="shared" si="319"/>
        <v>ns</v>
      </c>
      <c r="AK99" s="230" t="str">
        <f t="shared" si="319"/>
        <v>ns</v>
      </c>
      <c r="AL99" s="230" t="str">
        <f t="shared" si="319"/>
        <v>ns</v>
      </c>
      <c r="AM99" s="230" t="str">
        <f t="shared" si="319"/>
        <v>ns</v>
      </c>
      <c r="AN99" s="230" t="str">
        <f t="shared" si="319"/>
        <v>ns</v>
      </c>
      <c r="AO99" s="230" t="str">
        <f t="shared" si="319"/>
        <v>ns</v>
      </c>
      <c r="AP99" s="230" t="str">
        <f t="shared" si="319"/>
        <v>ns</v>
      </c>
      <c r="AQ99" s="230" t="str">
        <f t="shared" si="320"/>
        <v>ns</v>
      </c>
      <c r="AR99" s="230" t="str">
        <f t="shared" si="320"/>
        <v>ns</v>
      </c>
      <c r="AS99" s="230" t="str">
        <f t="shared" si="320"/>
        <v>ns</v>
      </c>
      <c r="AT99" s="230" t="str">
        <f t="shared" si="320"/>
        <v>ns</v>
      </c>
      <c r="AU99" s="230" t="str">
        <f t="shared" si="320"/>
        <v>ns</v>
      </c>
      <c r="AV99" s="230" t="str">
        <f t="shared" si="320"/>
        <v/>
      </c>
      <c r="AW99" s="230" t="str">
        <f t="shared" si="320"/>
        <v/>
      </c>
      <c r="AX99" s="230" t="str">
        <f t="shared" si="320"/>
        <v/>
      </c>
      <c r="AY99" s="230" t="str">
        <f t="shared" si="320"/>
        <v/>
      </c>
      <c r="AZ99" s="230" t="str">
        <f t="shared" si="320"/>
        <v/>
      </c>
      <c r="BA99" s="230" t="str">
        <f t="shared" si="321"/>
        <v/>
      </c>
      <c r="BB99" s="230" t="str">
        <f t="shared" si="321"/>
        <v/>
      </c>
      <c r="BC99" s="230" t="str">
        <f t="shared" si="321"/>
        <v/>
      </c>
      <c r="BD99" s="230" t="str">
        <f t="shared" si="321"/>
        <v/>
      </c>
      <c r="BE99" s="230" t="str">
        <f t="shared" si="321"/>
        <v/>
      </c>
      <c r="BF99" s="230" t="str">
        <f t="shared" si="321"/>
        <v/>
      </c>
      <c r="BG99" s="230" t="str">
        <f t="shared" si="321"/>
        <v/>
      </c>
      <c r="BH99" s="230" t="str">
        <f t="shared" si="321"/>
        <v/>
      </c>
      <c r="BI99" s="230" t="str">
        <f t="shared" si="321"/>
        <v/>
      </c>
      <c r="BJ99" s="230" t="str">
        <f t="shared" si="321"/>
        <v/>
      </c>
      <c r="BS99" s="197"/>
      <c r="BT99" s="197"/>
      <c r="BV99" s="228">
        <v>35</v>
      </c>
      <c r="BW99" s="229">
        <f t="shared" si="331"/>
        <v>0</v>
      </c>
      <c r="BX99" s="230">
        <f t="shared" si="332"/>
        <v>1.5000000000000001E-4</v>
      </c>
      <c r="BY99" s="231" t="str">
        <f t="shared" si="322"/>
        <v>s</v>
      </c>
      <c r="BZ99" s="231" t="str">
        <f t="shared" si="322"/>
        <v>s</v>
      </c>
      <c r="CA99" s="231" t="str">
        <f t="shared" si="322"/>
        <v>s</v>
      </c>
      <c r="CB99" s="231" t="str">
        <f t="shared" si="322"/>
        <v>s</v>
      </c>
      <c r="CC99" s="231" t="str">
        <f t="shared" si="322"/>
        <v>s</v>
      </c>
      <c r="CD99" s="231" t="str">
        <f t="shared" si="322"/>
        <v>s</v>
      </c>
      <c r="CE99" s="231" t="str">
        <f t="shared" si="322"/>
        <v>s</v>
      </c>
      <c r="CF99" s="231" t="str">
        <f t="shared" si="322"/>
        <v>ns</v>
      </c>
      <c r="CG99" s="231" t="str">
        <f t="shared" si="322"/>
        <v>ns</v>
      </c>
      <c r="CH99" s="231" t="str">
        <f t="shared" si="322"/>
        <v>ns</v>
      </c>
      <c r="CI99" s="231" t="str">
        <f t="shared" si="323"/>
        <v>ns</v>
      </c>
      <c r="CJ99" s="231" t="str">
        <f t="shared" si="323"/>
        <v>ns</v>
      </c>
      <c r="CK99" s="231" t="str">
        <f t="shared" si="323"/>
        <v>ns</v>
      </c>
      <c r="CL99" s="231" t="str">
        <f t="shared" si="323"/>
        <v>ns</v>
      </c>
      <c r="CM99" s="231" t="str">
        <f t="shared" si="323"/>
        <v>ns</v>
      </c>
      <c r="CN99" s="231" t="str">
        <f t="shared" si="323"/>
        <v>ns</v>
      </c>
      <c r="CO99" s="231" t="str">
        <f t="shared" si="323"/>
        <v>ns</v>
      </c>
      <c r="CP99" s="231" t="str">
        <f t="shared" si="323"/>
        <v>ns</v>
      </c>
      <c r="CQ99" s="231" t="str">
        <f t="shared" si="323"/>
        <v>ns</v>
      </c>
      <c r="CR99" s="231" t="str">
        <f t="shared" si="323"/>
        <v>ns</v>
      </c>
      <c r="CS99" s="231" t="str">
        <f t="shared" si="324"/>
        <v>ns</v>
      </c>
      <c r="CT99" s="231" t="str">
        <f t="shared" si="324"/>
        <v>ns</v>
      </c>
      <c r="CU99" s="231" t="str">
        <f t="shared" si="324"/>
        <v>ns</v>
      </c>
      <c r="CV99" s="231" t="str">
        <f t="shared" si="324"/>
        <v>ns</v>
      </c>
      <c r="CW99" s="231" t="str">
        <f t="shared" si="324"/>
        <v>ns</v>
      </c>
      <c r="CX99" s="231" t="str">
        <f t="shared" si="324"/>
        <v>ns</v>
      </c>
      <c r="CY99" s="231" t="str">
        <f t="shared" si="324"/>
        <v>ns</v>
      </c>
      <c r="CZ99" s="231" t="str">
        <f t="shared" si="324"/>
        <v>ns</v>
      </c>
      <c r="DA99" s="231" t="str">
        <f t="shared" si="324"/>
        <v>ns</v>
      </c>
      <c r="DB99" s="231" t="str">
        <f t="shared" si="324"/>
        <v>ns</v>
      </c>
      <c r="DC99" s="231" t="str">
        <f t="shared" si="325"/>
        <v>ns</v>
      </c>
      <c r="DD99" s="231" t="str">
        <f t="shared" si="325"/>
        <v>ns</v>
      </c>
      <c r="DE99" s="231" t="str">
        <f t="shared" si="325"/>
        <v>ns</v>
      </c>
      <c r="DF99" s="231" t="str">
        <f t="shared" si="325"/>
        <v>ns</v>
      </c>
      <c r="DG99" s="231" t="str">
        <f t="shared" si="325"/>
        <v>ns</v>
      </c>
      <c r="DH99" s="231" t="str">
        <f t="shared" si="325"/>
        <v/>
      </c>
      <c r="DI99" s="231" t="str">
        <f t="shared" si="325"/>
        <v/>
      </c>
      <c r="DJ99" s="231" t="str">
        <f t="shared" si="325"/>
        <v/>
      </c>
      <c r="DK99" s="231" t="str">
        <f t="shared" si="325"/>
        <v/>
      </c>
      <c r="DL99" s="231" t="str">
        <f t="shared" si="325"/>
        <v/>
      </c>
      <c r="DM99" s="231" t="str">
        <f t="shared" si="326"/>
        <v/>
      </c>
      <c r="DN99" s="231" t="str">
        <f t="shared" si="326"/>
        <v/>
      </c>
      <c r="DO99" s="231" t="str">
        <f t="shared" si="326"/>
        <v/>
      </c>
      <c r="DP99" s="231" t="str">
        <f t="shared" si="326"/>
        <v/>
      </c>
      <c r="DQ99" s="231" t="str">
        <f t="shared" si="326"/>
        <v/>
      </c>
      <c r="DR99" s="231" t="str">
        <f t="shared" si="326"/>
        <v/>
      </c>
      <c r="DS99" s="231" t="str">
        <f t="shared" si="326"/>
        <v/>
      </c>
      <c r="DT99" s="231" t="str">
        <f t="shared" si="326"/>
        <v/>
      </c>
      <c r="DU99" s="231" t="str">
        <f t="shared" si="326"/>
        <v/>
      </c>
      <c r="DV99" s="231" t="str">
        <f t="shared" si="326"/>
        <v/>
      </c>
      <c r="DW99" s="232"/>
      <c r="DX99" s="232"/>
      <c r="DZ99" s="212">
        <f t="shared" si="200"/>
        <v>36</v>
      </c>
      <c r="EA99" s="224">
        <f t="shared" si="327"/>
        <v>0</v>
      </c>
      <c r="EB99" s="225">
        <f t="shared" si="306"/>
        <v>0</v>
      </c>
      <c r="EC99" s="225">
        <f t="shared" si="306"/>
        <v>0</v>
      </c>
      <c r="ED99" s="225">
        <f t="shared" si="306"/>
        <v>0</v>
      </c>
      <c r="EE99" s="225">
        <f t="shared" si="306"/>
        <v>0</v>
      </c>
      <c r="EF99" s="225">
        <f t="shared" si="180"/>
        <v>0</v>
      </c>
      <c r="EG99" s="225">
        <f t="shared" si="181"/>
        <v>0</v>
      </c>
      <c r="EH99" s="212"/>
      <c r="EI99" s="212"/>
      <c r="EJ99" s="212"/>
      <c r="EK99" s="214"/>
      <c r="EL99" s="212">
        <f t="shared" si="201"/>
        <v>36</v>
      </c>
      <c r="EM99" s="224">
        <f t="shared" si="328"/>
        <v>0</v>
      </c>
      <c r="EN99" s="225">
        <f>IFERROR(INDEX(RTO2CF,$EL99,'ANVA-MDS'!EB$7),0)</f>
        <v>0</v>
      </c>
      <c r="EO99" s="225">
        <f>IFERROR(INDEX(RTO2CF,$EL99,'ANVA-MDS'!EC$7),0)</f>
        <v>0</v>
      </c>
      <c r="EP99" s="225">
        <f>IFERROR(INDEX(RTO2CF,$EL99,'ANVA-MDS'!ED$7),0)</f>
        <v>0</v>
      </c>
      <c r="EQ99" s="225">
        <f>IFERROR(INDEX(RTO2CF,$EL99,'ANVA-MDS'!EE$7),0)</f>
        <v>0</v>
      </c>
      <c r="ER99" s="225">
        <f t="shared" si="183"/>
        <v>0</v>
      </c>
      <c r="ES99" s="225">
        <f t="shared" si="184"/>
        <v>0</v>
      </c>
      <c r="ET99" s="212"/>
      <c r="EU99" s="212"/>
      <c r="EV99" s="212"/>
      <c r="EW99" s="214"/>
      <c r="EX99" s="225">
        <f t="shared" si="185"/>
        <v>0</v>
      </c>
      <c r="EY99" s="214"/>
      <c r="EZ99" s="214"/>
    </row>
    <row r="100" spans="10:156" ht="12.75" customHeight="1" x14ac:dyDescent="0.25">
      <c r="J100" s="228">
        <v>36</v>
      </c>
      <c r="K100" s="229">
        <f t="shared" si="329"/>
        <v>0</v>
      </c>
      <c r="L100" s="230">
        <f t="shared" si="330"/>
        <v>1.4000000000000001E-4</v>
      </c>
      <c r="M100" s="230" t="str">
        <f t="shared" si="317"/>
        <v>ns</v>
      </c>
      <c r="N100" s="230" t="str">
        <f t="shared" si="317"/>
        <v>ns</v>
      </c>
      <c r="O100" s="230" t="str">
        <f t="shared" si="317"/>
        <v>ns</v>
      </c>
      <c r="P100" s="230" t="str">
        <f t="shared" si="317"/>
        <v>ns</v>
      </c>
      <c r="Q100" s="230" t="str">
        <f t="shared" si="317"/>
        <v>ns</v>
      </c>
      <c r="R100" s="230" t="str">
        <f t="shared" si="317"/>
        <v>ns</v>
      </c>
      <c r="S100" s="230" t="str">
        <f t="shared" si="317"/>
        <v>ns</v>
      </c>
      <c r="T100" s="230" t="str">
        <f t="shared" si="317"/>
        <v>ns</v>
      </c>
      <c r="U100" s="230" t="str">
        <f t="shared" si="317"/>
        <v>ns</v>
      </c>
      <c r="V100" s="230" t="str">
        <f t="shared" si="317"/>
        <v>ns</v>
      </c>
      <c r="W100" s="230" t="str">
        <f t="shared" si="318"/>
        <v>ns</v>
      </c>
      <c r="X100" s="230" t="str">
        <f t="shared" si="318"/>
        <v>ns</v>
      </c>
      <c r="Y100" s="230" t="str">
        <f t="shared" si="318"/>
        <v>ns</v>
      </c>
      <c r="Z100" s="230" t="str">
        <f t="shared" si="318"/>
        <v>ns</v>
      </c>
      <c r="AA100" s="230" t="str">
        <f t="shared" si="318"/>
        <v>ns</v>
      </c>
      <c r="AB100" s="230" t="str">
        <f t="shared" si="318"/>
        <v>ns</v>
      </c>
      <c r="AC100" s="230" t="str">
        <f t="shared" si="318"/>
        <v>ns</v>
      </c>
      <c r="AD100" s="230" t="str">
        <f t="shared" si="318"/>
        <v>ns</v>
      </c>
      <c r="AE100" s="230" t="str">
        <f t="shared" si="318"/>
        <v>ns</v>
      </c>
      <c r="AF100" s="230" t="str">
        <f t="shared" si="318"/>
        <v>ns</v>
      </c>
      <c r="AG100" s="230" t="str">
        <f t="shared" si="319"/>
        <v>ns</v>
      </c>
      <c r="AH100" s="230" t="str">
        <f t="shared" si="319"/>
        <v>ns</v>
      </c>
      <c r="AI100" s="230" t="str">
        <f t="shared" si="319"/>
        <v>ns</v>
      </c>
      <c r="AJ100" s="230" t="str">
        <f t="shared" si="319"/>
        <v>ns</v>
      </c>
      <c r="AK100" s="230" t="str">
        <f t="shared" si="319"/>
        <v>ns</v>
      </c>
      <c r="AL100" s="230" t="str">
        <f t="shared" si="319"/>
        <v>ns</v>
      </c>
      <c r="AM100" s="230" t="str">
        <f t="shared" si="319"/>
        <v>ns</v>
      </c>
      <c r="AN100" s="230" t="str">
        <f t="shared" si="319"/>
        <v>ns</v>
      </c>
      <c r="AO100" s="230" t="str">
        <f t="shared" si="319"/>
        <v>ns</v>
      </c>
      <c r="AP100" s="230" t="str">
        <f t="shared" si="319"/>
        <v>ns</v>
      </c>
      <c r="AQ100" s="230" t="str">
        <f t="shared" si="320"/>
        <v>ns</v>
      </c>
      <c r="AR100" s="230" t="str">
        <f t="shared" si="320"/>
        <v>ns</v>
      </c>
      <c r="AS100" s="230" t="str">
        <f t="shared" si="320"/>
        <v>ns</v>
      </c>
      <c r="AT100" s="230" t="str">
        <f t="shared" si="320"/>
        <v>ns</v>
      </c>
      <c r="AU100" s="230" t="str">
        <f t="shared" si="320"/>
        <v>ns</v>
      </c>
      <c r="AV100" s="230" t="str">
        <f t="shared" si="320"/>
        <v>ns</v>
      </c>
      <c r="AW100" s="230" t="str">
        <f t="shared" si="320"/>
        <v/>
      </c>
      <c r="AX100" s="230" t="str">
        <f t="shared" si="320"/>
        <v/>
      </c>
      <c r="AY100" s="230" t="str">
        <f t="shared" si="320"/>
        <v/>
      </c>
      <c r="AZ100" s="230" t="str">
        <f t="shared" si="320"/>
        <v/>
      </c>
      <c r="BA100" s="230" t="str">
        <f t="shared" si="321"/>
        <v/>
      </c>
      <c r="BB100" s="230" t="str">
        <f t="shared" si="321"/>
        <v/>
      </c>
      <c r="BC100" s="230" t="str">
        <f t="shared" si="321"/>
        <v/>
      </c>
      <c r="BD100" s="230" t="str">
        <f t="shared" si="321"/>
        <v/>
      </c>
      <c r="BE100" s="230" t="str">
        <f t="shared" si="321"/>
        <v/>
      </c>
      <c r="BF100" s="230" t="str">
        <f t="shared" si="321"/>
        <v/>
      </c>
      <c r="BG100" s="230" t="str">
        <f t="shared" si="321"/>
        <v/>
      </c>
      <c r="BH100" s="230" t="str">
        <f t="shared" si="321"/>
        <v/>
      </c>
      <c r="BI100" s="230" t="str">
        <f t="shared" si="321"/>
        <v/>
      </c>
      <c r="BJ100" s="230" t="str">
        <f t="shared" si="321"/>
        <v/>
      </c>
      <c r="BS100" s="197"/>
      <c r="BT100" s="243"/>
      <c r="BV100" s="228">
        <v>36</v>
      </c>
      <c r="BW100" s="229">
        <f t="shared" si="331"/>
        <v>0</v>
      </c>
      <c r="BX100" s="230">
        <f t="shared" si="332"/>
        <v>1.4000000000000001E-4</v>
      </c>
      <c r="BY100" s="231" t="str">
        <f t="shared" si="322"/>
        <v>s</v>
      </c>
      <c r="BZ100" s="231" t="str">
        <f t="shared" si="322"/>
        <v>s</v>
      </c>
      <c r="CA100" s="231" t="str">
        <f t="shared" si="322"/>
        <v>s</v>
      </c>
      <c r="CB100" s="231" t="str">
        <f t="shared" si="322"/>
        <v>s</v>
      </c>
      <c r="CC100" s="231" t="str">
        <f t="shared" si="322"/>
        <v>s</v>
      </c>
      <c r="CD100" s="231" t="str">
        <f t="shared" si="322"/>
        <v>s</v>
      </c>
      <c r="CE100" s="231" t="str">
        <f t="shared" si="322"/>
        <v>s</v>
      </c>
      <c r="CF100" s="231" t="str">
        <f t="shared" si="322"/>
        <v>ns</v>
      </c>
      <c r="CG100" s="231" t="str">
        <f t="shared" si="322"/>
        <v>ns</v>
      </c>
      <c r="CH100" s="231" t="str">
        <f t="shared" si="322"/>
        <v>ns</v>
      </c>
      <c r="CI100" s="231" t="str">
        <f t="shared" si="323"/>
        <v>ns</v>
      </c>
      <c r="CJ100" s="231" t="str">
        <f t="shared" si="323"/>
        <v>ns</v>
      </c>
      <c r="CK100" s="231" t="str">
        <f t="shared" si="323"/>
        <v>ns</v>
      </c>
      <c r="CL100" s="231" t="str">
        <f t="shared" si="323"/>
        <v>ns</v>
      </c>
      <c r="CM100" s="231" t="str">
        <f t="shared" si="323"/>
        <v>ns</v>
      </c>
      <c r="CN100" s="231" t="str">
        <f t="shared" si="323"/>
        <v>ns</v>
      </c>
      <c r="CO100" s="231" t="str">
        <f t="shared" si="323"/>
        <v>ns</v>
      </c>
      <c r="CP100" s="231" t="str">
        <f t="shared" si="323"/>
        <v>ns</v>
      </c>
      <c r="CQ100" s="231" t="str">
        <f t="shared" si="323"/>
        <v>ns</v>
      </c>
      <c r="CR100" s="231" t="str">
        <f t="shared" si="323"/>
        <v>ns</v>
      </c>
      <c r="CS100" s="231" t="str">
        <f t="shared" si="324"/>
        <v>ns</v>
      </c>
      <c r="CT100" s="231" t="str">
        <f t="shared" si="324"/>
        <v>ns</v>
      </c>
      <c r="CU100" s="231" t="str">
        <f t="shared" si="324"/>
        <v>ns</v>
      </c>
      <c r="CV100" s="231" t="str">
        <f t="shared" si="324"/>
        <v>ns</v>
      </c>
      <c r="CW100" s="231" t="str">
        <f t="shared" si="324"/>
        <v>ns</v>
      </c>
      <c r="CX100" s="231" t="str">
        <f t="shared" si="324"/>
        <v>ns</v>
      </c>
      <c r="CY100" s="231" t="str">
        <f t="shared" si="324"/>
        <v>ns</v>
      </c>
      <c r="CZ100" s="231" t="str">
        <f t="shared" si="324"/>
        <v>ns</v>
      </c>
      <c r="DA100" s="231" t="str">
        <f t="shared" si="324"/>
        <v>ns</v>
      </c>
      <c r="DB100" s="231" t="str">
        <f t="shared" si="324"/>
        <v>ns</v>
      </c>
      <c r="DC100" s="231" t="str">
        <f t="shared" si="325"/>
        <v>ns</v>
      </c>
      <c r="DD100" s="231" t="str">
        <f t="shared" si="325"/>
        <v>ns</v>
      </c>
      <c r="DE100" s="231" t="str">
        <f t="shared" si="325"/>
        <v>ns</v>
      </c>
      <c r="DF100" s="231" t="str">
        <f t="shared" si="325"/>
        <v>ns</v>
      </c>
      <c r="DG100" s="231" t="str">
        <f t="shared" si="325"/>
        <v>ns</v>
      </c>
      <c r="DH100" s="231" t="str">
        <f t="shared" si="325"/>
        <v>ns</v>
      </c>
      <c r="DI100" s="231" t="str">
        <f t="shared" si="325"/>
        <v/>
      </c>
      <c r="DJ100" s="231" t="str">
        <f t="shared" si="325"/>
        <v/>
      </c>
      <c r="DK100" s="231" t="str">
        <f t="shared" si="325"/>
        <v/>
      </c>
      <c r="DL100" s="231" t="str">
        <f t="shared" si="325"/>
        <v/>
      </c>
      <c r="DM100" s="231" t="str">
        <f t="shared" si="326"/>
        <v/>
      </c>
      <c r="DN100" s="231" t="str">
        <f t="shared" si="326"/>
        <v/>
      </c>
      <c r="DO100" s="231" t="str">
        <f t="shared" si="326"/>
        <v/>
      </c>
      <c r="DP100" s="231" t="str">
        <f t="shared" si="326"/>
        <v/>
      </c>
      <c r="DQ100" s="231" t="str">
        <f t="shared" si="326"/>
        <v/>
      </c>
      <c r="DR100" s="231" t="str">
        <f t="shared" si="326"/>
        <v/>
      </c>
      <c r="DS100" s="231" t="str">
        <f t="shared" si="326"/>
        <v/>
      </c>
      <c r="DT100" s="231" t="str">
        <f t="shared" si="326"/>
        <v/>
      </c>
      <c r="DU100" s="231" t="str">
        <f t="shared" si="326"/>
        <v/>
      </c>
      <c r="DV100" s="231" t="str">
        <f t="shared" si="326"/>
        <v/>
      </c>
      <c r="DW100" s="232"/>
      <c r="DX100" s="232"/>
      <c r="DZ100" s="212">
        <f t="shared" si="200"/>
        <v>37</v>
      </c>
      <c r="EA100" s="224">
        <f t="shared" si="327"/>
        <v>0</v>
      </c>
      <c r="EB100" s="225">
        <f t="shared" si="306"/>
        <v>0</v>
      </c>
      <c r="EC100" s="225">
        <f t="shared" si="306"/>
        <v>0</v>
      </c>
      <c r="ED100" s="225">
        <f t="shared" si="306"/>
        <v>0</v>
      </c>
      <c r="EE100" s="225">
        <f t="shared" si="306"/>
        <v>0</v>
      </c>
      <c r="EF100" s="225">
        <f t="shared" si="180"/>
        <v>0</v>
      </c>
      <c r="EG100" s="225">
        <f t="shared" si="181"/>
        <v>0</v>
      </c>
      <c r="EH100" s="212"/>
      <c r="EI100" s="212"/>
      <c r="EJ100" s="212"/>
      <c r="EK100" s="214"/>
      <c r="EL100" s="212">
        <f t="shared" si="201"/>
        <v>37</v>
      </c>
      <c r="EM100" s="224">
        <f t="shared" si="328"/>
        <v>0</v>
      </c>
      <c r="EN100" s="225">
        <f>IFERROR(INDEX(RTO2CF,$EL100,'ANVA-MDS'!EB$7),0)</f>
        <v>0</v>
      </c>
      <c r="EO100" s="225">
        <f>IFERROR(INDEX(RTO2CF,$EL100,'ANVA-MDS'!EC$7),0)</f>
        <v>0</v>
      </c>
      <c r="EP100" s="225">
        <f>IFERROR(INDEX(RTO2CF,$EL100,'ANVA-MDS'!ED$7),0)</f>
        <v>0</v>
      </c>
      <c r="EQ100" s="225">
        <f>IFERROR(INDEX(RTO2CF,$EL100,'ANVA-MDS'!EE$7),0)</f>
        <v>0</v>
      </c>
      <c r="ER100" s="225">
        <f t="shared" si="183"/>
        <v>0</v>
      </c>
      <c r="ES100" s="225">
        <f t="shared" si="184"/>
        <v>0</v>
      </c>
      <c r="ET100" s="212"/>
      <c r="EU100" s="212"/>
      <c r="EV100" s="212"/>
      <c r="EW100" s="214"/>
      <c r="EX100" s="225">
        <f t="shared" si="185"/>
        <v>0</v>
      </c>
      <c r="EY100" s="214"/>
      <c r="EZ100" s="214"/>
    </row>
    <row r="101" spans="10:156" ht="12.75" customHeight="1" x14ac:dyDescent="0.25">
      <c r="J101" s="228">
        <v>37</v>
      </c>
      <c r="K101" s="229">
        <f t="shared" si="329"/>
        <v>0</v>
      </c>
      <c r="L101" s="230">
        <f t="shared" si="330"/>
        <v>1.3000000000000002E-4</v>
      </c>
      <c r="M101" s="230" t="str">
        <f t="shared" si="317"/>
        <v>ns</v>
      </c>
      <c r="N101" s="230" t="str">
        <f t="shared" si="317"/>
        <v>ns</v>
      </c>
      <c r="O101" s="230" t="str">
        <f t="shared" si="317"/>
        <v>ns</v>
      </c>
      <c r="P101" s="230" t="str">
        <f t="shared" si="317"/>
        <v>ns</v>
      </c>
      <c r="Q101" s="230" t="str">
        <f t="shared" si="317"/>
        <v>ns</v>
      </c>
      <c r="R101" s="230" t="str">
        <f t="shared" si="317"/>
        <v>ns</v>
      </c>
      <c r="S101" s="230" t="str">
        <f t="shared" si="317"/>
        <v>ns</v>
      </c>
      <c r="T101" s="230" t="str">
        <f t="shared" si="317"/>
        <v>ns</v>
      </c>
      <c r="U101" s="230" t="str">
        <f t="shared" si="317"/>
        <v>ns</v>
      </c>
      <c r="V101" s="230" t="str">
        <f t="shared" si="317"/>
        <v>ns</v>
      </c>
      <c r="W101" s="230" t="str">
        <f t="shared" si="318"/>
        <v>ns</v>
      </c>
      <c r="X101" s="230" t="str">
        <f t="shared" si="318"/>
        <v>ns</v>
      </c>
      <c r="Y101" s="230" t="str">
        <f t="shared" si="318"/>
        <v>ns</v>
      </c>
      <c r="Z101" s="230" t="str">
        <f t="shared" si="318"/>
        <v>ns</v>
      </c>
      <c r="AA101" s="230" t="str">
        <f t="shared" si="318"/>
        <v>ns</v>
      </c>
      <c r="AB101" s="230" t="str">
        <f t="shared" si="318"/>
        <v>ns</v>
      </c>
      <c r="AC101" s="230" t="str">
        <f t="shared" si="318"/>
        <v>ns</v>
      </c>
      <c r="AD101" s="230" t="str">
        <f t="shared" si="318"/>
        <v>ns</v>
      </c>
      <c r="AE101" s="230" t="str">
        <f t="shared" si="318"/>
        <v>ns</v>
      </c>
      <c r="AF101" s="230" t="str">
        <f t="shared" si="318"/>
        <v>ns</v>
      </c>
      <c r="AG101" s="230" t="str">
        <f t="shared" si="319"/>
        <v>ns</v>
      </c>
      <c r="AH101" s="230" t="str">
        <f t="shared" si="319"/>
        <v>ns</v>
      </c>
      <c r="AI101" s="230" t="str">
        <f t="shared" si="319"/>
        <v>ns</v>
      </c>
      <c r="AJ101" s="230" t="str">
        <f t="shared" si="319"/>
        <v>ns</v>
      </c>
      <c r="AK101" s="230" t="str">
        <f t="shared" si="319"/>
        <v>ns</v>
      </c>
      <c r="AL101" s="230" t="str">
        <f t="shared" si="319"/>
        <v>ns</v>
      </c>
      <c r="AM101" s="230" t="str">
        <f t="shared" si="319"/>
        <v>ns</v>
      </c>
      <c r="AN101" s="230" t="str">
        <f t="shared" si="319"/>
        <v>ns</v>
      </c>
      <c r="AO101" s="230" t="str">
        <f t="shared" si="319"/>
        <v>ns</v>
      </c>
      <c r="AP101" s="230" t="str">
        <f t="shared" si="319"/>
        <v>ns</v>
      </c>
      <c r="AQ101" s="230" t="str">
        <f t="shared" si="320"/>
        <v>ns</v>
      </c>
      <c r="AR101" s="230" t="str">
        <f t="shared" si="320"/>
        <v>ns</v>
      </c>
      <c r="AS101" s="230" t="str">
        <f t="shared" si="320"/>
        <v>ns</v>
      </c>
      <c r="AT101" s="230" t="str">
        <f t="shared" si="320"/>
        <v>ns</v>
      </c>
      <c r="AU101" s="230" t="str">
        <f t="shared" si="320"/>
        <v>ns</v>
      </c>
      <c r="AV101" s="230" t="str">
        <f t="shared" si="320"/>
        <v>ns</v>
      </c>
      <c r="AW101" s="230" t="str">
        <f t="shared" si="320"/>
        <v>ns</v>
      </c>
      <c r="AX101" s="230" t="str">
        <f t="shared" si="320"/>
        <v/>
      </c>
      <c r="AY101" s="230" t="str">
        <f t="shared" si="320"/>
        <v/>
      </c>
      <c r="AZ101" s="230" t="str">
        <f t="shared" si="320"/>
        <v/>
      </c>
      <c r="BA101" s="230" t="str">
        <f t="shared" si="321"/>
        <v/>
      </c>
      <c r="BB101" s="230" t="str">
        <f t="shared" si="321"/>
        <v/>
      </c>
      <c r="BC101" s="230" t="str">
        <f t="shared" si="321"/>
        <v/>
      </c>
      <c r="BD101" s="230" t="str">
        <f t="shared" si="321"/>
        <v/>
      </c>
      <c r="BE101" s="230" t="str">
        <f t="shared" si="321"/>
        <v/>
      </c>
      <c r="BF101" s="230" t="str">
        <f t="shared" si="321"/>
        <v/>
      </c>
      <c r="BG101" s="230" t="str">
        <f t="shared" si="321"/>
        <v/>
      </c>
      <c r="BH101" s="230" t="str">
        <f t="shared" si="321"/>
        <v/>
      </c>
      <c r="BI101" s="230" t="str">
        <f t="shared" si="321"/>
        <v/>
      </c>
      <c r="BJ101" s="230" t="str">
        <f t="shared" si="321"/>
        <v/>
      </c>
      <c r="BS101" s="197"/>
      <c r="BT101" s="197"/>
      <c r="BV101" s="228">
        <v>37</v>
      </c>
      <c r="BW101" s="229">
        <f t="shared" si="331"/>
        <v>0</v>
      </c>
      <c r="BX101" s="230">
        <f t="shared" si="332"/>
        <v>1.3000000000000002E-4</v>
      </c>
      <c r="BY101" s="231" t="str">
        <f t="shared" si="322"/>
        <v>s</v>
      </c>
      <c r="BZ101" s="231" t="str">
        <f t="shared" si="322"/>
        <v>s</v>
      </c>
      <c r="CA101" s="231" t="str">
        <f t="shared" si="322"/>
        <v>s</v>
      </c>
      <c r="CB101" s="231" t="str">
        <f t="shared" si="322"/>
        <v>s</v>
      </c>
      <c r="CC101" s="231" t="str">
        <f t="shared" si="322"/>
        <v>s</v>
      </c>
      <c r="CD101" s="231" t="str">
        <f t="shared" si="322"/>
        <v>s</v>
      </c>
      <c r="CE101" s="231" t="str">
        <f t="shared" si="322"/>
        <v>s</v>
      </c>
      <c r="CF101" s="231" t="str">
        <f t="shared" si="322"/>
        <v>ns</v>
      </c>
      <c r="CG101" s="231" t="str">
        <f t="shared" si="322"/>
        <v>ns</v>
      </c>
      <c r="CH101" s="231" t="str">
        <f t="shared" si="322"/>
        <v>ns</v>
      </c>
      <c r="CI101" s="231" t="str">
        <f t="shared" si="323"/>
        <v>ns</v>
      </c>
      <c r="CJ101" s="231" t="str">
        <f t="shared" si="323"/>
        <v>ns</v>
      </c>
      <c r="CK101" s="231" t="str">
        <f t="shared" si="323"/>
        <v>ns</v>
      </c>
      <c r="CL101" s="231" t="str">
        <f t="shared" si="323"/>
        <v>ns</v>
      </c>
      <c r="CM101" s="231" t="str">
        <f t="shared" si="323"/>
        <v>ns</v>
      </c>
      <c r="CN101" s="231" t="str">
        <f t="shared" si="323"/>
        <v>ns</v>
      </c>
      <c r="CO101" s="231" t="str">
        <f t="shared" si="323"/>
        <v>ns</v>
      </c>
      <c r="CP101" s="231" t="str">
        <f t="shared" si="323"/>
        <v>ns</v>
      </c>
      <c r="CQ101" s="231" t="str">
        <f t="shared" si="323"/>
        <v>ns</v>
      </c>
      <c r="CR101" s="231" t="str">
        <f t="shared" si="323"/>
        <v>ns</v>
      </c>
      <c r="CS101" s="231" t="str">
        <f t="shared" si="324"/>
        <v>ns</v>
      </c>
      <c r="CT101" s="231" t="str">
        <f t="shared" si="324"/>
        <v>ns</v>
      </c>
      <c r="CU101" s="231" t="str">
        <f t="shared" si="324"/>
        <v>ns</v>
      </c>
      <c r="CV101" s="231" t="str">
        <f t="shared" si="324"/>
        <v>ns</v>
      </c>
      <c r="CW101" s="231" t="str">
        <f t="shared" si="324"/>
        <v>ns</v>
      </c>
      <c r="CX101" s="231" t="str">
        <f t="shared" si="324"/>
        <v>ns</v>
      </c>
      <c r="CY101" s="231" t="str">
        <f t="shared" si="324"/>
        <v>ns</v>
      </c>
      <c r="CZ101" s="231" t="str">
        <f t="shared" si="324"/>
        <v>ns</v>
      </c>
      <c r="DA101" s="231" t="str">
        <f t="shared" si="324"/>
        <v>ns</v>
      </c>
      <c r="DB101" s="231" t="str">
        <f t="shared" si="324"/>
        <v>ns</v>
      </c>
      <c r="DC101" s="231" t="str">
        <f t="shared" si="325"/>
        <v>ns</v>
      </c>
      <c r="DD101" s="231" t="str">
        <f t="shared" si="325"/>
        <v>ns</v>
      </c>
      <c r="DE101" s="231" t="str">
        <f t="shared" si="325"/>
        <v>ns</v>
      </c>
      <c r="DF101" s="231" t="str">
        <f t="shared" si="325"/>
        <v>ns</v>
      </c>
      <c r="DG101" s="231" t="str">
        <f t="shared" si="325"/>
        <v>ns</v>
      </c>
      <c r="DH101" s="231" t="str">
        <f t="shared" si="325"/>
        <v>ns</v>
      </c>
      <c r="DI101" s="231" t="str">
        <f t="shared" si="325"/>
        <v>ns</v>
      </c>
      <c r="DJ101" s="231" t="str">
        <f t="shared" si="325"/>
        <v/>
      </c>
      <c r="DK101" s="231" t="str">
        <f t="shared" si="325"/>
        <v/>
      </c>
      <c r="DL101" s="231" t="str">
        <f t="shared" si="325"/>
        <v/>
      </c>
      <c r="DM101" s="231" t="str">
        <f t="shared" si="326"/>
        <v/>
      </c>
      <c r="DN101" s="231" t="str">
        <f t="shared" si="326"/>
        <v/>
      </c>
      <c r="DO101" s="231" t="str">
        <f t="shared" si="326"/>
        <v/>
      </c>
      <c r="DP101" s="231" t="str">
        <f t="shared" si="326"/>
        <v/>
      </c>
      <c r="DQ101" s="231" t="str">
        <f t="shared" si="326"/>
        <v/>
      </c>
      <c r="DR101" s="231" t="str">
        <f t="shared" si="326"/>
        <v/>
      </c>
      <c r="DS101" s="231" t="str">
        <f t="shared" si="326"/>
        <v/>
      </c>
      <c r="DT101" s="231" t="str">
        <f t="shared" si="326"/>
        <v/>
      </c>
      <c r="DU101" s="231" t="str">
        <f t="shared" si="326"/>
        <v/>
      </c>
      <c r="DV101" s="231" t="str">
        <f t="shared" si="326"/>
        <v/>
      </c>
      <c r="DW101" s="232"/>
      <c r="DX101" s="232"/>
      <c r="DZ101" s="212">
        <f t="shared" si="200"/>
        <v>38</v>
      </c>
      <c r="EA101" s="224">
        <f t="shared" si="327"/>
        <v>0</v>
      </c>
      <c r="EB101" s="225">
        <f t="shared" si="306"/>
        <v>0</v>
      </c>
      <c r="EC101" s="225">
        <f t="shared" si="306"/>
        <v>0</v>
      </c>
      <c r="ED101" s="225">
        <f t="shared" si="306"/>
        <v>0</v>
      </c>
      <c r="EE101" s="225">
        <f t="shared" si="306"/>
        <v>0</v>
      </c>
      <c r="EF101" s="225">
        <f t="shared" si="180"/>
        <v>0</v>
      </c>
      <c r="EG101" s="225">
        <f t="shared" si="181"/>
        <v>0</v>
      </c>
      <c r="EH101" s="212"/>
      <c r="EI101" s="212"/>
      <c r="EJ101" s="212"/>
      <c r="EK101" s="214"/>
      <c r="EL101" s="212">
        <f t="shared" si="201"/>
        <v>38</v>
      </c>
      <c r="EM101" s="224">
        <f t="shared" si="328"/>
        <v>0</v>
      </c>
      <c r="EN101" s="225">
        <f>IFERROR(INDEX(RTO2CF,$EL101,'ANVA-MDS'!EB$7),0)</f>
        <v>0</v>
      </c>
      <c r="EO101" s="225">
        <f>IFERROR(INDEX(RTO2CF,$EL101,'ANVA-MDS'!EC$7),0)</f>
        <v>0</v>
      </c>
      <c r="EP101" s="225">
        <f>IFERROR(INDEX(RTO2CF,$EL101,'ANVA-MDS'!ED$7),0)</f>
        <v>0</v>
      </c>
      <c r="EQ101" s="225">
        <f>IFERROR(INDEX(RTO2CF,$EL101,'ANVA-MDS'!EE$7),0)</f>
        <v>0</v>
      </c>
      <c r="ER101" s="225">
        <f t="shared" si="183"/>
        <v>0</v>
      </c>
      <c r="ES101" s="225">
        <f t="shared" si="184"/>
        <v>0</v>
      </c>
      <c r="ET101" s="212"/>
      <c r="EU101" s="212"/>
      <c r="EV101" s="212"/>
      <c r="EW101" s="214"/>
      <c r="EX101" s="225">
        <f t="shared" si="185"/>
        <v>0</v>
      </c>
      <c r="EY101" s="214"/>
      <c r="EZ101" s="214"/>
    </row>
    <row r="102" spans="10:156" ht="12.75" customHeight="1" x14ac:dyDescent="0.25">
      <c r="J102" s="228">
        <v>38</v>
      </c>
      <c r="K102" s="229">
        <f t="shared" si="329"/>
        <v>0</v>
      </c>
      <c r="L102" s="230">
        <f t="shared" si="330"/>
        <v>1.2000000000000002E-4</v>
      </c>
      <c r="M102" s="230" t="str">
        <f t="shared" si="317"/>
        <v>ns</v>
      </c>
      <c r="N102" s="230" t="str">
        <f t="shared" si="317"/>
        <v>ns</v>
      </c>
      <c r="O102" s="230" t="str">
        <f t="shared" si="317"/>
        <v>ns</v>
      </c>
      <c r="P102" s="230" t="str">
        <f t="shared" si="317"/>
        <v>ns</v>
      </c>
      <c r="Q102" s="230" t="str">
        <f t="shared" si="317"/>
        <v>ns</v>
      </c>
      <c r="R102" s="230" t="str">
        <f t="shared" si="317"/>
        <v>ns</v>
      </c>
      <c r="S102" s="230" t="str">
        <f t="shared" si="317"/>
        <v>ns</v>
      </c>
      <c r="T102" s="230" t="str">
        <f t="shared" si="317"/>
        <v>ns</v>
      </c>
      <c r="U102" s="230" t="str">
        <f t="shared" si="317"/>
        <v>ns</v>
      </c>
      <c r="V102" s="230" t="str">
        <f t="shared" si="317"/>
        <v>ns</v>
      </c>
      <c r="W102" s="230" t="str">
        <f t="shared" si="318"/>
        <v>ns</v>
      </c>
      <c r="X102" s="230" t="str">
        <f t="shared" si="318"/>
        <v>ns</v>
      </c>
      <c r="Y102" s="230" t="str">
        <f t="shared" si="318"/>
        <v>ns</v>
      </c>
      <c r="Z102" s="230" t="str">
        <f t="shared" si="318"/>
        <v>ns</v>
      </c>
      <c r="AA102" s="230" t="str">
        <f t="shared" si="318"/>
        <v>ns</v>
      </c>
      <c r="AB102" s="230" t="str">
        <f t="shared" si="318"/>
        <v>ns</v>
      </c>
      <c r="AC102" s="230" t="str">
        <f t="shared" si="318"/>
        <v>ns</v>
      </c>
      <c r="AD102" s="230" t="str">
        <f t="shared" si="318"/>
        <v>ns</v>
      </c>
      <c r="AE102" s="230" t="str">
        <f t="shared" si="318"/>
        <v>ns</v>
      </c>
      <c r="AF102" s="230" t="str">
        <f t="shared" si="318"/>
        <v>ns</v>
      </c>
      <c r="AG102" s="230" t="str">
        <f t="shared" si="319"/>
        <v>ns</v>
      </c>
      <c r="AH102" s="230" t="str">
        <f t="shared" si="319"/>
        <v>ns</v>
      </c>
      <c r="AI102" s="230" t="str">
        <f t="shared" si="319"/>
        <v>ns</v>
      </c>
      <c r="AJ102" s="230" t="str">
        <f t="shared" si="319"/>
        <v>ns</v>
      </c>
      <c r="AK102" s="230" t="str">
        <f t="shared" si="319"/>
        <v>ns</v>
      </c>
      <c r="AL102" s="230" t="str">
        <f t="shared" si="319"/>
        <v>ns</v>
      </c>
      <c r="AM102" s="230" t="str">
        <f t="shared" si="319"/>
        <v>ns</v>
      </c>
      <c r="AN102" s="230" t="str">
        <f t="shared" si="319"/>
        <v>ns</v>
      </c>
      <c r="AO102" s="230" t="str">
        <f t="shared" si="319"/>
        <v>ns</v>
      </c>
      <c r="AP102" s="230" t="str">
        <f t="shared" si="319"/>
        <v>ns</v>
      </c>
      <c r="AQ102" s="230" t="str">
        <f t="shared" si="320"/>
        <v>ns</v>
      </c>
      <c r="AR102" s="230" t="str">
        <f t="shared" si="320"/>
        <v>ns</v>
      </c>
      <c r="AS102" s="230" t="str">
        <f t="shared" si="320"/>
        <v>ns</v>
      </c>
      <c r="AT102" s="230" t="str">
        <f t="shared" si="320"/>
        <v>ns</v>
      </c>
      <c r="AU102" s="230" t="str">
        <f t="shared" si="320"/>
        <v>ns</v>
      </c>
      <c r="AV102" s="230" t="str">
        <f t="shared" si="320"/>
        <v>ns</v>
      </c>
      <c r="AW102" s="230" t="str">
        <f t="shared" si="320"/>
        <v>ns</v>
      </c>
      <c r="AX102" s="230" t="str">
        <f t="shared" si="320"/>
        <v>ns</v>
      </c>
      <c r="AY102" s="230" t="str">
        <f t="shared" si="320"/>
        <v/>
      </c>
      <c r="AZ102" s="230" t="str">
        <f t="shared" si="320"/>
        <v/>
      </c>
      <c r="BA102" s="230" t="str">
        <f t="shared" si="321"/>
        <v/>
      </c>
      <c r="BB102" s="230" t="str">
        <f t="shared" si="321"/>
        <v/>
      </c>
      <c r="BC102" s="230" t="str">
        <f t="shared" si="321"/>
        <v/>
      </c>
      <c r="BD102" s="230" t="str">
        <f t="shared" si="321"/>
        <v/>
      </c>
      <c r="BE102" s="230" t="str">
        <f t="shared" si="321"/>
        <v/>
      </c>
      <c r="BF102" s="230" t="str">
        <f t="shared" si="321"/>
        <v/>
      </c>
      <c r="BG102" s="230" t="str">
        <f t="shared" si="321"/>
        <v/>
      </c>
      <c r="BH102" s="230" t="str">
        <f t="shared" si="321"/>
        <v/>
      </c>
      <c r="BI102" s="230" t="str">
        <f t="shared" si="321"/>
        <v/>
      </c>
      <c r="BJ102" s="230" t="str">
        <f t="shared" si="321"/>
        <v/>
      </c>
      <c r="BS102" s="197"/>
      <c r="BT102" s="197"/>
      <c r="BV102" s="228">
        <v>38</v>
      </c>
      <c r="BW102" s="229">
        <f t="shared" si="331"/>
        <v>0</v>
      </c>
      <c r="BX102" s="230">
        <f t="shared" si="332"/>
        <v>1.2000000000000002E-4</v>
      </c>
      <c r="BY102" s="231" t="str">
        <f t="shared" si="322"/>
        <v>s</v>
      </c>
      <c r="BZ102" s="231" t="str">
        <f t="shared" si="322"/>
        <v>s</v>
      </c>
      <c r="CA102" s="231" t="str">
        <f t="shared" si="322"/>
        <v>s</v>
      </c>
      <c r="CB102" s="231" t="str">
        <f t="shared" si="322"/>
        <v>s</v>
      </c>
      <c r="CC102" s="231" t="str">
        <f t="shared" si="322"/>
        <v>s</v>
      </c>
      <c r="CD102" s="231" t="str">
        <f t="shared" si="322"/>
        <v>s</v>
      </c>
      <c r="CE102" s="231" t="str">
        <f t="shared" si="322"/>
        <v>s</v>
      </c>
      <c r="CF102" s="231" t="str">
        <f t="shared" si="322"/>
        <v>ns</v>
      </c>
      <c r="CG102" s="231" t="str">
        <f t="shared" si="322"/>
        <v>ns</v>
      </c>
      <c r="CH102" s="231" t="str">
        <f t="shared" si="322"/>
        <v>ns</v>
      </c>
      <c r="CI102" s="231" t="str">
        <f t="shared" si="323"/>
        <v>ns</v>
      </c>
      <c r="CJ102" s="231" t="str">
        <f t="shared" si="323"/>
        <v>ns</v>
      </c>
      <c r="CK102" s="231" t="str">
        <f t="shared" si="323"/>
        <v>ns</v>
      </c>
      <c r="CL102" s="231" t="str">
        <f t="shared" si="323"/>
        <v>ns</v>
      </c>
      <c r="CM102" s="231" t="str">
        <f t="shared" si="323"/>
        <v>ns</v>
      </c>
      <c r="CN102" s="231" t="str">
        <f t="shared" si="323"/>
        <v>ns</v>
      </c>
      <c r="CO102" s="231" t="str">
        <f t="shared" si="323"/>
        <v>ns</v>
      </c>
      <c r="CP102" s="231" t="str">
        <f t="shared" si="323"/>
        <v>ns</v>
      </c>
      <c r="CQ102" s="231" t="str">
        <f t="shared" si="323"/>
        <v>ns</v>
      </c>
      <c r="CR102" s="231" t="str">
        <f t="shared" si="323"/>
        <v>ns</v>
      </c>
      <c r="CS102" s="231" t="str">
        <f t="shared" si="324"/>
        <v>ns</v>
      </c>
      <c r="CT102" s="231" t="str">
        <f t="shared" si="324"/>
        <v>ns</v>
      </c>
      <c r="CU102" s="231" t="str">
        <f t="shared" si="324"/>
        <v>ns</v>
      </c>
      <c r="CV102" s="231" t="str">
        <f t="shared" si="324"/>
        <v>ns</v>
      </c>
      <c r="CW102" s="231" t="str">
        <f t="shared" si="324"/>
        <v>ns</v>
      </c>
      <c r="CX102" s="231" t="str">
        <f t="shared" si="324"/>
        <v>ns</v>
      </c>
      <c r="CY102" s="231" t="str">
        <f t="shared" si="324"/>
        <v>ns</v>
      </c>
      <c r="CZ102" s="231" t="str">
        <f t="shared" si="324"/>
        <v>ns</v>
      </c>
      <c r="DA102" s="231" t="str">
        <f t="shared" si="324"/>
        <v>ns</v>
      </c>
      <c r="DB102" s="231" t="str">
        <f t="shared" si="324"/>
        <v>ns</v>
      </c>
      <c r="DC102" s="231" t="str">
        <f t="shared" si="325"/>
        <v>ns</v>
      </c>
      <c r="DD102" s="231" t="str">
        <f t="shared" si="325"/>
        <v>ns</v>
      </c>
      <c r="DE102" s="231" t="str">
        <f t="shared" si="325"/>
        <v>ns</v>
      </c>
      <c r="DF102" s="231" t="str">
        <f t="shared" si="325"/>
        <v>ns</v>
      </c>
      <c r="DG102" s="231" t="str">
        <f t="shared" si="325"/>
        <v>ns</v>
      </c>
      <c r="DH102" s="231" t="str">
        <f t="shared" si="325"/>
        <v>ns</v>
      </c>
      <c r="DI102" s="231" t="str">
        <f t="shared" si="325"/>
        <v>ns</v>
      </c>
      <c r="DJ102" s="231" t="str">
        <f t="shared" si="325"/>
        <v>ns</v>
      </c>
      <c r="DK102" s="231" t="str">
        <f t="shared" si="325"/>
        <v/>
      </c>
      <c r="DL102" s="231" t="str">
        <f t="shared" si="325"/>
        <v/>
      </c>
      <c r="DM102" s="231" t="str">
        <f t="shared" si="326"/>
        <v/>
      </c>
      <c r="DN102" s="231" t="str">
        <f t="shared" si="326"/>
        <v/>
      </c>
      <c r="DO102" s="231" t="str">
        <f t="shared" si="326"/>
        <v/>
      </c>
      <c r="DP102" s="231" t="str">
        <f t="shared" si="326"/>
        <v/>
      </c>
      <c r="DQ102" s="231" t="str">
        <f t="shared" si="326"/>
        <v/>
      </c>
      <c r="DR102" s="231" t="str">
        <f t="shared" si="326"/>
        <v/>
      </c>
      <c r="DS102" s="231" t="str">
        <f t="shared" si="326"/>
        <v/>
      </c>
      <c r="DT102" s="231" t="str">
        <f t="shared" si="326"/>
        <v/>
      </c>
      <c r="DU102" s="231" t="str">
        <f t="shared" si="326"/>
        <v/>
      </c>
      <c r="DV102" s="231" t="str">
        <f t="shared" si="326"/>
        <v/>
      </c>
      <c r="DW102" s="232"/>
      <c r="DX102" s="232"/>
      <c r="DZ102" s="212">
        <f t="shared" si="200"/>
        <v>39</v>
      </c>
      <c r="EA102" s="224">
        <f t="shared" si="327"/>
        <v>0</v>
      </c>
      <c r="EB102" s="225">
        <f t="shared" si="306"/>
        <v>0</v>
      </c>
      <c r="EC102" s="225">
        <f t="shared" si="306"/>
        <v>0</v>
      </c>
      <c r="ED102" s="225">
        <f t="shared" si="306"/>
        <v>0</v>
      </c>
      <c r="EE102" s="225">
        <f t="shared" si="306"/>
        <v>0</v>
      </c>
      <c r="EF102" s="225">
        <f t="shared" si="180"/>
        <v>0</v>
      </c>
      <c r="EG102" s="225">
        <f t="shared" si="181"/>
        <v>0</v>
      </c>
      <c r="EH102" s="212"/>
      <c r="EI102" s="212"/>
      <c r="EJ102" s="212"/>
      <c r="EK102" s="214"/>
      <c r="EL102" s="212">
        <f t="shared" si="201"/>
        <v>39</v>
      </c>
      <c r="EM102" s="224">
        <f t="shared" si="328"/>
        <v>0</v>
      </c>
      <c r="EN102" s="225">
        <f>IFERROR(INDEX(RTO2CF,$EL102,'ANVA-MDS'!EB$7),0)</f>
        <v>0</v>
      </c>
      <c r="EO102" s="225">
        <f>IFERROR(INDEX(RTO2CF,$EL102,'ANVA-MDS'!EC$7),0)</f>
        <v>0</v>
      </c>
      <c r="EP102" s="225">
        <f>IFERROR(INDEX(RTO2CF,$EL102,'ANVA-MDS'!ED$7),0)</f>
        <v>0</v>
      </c>
      <c r="EQ102" s="225">
        <f>IFERROR(INDEX(RTO2CF,$EL102,'ANVA-MDS'!EE$7),0)</f>
        <v>0</v>
      </c>
      <c r="ER102" s="225">
        <f t="shared" si="183"/>
        <v>0</v>
      </c>
      <c r="ES102" s="225">
        <f t="shared" si="184"/>
        <v>0</v>
      </c>
      <c r="ET102" s="212"/>
      <c r="EU102" s="212"/>
      <c r="EV102" s="212"/>
      <c r="EW102" s="214"/>
      <c r="EX102" s="225">
        <f t="shared" si="185"/>
        <v>0</v>
      </c>
      <c r="EY102" s="214"/>
      <c r="EZ102" s="214"/>
    </row>
    <row r="103" spans="10:156" ht="12.75" customHeight="1" x14ac:dyDescent="0.25">
      <c r="J103" s="228">
        <v>39</v>
      </c>
      <c r="K103" s="229">
        <f t="shared" si="329"/>
        <v>0</v>
      </c>
      <c r="L103" s="230">
        <f t="shared" si="330"/>
        <v>1.1E-4</v>
      </c>
      <c r="M103" s="230" t="str">
        <f t="shared" si="317"/>
        <v>ns</v>
      </c>
      <c r="N103" s="230" t="str">
        <f t="shared" si="317"/>
        <v>ns</v>
      </c>
      <c r="O103" s="230" t="str">
        <f t="shared" si="317"/>
        <v>ns</v>
      </c>
      <c r="P103" s="230" t="str">
        <f t="shared" si="317"/>
        <v>ns</v>
      </c>
      <c r="Q103" s="230" t="str">
        <f t="shared" si="317"/>
        <v>ns</v>
      </c>
      <c r="R103" s="230" t="str">
        <f t="shared" si="317"/>
        <v>ns</v>
      </c>
      <c r="S103" s="230" t="str">
        <f t="shared" si="317"/>
        <v>ns</v>
      </c>
      <c r="T103" s="230" t="str">
        <f t="shared" si="317"/>
        <v>ns</v>
      </c>
      <c r="U103" s="230" t="str">
        <f t="shared" si="317"/>
        <v>ns</v>
      </c>
      <c r="V103" s="230" t="str">
        <f t="shared" si="317"/>
        <v>ns</v>
      </c>
      <c r="W103" s="230" t="str">
        <f t="shared" si="318"/>
        <v>ns</v>
      </c>
      <c r="X103" s="230" t="str">
        <f t="shared" si="318"/>
        <v>ns</v>
      </c>
      <c r="Y103" s="230" t="str">
        <f t="shared" si="318"/>
        <v>ns</v>
      </c>
      <c r="Z103" s="230" t="str">
        <f t="shared" si="318"/>
        <v>ns</v>
      </c>
      <c r="AA103" s="230" t="str">
        <f t="shared" si="318"/>
        <v>ns</v>
      </c>
      <c r="AB103" s="230" t="str">
        <f t="shared" si="318"/>
        <v>ns</v>
      </c>
      <c r="AC103" s="230" t="str">
        <f t="shared" si="318"/>
        <v>ns</v>
      </c>
      <c r="AD103" s="230" t="str">
        <f t="shared" si="318"/>
        <v>ns</v>
      </c>
      <c r="AE103" s="230" t="str">
        <f t="shared" si="318"/>
        <v>ns</v>
      </c>
      <c r="AF103" s="230" t="str">
        <f t="shared" si="318"/>
        <v>ns</v>
      </c>
      <c r="AG103" s="230" t="str">
        <f t="shared" si="319"/>
        <v>ns</v>
      </c>
      <c r="AH103" s="230" t="str">
        <f t="shared" si="319"/>
        <v>ns</v>
      </c>
      <c r="AI103" s="230" t="str">
        <f t="shared" si="319"/>
        <v>ns</v>
      </c>
      <c r="AJ103" s="230" t="str">
        <f t="shared" si="319"/>
        <v>ns</v>
      </c>
      <c r="AK103" s="230" t="str">
        <f t="shared" si="319"/>
        <v>ns</v>
      </c>
      <c r="AL103" s="230" t="str">
        <f t="shared" si="319"/>
        <v>ns</v>
      </c>
      <c r="AM103" s="230" t="str">
        <f t="shared" si="319"/>
        <v>ns</v>
      </c>
      <c r="AN103" s="230" t="str">
        <f t="shared" si="319"/>
        <v>ns</v>
      </c>
      <c r="AO103" s="230" t="str">
        <f t="shared" si="319"/>
        <v>ns</v>
      </c>
      <c r="AP103" s="230" t="str">
        <f t="shared" si="319"/>
        <v>ns</v>
      </c>
      <c r="AQ103" s="230" t="str">
        <f t="shared" si="320"/>
        <v>ns</v>
      </c>
      <c r="AR103" s="230" t="str">
        <f t="shared" si="320"/>
        <v>ns</v>
      </c>
      <c r="AS103" s="230" t="str">
        <f t="shared" si="320"/>
        <v>ns</v>
      </c>
      <c r="AT103" s="230" t="str">
        <f t="shared" si="320"/>
        <v>ns</v>
      </c>
      <c r="AU103" s="230" t="str">
        <f t="shared" si="320"/>
        <v>ns</v>
      </c>
      <c r="AV103" s="230" t="str">
        <f t="shared" si="320"/>
        <v>ns</v>
      </c>
      <c r="AW103" s="230" t="str">
        <f t="shared" si="320"/>
        <v>ns</v>
      </c>
      <c r="AX103" s="230" t="str">
        <f t="shared" si="320"/>
        <v>ns</v>
      </c>
      <c r="AY103" s="230" t="str">
        <f t="shared" si="320"/>
        <v>ns</v>
      </c>
      <c r="AZ103" s="230" t="str">
        <f t="shared" si="320"/>
        <v/>
      </c>
      <c r="BA103" s="230" t="str">
        <f t="shared" si="321"/>
        <v/>
      </c>
      <c r="BB103" s="230" t="str">
        <f t="shared" si="321"/>
        <v/>
      </c>
      <c r="BC103" s="230" t="str">
        <f t="shared" si="321"/>
        <v/>
      </c>
      <c r="BD103" s="230" t="str">
        <f t="shared" si="321"/>
        <v/>
      </c>
      <c r="BE103" s="230" t="str">
        <f t="shared" si="321"/>
        <v/>
      </c>
      <c r="BF103" s="230" t="str">
        <f t="shared" si="321"/>
        <v/>
      </c>
      <c r="BG103" s="230" t="str">
        <f t="shared" si="321"/>
        <v/>
      </c>
      <c r="BH103" s="230" t="str">
        <f t="shared" si="321"/>
        <v/>
      </c>
      <c r="BI103" s="230" t="str">
        <f t="shared" si="321"/>
        <v/>
      </c>
      <c r="BJ103" s="230" t="str">
        <f t="shared" si="321"/>
        <v/>
      </c>
      <c r="BS103" s="197"/>
      <c r="BT103" s="197"/>
      <c r="BV103" s="228">
        <v>39</v>
      </c>
      <c r="BW103" s="229">
        <f t="shared" si="331"/>
        <v>0</v>
      </c>
      <c r="BX103" s="230">
        <f t="shared" si="332"/>
        <v>1.1E-4</v>
      </c>
      <c r="BY103" s="231" t="str">
        <f t="shared" si="322"/>
        <v>s</v>
      </c>
      <c r="BZ103" s="231" t="str">
        <f t="shared" si="322"/>
        <v>s</v>
      </c>
      <c r="CA103" s="231" t="str">
        <f t="shared" si="322"/>
        <v>s</v>
      </c>
      <c r="CB103" s="231" t="str">
        <f t="shared" si="322"/>
        <v>s</v>
      </c>
      <c r="CC103" s="231" t="str">
        <f t="shared" si="322"/>
        <v>s</v>
      </c>
      <c r="CD103" s="231" t="str">
        <f t="shared" si="322"/>
        <v>s</v>
      </c>
      <c r="CE103" s="231" t="str">
        <f t="shared" si="322"/>
        <v>s</v>
      </c>
      <c r="CF103" s="231" t="str">
        <f t="shared" si="322"/>
        <v>ns</v>
      </c>
      <c r="CG103" s="231" t="str">
        <f t="shared" si="322"/>
        <v>ns</v>
      </c>
      <c r="CH103" s="231" t="str">
        <f t="shared" si="322"/>
        <v>ns</v>
      </c>
      <c r="CI103" s="231" t="str">
        <f t="shared" si="323"/>
        <v>ns</v>
      </c>
      <c r="CJ103" s="231" t="str">
        <f t="shared" si="323"/>
        <v>ns</v>
      </c>
      <c r="CK103" s="231" t="str">
        <f t="shared" si="323"/>
        <v>ns</v>
      </c>
      <c r="CL103" s="231" t="str">
        <f t="shared" si="323"/>
        <v>ns</v>
      </c>
      <c r="CM103" s="231" t="str">
        <f t="shared" si="323"/>
        <v>ns</v>
      </c>
      <c r="CN103" s="231" t="str">
        <f t="shared" si="323"/>
        <v>ns</v>
      </c>
      <c r="CO103" s="231" t="str">
        <f t="shared" si="323"/>
        <v>ns</v>
      </c>
      <c r="CP103" s="231" t="str">
        <f t="shared" si="323"/>
        <v>ns</v>
      </c>
      <c r="CQ103" s="231" t="str">
        <f t="shared" si="323"/>
        <v>ns</v>
      </c>
      <c r="CR103" s="231" t="str">
        <f t="shared" si="323"/>
        <v>ns</v>
      </c>
      <c r="CS103" s="231" t="str">
        <f t="shared" si="324"/>
        <v>ns</v>
      </c>
      <c r="CT103" s="231" t="str">
        <f t="shared" si="324"/>
        <v>ns</v>
      </c>
      <c r="CU103" s="231" t="str">
        <f t="shared" si="324"/>
        <v>ns</v>
      </c>
      <c r="CV103" s="231" t="str">
        <f t="shared" si="324"/>
        <v>ns</v>
      </c>
      <c r="CW103" s="231" t="str">
        <f t="shared" si="324"/>
        <v>ns</v>
      </c>
      <c r="CX103" s="231" t="str">
        <f t="shared" si="324"/>
        <v>ns</v>
      </c>
      <c r="CY103" s="231" t="str">
        <f t="shared" si="324"/>
        <v>ns</v>
      </c>
      <c r="CZ103" s="231" t="str">
        <f t="shared" si="324"/>
        <v>ns</v>
      </c>
      <c r="DA103" s="231" t="str">
        <f t="shared" si="324"/>
        <v>ns</v>
      </c>
      <c r="DB103" s="231" t="str">
        <f t="shared" si="324"/>
        <v>ns</v>
      </c>
      <c r="DC103" s="231" t="str">
        <f t="shared" si="325"/>
        <v>ns</v>
      </c>
      <c r="DD103" s="231" t="str">
        <f t="shared" si="325"/>
        <v>ns</v>
      </c>
      <c r="DE103" s="231" t="str">
        <f t="shared" si="325"/>
        <v>ns</v>
      </c>
      <c r="DF103" s="231" t="str">
        <f t="shared" si="325"/>
        <v>ns</v>
      </c>
      <c r="DG103" s="231" t="str">
        <f t="shared" si="325"/>
        <v>ns</v>
      </c>
      <c r="DH103" s="231" t="str">
        <f t="shared" si="325"/>
        <v>ns</v>
      </c>
      <c r="DI103" s="231" t="str">
        <f t="shared" si="325"/>
        <v>ns</v>
      </c>
      <c r="DJ103" s="231" t="str">
        <f t="shared" si="325"/>
        <v>ns</v>
      </c>
      <c r="DK103" s="231" t="str">
        <f t="shared" si="325"/>
        <v>ns</v>
      </c>
      <c r="DL103" s="231" t="str">
        <f t="shared" si="325"/>
        <v/>
      </c>
      <c r="DM103" s="231" t="str">
        <f t="shared" si="326"/>
        <v/>
      </c>
      <c r="DN103" s="231" t="str">
        <f t="shared" si="326"/>
        <v/>
      </c>
      <c r="DO103" s="231" t="str">
        <f t="shared" si="326"/>
        <v/>
      </c>
      <c r="DP103" s="231" t="str">
        <f t="shared" si="326"/>
        <v/>
      </c>
      <c r="DQ103" s="231" t="str">
        <f t="shared" si="326"/>
        <v/>
      </c>
      <c r="DR103" s="231" t="str">
        <f t="shared" si="326"/>
        <v/>
      </c>
      <c r="DS103" s="231" t="str">
        <f t="shared" si="326"/>
        <v/>
      </c>
      <c r="DT103" s="231" t="str">
        <f t="shared" si="326"/>
        <v/>
      </c>
      <c r="DU103" s="231" t="str">
        <f t="shared" si="326"/>
        <v/>
      </c>
      <c r="DV103" s="231" t="str">
        <f t="shared" si="326"/>
        <v/>
      </c>
      <c r="DW103" s="232"/>
      <c r="DX103" s="232"/>
      <c r="DZ103" s="212">
        <f t="shared" si="200"/>
        <v>40</v>
      </c>
      <c r="EA103" s="224">
        <f t="shared" si="327"/>
        <v>0</v>
      </c>
      <c r="EB103" s="225">
        <f t="shared" si="306"/>
        <v>0</v>
      </c>
      <c r="EC103" s="225">
        <f t="shared" si="306"/>
        <v>0</v>
      </c>
      <c r="ED103" s="225">
        <f t="shared" si="306"/>
        <v>0</v>
      </c>
      <c r="EE103" s="225">
        <f t="shared" si="306"/>
        <v>0</v>
      </c>
      <c r="EF103" s="225">
        <f t="shared" si="180"/>
        <v>0</v>
      </c>
      <c r="EG103" s="225">
        <f t="shared" si="181"/>
        <v>0</v>
      </c>
      <c r="EH103" s="212"/>
      <c r="EI103" s="212"/>
      <c r="EJ103" s="212"/>
      <c r="EK103" s="214"/>
      <c r="EL103" s="212">
        <f t="shared" si="201"/>
        <v>40</v>
      </c>
      <c r="EM103" s="224">
        <f t="shared" si="328"/>
        <v>0</v>
      </c>
      <c r="EN103" s="225">
        <f>IFERROR(INDEX(RTO2CF,$EL103,'ANVA-MDS'!EB$7),0)</f>
        <v>0</v>
      </c>
      <c r="EO103" s="225">
        <f>IFERROR(INDEX(RTO2CF,$EL103,'ANVA-MDS'!EC$7),0)</f>
        <v>0</v>
      </c>
      <c r="EP103" s="225">
        <f>IFERROR(INDEX(RTO2CF,$EL103,'ANVA-MDS'!ED$7),0)</f>
        <v>0</v>
      </c>
      <c r="EQ103" s="225">
        <f>IFERROR(INDEX(RTO2CF,$EL103,'ANVA-MDS'!EE$7),0)</f>
        <v>0</v>
      </c>
      <c r="ER103" s="225">
        <f t="shared" si="183"/>
        <v>0</v>
      </c>
      <c r="ES103" s="225">
        <f t="shared" si="184"/>
        <v>0</v>
      </c>
      <c r="ET103" s="212"/>
      <c r="EU103" s="212"/>
      <c r="EV103" s="212"/>
      <c r="EW103" s="214"/>
      <c r="EX103" s="225">
        <f t="shared" si="185"/>
        <v>0</v>
      </c>
      <c r="EY103" s="214"/>
      <c r="EZ103" s="214"/>
    </row>
    <row r="104" spans="10:156" ht="12.75" customHeight="1" x14ac:dyDescent="0.25">
      <c r="J104" s="228">
        <v>40</v>
      </c>
      <c r="K104" s="229">
        <f t="shared" si="329"/>
        <v>0</v>
      </c>
      <c r="L104" s="230">
        <f t="shared" si="330"/>
        <v>1E-4</v>
      </c>
      <c r="M104" s="230" t="str">
        <f t="shared" si="317"/>
        <v>ns</v>
      </c>
      <c r="N104" s="230" t="str">
        <f t="shared" si="317"/>
        <v>ns</v>
      </c>
      <c r="O104" s="230" t="str">
        <f t="shared" si="317"/>
        <v>ns</v>
      </c>
      <c r="P104" s="230" t="str">
        <f t="shared" si="317"/>
        <v>ns</v>
      </c>
      <c r="Q104" s="230" t="str">
        <f t="shared" si="317"/>
        <v>ns</v>
      </c>
      <c r="R104" s="230" t="str">
        <f t="shared" si="317"/>
        <v>ns</v>
      </c>
      <c r="S104" s="230" t="str">
        <f t="shared" si="317"/>
        <v>ns</v>
      </c>
      <c r="T104" s="230" t="str">
        <f t="shared" si="317"/>
        <v>ns</v>
      </c>
      <c r="U104" s="230" t="str">
        <f t="shared" si="317"/>
        <v>ns</v>
      </c>
      <c r="V104" s="230" t="str">
        <f t="shared" si="317"/>
        <v>ns</v>
      </c>
      <c r="W104" s="230" t="str">
        <f t="shared" si="318"/>
        <v>ns</v>
      </c>
      <c r="X104" s="230" t="str">
        <f t="shared" si="318"/>
        <v>ns</v>
      </c>
      <c r="Y104" s="230" t="str">
        <f t="shared" si="318"/>
        <v>ns</v>
      </c>
      <c r="Z104" s="230" t="str">
        <f t="shared" si="318"/>
        <v>ns</v>
      </c>
      <c r="AA104" s="230" t="str">
        <f t="shared" si="318"/>
        <v>ns</v>
      </c>
      <c r="AB104" s="230" t="str">
        <f t="shared" si="318"/>
        <v>ns</v>
      </c>
      <c r="AC104" s="230" t="str">
        <f t="shared" si="318"/>
        <v>ns</v>
      </c>
      <c r="AD104" s="230" t="str">
        <f t="shared" si="318"/>
        <v>ns</v>
      </c>
      <c r="AE104" s="230" t="str">
        <f t="shared" si="318"/>
        <v>ns</v>
      </c>
      <c r="AF104" s="230" t="str">
        <f t="shared" si="318"/>
        <v>ns</v>
      </c>
      <c r="AG104" s="230" t="str">
        <f t="shared" si="319"/>
        <v>ns</v>
      </c>
      <c r="AH104" s="230" t="str">
        <f t="shared" si="319"/>
        <v>ns</v>
      </c>
      <c r="AI104" s="230" t="str">
        <f t="shared" si="319"/>
        <v>ns</v>
      </c>
      <c r="AJ104" s="230" t="str">
        <f t="shared" si="319"/>
        <v>ns</v>
      </c>
      <c r="AK104" s="230" t="str">
        <f t="shared" si="319"/>
        <v>ns</v>
      </c>
      <c r="AL104" s="230" t="str">
        <f t="shared" si="319"/>
        <v>ns</v>
      </c>
      <c r="AM104" s="230" t="str">
        <f t="shared" si="319"/>
        <v>ns</v>
      </c>
      <c r="AN104" s="230" t="str">
        <f t="shared" si="319"/>
        <v>ns</v>
      </c>
      <c r="AO104" s="230" t="str">
        <f t="shared" si="319"/>
        <v>ns</v>
      </c>
      <c r="AP104" s="230" t="str">
        <f t="shared" si="319"/>
        <v>ns</v>
      </c>
      <c r="AQ104" s="230" t="str">
        <f t="shared" si="320"/>
        <v>ns</v>
      </c>
      <c r="AR104" s="230" t="str">
        <f t="shared" si="320"/>
        <v>ns</v>
      </c>
      <c r="AS104" s="230" t="str">
        <f t="shared" si="320"/>
        <v>ns</v>
      </c>
      <c r="AT104" s="230" t="str">
        <f t="shared" si="320"/>
        <v>ns</v>
      </c>
      <c r="AU104" s="230" t="str">
        <f t="shared" si="320"/>
        <v>ns</v>
      </c>
      <c r="AV104" s="230" t="str">
        <f t="shared" si="320"/>
        <v>ns</v>
      </c>
      <c r="AW104" s="230" t="str">
        <f t="shared" si="320"/>
        <v>ns</v>
      </c>
      <c r="AX104" s="230" t="str">
        <f t="shared" si="320"/>
        <v>ns</v>
      </c>
      <c r="AY104" s="230" t="str">
        <f t="shared" si="320"/>
        <v>ns</v>
      </c>
      <c r="AZ104" s="230" t="str">
        <f t="shared" si="320"/>
        <v>ns</v>
      </c>
      <c r="BA104" s="230" t="str">
        <f t="shared" si="321"/>
        <v/>
      </c>
      <c r="BB104" s="230" t="str">
        <f t="shared" si="321"/>
        <v/>
      </c>
      <c r="BC104" s="230" t="str">
        <f t="shared" si="321"/>
        <v/>
      </c>
      <c r="BD104" s="230" t="str">
        <f t="shared" si="321"/>
        <v/>
      </c>
      <c r="BE104" s="230" t="str">
        <f t="shared" si="321"/>
        <v/>
      </c>
      <c r="BF104" s="230" t="str">
        <f t="shared" si="321"/>
        <v/>
      </c>
      <c r="BG104" s="230" t="str">
        <f t="shared" si="321"/>
        <v/>
      </c>
      <c r="BH104" s="230" t="str">
        <f t="shared" si="321"/>
        <v/>
      </c>
      <c r="BI104" s="230" t="str">
        <f t="shared" si="321"/>
        <v/>
      </c>
      <c r="BJ104" s="230" t="str">
        <f t="shared" si="321"/>
        <v/>
      </c>
      <c r="BS104" s="197"/>
      <c r="BT104" s="197"/>
      <c r="BV104" s="228">
        <v>40</v>
      </c>
      <c r="BW104" s="229">
        <f t="shared" si="331"/>
        <v>0</v>
      </c>
      <c r="BX104" s="230">
        <f t="shared" si="332"/>
        <v>1E-4</v>
      </c>
      <c r="BY104" s="231" t="str">
        <f t="shared" si="322"/>
        <v>s</v>
      </c>
      <c r="BZ104" s="231" t="str">
        <f t="shared" si="322"/>
        <v>s</v>
      </c>
      <c r="CA104" s="231" t="str">
        <f t="shared" si="322"/>
        <v>s</v>
      </c>
      <c r="CB104" s="231" t="str">
        <f t="shared" si="322"/>
        <v>s</v>
      </c>
      <c r="CC104" s="231" t="str">
        <f t="shared" si="322"/>
        <v>s</v>
      </c>
      <c r="CD104" s="231" t="str">
        <f t="shared" si="322"/>
        <v>s</v>
      </c>
      <c r="CE104" s="231" t="str">
        <f t="shared" si="322"/>
        <v>s</v>
      </c>
      <c r="CF104" s="231" t="str">
        <f t="shared" si="322"/>
        <v>ns</v>
      </c>
      <c r="CG104" s="231" t="str">
        <f t="shared" si="322"/>
        <v>ns</v>
      </c>
      <c r="CH104" s="231" t="str">
        <f t="shared" si="322"/>
        <v>ns</v>
      </c>
      <c r="CI104" s="231" t="str">
        <f t="shared" si="323"/>
        <v>ns</v>
      </c>
      <c r="CJ104" s="231" t="str">
        <f t="shared" si="323"/>
        <v>ns</v>
      </c>
      <c r="CK104" s="231" t="str">
        <f t="shared" si="323"/>
        <v>ns</v>
      </c>
      <c r="CL104" s="231" t="str">
        <f t="shared" si="323"/>
        <v>ns</v>
      </c>
      <c r="CM104" s="231" t="str">
        <f t="shared" si="323"/>
        <v>ns</v>
      </c>
      <c r="CN104" s="231" t="str">
        <f t="shared" si="323"/>
        <v>ns</v>
      </c>
      <c r="CO104" s="231" t="str">
        <f t="shared" si="323"/>
        <v>ns</v>
      </c>
      <c r="CP104" s="231" t="str">
        <f t="shared" si="323"/>
        <v>ns</v>
      </c>
      <c r="CQ104" s="231" t="str">
        <f t="shared" si="323"/>
        <v>ns</v>
      </c>
      <c r="CR104" s="231" t="str">
        <f t="shared" si="323"/>
        <v>ns</v>
      </c>
      <c r="CS104" s="231" t="str">
        <f t="shared" si="324"/>
        <v>ns</v>
      </c>
      <c r="CT104" s="231" t="str">
        <f t="shared" si="324"/>
        <v>ns</v>
      </c>
      <c r="CU104" s="231" t="str">
        <f t="shared" si="324"/>
        <v>ns</v>
      </c>
      <c r="CV104" s="231" t="str">
        <f t="shared" si="324"/>
        <v>ns</v>
      </c>
      <c r="CW104" s="231" t="str">
        <f t="shared" si="324"/>
        <v>ns</v>
      </c>
      <c r="CX104" s="231" t="str">
        <f t="shared" si="324"/>
        <v>ns</v>
      </c>
      <c r="CY104" s="231" t="str">
        <f t="shared" si="324"/>
        <v>ns</v>
      </c>
      <c r="CZ104" s="231" t="str">
        <f t="shared" si="324"/>
        <v>ns</v>
      </c>
      <c r="DA104" s="231" t="str">
        <f t="shared" si="324"/>
        <v>ns</v>
      </c>
      <c r="DB104" s="231" t="str">
        <f t="shared" si="324"/>
        <v>ns</v>
      </c>
      <c r="DC104" s="231" t="str">
        <f t="shared" si="325"/>
        <v>ns</v>
      </c>
      <c r="DD104" s="231" t="str">
        <f t="shared" si="325"/>
        <v>ns</v>
      </c>
      <c r="DE104" s="231" t="str">
        <f t="shared" si="325"/>
        <v>ns</v>
      </c>
      <c r="DF104" s="231" t="str">
        <f t="shared" si="325"/>
        <v>ns</v>
      </c>
      <c r="DG104" s="231" t="str">
        <f t="shared" si="325"/>
        <v>ns</v>
      </c>
      <c r="DH104" s="231" t="str">
        <f t="shared" si="325"/>
        <v>ns</v>
      </c>
      <c r="DI104" s="231" t="str">
        <f t="shared" si="325"/>
        <v>ns</v>
      </c>
      <c r="DJ104" s="231" t="str">
        <f t="shared" si="325"/>
        <v>ns</v>
      </c>
      <c r="DK104" s="231" t="str">
        <f t="shared" si="325"/>
        <v>ns</v>
      </c>
      <c r="DL104" s="231" t="str">
        <f t="shared" si="325"/>
        <v>ns</v>
      </c>
      <c r="DM104" s="231" t="str">
        <f t="shared" si="326"/>
        <v/>
      </c>
      <c r="DN104" s="231" t="str">
        <f t="shared" si="326"/>
        <v/>
      </c>
      <c r="DO104" s="231" t="str">
        <f t="shared" si="326"/>
        <v/>
      </c>
      <c r="DP104" s="231" t="str">
        <f t="shared" si="326"/>
        <v/>
      </c>
      <c r="DQ104" s="231" t="str">
        <f t="shared" si="326"/>
        <v/>
      </c>
      <c r="DR104" s="231" t="str">
        <f t="shared" si="326"/>
        <v/>
      </c>
      <c r="DS104" s="231" t="str">
        <f t="shared" si="326"/>
        <v/>
      </c>
      <c r="DT104" s="231" t="str">
        <f t="shared" si="326"/>
        <v/>
      </c>
      <c r="DU104" s="231" t="str">
        <f t="shared" si="326"/>
        <v/>
      </c>
      <c r="DV104" s="231" t="str">
        <f t="shared" si="326"/>
        <v/>
      </c>
      <c r="DW104" s="232"/>
      <c r="DX104" s="232"/>
      <c r="DZ104" s="212">
        <f t="shared" si="200"/>
        <v>41</v>
      </c>
      <c r="EA104" s="224">
        <f t="shared" si="327"/>
        <v>0</v>
      </c>
      <c r="EB104" s="225">
        <f t="shared" ref="EB104:EE113" si="333">IFERROR(INDEX(RTO2SF,$DZ104,EB$7),0)</f>
        <v>0</v>
      </c>
      <c r="EC104" s="225">
        <f t="shared" si="333"/>
        <v>0</v>
      </c>
      <c r="ED104" s="225">
        <f t="shared" si="333"/>
        <v>0</v>
      </c>
      <c r="EE104" s="225">
        <f t="shared" si="333"/>
        <v>0</v>
      </c>
      <c r="EF104" s="225">
        <f t="shared" si="180"/>
        <v>0</v>
      </c>
      <c r="EG104" s="225">
        <f t="shared" si="181"/>
        <v>0</v>
      </c>
      <c r="EH104" s="212"/>
      <c r="EI104" s="212"/>
      <c r="EJ104" s="212"/>
      <c r="EK104" s="214"/>
      <c r="EL104" s="212">
        <f t="shared" si="201"/>
        <v>41</v>
      </c>
      <c r="EM104" s="224">
        <f t="shared" si="328"/>
        <v>0</v>
      </c>
      <c r="EN104" s="225">
        <f>IFERROR(INDEX(RTO2CF,$EL104,'ANVA-MDS'!EB$7),0)</f>
        <v>0</v>
      </c>
      <c r="EO104" s="225">
        <f>IFERROR(INDEX(RTO2CF,$EL104,'ANVA-MDS'!EC$7),0)</f>
        <v>0</v>
      </c>
      <c r="EP104" s="225">
        <f>IFERROR(INDEX(RTO2CF,$EL104,'ANVA-MDS'!ED$7),0)</f>
        <v>0</v>
      </c>
      <c r="EQ104" s="225">
        <f>IFERROR(INDEX(RTO2CF,$EL104,'ANVA-MDS'!EE$7),0)</f>
        <v>0</v>
      </c>
      <c r="ER104" s="225">
        <f t="shared" si="183"/>
        <v>0</v>
      </c>
      <c r="ES104" s="225">
        <f t="shared" si="184"/>
        <v>0</v>
      </c>
      <c r="ET104" s="212"/>
      <c r="EU104" s="212"/>
      <c r="EV104" s="212"/>
      <c r="EW104" s="214"/>
      <c r="EX104" s="225">
        <f t="shared" si="185"/>
        <v>0</v>
      </c>
      <c r="EY104" s="214"/>
      <c r="EZ104" s="214"/>
    </row>
    <row r="105" spans="10:156" ht="12.75" customHeight="1" x14ac:dyDescent="0.25">
      <c r="J105" s="228">
        <v>41</v>
      </c>
      <c r="K105" s="229">
        <f t="shared" si="329"/>
        <v>0</v>
      </c>
      <c r="L105" s="230">
        <f t="shared" si="330"/>
        <v>9.0000000000000006E-5</v>
      </c>
      <c r="M105" s="230" t="str">
        <f t="shared" ref="M105:V114" si="334">IF(M$8&gt;$J105,"",IF($F$69&gt;$G$69,"ns",IF(ABS($L105-INDEX(RTO2SF_ORD,M$8,2))&gt;$B$84,"s","ns")))</f>
        <v>ns</v>
      </c>
      <c r="N105" s="230" t="str">
        <f t="shared" si="334"/>
        <v>ns</v>
      </c>
      <c r="O105" s="230" t="str">
        <f t="shared" si="334"/>
        <v>ns</v>
      </c>
      <c r="P105" s="230" t="str">
        <f t="shared" si="334"/>
        <v>ns</v>
      </c>
      <c r="Q105" s="230" t="str">
        <f t="shared" si="334"/>
        <v>ns</v>
      </c>
      <c r="R105" s="230" t="str">
        <f t="shared" si="334"/>
        <v>ns</v>
      </c>
      <c r="S105" s="230" t="str">
        <f t="shared" si="334"/>
        <v>ns</v>
      </c>
      <c r="T105" s="230" t="str">
        <f t="shared" si="334"/>
        <v>ns</v>
      </c>
      <c r="U105" s="230" t="str">
        <f t="shared" si="334"/>
        <v>ns</v>
      </c>
      <c r="V105" s="230" t="str">
        <f t="shared" si="334"/>
        <v>ns</v>
      </c>
      <c r="W105" s="230" t="str">
        <f t="shared" ref="W105:AF114" si="335">IF(W$8&gt;$J105,"",IF($F$69&gt;$G$69,"ns",IF(ABS($L105-INDEX(RTO2SF_ORD,W$8,2))&gt;$B$84,"s","ns")))</f>
        <v>ns</v>
      </c>
      <c r="X105" s="230" t="str">
        <f t="shared" si="335"/>
        <v>ns</v>
      </c>
      <c r="Y105" s="230" t="str">
        <f t="shared" si="335"/>
        <v>ns</v>
      </c>
      <c r="Z105" s="230" t="str">
        <f t="shared" si="335"/>
        <v>ns</v>
      </c>
      <c r="AA105" s="230" t="str">
        <f t="shared" si="335"/>
        <v>ns</v>
      </c>
      <c r="AB105" s="230" t="str">
        <f t="shared" si="335"/>
        <v>ns</v>
      </c>
      <c r="AC105" s="230" t="str">
        <f t="shared" si="335"/>
        <v>ns</v>
      </c>
      <c r="AD105" s="230" t="str">
        <f t="shared" si="335"/>
        <v>ns</v>
      </c>
      <c r="AE105" s="230" t="str">
        <f t="shared" si="335"/>
        <v>ns</v>
      </c>
      <c r="AF105" s="230" t="str">
        <f t="shared" si="335"/>
        <v>ns</v>
      </c>
      <c r="AG105" s="230" t="str">
        <f t="shared" ref="AG105:AP114" si="336">IF(AG$8&gt;$J105,"",IF($F$69&gt;$G$69,"ns",IF(ABS($L105-INDEX(RTO2SF_ORD,AG$8,2))&gt;$B$84,"s","ns")))</f>
        <v>ns</v>
      </c>
      <c r="AH105" s="230" t="str">
        <f t="shared" si="336"/>
        <v>ns</v>
      </c>
      <c r="AI105" s="230" t="str">
        <f t="shared" si="336"/>
        <v>ns</v>
      </c>
      <c r="AJ105" s="230" t="str">
        <f t="shared" si="336"/>
        <v>ns</v>
      </c>
      <c r="AK105" s="230" t="str">
        <f t="shared" si="336"/>
        <v>ns</v>
      </c>
      <c r="AL105" s="230" t="str">
        <f t="shared" si="336"/>
        <v>ns</v>
      </c>
      <c r="AM105" s="230" t="str">
        <f t="shared" si="336"/>
        <v>ns</v>
      </c>
      <c r="AN105" s="230" t="str">
        <f t="shared" si="336"/>
        <v>ns</v>
      </c>
      <c r="AO105" s="230" t="str">
        <f t="shared" si="336"/>
        <v>ns</v>
      </c>
      <c r="AP105" s="230" t="str">
        <f t="shared" si="336"/>
        <v>ns</v>
      </c>
      <c r="AQ105" s="230" t="str">
        <f t="shared" ref="AQ105:AZ114" si="337">IF(AQ$8&gt;$J105,"",IF($F$69&gt;$G$69,"ns",IF(ABS($L105-INDEX(RTO2SF_ORD,AQ$8,2))&gt;$B$84,"s","ns")))</f>
        <v>ns</v>
      </c>
      <c r="AR105" s="230" t="str">
        <f t="shared" si="337"/>
        <v>ns</v>
      </c>
      <c r="AS105" s="230" t="str">
        <f t="shared" si="337"/>
        <v>ns</v>
      </c>
      <c r="AT105" s="230" t="str">
        <f t="shared" si="337"/>
        <v>ns</v>
      </c>
      <c r="AU105" s="230" t="str">
        <f t="shared" si="337"/>
        <v>ns</v>
      </c>
      <c r="AV105" s="230" t="str">
        <f t="shared" si="337"/>
        <v>ns</v>
      </c>
      <c r="AW105" s="230" t="str">
        <f t="shared" si="337"/>
        <v>ns</v>
      </c>
      <c r="AX105" s="230" t="str">
        <f t="shared" si="337"/>
        <v>ns</v>
      </c>
      <c r="AY105" s="230" t="str">
        <f t="shared" si="337"/>
        <v>ns</v>
      </c>
      <c r="AZ105" s="230" t="str">
        <f t="shared" si="337"/>
        <v>ns</v>
      </c>
      <c r="BA105" s="230" t="str">
        <f t="shared" ref="BA105:BJ114" si="338">IF(BA$8&gt;$J105,"",IF($F$69&gt;$G$69,"ns",IF(ABS($L105-INDEX(RTO2SF_ORD,BA$8,2))&gt;$B$84,"s","ns")))</f>
        <v>ns</v>
      </c>
      <c r="BB105" s="230" t="str">
        <f t="shared" si="338"/>
        <v/>
      </c>
      <c r="BC105" s="230" t="str">
        <f t="shared" si="338"/>
        <v/>
      </c>
      <c r="BD105" s="230" t="str">
        <f t="shared" si="338"/>
        <v/>
      </c>
      <c r="BE105" s="230" t="str">
        <f t="shared" si="338"/>
        <v/>
      </c>
      <c r="BF105" s="230" t="str">
        <f t="shared" si="338"/>
        <v/>
      </c>
      <c r="BG105" s="230" t="str">
        <f t="shared" si="338"/>
        <v/>
      </c>
      <c r="BH105" s="230" t="str">
        <f t="shared" si="338"/>
        <v/>
      </c>
      <c r="BI105" s="230" t="str">
        <f t="shared" si="338"/>
        <v/>
      </c>
      <c r="BJ105" s="230" t="str">
        <f t="shared" si="338"/>
        <v/>
      </c>
      <c r="BS105" s="197"/>
      <c r="BT105" s="197"/>
      <c r="BV105" s="228">
        <v>41</v>
      </c>
      <c r="BW105" s="229">
        <f t="shared" si="331"/>
        <v>0</v>
      </c>
      <c r="BX105" s="230">
        <f t="shared" si="332"/>
        <v>9.0000000000000006E-5</v>
      </c>
      <c r="BY105" s="231" t="str">
        <f t="shared" ref="BY105:CH114" si="339">IF(BY$8&gt;$BV105,"",IF($BR$69&gt;$BS$69,"ns",IF(ABS($BX105-INDEX(RTO2CF_ORD,BY$8,2))&gt;$BN$84,"s","ns")))</f>
        <v>s</v>
      </c>
      <c r="BZ105" s="231" t="str">
        <f t="shared" si="339"/>
        <v>s</v>
      </c>
      <c r="CA105" s="231" t="str">
        <f t="shared" si="339"/>
        <v>s</v>
      </c>
      <c r="CB105" s="231" t="str">
        <f t="shared" si="339"/>
        <v>s</v>
      </c>
      <c r="CC105" s="231" t="str">
        <f t="shared" si="339"/>
        <v>s</v>
      </c>
      <c r="CD105" s="231" t="str">
        <f t="shared" si="339"/>
        <v>s</v>
      </c>
      <c r="CE105" s="231" t="str">
        <f t="shared" si="339"/>
        <v>s</v>
      </c>
      <c r="CF105" s="231" t="str">
        <f t="shared" si="339"/>
        <v>ns</v>
      </c>
      <c r="CG105" s="231" t="str">
        <f t="shared" si="339"/>
        <v>ns</v>
      </c>
      <c r="CH105" s="231" t="str">
        <f t="shared" si="339"/>
        <v>ns</v>
      </c>
      <c r="CI105" s="231" t="str">
        <f t="shared" ref="CI105:CR114" si="340">IF(CI$8&gt;$BV105,"",IF($BR$69&gt;$BS$69,"ns",IF(ABS($BX105-INDEX(RTO2CF_ORD,CI$8,2))&gt;$BN$84,"s","ns")))</f>
        <v>ns</v>
      </c>
      <c r="CJ105" s="231" t="str">
        <f t="shared" si="340"/>
        <v>ns</v>
      </c>
      <c r="CK105" s="231" t="str">
        <f t="shared" si="340"/>
        <v>ns</v>
      </c>
      <c r="CL105" s="231" t="str">
        <f t="shared" si="340"/>
        <v>ns</v>
      </c>
      <c r="CM105" s="231" t="str">
        <f t="shared" si="340"/>
        <v>ns</v>
      </c>
      <c r="CN105" s="231" t="str">
        <f t="shared" si="340"/>
        <v>ns</v>
      </c>
      <c r="CO105" s="231" t="str">
        <f t="shared" si="340"/>
        <v>ns</v>
      </c>
      <c r="CP105" s="231" t="str">
        <f t="shared" si="340"/>
        <v>ns</v>
      </c>
      <c r="CQ105" s="231" t="str">
        <f t="shared" si="340"/>
        <v>ns</v>
      </c>
      <c r="CR105" s="231" t="str">
        <f t="shared" si="340"/>
        <v>ns</v>
      </c>
      <c r="CS105" s="231" t="str">
        <f t="shared" ref="CS105:DB114" si="341">IF(CS$8&gt;$BV105,"",IF($BR$69&gt;$BS$69,"ns",IF(ABS($BX105-INDEX(RTO2CF_ORD,CS$8,2))&gt;$BN$84,"s","ns")))</f>
        <v>ns</v>
      </c>
      <c r="CT105" s="231" t="str">
        <f t="shared" si="341"/>
        <v>ns</v>
      </c>
      <c r="CU105" s="231" t="str">
        <f t="shared" si="341"/>
        <v>ns</v>
      </c>
      <c r="CV105" s="231" t="str">
        <f t="shared" si="341"/>
        <v>ns</v>
      </c>
      <c r="CW105" s="231" t="str">
        <f t="shared" si="341"/>
        <v>ns</v>
      </c>
      <c r="CX105" s="231" t="str">
        <f t="shared" si="341"/>
        <v>ns</v>
      </c>
      <c r="CY105" s="231" t="str">
        <f t="shared" si="341"/>
        <v>ns</v>
      </c>
      <c r="CZ105" s="231" t="str">
        <f t="shared" si="341"/>
        <v>ns</v>
      </c>
      <c r="DA105" s="231" t="str">
        <f t="shared" si="341"/>
        <v>ns</v>
      </c>
      <c r="DB105" s="231" t="str">
        <f t="shared" si="341"/>
        <v>ns</v>
      </c>
      <c r="DC105" s="231" t="str">
        <f t="shared" ref="DC105:DL114" si="342">IF(DC$8&gt;$BV105,"",IF($BR$69&gt;$BS$69,"ns",IF(ABS($BX105-INDEX(RTO2CF_ORD,DC$8,2))&gt;$BN$84,"s","ns")))</f>
        <v>ns</v>
      </c>
      <c r="DD105" s="231" t="str">
        <f t="shared" si="342"/>
        <v>ns</v>
      </c>
      <c r="DE105" s="231" t="str">
        <f t="shared" si="342"/>
        <v>ns</v>
      </c>
      <c r="DF105" s="231" t="str">
        <f t="shared" si="342"/>
        <v>ns</v>
      </c>
      <c r="DG105" s="231" t="str">
        <f t="shared" si="342"/>
        <v>ns</v>
      </c>
      <c r="DH105" s="231" t="str">
        <f t="shared" si="342"/>
        <v>ns</v>
      </c>
      <c r="DI105" s="231" t="str">
        <f t="shared" si="342"/>
        <v>ns</v>
      </c>
      <c r="DJ105" s="231" t="str">
        <f t="shared" si="342"/>
        <v>ns</v>
      </c>
      <c r="DK105" s="231" t="str">
        <f t="shared" si="342"/>
        <v>ns</v>
      </c>
      <c r="DL105" s="231" t="str">
        <f t="shared" si="342"/>
        <v>ns</v>
      </c>
      <c r="DM105" s="231" t="str">
        <f t="shared" ref="DM105:DV114" si="343">IF(DM$8&gt;$BV105,"",IF($BR$69&gt;$BS$69,"ns",IF(ABS($BX105-INDEX(RTO2CF_ORD,DM$8,2))&gt;$BN$84,"s","ns")))</f>
        <v>ns</v>
      </c>
      <c r="DN105" s="231" t="str">
        <f t="shared" si="343"/>
        <v/>
      </c>
      <c r="DO105" s="231" t="str">
        <f t="shared" si="343"/>
        <v/>
      </c>
      <c r="DP105" s="231" t="str">
        <f t="shared" si="343"/>
        <v/>
      </c>
      <c r="DQ105" s="231" t="str">
        <f t="shared" si="343"/>
        <v/>
      </c>
      <c r="DR105" s="231" t="str">
        <f t="shared" si="343"/>
        <v/>
      </c>
      <c r="DS105" s="231" t="str">
        <f t="shared" si="343"/>
        <v/>
      </c>
      <c r="DT105" s="231" t="str">
        <f t="shared" si="343"/>
        <v/>
      </c>
      <c r="DU105" s="231" t="str">
        <f t="shared" si="343"/>
        <v/>
      </c>
      <c r="DV105" s="231" t="str">
        <f t="shared" si="343"/>
        <v/>
      </c>
      <c r="DW105" s="232"/>
      <c r="DX105" s="232"/>
      <c r="DZ105" s="212">
        <f t="shared" si="200"/>
        <v>42</v>
      </c>
      <c r="EA105" s="224">
        <f t="shared" si="327"/>
        <v>0</v>
      </c>
      <c r="EB105" s="225">
        <f t="shared" si="333"/>
        <v>0</v>
      </c>
      <c r="EC105" s="225">
        <f t="shared" si="333"/>
        <v>0</v>
      </c>
      <c r="ED105" s="225">
        <f t="shared" si="333"/>
        <v>0</v>
      </c>
      <c r="EE105" s="225">
        <f t="shared" si="333"/>
        <v>0</v>
      </c>
      <c r="EF105" s="225">
        <f t="shared" si="180"/>
        <v>0</v>
      </c>
      <c r="EG105" s="225">
        <f t="shared" si="181"/>
        <v>0</v>
      </c>
      <c r="EH105" s="212"/>
      <c r="EI105" s="212"/>
      <c r="EJ105" s="212"/>
      <c r="EK105" s="214"/>
      <c r="EL105" s="212">
        <f t="shared" si="201"/>
        <v>42</v>
      </c>
      <c r="EM105" s="224">
        <f t="shared" si="328"/>
        <v>0</v>
      </c>
      <c r="EN105" s="225">
        <f>IFERROR(INDEX(RTO2CF,$EL105,'ANVA-MDS'!EB$7),0)</f>
        <v>0</v>
      </c>
      <c r="EO105" s="225">
        <f>IFERROR(INDEX(RTO2CF,$EL105,'ANVA-MDS'!EC$7),0)</f>
        <v>0</v>
      </c>
      <c r="EP105" s="225">
        <f>IFERROR(INDEX(RTO2CF,$EL105,'ANVA-MDS'!ED$7),0)</f>
        <v>0</v>
      </c>
      <c r="EQ105" s="225">
        <f>IFERROR(INDEX(RTO2CF,$EL105,'ANVA-MDS'!EE$7),0)</f>
        <v>0</v>
      </c>
      <c r="ER105" s="225">
        <f t="shared" si="183"/>
        <v>0</v>
      </c>
      <c r="ES105" s="225">
        <f t="shared" si="184"/>
        <v>0</v>
      </c>
      <c r="ET105" s="212"/>
      <c r="EU105" s="212"/>
      <c r="EV105" s="212"/>
      <c r="EW105" s="214"/>
      <c r="EX105" s="225">
        <f t="shared" si="185"/>
        <v>0</v>
      </c>
      <c r="EY105" s="214"/>
      <c r="EZ105" s="214"/>
    </row>
    <row r="106" spans="10:156" ht="12.75" customHeight="1" x14ac:dyDescent="0.25">
      <c r="J106" s="228">
        <v>42</v>
      </c>
      <c r="K106" s="229">
        <f t="shared" si="329"/>
        <v>0</v>
      </c>
      <c r="L106" s="230">
        <f t="shared" si="330"/>
        <v>8.0000000000000007E-5</v>
      </c>
      <c r="M106" s="230" t="str">
        <f t="shared" si="334"/>
        <v>ns</v>
      </c>
      <c r="N106" s="230" t="str">
        <f t="shared" si="334"/>
        <v>ns</v>
      </c>
      <c r="O106" s="230" t="str">
        <f t="shared" si="334"/>
        <v>ns</v>
      </c>
      <c r="P106" s="230" t="str">
        <f t="shared" si="334"/>
        <v>ns</v>
      </c>
      <c r="Q106" s="230" t="str">
        <f t="shared" si="334"/>
        <v>ns</v>
      </c>
      <c r="R106" s="230" t="str">
        <f t="shared" si="334"/>
        <v>ns</v>
      </c>
      <c r="S106" s="230" t="str">
        <f t="shared" si="334"/>
        <v>ns</v>
      </c>
      <c r="T106" s="230" t="str">
        <f t="shared" si="334"/>
        <v>ns</v>
      </c>
      <c r="U106" s="230" t="str">
        <f t="shared" si="334"/>
        <v>ns</v>
      </c>
      <c r="V106" s="230" t="str">
        <f t="shared" si="334"/>
        <v>ns</v>
      </c>
      <c r="W106" s="230" t="str">
        <f t="shared" si="335"/>
        <v>ns</v>
      </c>
      <c r="X106" s="230" t="str">
        <f t="shared" si="335"/>
        <v>ns</v>
      </c>
      <c r="Y106" s="230" t="str">
        <f t="shared" si="335"/>
        <v>ns</v>
      </c>
      <c r="Z106" s="230" t="str">
        <f t="shared" si="335"/>
        <v>ns</v>
      </c>
      <c r="AA106" s="230" t="str">
        <f t="shared" si="335"/>
        <v>ns</v>
      </c>
      <c r="AB106" s="230" t="str">
        <f t="shared" si="335"/>
        <v>ns</v>
      </c>
      <c r="AC106" s="230" t="str">
        <f t="shared" si="335"/>
        <v>ns</v>
      </c>
      <c r="AD106" s="230" t="str">
        <f t="shared" si="335"/>
        <v>ns</v>
      </c>
      <c r="AE106" s="230" t="str">
        <f t="shared" si="335"/>
        <v>ns</v>
      </c>
      <c r="AF106" s="230" t="str">
        <f t="shared" si="335"/>
        <v>ns</v>
      </c>
      <c r="AG106" s="230" t="str">
        <f t="shared" si="336"/>
        <v>ns</v>
      </c>
      <c r="AH106" s="230" t="str">
        <f t="shared" si="336"/>
        <v>ns</v>
      </c>
      <c r="AI106" s="230" t="str">
        <f t="shared" si="336"/>
        <v>ns</v>
      </c>
      <c r="AJ106" s="230" t="str">
        <f t="shared" si="336"/>
        <v>ns</v>
      </c>
      <c r="AK106" s="230" t="str">
        <f t="shared" si="336"/>
        <v>ns</v>
      </c>
      <c r="AL106" s="230" t="str">
        <f t="shared" si="336"/>
        <v>ns</v>
      </c>
      <c r="AM106" s="230" t="str">
        <f t="shared" si="336"/>
        <v>ns</v>
      </c>
      <c r="AN106" s="230" t="str">
        <f t="shared" si="336"/>
        <v>ns</v>
      </c>
      <c r="AO106" s="230" t="str">
        <f t="shared" si="336"/>
        <v>ns</v>
      </c>
      <c r="AP106" s="230" t="str">
        <f t="shared" si="336"/>
        <v>ns</v>
      </c>
      <c r="AQ106" s="230" t="str">
        <f t="shared" si="337"/>
        <v>ns</v>
      </c>
      <c r="AR106" s="230" t="str">
        <f t="shared" si="337"/>
        <v>ns</v>
      </c>
      <c r="AS106" s="230" t="str">
        <f t="shared" si="337"/>
        <v>ns</v>
      </c>
      <c r="AT106" s="230" t="str">
        <f t="shared" si="337"/>
        <v>ns</v>
      </c>
      <c r="AU106" s="230" t="str">
        <f t="shared" si="337"/>
        <v>ns</v>
      </c>
      <c r="AV106" s="230" t="str">
        <f t="shared" si="337"/>
        <v>ns</v>
      </c>
      <c r="AW106" s="230" t="str">
        <f t="shared" si="337"/>
        <v>ns</v>
      </c>
      <c r="AX106" s="230" t="str">
        <f t="shared" si="337"/>
        <v>ns</v>
      </c>
      <c r="AY106" s="230" t="str">
        <f t="shared" si="337"/>
        <v>ns</v>
      </c>
      <c r="AZ106" s="230" t="str">
        <f t="shared" si="337"/>
        <v>ns</v>
      </c>
      <c r="BA106" s="230" t="str">
        <f t="shared" si="338"/>
        <v>ns</v>
      </c>
      <c r="BB106" s="230" t="str">
        <f t="shared" si="338"/>
        <v>ns</v>
      </c>
      <c r="BC106" s="230" t="str">
        <f t="shared" si="338"/>
        <v/>
      </c>
      <c r="BD106" s="230" t="str">
        <f t="shared" si="338"/>
        <v/>
      </c>
      <c r="BE106" s="230" t="str">
        <f t="shared" si="338"/>
        <v/>
      </c>
      <c r="BF106" s="230" t="str">
        <f t="shared" si="338"/>
        <v/>
      </c>
      <c r="BG106" s="230" t="str">
        <f t="shared" si="338"/>
        <v/>
      </c>
      <c r="BH106" s="230" t="str">
        <f t="shared" si="338"/>
        <v/>
      </c>
      <c r="BI106" s="230" t="str">
        <f t="shared" si="338"/>
        <v/>
      </c>
      <c r="BJ106" s="230" t="str">
        <f t="shared" si="338"/>
        <v/>
      </c>
      <c r="BS106" s="197"/>
      <c r="BT106" s="197"/>
      <c r="BV106" s="228">
        <v>42</v>
      </c>
      <c r="BW106" s="229">
        <f t="shared" si="331"/>
        <v>0</v>
      </c>
      <c r="BX106" s="230">
        <f t="shared" si="332"/>
        <v>8.0000000000000007E-5</v>
      </c>
      <c r="BY106" s="231" t="str">
        <f t="shared" si="339"/>
        <v>s</v>
      </c>
      <c r="BZ106" s="231" t="str">
        <f t="shared" si="339"/>
        <v>s</v>
      </c>
      <c r="CA106" s="231" t="str">
        <f t="shared" si="339"/>
        <v>s</v>
      </c>
      <c r="CB106" s="231" t="str">
        <f t="shared" si="339"/>
        <v>s</v>
      </c>
      <c r="CC106" s="231" t="str">
        <f t="shared" si="339"/>
        <v>s</v>
      </c>
      <c r="CD106" s="231" t="str">
        <f t="shared" si="339"/>
        <v>s</v>
      </c>
      <c r="CE106" s="231" t="str">
        <f t="shared" si="339"/>
        <v>s</v>
      </c>
      <c r="CF106" s="231" t="str">
        <f t="shared" si="339"/>
        <v>ns</v>
      </c>
      <c r="CG106" s="231" t="str">
        <f t="shared" si="339"/>
        <v>ns</v>
      </c>
      <c r="CH106" s="231" t="str">
        <f t="shared" si="339"/>
        <v>ns</v>
      </c>
      <c r="CI106" s="231" t="str">
        <f t="shared" si="340"/>
        <v>ns</v>
      </c>
      <c r="CJ106" s="231" t="str">
        <f t="shared" si="340"/>
        <v>ns</v>
      </c>
      <c r="CK106" s="231" t="str">
        <f t="shared" si="340"/>
        <v>ns</v>
      </c>
      <c r="CL106" s="231" t="str">
        <f t="shared" si="340"/>
        <v>ns</v>
      </c>
      <c r="CM106" s="231" t="str">
        <f t="shared" si="340"/>
        <v>ns</v>
      </c>
      <c r="CN106" s="231" t="str">
        <f t="shared" si="340"/>
        <v>ns</v>
      </c>
      <c r="CO106" s="231" t="str">
        <f t="shared" si="340"/>
        <v>ns</v>
      </c>
      <c r="CP106" s="231" t="str">
        <f t="shared" si="340"/>
        <v>ns</v>
      </c>
      <c r="CQ106" s="231" t="str">
        <f t="shared" si="340"/>
        <v>ns</v>
      </c>
      <c r="CR106" s="231" t="str">
        <f t="shared" si="340"/>
        <v>ns</v>
      </c>
      <c r="CS106" s="231" t="str">
        <f t="shared" si="341"/>
        <v>ns</v>
      </c>
      <c r="CT106" s="231" t="str">
        <f t="shared" si="341"/>
        <v>ns</v>
      </c>
      <c r="CU106" s="231" t="str">
        <f t="shared" si="341"/>
        <v>ns</v>
      </c>
      <c r="CV106" s="231" t="str">
        <f t="shared" si="341"/>
        <v>ns</v>
      </c>
      <c r="CW106" s="231" t="str">
        <f t="shared" si="341"/>
        <v>ns</v>
      </c>
      <c r="CX106" s="231" t="str">
        <f t="shared" si="341"/>
        <v>ns</v>
      </c>
      <c r="CY106" s="231" t="str">
        <f t="shared" si="341"/>
        <v>ns</v>
      </c>
      <c r="CZ106" s="231" t="str">
        <f t="shared" si="341"/>
        <v>ns</v>
      </c>
      <c r="DA106" s="231" t="str">
        <f t="shared" si="341"/>
        <v>ns</v>
      </c>
      <c r="DB106" s="231" t="str">
        <f t="shared" si="341"/>
        <v>ns</v>
      </c>
      <c r="DC106" s="231" t="str">
        <f t="shared" si="342"/>
        <v>ns</v>
      </c>
      <c r="DD106" s="231" t="str">
        <f t="shared" si="342"/>
        <v>ns</v>
      </c>
      <c r="DE106" s="231" t="str">
        <f t="shared" si="342"/>
        <v>ns</v>
      </c>
      <c r="DF106" s="231" t="str">
        <f t="shared" si="342"/>
        <v>ns</v>
      </c>
      <c r="DG106" s="231" t="str">
        <f t="shared" si="342"/>
        <v>ns</v>
      </c>
      <c r="DH106" s="231" t="str">
        <f t="shared" si="342"/>
        <v>ns</v>
      </c>
      <c r="DI106" s="231" t="str">
        <f t="shared" si="342"/>
        <v>ns</v>
      </c>
      <c r="DJ106" s="231" t="str">
        <f t="shared" si="342"/>
        <v>ns</v>
      </c>
      <c r="DK106" s="231" t="str">
        <f t="shared" si="342"/>
        <v>ns</v>
      </c>
      <c r="DL106" s="231" t="str">
        <f t="shared" si="342"/>
        <v>ns</v>
      </c>
      <c r="DM106" s="231" t="str">
        <f t="shared" si="343"/>
        <v>ns</v>
      </c>
      <c r="DN106" s="231" t="str">
        <f t="shared" si="343"/>
        <v>ns</v>
      </c>
      <c r="DO106" s="231" t="str">
        <f t="shared" si="343"/>
        <v/>
      </c>
      <c r="DP106" s="231" t="str">
        <f t="shared" si="343"/>
        <v/>
      </c>
      <c r="DQ106" s="231" t="str">
        <f t="shared" si="343"/>
        <v/>
      </c>
      <c r="DR106" s="231" t="str">
        <f t="shared" si="343"/>
        <v/>
      </c>
      <c r="DS106" s="231" t="str">
        <f t="shared" si="343"/>
        <v/>
      </c>
      <c r="DT106" s="231" t="str">
        <f t="shared" si="343"/>
        <v/>
      </c>
      <c r="DU106" s="231" t="str">
        <f t="shared" si="343"/>
        <v/>
      </c>
      <c r="DV106" s="231" t="str">
        <f t="shared" si="343"/>
        <v/>
      </c>
      <c r="DW106" s="232"/>
      <c r="DX106" s="232"/>
      <c r="DZ106" s="212">
        <f t="shared" si="200"/>
        <v>43</v>
      </c>
      <c r="EA106" s="224">
        <f t="shared" si="327"/>
        <v>0</v>
      </c>
      <c r="EB106" s="225">
        <f t="shared" si="333"/>
        <v>0</v>
      </c>
      <c r="EC106" s="225">
        <f t="shared" si="333"/>
        <v>0</v>
      </c>
      <c r="ED106" s="225">
        <f t="shared" si="333"/>
        <v>0</v>
      </c>
      <c r="EE106" s="225">
        <f t="shared" si="333"/>
        <v>0</v>
      </c>
      <c r="EF106" s="225">
        <f t="shared" si="180"/>
        <v>0</v>
      </c>
      <c r="EG106" s="225">
        <f t="shared" si="181"/>
        <v>0</v>
      </c>
      <c r="EH106" s="212"/>
      <c r="EI106" s="212"/>
      <c r="EJ106" s="212"/>
      <c r="EK106" s="214"/>
      <c r="EL106" s="212">
        <f t="shared" si="201"/>
        <v>43</v>
      </c>
      <c r="EM106" s="224">
        <f t="shared" si="328"/>
        <v>0</v>
      </c>
      <c r="EN106" s="225">
        <f>IFERROR(INDEX(RTO2CF,$EL106,'ANVA-MDS'!EB$7),0)</f>
        <v>0</v>
      </c>
      <c r="EO106" s="225">
        <f>IFERROR(INDEX(RTO2CF,$EL106,'ANVA-MDS'!EC$7),0)</f>
        <v>0</v>
      </c>
      <c r="EP106" s="225">
        <f>IFERROR(INDEX(RTO2CF,$EL106,'ANVA-MDS'!ED$7),0)</f>
        <v>0</v>
      </c>
      <c r="EQ106" s="225">
        <f>IFERROR(INDEX(RTO2CF,$EL106,'ANVA-MDS'!EE$7),0)</f>
        <v>0</v>
      </c>
      <c r="ER106" s="225">
        <f t="shared" si="183"/>
        <v>0</v>
      </c>
      <c r="ES106" s="225">
        <f t="shared" si="184"/>
        <v>0</v>
      </c>
      <c r="ET106" s="212"/>
      <c r="EU106" s="212"/>
      <c r="EV106" s="212"/>
      <c r="EW106" s="214"/>
      <c r="EX106" s="225">
        <f t="shared" si="185"/>
        <v>0</v>
      </c>
      <c r="EY106" s="214"/>
      <c r="EZ106" s="214"/>
    </row>
    <row r="107" spans="10:156" ht="12.75" customHeight="1" x14ac:dyDescent="0.25">
      <c r="J107" s="228">
        <v>43</v>
      </c>
      <c r="K107" s="229">
        <f t="shared" si="329"/>
        <v>0</v>
      </c>
      <c r="L107" s="230">
        <f t="shared" si="330"/>
        <v>7.0000000000000007E-5</v>
      </c>
      <c r="M107" s="230" t="str">
        <f t="shared" si="334"/>
        <v>ns</v>
      </c>
      <c r="N107" s="230" t="str">
        <f t="shared" si="334"/>
        <v>ns</v>
      </c>
      <c r="O107" s="230" t="str">
        <f t="shared" si="334"/>
        <v>ns</v>
      </c>
      <c r="P107" s="230" t="str">
        <f t="shared" si="334"/>
        <v>ns</v>
      </c>
      <c r="Q107" s="230" t="str">
        <f t="shared" si="334"/>
        <v>ns</v>
      </c>
      <c r="R107" s="230" t="str">
        <f t="shared" si="334"/>
        <v>ns</v>
      </c>
      <c r="S107" s="230" t="str">
        <f t="shared" si="334"/>
        <v>ns</v>
      </c>
      <c r="T107" s="230" t="str">
        <f t="shared" si="334"/>
        <v>ns</v>
      </c>
      <c r="U107" s="230" t="str">
        <f t="shared" si="334"/>
        <v>ns</v>
      </c>
      <c r="V107" s="230" t="str">
        <f t="shared" si="334"/>
        <v>ns</v>
      </c>
      <c r="W107" s="230" t="str">
        <f t="shared" si="335"/>
        <v>ns</v>
      </c>
      <c r="X107" s="230" t="str">
        <f t="shared" si="335"/>
        <v>ns</v>
      </c>
      <c r="Y107" s="230" t="str">
        <f t="shared" si="335"/>
        <v>ns</v>
      </c>
      <c r="Z107" s="230" t="str">
        <f t="shared" si="335"/>
        <v>ns</v>
      </c>
      <c r="AA107" s="230" t="str">
        <f t="shared" si="335"/>
        <v>ns</v>
      </c>
      <c r="AB107" s="230" t="str">
        <f t="shared" si="335"/>
        <v>ns</v>
      </c>
      <c r="AC107" s="230" t="str">
        <f t="shared" si="335"/>
        <v>ns</v>
      </c>
      <c r="AD107" s="230" t="str">
        <f t="shared" si="335"/>
        <v>ns</v>
      </c>
      <c r="AE107" s="230" t="str">
        <f t="shared" si="335"/>
        <v>ns</v>
      </c>
      <c r="AF107" s="230" t="str">
        <f t="shared" si="335"/>
        <v>ns</v>
      </c>
      <c r="AG107" s="230" t="str">
        <f t="shared" si="336"/>
        <v>ns</v>
      </c>
      <c r="AH107" s="230" t="str">
        <f t="shared" si="336"/>
        <v>ns</v>
      </c>
      <c r="AI107" s="230" t="str">
        <f t="shared" si="336"/>
        <v>ns</v>
      </c>
      <c r="AJ107" s="230" t="str">
        <f t="shared" si="336"/>
        <v>ns</v>
      </c>
      <c r="AK107" s="230" t="str">
        <f t="shared" si="336"/>
        <v>ns</v>
      </c>
      <c r="AL107" s="230" t="str">
        <f t="shared" si="336"/>
        <v>ns</v>
      </c>
      <c r="AM107" s="230" t="str">
        <f t="shared" si="336"/>
        <v>ns</v>
      </c>
      <c r="AN107" s="230" t="str">
        <f t="shared" si="336"/>
        <v>ns</v>
      </c>
      <c r="AO107" s="230" t="str">
        <f t="shared" si="336"/>
        <v>ns</v>
      </c>
      <c r="AP107" s="230" t="str">
        <f t="shared" si="336"/>
        <v>ns</v>
      </c>
      <c r="AQ107" s="230" t="str">
        <f t="shared" si="337"/>
        <v>ns</v>
      </c>
      <c r="AR107" s="230" t="str">
        <f t="shared" si="337"/>
        <v>ns</v>
      </c>
      <c r="AS107" s="230" t="str">
        <f t="shared" si="337"/>
        <v>ns</v>
      </c>
      <c r="AT107" s="230" t="str">
        <f t="shared" si="337"/>
        <v>ns</v>
      </c>
      <c r="AU107" s="230" t="str">
        <f t="shared" si="337"/>
        <v>ns</v>
      </c>
      <c r="AV107" s="230" t="str">
        <f t="shared" si="337"/>
        <v>ns</v>
      </c>
      <c r="AW107" s="230" t="str">
        <f t="shared" si="337"/>
        <v>ns</v>
      </c>
      <c r="AX107" s="230" t="str">
        <f t="shared" si="337"/>
        <v>ns</v>
      </c>
      <c r="AY107" s="230" t="str">
        <f t="shared" si="337"/>
        <v>ns</v>
      </c>
      <c r="AZ107" s="230" t="str">
        <f t="shared" si="337"/>
        <v>ns</v>
      </c>
      <c r="BA107" s="230" t="str">
        <f t="shared" si="338"/>
        <v>ns</v>
      </c>
      <c r="BB107" s="230" t="str">
        <f t="shared" si="338"/>
        <v>ns</v>
      </c>
      <c r="BC107" s="230" t="str">
        <f t="shared" si="338"/>
        <v>ns</v>
      </c>
      <c r="BD107" s="230" t="str">
        <f t="shared" si="338"/>
        <v/>
      </c>
      <c r="BE107" s="230" t="str">
        <f t="shared" si="338"/>
        <v/>
      </c>
      <c r="BF107" s="230" t="str">
        <f t="shared" si="338"/>
        <v/>
      </c>
      <c r="BG107" s="230" t="str">
        <f t="shared" si="338"/>
        <v/>
      </c>
      <c r="BH107" s="230" t="str">
        <f t="shared" si="338"/>
        <v/>
      </c>
      <c r="BI107" s="230" t="str">
        <f t="shared" si="338"/>
        <v/>
      </c>
      <c r="BJ107" s="230" t="str">
        <f t="shared" si="338"/>
        <v/>
      </c>
      <c r="BS107" s="197"/>
      <c r="BT107" s="197"/>
      <c r="BV107" s="228">
        <v>43</v>
      </c>
      <c r="BW107" s="229">
        <f t="shared" si="331"/>
        <v>0</v>
      </c>
      <c r="BX107" s="230">
        <f t="shared" si="332"/>
        <v>7.0000000000000007E-5</v>
      </c>
      <c r="BY107" s="231" t="str">
        <f t="shared" si="339"/>
        <v>s</v>
      </c>
      <c r="BZ107" s="231" t="str">
        <f t="shared" si="339"/>
        <v>s</v>
      </c>
      <c r="CA107" s="231" t="str">
        <f t="shared" si="339"/>
        <v>s</v>
      </c>
      <c r="CB107" s="231" t="str">
        <f t="shared" si="339"/>
        <v>s</v>
      </c>
      <c r="CC107" s="231" t="str">
        <f t="shared" si="339"/>
        <v>s</v>
      </c>
      <c r="CD107" s="231" t="str">
        <f t="shared" si="339"/>
        <v>s</v>
      </c>
      <c r="CE107" s="231" t="str">
        <f t="shared" si="339"/>
        <v>s</v>
      </c>
      <c r="CF107" s="231" t="str">
        <f t="shared" si="339"/>
        <v>ns</v>
      </c>
      <c r="CG107" s="231" t="str">
        <f t="shared" si="339"/>
        <v>ns</v>
      </c>
      <c r="CH107" s="231" t="str">
        <f t="shared" si="339"/>
        <v>ns</v>
      </c>
      <c r="CI107" s="231" t="str">
        <f t="shared" si="340"/>
        <v>ns</v>
      </c>
      <c r="CJ107" s="231" t="str">
        <f t="shared" si="340"/>
        <v>ns</v>
      </c>
      <c r="CK107" s="231" t="str">
        <f t="shared" si="340"/>
        <v>ns</v>
      </c>
      <c r="CL107" s="231" t="str">
        <f t="shared" si="340"/>
        <v>ns</v>
      </c>
      <c r="CM107" s="231" t="str">
        <f t="shared" si="340"/>
        <v>ns</v>
      </c>
      <c r="CN107" s="231" t="str">
        <f t="shared" si="340"/>
        <v>ns</v>
      </c>
      <c r="CO107" s="231" t="str">
        <f t="shared" si="340"/>
        <v>ns</v>
      </c>
      <c r="CP107" s="231" t="str">
        <f t="shared" si="340"/>
        <v>ns</v>
      </c>
      <c r="CQ107" s="231" t="str">
        <f t="shared" si="340"/>
        <v>ns</v>
      </c>
      <c r="CR107" s="231" t="str">
        <f t="shared" si="340"/>
        <v>ns</v>
      </c>
      <c r="CS107" s="231" t="str">
        <f t="shared" si="341"/>
        <v>ns</v>
      </c>
      <c r="CT107" s="231" t="str">
        <f t="shared" si="341"/>
        <v>ns</v>
      </c>
      <c r="CU107" s="231" t="str">
        <f t="shared" si="341"/>
        <v>ns</v>
      </c>
      <c r="CV107" s="231" t="str">
        <f t="shared" si="341"/>
        <v>ns</v>
      </c>
      <c r="CW107" s="231" t="str">
        <f t="shared" si="341"/>
        <v>ns</v>
      </c>
      <c r="CX107" s="231" t="str">
        <f t="shared" si="341"/>
        <v>ns</v>
      </c>
      <c r="CY107" s="231" t="str">
        <f t="shared" si="341"/>
        <v>ns</v>
      </c>
      <c r="CZ107" s="231" t="str">
        <f t="shared" si="341"/>
        <v>ns</v>
      </c>
      <c r="DA107" s="231" t="str">
        <f t="shared" si="341"/>
        <v>ns</v>
      </c>
      <c r="DB107" s="231" t="str">
        <f t="shared" si="341"/>
        <v>ns</v>
      </c>
      <c r="DC107" s="231" t="str">
        <f t="shared" si="342"/>
        <v>ns</v>
      </c>
      <c r="DD107" s="231" t="str">
        <f t="shared" si="342"/>
        <v>ns</v>
      </c>
      <c r="DE107" s="231" t="str">
        <f t="shared" si="342"/>
        <v>ns</v>
      </c>
      <c r="DF107" s="231" t="str">
        <f t="shared" si="342"/>
        <v>ns</v>
      </c>
      <c r="DG107" s="231" t="str">
        <f t="shared" si="342"/>
        <v>ns</v>
      </c>
      <c r="DH107" s="231" t="str">
        <f t="shared" si="342"/>
        <v>ns</v>
      </c>
      <c r="DI107" s="231" t="str">
        <f t="shared" si="342"/>
        <v>ns</v>
      </c>
      <c r="DJ107" s="231" t="str">
        <f t="shared" si="342"/>
        <v>ns</v>
      </c>
      <c r="DK107" s="231" t="str">
        <f t="shared" si="342"/>
        <v>ns</v>
      </c>
      <c r="DL107" s="231" t="str">
        <f t="shared" si="342"/>
        <v>ns</v>
      </c>
      <c r="DM107" s="231" t="str">
        <f t="shared" si="343"/>
        <v>ns</v>
      </c>
      <c r="DN107" s="231" t="str">
        <f t="shared" si="343"/>
        <v>ns</v>
      </c>
      <c r="DO107" s="231" t="str">
        <f t="shared" si="343"/>
        <v>ns</v>
      </c>
      <c r="DP107" s="231" t="str">
        <f t="shared" si="343"/>
        <v/>
      </c>
      <c r="DQ107" s="231" t="str">
        <f t="shared" si="343"/>
        <v/>
      </c>
      <c r="DR107" s="231" t="str">
        <f t="shared" si="343"/>
        <v/>
      </c>
      <c r="DS107" s="231" t="str">
        <f t="shared" si="343"/>
        <v/>
      </c>
      <c r="DT107" s="231" t="str">
        <f t="shared" si="343"/>
        <v/>
      </c>
      <c r="DU107" s="231" t="str">
        <f t="shared" si="343"/>
        <v/>
      </c>
      <c r="DV107" s="231" t="str">
        <f t="shared" si="343"/>
        <v/>
      </c>
      <c r="DW107" s="232"/>
      <c r="DX107" s="232"/>
      <c r="DZ107" s="212">
        <f t="shared" si="200"/>
        <v>44</v>
      </c>
      <c r="EA107" s="224">
        <f t="shared" si="327"/>
        <v>0</v>
      </c>
      <c r="EB107" s="225">
        <f t="shared" si="333"/>
        <v>0</v>
      </c>
      <c r="EC107" s="225">
        <f t="shared" si="333"/>
        <v>0</v>
      </c>
      <c r="ED107" s="225">
        <f t="shared" si="333"/>
        <v>0</v>
      </c>
      <c r="EE107" s="225">
        <f t="shared" si="333"/>
        <v>0</v>
      </c>
      <c r="EF107" s="225">
        <f t="shared" si="180"/>
        <v>0</v>
      </c>
      <c r="EG107" s="225">
        <f t="shared" si="181"/>
        <v>0</v>
      </c>
      <c r="EH107" s="212"/>
      <c r="EI107" s="212"/>
      <c r="EJ107" s="212"/>
      <c r="EK107" s="214"/>
      <c r="EL107" s="212">
        <f t="shared" si="201"/>
        <v>44</v>
      </c>
      <c r="EM107" s="224">
        <f t="shared" si="328"/>
        <v>0</v>
      </c>
      <c r="EN107" s="225">
        <f>IFERROR(INDEX(RTO2CF,$EL107,'ANVA-MDS'!EB$7),0)</f>
        <v>0</v>
      </c>
      <c r="EO107" s="225">
        <f>IFERROR(INDEX(RTO2CF,$EL107,'ANVA-MDS'!EC$7),0)</f>
        <v>0</v>
      </c>
      <c r="EP107" s="225">
        <f>IFERROR(INDEX(RTO2CF,$EL107,'ANVA-MDS'!ED$7),0)</f>
        <v>0</v>
      </c>
      <c r="EQ107" s="225">
        <f>IFERROR(INDEX(RTO2CF,$EL107,'ANVA-MDS'!EE$7),0)</f>
        <v>0</v>
      </c>
      <c r="ER107" s="225">
        <f t="shared" si="183"/>
        <v>0</v>
      </c>
      <c r="ES107" s="225">
        <f t="shared" si="184"/>
        <v>0</v>
      </c>
      <c r="ET107" s="212"/>
      <c r="EU107" s="212"/>
      <c r="EV107" s="212"/>
      <c r="EW107" s="214"/>
      <c r="EX107" s="225">
        <f t="shared" si="185"/>
        <v>0</v>
      </c>
      <c r="EY107" s="214"/>
      <c r="EZ107" s="214"/>
    </row>
    <row r="108" spans="10:156" ht="12.75" customHeight="1" x14ac:dyDescent="0.25">
      <c r="J108" s="228">
        <v>44</v>
      </c>
      <c r="K108" s="229">
        <f t="shared" si="329"/>
        <v>0</v>
      </c>
      <c r="L108" s="230">
        <f t="shared" si="330"/>
        <v>6.0000000000000008E-5</v>
      </c>
      <c r="M108" s="230" t="str">
        <f t="shared" si="334"/>
        <v>ns</v>
      </c>
      <c r="N108" s="230" t="str">
        <f t="shared" si="334"/>
        <v>ns</v>
      </c>
      <c r="O108" s="230" t="str">
        <f t="shared" si="334"/>
        <v>ns</v>
      </c>
      <c r="P108" s="230" t="str">
        <f t="shared" si="334"/>
        <v>ns</v>
      </c>
      <c r="Q108" s="230" t="str">
        <f t="shared" si="334"/>
        <v>ns</v>
      </c>
      <c r="R108" s="230" t="str">
        <f t="shared" si="334"/>
        <v>ns</v>
      </c>
      <c r="S108" s="230" t="str">
        <f t="shared" si="334"/>
        <v>ns</v>
      </c>
      <c r="T108" s="230" t="str">
        <f t="shared" si="334"/>
        <v>ns</v>
      </c>
      <c r="U108" s="230" t="str">
        <f t="shared" si="334"/>
        <v>ns</v>
      </c>
      <c r="V108" s="230" t="str">
        <f t="shared" si="334"/>
        <v>ns</v>
      </c>
      <c r="W108" s="230" t="str">
        <f t="shared" si="335"/>
        <v>ns</v>
      </c>
      <c r="X108" s="230" t="str">
        <f t="shared" si="335"/>
        <v>ns</v>
      </c>
      <c r="Y108" s="230" t="str">
        <f t="shared" si="335"/>
        <v>ns</v>
      </c>
      <c r="Z108" s="230" t="str">
        <f t="shared" si="335"/>
        <v>ns</v>
      </c>
      <c r="AA108" s="230" t="str">
        <f t="shared" si="335"/>
        <v>ns</v>
      </c>
      <c r="AB108" s="230" t="str">
        <f t="shared" si="335"/>
        <v>ns</v>
      </c>
      <c r="AC108" s="230" t="str">
        <f t="shared" si="335"/>
        <v>ns</v>
      </c>
      <c r="AD108" s="230" t="str">
        <f t="shared" si="335"/>
        <v>ns</v>
      </c>
      <c r="AE108" s="230" t="str">
        <f t="shared" si="335"/>
        <v>ns</v>
      </c>
      <c r="AF108" s="230" t="str">
        <f t="shared" si="335"/>
        <v>ns</v>
      </c>
      <c r="AG108" s="230" t="str">
        <f t="shared" si="336"/>
        <v>ns</v>
      </c>
      <c r="AH108" s="230" t="str">
        <f t="shared" si="336"/>
        <v>ns</v>
      </c>
      <c r="AI108" s="230" t="str">
        <f t="shared" si="336"/>
        <v>ns</v>
      </c>
      <c r="AJ108" s="230" t="str">
        <f t="shared" si="336"/>
        <v>ns</v>
      </c>
      <c r="AK108" s="230" t="str">
        <f t="shared" si="336"/>
        <v>ns</v>
      </c>
      <c r="AL108" s="230" t="str">
        <f t="shared" si="336"/>
        <v>ns</v>
      </c>
      <c r="AM108" s="230" t="str">
        <f t="shared" si="336"/>
        <v>ns</v>
      </c>
      <c r="AN108" s="230" t="str">
        <f t="shared" si="336"/>
        <v>ns</v>
      </c>
      <c r="AO108" s="230" t="str">
        <f t="shared" si="336"/>
        <v>ns</v>
      </c>
      <c r="AP108" s="230" t="str">
        <f t="shared" si="336"/>
        <v>ns</v>
      </c>
      <c r="AQ108" s="230" t="str">
        <f t="shared" si="337"/>
        <v>ns</v>
      </c>
      <c r="AR108" s="230" t="str">
        <f t="shared" si="337"/>
        <v>ns</v>
      </c>
      <c r="AS108" s="230" t="str">
        <f t="shared" si="337"/>
        <v>ns</v>
      </c>
      <c r="AT108" s="230" t="str">
        <f t="shared" si="337"/>
        <v>ns</v>
      </c>
      <c r="AU108" s="230" t="str">
        <f t="shared" si="337"/>
        <v>ns</v>
      </c>
      <c r="AV108" s="230" t="str">
        <f t="shared" si="337"/>
        <v>ns</v>
      </c>
      <c r="AW108" s="230" t="str">
        <f t="shared" si="337"/>
        <v>ns</v>
      </c>
      <c r="AX108" s="230" t="str">
        <f t="shared" si="337"/>
        <v>ns</v>
      </c>
      <c r="AY108" s="230" t="str">
        <f t="shared" si="337"/>
        <v>ns</v>
      </c>
      <c r="AZ108" s="230" t="str">
        <f t="shared" si="337"/>
        <v>ns</v>
      </c>
      <c r="BA108" s="230" t="str">
        <f t="shared" si="338"/>
        <v>ns</v>
      </c>
      <c r="BB108" s="230" t="str">
        <f t="shared" si="338"/>
        <v>ns</v>
      </c>
      <c r="BC108" s="230" t="str">
        <f t="shared" si="338"/>
        <v>ns</v>
      </c>
      <c r="BD108" s="230" t="str">
        <f t="shared" si="338"/>
        <v>ns</v>
      </c>
      <c r="BE108" s="230" t="str">
        <f t="shared" si="338"/>
        <v/>
      </c>
      <c r="BF108" s="230" t="str">
        <f t="shared" si="338"/>
        <v/>
      </c>
      <c r="BG108" s="230" t="str">
        <f t="shared" si="338"/>
        <v/>
      </c>
      <c r="BH108" s="230" t="str">
        <f t="shared" si="338"/>
        <v/>
      </c>
      <c r="BI108" s="230" t="str">
        <f t="shared" si="338"/>
        <v/>
      </c>
      <c r="BJ108" s="230" t="str">
        <f t="shared" si="338"/>
        <v/>
      </c>
      <c r="BS108" s="197"/>
      <c r="BT108" s="197"/>
      <c r="BV108" s="228">
        <v>44</v>
      </c>
      <c r="BW108" s="229">
        <f t="shared" si="331"/>
        <v>0</v>
      </c>
      <c r="BX108" s="230">
        <f t="shared" si="332"/>
        <v>6.0000000000000008E-5</v>
      </c>
      <c r="BY108" s="231" t="str">
        <f t="shared" si="339"/>
        <v>s</v>
      </c>
      <c r="BZ108" s="231" t="str">
        <f t="shared" si="339"/>
        <v>s</v>
      </c>
      <c r="CA108" s="231" t="str">
        <f t="shared" si="339"/>
        <v>s</v>
      </c>
      <c r="CB108" s="231" t="str">
        <f t="shared" si="339"/>
        <v>s</v>
      </c>
      <c r="CC108" s="231" t="str">
        <f t="shared" si="339"/>
        <v>s</v>
      </c>
      <c r="CD108" s="231" t="str">
        <f t="shared" si="339"/>
        <v>s</v>
      </c>
      <c r="CE108" s="231" t="str">
        <f t="shared" si="339"/>
        <v>s</v>
      </c>
      <c r="CF108" s="231" t="str">
        <f t="shared" si="339"/>
        <v>ns</v>
      </c>
      <c r="CG108" s="231" t="str">
        <f t="shared" si="339"/>
        <v>ns</v>
      </c>
      <c r="CH108" s="231" t="str">
        <f t="shared" si="339"/>
        <v>ns</v>
      </c>
      <c r="CI108" s="231" t="str">
        <f t="shared" si="340"/>
        <v>ns</v>
      </c>
      <c r="CJ108" s="231" t="str">
        <f t="shared" si="340"/>
        <v>ns</v>
      </c>
      <c r="CK108" s="231" t="str">
        <f t="shared" si="340"/>
        <v>ns</v>
      </c>
      <c r="CL108" s="231" t="str">
        <f t="shared" si="340"/>
        <v>ns</v>
      </c>
      <c r="CM108" s="231" t="str">
        <f t="shared" si="340"/>
        <v>ns</v>
      </c>
      <c r="CN108" s="231" t="str">
        <f t="shared" si="340"/>
        <v>ns</v>
      </c>
      <c r="CO108" s="231" t="str">
        <f t="shared" si="340"/>
        <v>ns</v>
      </c>
      <c r="CP108" s="231" t="str">
        <f t="shared" si="340"/>
        <v>ns</v>
      </c>
      <c r="CQ108" s="231" t="str">
        <f t="shared" si="340"/>
        <v>ns</v>
      </c>
      <c r="CR108" s="231" t="str">
        <f t="shared" si="340"/>
        <v>ns</v>
      </c>
      <c r="CS108" s="231" t="str">
        <f t="shared" si="341"/>
        <v>ns</v>
      </c>
      <c r="CT108" s="231" t="str">
        <f t="shared" si="341"/>
        <v>ns</v>
      </c>
      <c r="CU108" s="231" t="str">
        <f t="shared" si="341"/>
        <v>ns</v>
      </c>
      <c r="CV108" s="231" t="str">
        <f t="shared" si="341"/>
        <v>ns</v>
      </c>
      <c r="CW108" s="231" t="str">
        <f t="shared" si="341"/>
        <v>ns</v>
      </c>
      <c r="CX108" s="231" t="str">
        <f t="shared" si="341"/>
        <v>ns</v>
      </c>
      <c r="CY108" s="231" t="str">
        <f t="shared" si="341"/>
        <v>ns</v>
      </c>
      <c r="CZ108" s="231" t="str">
        <f t="shared" si="341"/>
        <v>ns</v>
      </c>
      <c r="DA108" s="231" t="str">
        <f t="shared" si="341"/>
        <v>ns</v>
      </c>
      <c r="DB108" s="231" t="str">
        <f t="shared" si="341"/>
        <v>ns</v>
      </c>
      <c r="DC108" s="231" t="str">
        <f t="shared" si="342"/>
        <v>ns</v>
      </c>
      <c r="DD108" s="231" t="str">
        <f t="shared" si="342"/>
        <v>ns</v>
      </c>
      <c r="DE108" s="231" t="str">
        <f t="shared" si="342"/>
        <v>ns</v>
      </c>
      <c r="DF108" s="231" t="str">
        <f t="shared" si="342"/>
        <v>ns</v>
      </c>
      <c r="DG108" s="231" t="str">
        <f t="shared" si="342"/>
        <v>ns</v>
      </c>
      <c r="DH108" s="231" t="str">
        <f t="shared" si="342"/>
        <v>ns</v>
      </c>
      <c r="DI108" s="231" t="str">
        <f t="shared" si="342"/>
        <v>ns</v>
      </c>
      <c r="DJ108" s="231" t="str">
        <f t="shared" si="342"/>
        <v>ns</v>
      </c>
      <c r="DK108" s="231" t="str">
        <f t="shared" si="342"/>
        <v>ns</v>
      </c>
      <c r="DL108" s="231" t="str">
        <f t="shared" si="342"/>
        <v>ns</v>
      </c>
      <c r="DM108" s="231" t="str">
        <f t="shared" si="343"/>
        <v>ns</v>
      </c>
      <c r="DN108" s="231" t="str">
        <f t="shared" si="343"/>
        <v>ns</v>
      </c>
      <c r="DO108" s="231" t="str">
        <f t="shared" si="343"/>
        <v>ns</v>
      </c>
      <c r="DP108" s="231" t="str">
        <f t="shared" si="343"/>
        <v>ns</v>
      </c>
      <c r="DQ108" s="231" t="str">
        <f t="shared" si="343"/>
        <v/>
      </c>
      <c r="DR108" s="231" t="str">
        <f t="shared" si="343"/>
        <v/>
      </c>
      <c r="DS108" s="231" t="str">
        <f t="shared" si="343"/>
        <v/>
      </c>
      <c r="DT108" s="231" t="str">
        <f t="shared" si="343"/>
        <v/>
      </c>
      <c r="DU108" s="231" t="str">
        <f t="shared" si="343"/>
        <v/>
      </c>
      <c r="DV108" s="231" t="str">
        <f t="shared" si="343"/>
        <v/>
      </c>
      <c r="DW108" s="232"/>
      <c r="DX108" s="232"/>
      <c r="DZ108" s="212">
        <f t="shared" si="200"/>
        <v>45</v>
      </c>
      <c r="EA108" s="224">
        <f t="shared" si="327"/>
        <v>0</v>
      </c>
      <c r="EB108" s="225">
        <f t="shared" si="333"/>
        <v>0</v>
      </c>
      <c r="EC108" s="225">
        <f t="shared" si="333"/>
        <v>0</v>
      </c>
      <c r="ED108" s="225">
        <f t="shared" si="333"/>
        <v>0</v>
      </c>
      <c r="EE108" s="225">
        <f t="shared" si="333"/>
        <v>0</v>
      </c>
      <c r="EF108" s="225">
        <f t="shared" si="180"/>
        <v>0</v>
      </c>
      <c r="EG108" s="225">
        <f t="shared" si="181"/>
        <v>0</v>
      </c>
      <c r="EH108" s="212"/>
      <c r="EI108" s="212"/>
      <c r="EJ108" s="212"/>
      <c r="EK108" s="214"/>
      <c r="EL108" s="212">
        <f t="shared" si="201"/>
        <v>45</v>
      </c>
      <c r="EM108" s="224">
        <f t="shared" si="328"/>
        <v>0</v>
      </c>
      <c r="EN108" s="225">
        <f>IFERROR(INDEX(RTO2CF,$EL108,'ANVA-MDS'!EB$7),0)</f>
        <v>0</v>
      </c>
      <c r="EO108" s="225">
        <f>IFERROR(INDEX(RTO2CF,$EL108,'ANVA-MDS'!EC$7),0)</f>
        <v>0</v>
      </c>
      <c r="EP108" s="225">
        <f>IFERROR(INDEX(RTO2CF,$EL108,'ANVA-MDS'!ED$7),0)</f>
        <v>0</v>
      </c>
      <c r="EQ108" s="225">
        <f>IFERROR(INDEX(RTO2CF,$EL108,'ANVA-MDS'!EE$7),0)</f>
        <v>0</v>
      </c>
      <c r="ER108" s="225">
        <f t="shared" si="183"/>
        <v>0</v>
      </c>
      <c r="ES108" s="225">
        <f t="shared" si="184"/>
        <v>0</v>
      </c>
      <c r="ET108" s="212"/>
      <c r="EU108" s="212"/>
      <c r="EV108" s="212"/>
      <c r="EW108" s="214"/>
      <c r="EX108" s="225">
        <f t="shared" si="185"/>
        <v>0</v>
      </c>
      <c r="EY108" s="214"/>
      <c r="EZ108" s="214"/>
    </row>
    <row r="109" spans="10:156" ht="12.75" customHeight="1" x14ac:dyDescent="0.25">
      <c r="J109" s="228">
        <v>45</v>
      </c>
      <c r="K109" s="229">
        <f t="shared" si="329"/>
        <v>0</v>
      </c>
      <c r="L109" s="230">
        <f t="shared" si="330"/>
        <v>5.0000000000000002E-5</v>
      </c>
      <c r="M109" s="230" t="str">
        <f t="shared" si="334"/>
        <v>ns</v>
      </c>
      <c r="N109" s="230" t="str">
        <f t="shared" si="334"/>
        <v>ns</v>
      </c>
      <c r="O109" s="230" t="str">
        <f t="shared" si="334"/>
        <v>ns</v>
      </c>
      <c r="P109" s="230" t="str">
        <f t="shared" si="334"/>
        <v>ns</v>
      </c>
      <c r="Q109" s="230" t="str">
        <f t="shared" si="334"/>
        <v>ns</v>
      </c>
      <c r="R109" s="230" t="str">
        <f t="shared" si="334"/>
        <v>ns</v>
      </c>
      <c r="S109" s="230" t="str">
        <f t="shared" si="334"/>
        <v>ns</v>
      </c>
      <c r="T109" s="230" t="str">
        <f t="shared" si="334"/>
        <v>ns</v>
      </c>
      <c r="U109" s="230" t="str">
        <f t="shared" si="334"/>
        <v>ns</v>
      </c>
      <c r="V109" s="230" t="str">
        <f t="shared" si="334"/>
        <v>ns</v>
      </c>
      <c r="W109" s="230" t="str">
        <f t="shared" si="335"/>
        <v>ns</v>
      </c>
      <c r="X109" s="230" t="str">
        <f t="shared" si="335"/>
        <v>ns</v>
      </c>
      <c r="Y109" s="230" t="str">
        <f t="shared" si="335"/>
        <v>ns</v>
      </c>
      <c r="Z109" s="230" t="str">
        <f t="shared" si="335"/>
        <v>ns</v>
      </c>
      <c r="AA109" s="230" t="str">
        <f t="shared" si="335"/>
        <v>ns</v>
      </c>
      <c r="AB109" s="230" t="str">
        <f t="shared" si="335"/>
        <v>ns</v>
      </c>
      <c r="AC109" s="230" t="str">
        <f t="shared" si="335"/>
        <v>ns</v>
      </c>
      <c r="AD109" s="230" t="str">
        <f t="shared" si="335"/>
        <v>ns</v>
      </c>
      <c r="AE109" s="230" t="str">
        <f t="shared" si="335"/>
        <v>ns</v>
      </c>
      <c r="AF109" s="230" t="str">
        <f t="shared" si="335"/>
        <v>ns</v>
      </c>
      <c r="AG109" s="230" t="str">
        <f t="shared" si="336"/>
        <v>ns</v>
      </c>
      <c r="AH109" s="230" t="str">
        <f t="shared" si="336"/>
        <v>ns</v>
      </c>
      <c r="AI109" s="230" t="str">
        <f t="shared" si="336"/>
        <v>ns</v>
      </c>
      <c r="AJ109" s="230" t="str">
        <f t="shared" si="336"/>
        <v>ns</v>
      </c>
      <c r="AK109" s="230" t="str">
        <f t="shared" si="336"/>
        <v>ns</v>
      </c>
      <c r="AL109" s="230" t="str">
        <f t="shared" si="336"/>
        <v>ns</v>
      </c>
      <c r="AM109" s="230" t="str">
        <f t="shared" si="336"/>
        <v>ns</v>
      </c>
      <c r="AN109" s="230" t="str">
        <f t="shared" si="336"/>
        <v>ns</v>
      </c>
      <c r="AO109" s="230" t="str">
        <f t="shared" si="336"/>
        <v>ns</v>
      </c>
      <c r="AP109" s="230" t="str">
        <f t="shared" si="336"/>
        <v>ns</v>
      </c>
      <c r="AQ109" s="230" t="str">
        <f t="shared" si="337"/>
        <v>ns</v>
      </c>
      <c r="AR109" s="230" t="str">
        <f t="shared" si="337"/>
        <v>ns</v>
      </c>
      <c r="AS109" s="230" t="str">
        <f t="shared" si="337"/>
        <v>ns</v>
      </c>
      <c r="AT109" s="230" t="str">
        <f t="shared" si="337"/>
        <v>ns</v>
      </c>
      <c r="AU109" s="230" t="str">
        <f t="shared" si="337"/>
        <v>ns</v>
      </c>
      <c r="AV109" s="230" t="str">
        <f t="shared" si="337"/>
        <v>ns</v>
      </c>
      <c r="AW109" s="230" t="str">
        <f t="shared" si="337"/>
        <v>ns</v>
      </c>
      <c r="AX109" s="230" t="str">
        <f t="shared" si="337"/>
        <v>ns</v>
      </c>
      <c r="AY109" s="230" t="str">
        <f t="shared" si="337"/>
        <v>ns</v>
      </c>
      <c r="AZ109" s="230" t="str">
        <f t="shared" si="337"/>
        <v>ns</v>
      </c>
      <c r="BA109" s="230" t="str">
        <f t="shared" si="338"/>
        <v>ns</v>
      </c>
      <c r="BB109" s="230" t="str">
        <f t="shared" si="338"/>
        <v>ns</v>
      </c>
      <c r="BC109" s="230" t="str">
        <f t="shared" si="338"/>
        <v>ns</v>
      </c>
      <c r="BD109" s="230" t="str">
        <f t="shared" si="338"/>
        <v>ns</v>
      </c>
      <c r="BE109" s="230" t="str">
        <f t="shared" si="338"/>
        <v>ns</v>
      </c>
      <c r="BF109" s="230" t="str">
        <f t="shared" si="338"/>
        <v/>
      </c>
      <c r="BG109" s="230" t="str">
        <f t="shared" si="338"/>
        <v/>
      </c>
      <c r="BH109" s="230" t="str">
        <f t="shared" si="338"/>
        <v/>
      </c>
      <c r="BI109" s="230" t="str">
        <f t="shared" si="338"/>
        <v/>
      </c>
      <c r="BJ109" s="230" t="str">
        <f t="shared" si="338"/>
        <v/>
      </c>
      <c r="BS109" s="197"/>
      <c r="BT109" s="197"/>
      <c r="BV109" s="228">
        <v>45</v>
      </c>
      <c r="BW109" s="229">
        <f t="shared" si="331"/>
        <v>0</v>
      </c>
      <c r="BX109" s="230">
        <f t="shared" si="332"/>
        <v>5.0000000000000002E-5</v>
      </c>
      <c r="BY109" s="231" t="str">
        <f t="shared" si="339"/>
        <v>s</v>
      </c>
      <c r="BZ109" s="231" t="str">
        <f t="shared" si="339"/>
        <v>s</v>
      </c>
      <c r="CA109" s="231" t="str">
        <f t="shared" si="339"/>
        <v>s</v>
      </c>
      <c r="CB109" s="231" t="str">
        <f t="shared" si="339"/>
        <v>s</v>
      </c>
      <c r="CC109" s="231" t="str">
        <f t="shared" si="339"/>
        <v>s</v>
      </c>
      <c r="CD109" s="231" t="str">
        <f t="shared" si="339"/>
        <v>s</v>
      </c>
      <c r="CE109" s="231" t="str">
        <f t="shared" si="339"/>
        <v>s</v>
      </c>
      <c r="CF109" s="231" t="str">
        <f t="shared" si="339"/>
        <v>ns</v>
      </c>
      <c r="CG109" s="231" t="str">
        <f t="shared" si="339"/>
        <v>ns</v>
      </c>
      <c r="CH109" s="231" t="str">
        <f t="shared" si="339"/>
        <v>ns</v>
      </c>
      <c r="CI109" s="231" t="str">
        <f t="shared" si="340"/>
        <v>ns</v>
      </c>
      <c r="CJ109" s="231" t="str">
        <f t="shared" si="340"/>
        <v>ns</v>
      </c>
      <c r="CK109" s="231" t="str">
        <f t="shared" si="340"/>
        <v>ns</v>
      </c>
      <c r="CL109" s="231" t="str">
        <f t="shared" si="340"/>
        <v>ns</v>
      </c>
      <c r="CM109" s="231" t="str">
        <f t="shared" si="340"/>
        <v>ns</v>
      </c>
      <c r="CN109" s="231" t="str">
        <f t="shared" si="340"/>
        <v>ns</v>
      </c>
      <c r="CO109" s="231" t="str">
        <f t="shared" si="340"/>
        <v>ns</v>
      </c>
      <c r="CP109" s="231" t="str">
        <f t="shared" si="340"/>
        <v>ns</v>
      </c>
      <c r="CQ109" s="231" t="str">
        <f t="shared" si="340"/>
        <v>ns</v>
      </c>
      <c r="CR109" s="231" t="str">
        <f t="shared" si="340"/>
        <v>ns</v>
      </c>
      <c r="CS109" s="231" t="str">
        <f t="shared" si="341"/>
        <v>ns</v>
      </c>
      <c r="CT109" s="231" t="str">
        <f t="shared" si="341"/>
        <v>ns</v>
      </c>
      <c r="CU109" s="231" t="str">
        <f t="shared" si="341"/>
        <v>ns</v>
      </c>
      <c r="CV109" s="231" t="str">
        <f t="shared" si="341"/>
        <v>ns</v>
      </c>
      <c r="CW109" s="231" t="str">
        <f t="shared" si="341"/>
        <v>ns</v>
      </c>
      <c r="CX109" s="231" t="str">
        <f t="shared" si="341"/>
        <v>ns</v>
      </c>
      <c r="CY109" s="231" t="str">
        <f t="shared" si="341"/>
        <v>ns</v>
      </c>
      <c r="CZ109" s="231" t="str">
        <f t="shared" si="341"/>
        <v>ns</v>
      </c>
      <c r="DA109" s="231" t="str">
        <f t="shared" si="341"/>
        <v>ns</v>
      </c>
      <c r="DB109" s="231" t="str">
        <f t="shared" si="341"/>
        <v>ns</v>
      </c>
      <c r="DC109" s="231" t="str">
        <f t="shared" si="342"/>
        <v>ns</v>
      </c>
      <c r="DD109" s="231" t="str">
        <f t="shared" si="342"/>
        <v>ns</v>
      </c>
      <c r="DE109" s="231" t="str">
        <f t="shared" si="342"/>
        <v>ns</v>
      </c>
      <c r="DF109" s="231" t="str">
        <f t="shared" si="342"/>
        <v>ns</v>
      </c>
      <c r="DG109" s="231" t="str">
        <f t="shared" si="342"/>
        <v>ns</v>
      </c>
      <c r="DH109" s="231" t="str">
        <f t="shared" si="342"/>
        <v>ns</v>
      </c>
      <c r="DI109" s="231" t="str">
        <f t="shared" si="342"/>
        <v>ns</v>
      </c>
      <c r="DJ109" s="231" t="str">
        <f t="shared" si="342"/>
        <v>ns</v>
      </c>
      <c r="DK109" s="231" t="str">
        <f t="shared" si="342"/>
        <v>ns</v>
      </c>
      <c r="DL109" s="231" t="str">
        <f t="shared" si="342"/>
        <v>ns</v>
      </c>
      <c r="DM109" s="231" t="str">
        <f t="shared" si="343"/>
        <v>ns</v>
      </c>
      <c r="DN109" s="231" t="str">
        <f t="shared" si="343"/>
        <v>ns</v>
      </c>
      <c r="DO109" s="231" t="str">
        <f t="shared" si="343"/>
        <v>ns</v>
      </c>
      <c r="DP109" s="231" t="str">
        <f t="shared" si="343"/>
        <v>ns</v>
      </c>
      <c r="DQ109" s="231" t="str">
        <f t="shared" si="343"/>
        <v>ns</v>
      </c>
      <c r="DR109" s="231" t="str">
        <f t="shared" si="343"/>
        <v/>
      </c>
      <c r="DS109" s="231" t="str">
        <f t="shared" si="343"/>
        <v/>
      </c>
      <c r="DT109" s="231" t="str">
        <f t="shared" si="343"/>
        <v/>
      </c>
      <c r="DU109" s="231" t="str">
        <f t="shared" si="343"/>
        <v/>
      </c>
      <c r="DV109" s="231" t="str">
        <f t="shared" si="343"/>
        <v/>
      </c>
      <c r="DW109" s="232"/>
      <c r="DX109" s="232"/>
      <c r="DZ109" s="212">
        <f t="shared" si="200"/>
        <v>46</v>
      </c>
      <c r="EA109" s="224">
        <f t="shared" si="327"/>
        <v>0</v>
      </c>
      <c r="EB109" s="225">
        <f t="shared" si="333"/>
        <v>0</v>
      </c>
      <c r="EC109" s="225">
        <f t="shared" si="333"/>
        <v>0</v>
      </c>
      <c r="ED109" s="225">
        <f t="shared" si="333"/>
        <v>0</v>
      </c>
      <c r="EE109" s="225">
        <f t="shared" si="333"/>
        <v>0</v>
      </c>
      <c r="EF109" s="225">
        <f t="shared" si="180"/>
        <v>0</v>
      </c>
      <c r="EG109" s="225">
        <f t="shared" si="181"/>
        <v>0</v>
      </c>
      <c r="EH109" s="212"/>
      <c r="EI109" s="212"/>
      <c r="EJ109" s="212"/>
      <c r="EK109" s="214"/>
      <c r="EL109" s="212">
        <f t="shared" si="201"/>
        <v>46</v>
      </c>
      <c r="EM109" s="224">
        <f t="shared" si="328"/>
        <v>0</v>
      </c>
      <c r="EN109" s="225">
        <f>IFERROR(INDEX(RTO2CF,$EL109,'ANVA-MDS'!EB$7),0)</f>
        <v>0</v>
      </c>
      <c r="EO109" s="225">
        <f>IFERROR(INDEX(RTO2CF,$EL109,'ANVA-MDS'!EC$7),0)</f>
        <v>0</v>
      </c>
      <c r="EP109" s="225">
        <f>IFERROR(INDEX(RTO2CF,$EL109,'ANVA-MDS'!ED$7),0)</f>
        <v>0</v>
      </c>
      <c r="EQ109" s="225">
        <f>IFERROR(INDEX(RTO2CF,$EL109,'ANVA-MDS'!EE$7),0)</f>
        <v>0</v>
      </c>
      <c r="ER109" s="225">
        <f t="shared" si="183"/>
        <v>0</v>
      </c>
      <c r="ES109" s="225">
        <f t="shared" si="184"/>
        <v>0</v>
      </c>
      <c r="ET109" s="212"/>
      <c r="EU109" s="212"/>
      <c r="EV109" s="212"/>
      <c r="EW109" s="214"/>
      <c r="EX109" s="225">
        <f t="shared" si="185"/>
        <v>0</v>
      </c>
      <c r="EY109" s="214"/>
      <c r="EZ109" s="214"/>
    </row>
    <row r="110" spans="10:156" ht="12.75" customHeight="1" x14ac:dyDescent="0.25">
      <c r="J110" s="228">
        <v>46</v>
      </c>
      <c r="K110" s="229">
        <f t="shared" si="329"/>
        <v>0</v>
      </c>
      <c r="L110" s="230">
        <f t="shared" si="330"/>
        <v>4.0000000000000003E-5</v>
      </c>
      <c r="M110" s="230" t="str">
        <f t="shared" si="334"/>
        <v>ns</v>
      </c>
      <c r="N110" s="230" t="str">
        <f t="shared" si="334"/>
        <v>ns</v>
      </c>
      <c r="O110" s="230" t="str">
        <f t="shared" si="334"/>
        <v>ns</v>
      </c>
      <c r="P110" s="230" t="str">
        <f t="shared" si="334"/>
        <v>ns</v>
      </c>
      <c r="Q110" s="230" t="str">
        <f t="shared" si="334"/>
        <v>ns</v>
      </c>
      <c r="R110" s="230" t="str">
        <f t="shared" si="334"/>
        <v>ns</v>
      </c>
      <c r="S110" s="230" t="str">
        <f t="shared" si="334"/>
        <v>ns</v>
      </c>
      <c r="T110" s="230" t="str">
        <f t="shared" si="334"/>
        <v>ns</v>
      </c>
      <c r="U110" s="230" t="str">
        <f t="shared" si="334"/>
        <v>ns</v>
      </c>
      <c r="V110" s="230" t="str">
        <f t="shared" si="334"/>
        <v>ns</v>
      </c>
      <c r="W110" s="230" t="str">
        <f t="shared" si="335"/>
        <v>ns</v>
      </c>
      <c r="X110" s="230" t="str">
        <f t="shared" si="335"/>
        <v>ns</v>
      </c>
      <c r="Y110" s="230" t="str">
        <f t="shared" si="335"/>
        <v>ns</v>
      </c>
      <c r="Z110" s="230" t="str">
        <f t="shared" si="335"/>
        <v>ns</v>
      </c>
      <c r="AA110" s="230" t="str">
        <f t="shared" si="335"/>
        <v>ns</v>
      </c>
      <c r="AB110" s="230" t="str">
        <f t="shared" si="335"/>
        <v>ns</v>
      </c>
      <c r="AC110" s="230" t="str">
        <f t="shared" si="335"/>
        <v>ns</v>
      </c>
      <c r="AD110" s="230" t="str">
        <f t="shared" si="335"/>
        <v>ns</v>
      </c>
      <c r="AE110" s="230" t="str">
        <f t="shared" si="335"/>
        <v>ns</v>
      </c>
      <c r="AF110" s="230" t="str">
        <f t="shared" si="335"/>
        <v>ns</v>
      </c>
      <c r="AG110" s="230" t="str">
        <f t="shared" si="336"/>
        <v>ns</v>
      </c>
      <c r="AH110" s="230" t="str">
        <f t="shared" si="336"/>
        <v>ns</v>
      </c>
      <c r="AI110" s="230" t="str">
        <f t="shared" si="336"/>
        <v>ns</v>
      </c>
      <c r="AJ110" s="230" t="str">
        <f t="shared" si="336"/>
        <v>ns</v>
      </c>
      <c r="AK110" s="230" t="str">
        <f t="shared" si="336"/>
        <v>ns</v>
      </c>
      <c r="AL110" s="230" t="str">
        <f t="shared" si="336"/>
        <v>ns</v>
      </c>
      <c r="AM110" s="230" t="str">
        <f t="shared" si="336"/>
        <v>ns</v>
      </c>
      <c r="AN110" s="230" t="str">
        <f t="shared" si="336"/>
        <v>ns</v>
      </c>
      <c r="AO110" s="230" t="str">
        <f t="shared" si="336"/>
        <v>ns</v>
      </c>
      <c r="AP110" s="230" t="str">
        <f t="shared" si="336"/>
        <v>ns</v>
      </c>
      <c r="AQ110" s="230" t="str">
        <f t="shared" si="337"/>
        <v>ns</v>
      </c>
      <c r="AR110" s="230" t="str">
        <f t="shared" si="337"/>
        <v>ns</v>
      </c>
      <c r="AS110" s="230" t="str">
        <f t="shared" si="337"/>
        <v>ns</v>
      </c>
      <c r="AT110" s="230" t="str">
        <f t="shared" si="337"/>
        <v>ns</v>
      </c>
      <c r="AU110" s="230" t="str">
        <f t="shared" si="337"/>
        <v>ns</v>
      </c>
      <c r="AV110" s="230" t="str">
        <f t="shared" si="337"/>
        <v>ns</v>
      </c>
      <c r="AW110" s="230" t="str">
        <f t="shared" si="337"/>
        <v>ns</v>
      </c>
      <c r="AX110" s="230" t="str">
        <f t="shared" si="337"/>
        <v>ns</v>
      </c>
      <c r="AY110" s="230" t="str">
        <f t="shared" si="337"/>
        <v>ns</v>
      </c>
      <c r="AZ110" s="230" t="str">
        <f t="shared" si="337"/>
        <v>ns</v>
      </c>
      <c r="BA110" s="230" t="str">
        <f t="shared" si="338"/>
        <v>ns</v>
      </c>
      <c r="BB110" s="230" t="str">
        <f t="shared" si="338"/>
        <v>ns</v>
      </c>
      <c r="BC110" s="230" t="str">
        <f t="shared" si="338"/>
        <v>ns</v>
      </c>
      <c r="BD110" s="230" t="str">
        <f t="shared" si="338"/>
        <v>ns</v>
      </c>
      <c r="BE110" s="230" t="str">
        <f t="shared" si="338"/>
        <v>ns</v>
      </c>
      <c r="BF110" s="230" t="str">
        <f t="shared" si="338"/>
        <v>ns</v>
      </c>
      <c r="BG110" s="230" t="str">
        <f t="shared" si="338"/>
        <v/>
      </c>
      <c r="BH110" s="230" t="str">
        <f t="shared" si="338"/>
        <v/>
      </c>
      <c r="BI110" s="230" t="str">
        <f t="shared" si="338"/>
        <v/>
      </c>
      <c r="BJ110" s="230" t="str">
        <f t="shared" si="338"/>
        <v/>
      </c>
      <c r="BS110" s="197"/>
      <c r="BT110" s="197"/>
      <c r="BV110" s="228">
        <v>46</v>
      </c>
      <c r="BW110" s="229">
        <f t="shared" si="331"/>
        <v>0</v>
      </c>
      <c r="BX110" s="230">
        <f t="shared" si="332"/>
        <v>4.0000000000000003E-5</v>
      </c>
      <c r="BY110" s="231" t="str">
        <f t="shared" si="339"/>
        <v>s</v>
      </c>
      <c r="BZ110" s="231" t="str">
        <f t="shared" si="339"/>
        <v>s</v>
      </c>
      <c r="CA110" s="231" t="str">
        <f t="shared" si="339"/>
        <v>s</v>
      </c>
      <c r="CB110" s="231" t="str">
        <f t="shared" si="339"/>
        <v>s</v>
      </c>
      <c r="CC110" s="231" t="str">
        <f t="shared" si="339"/>
        <v>s</v>
      </c>
      <c r="CD110" s="231" t="str">
        <f t="shared" si="339"/>
        <v>s</v>
      </c>
      <c r="CE110" s="231" t="str">
        <f t="shared" si="339"/>
        <v>s</v>
      </c>
      <c r="CF110" s="231" t="str">
        <f t="shared" si="339"/>
        <v>ns</v>
      </c>
      <c r="CG110" s="231" t="str">
        <f t="shared" si="339"/>
        <v>ns</v>
      </c>
      <c r="CH110" s="231" t="str">
        <f t="shared" si="339"/>
        <v>ns</v>
      </c>
      <c r="CI110" s="231" t="str">
        <f t="shared" si="340"/>
        <v>ns</v>
      </c>
      <c r="CJ110" s="231" t="str">
        <f t="shared" si="340"/>
        <v>ns</v>
      </c>
      <c r="CK110" s="231" t="str">
        <f t="shared" si="340"/>
        <v>ns</v>
      </c>
      <c r="CL110" s="231" t="str">
        <f t="shared" si="340"/>
        <v>ns</v>
      </c>
      <c r="CM110" s="231" t="str">
        <f t="shared" si="340"/>
        <v>ns</v>
      </c>
      <c r="CN110" s="231" t="str">
        <f t="shared" si="340"/>
        <v>ns</v>
      </c>
      <c r="CO110" s="231" t="str">
        <f t="shared" si="340"/>
        <v>ns</v>
      </c>
      <c r="CP110" s="231" t="str">
        <f t="shared" si="340"/>
        <v>ns</v>
      </c>
      <c r="CQ110" s="231" t="str">
        <f t="shared" si="340"/>
        <v>ns</v>
      </c>
      <c r="CR110" s="231" t="str">
        <f t="shared" si="340"/>
        <v>ns</v>
      </c>
      <c r="CS110" s="231" t="str">
        <f t="shared" si="341"/>
        <v>ns</v>
      </c>
      <c r="CT110" s="231" t="str">
        <f t="shared" si="341"/>
        <v>ns</v>
      </c>
      <c r="CU110" s="231" t="str">
        <f t="shared" si="341"/>
        <v>ns</v>
      </c>
      <c r="CV110" s="231" t="str">
        <f t="shared" si="341"/>
        <v>ns</v>
      </c>
      <c r="CW110" s="231" t="str">
        <f t="shared" si="341"/>
        <v>ns</v>
      </c>
      <c r="CX110" s="231" t="str">
        <f t="shared" si="341"/>
        <v>ns</v>
      </c>
      <c r="CY110" s="231" t="str">
        <f t="shared" si="341"/>
        <v>ns</v>
      </c>
      <c r="CZ110" s="231" t="str">
        <f t="shared" si="341"/>
        <v>ns</v>
      </c>
      <c r="DA110" s="231" t="str">
        <f t="shared" si="341"/>
        <v>ns</v>
      </c>
      <c r="DB110" s="231" t="str">
        <f t="shared" si="341"/>
        <v>ns</v>
      </c>
      <c r="DC110" s="231" t="str">
        <f t="shared" si="342"/>
        <v>ns</v>
      </c>
      <c r="DD110" s="231" t="str">
        <f t="shared" si="342"/>
        <v>ns</v>
      </c>
      <c r="DE110" s="231" t="str">
        <f t="shared" si="342"/>
        <v>ns</v>
      </c>
      <c r="DF110" s="231" t="str">
        <f t="shared" si="342"/>
        <v>ns</v>
      </c>
      <c r="DG110" s="231" t="str">
        <f t="shared" si="342"/>
        <v>ns</v>
      </c>
      <c r="DH110" s="231" t="str">
        <f t="shared" si="342"/>
        <v>ns</v>
      </c>
      <c r="DI110" s="231" t="str">
        <f t="shared" si="342"/>
        <v>ns</v>
      </c>
      <c r="DJ110" s="231" t="str">
        <f t="shared" si="342"/>
        <v>ns</v>
      </c>
      <c r="DK110" s="231" t="str">
        <f t="shared" si="342"/>
        <v>ns</v>
      </c>
      <c r="DL110" s="231" t="str">
        <f t="shared" si="342"/>
        <v>ns</v>
      </c>
      <c r="DM110" s="231" t="str">
        <f t="shared" si="343"/>
        <v>ns</v>
      </c>
      <c r="DN110" s="231" t="str">
        <f t="shared" si="343"/>
        <v>ns</v>
      </c>
      <c r="DO110" s="231" t="str">
        <f t="shared" si="343"/>
        <v>ns</v>
      </c>
      <c r="DP110" s="231" t="str">
        <f t="shared" si="343"/>
        <v>ns</v>
      </c>
      <c r="DQ110" s="231" t="str">
        <f t="shared" si="343"/>
        <v>ns</v>
      </c>
      <c r="DR110" s="231" t="str">
        <f t="shared" si="343"/>
        <v>ns</v>
      </c>
      <c r="DS110" s="231" t="str">
        <f t="shared" si="343"/>
        <v/>
      </c>
      <c r="DT110" s="231" t="str">
        <f t="shared" si="343"/>
        <v/>
      </c>
      <c r="DU110" s="231" t="str">
        <f t="shared" si="343"/>
        <v/>
      </c>
      <c r="DV110" s="231" t="str">
        <f t="shared" si="343"/>
        <v/>
      </c>
      <c r="DW110" s="232"/>
      <c r="DX110" s="232"/>
      <c r="DZ110" s="212">
        <f t="shared" si="200"/>
        <v>47</v>
      </c>
      <c r="EA110" s="224">
        <f t="shared" si="327"/>
        <v>0</v>
      </c>
      <c r="EB110" s="225">
        <f t="shared" si="333"/>
        <v>0</v>
      </c>
      <c r="EC110" s="225">
        <f t="shared" si="333"/>
        <v>0</v>
      </c>
      <c r="ED110" s="225">
        <f t="shared" si="333"/>
        <v>0</v>
      </c>
      <c r="EE110" s="225">
        <f t="shared" si="333"/>
        <v>0</v>
      </c>
      <c r="EF110" s="225">
        <f t="shared" si="180"/>
        <v>0</v>
      </c>
      <c r="EG110" s="225">
        <f t="shared" si="181"/>
        <v>0</v>
      </c>
      <c r="EH110" s="212"/>
      <c r="EI110" s="212"/>
      <c r="EJ110" s="212"/>
      <c r="EK110" s="214"/>
      <c r="EL110" s="212">
        <f t="shared" si="201"/>
        <v>47</v>
      </c>
      <c r="EM110" s="224">
        <f t="shared" si="328"/>
        <v>0</v>
      </c>
      <c r="EN110" s="225">
        <f>IFERROR(INDEX(RTO2CF,$EL110,'ANVA-MDS'!EB$7),0)</f>
        <v>0</v>
      </c>
      <c r="EO110" s="225">
        <f>IFERROR(INDEX(RTO2CF,$EL110,'ANVA-MDS'!EC$7),0)</f>
        <v>0</v>
      </c>
      <c r="EP110" s="225">
        <f>IFERROR(INDEX(RTO2CF,$EL110,'ANVA-MDS'!ED$7),0)</f>
        <v>0</v>
      </c>
      <c r="EQ110" s="225">
        <f>IFERROR(INDEX(RTO2CF,$EL110,'ANVA-MDS'!EE$7),0)</f>
        <v>0</v>
      </c>
      <c r="ER110" s="225">
        <f t="shared" si="183"/>
        <v>0</v>
      </c>
      <c r="ES110" s="225">
        <f t="shared" si="184"/>
        <v>0</v>
      </c>
      <c r="ET110" s="212"/>
      <c r="EU110" s="212"/>
      <c r="EV110" s="212"/>
      <c r="EW110" s="214"/>
      <c r="EX110" s="225">
        <f t="shared" si="185"/>
        <v>0</v>
      </c>
      <c r="EY110" s="214"/>
      <c r="EZ110" s="214"/>
    </row>
    <row r="111" spans="10:156" ht="12.75" customHeight="1" x14ac:dyDescent="0.25">
      <c r="J111" s="228">
        <v>47</v>
      </c>
      <c r="K111" s="229">
        <f t="shared" si="329"/>
        <v>0</v>
      </c>
      <c r="L111" s="230">
        <f t="shared" si="330"/>
        <v>3.0000000000000004E-5</v>
      </c>
      <c r="M111" s="230" t="str">
        <f t="shared" si="334"/>
        <v>ns</v>
      </c>
      <c r="N111" s="230" t="str">
        <f t="shared" si="334"/>
        <v>ns</v>
      </c>
      <c r="O111" s="230" t="str">
        <f t="shared" si="334"/>
        <v>ns</v>
      </c>
      <c r="P111" s="230" t="str">
        <f t="shared" si="334"/>
        <v>ns</v>
      </c>
      <c r="Q111" s="230" t="str">
        <f t="shared" si="334"/>
        <v>ns</v>
      </c>
      <c r="R111" s="230" t="str">
        <f t="shared" si="334"/>
        <v>ns</v>
      </c>
      <c r="S111" s="230" t="str">
        <f t="shared" si="334"/>
        <v>ns</v>
      </c>
      <c r="T111" s="230" t="str">
        <f t="shared" si="334"/>
        <v>ns</v>
      </c>
      <c r="U111" s="230" t="str">
        <f t="shared" si="334"/>
        <v>ns</v>
      </c>
      <c r="V111" s="230" t="str">
        <f t="shared" si="334"/>
        <v>ns</v>
      </c>
      <c r="W111" s="230" t="str">
        <f t="shared" si="335"/>
        <v>ns</v>
      </c>
      <c r="X111" s="230" t="str">
        <f t="shared" si="335"/>
        <v>ns</v>
      </c>
      <c r="Y111" s="230" t="str">
        <f t="shared" si="335"/>
        <v>ns</v>
      </c>
      <c r="Z111" s="230" t="str">
        <f t="shared" si="335"/>
        <v>ns</v>
      </c>
      <c r="AA111" s="230" t="str">
        <f t="shared" si="335"/>
        <v>ns</v>
      </c>
      <c r="AB111" s="230" t="str">
        <f t="shared" si="335"/>
        <v>ns</v>
      </c>
      <c r="AC111" s="230" t="str">
        <f t="shared" si="335"/>
        <v>ns</v>
      </c>
      <c r="AD111" s="230" t="str">
        <f t="shared" si="335"/>
        <v>ns</v>
      </c>
      <c r="AE111" s="230" t="str">
        <f t="shared" si="335"/>
        <v>ns</v>
      </c>
      <c r="AF111" s="230" t="str">
        <f t="shared" si="335"/>
        <v>ns</v>
      </c>
      <c r="AG111" s="230" t="str">
        <f t="shared" si="336"/>
        <v>ns</v>
      </c>
      <c r="AH111" s="230" t="str">
        <f t="shared" si="336"/>
        <v>ns</v>
      </c>
      <c r="AI111" s="230" t="str">
        <f t="shared" si="336"/>
        <v>ns</v>
      </c>
      <c r="AJ111" s="230" t="str">
        <f t="shared" si="336"/>
        <v>ns</v>
      </c>
      <c r="AK111" s="230" t="str">
        <f t="shared" si="336"/>
        <v>ns</v>
      </c>
      <c r="AL111" s="230" t="str">
        <f t="shared" si="336"/>
        <v>ns</v>
      </c>
      <c r="AM111" s="230" t="str">
        <f t="shared" si="336"/>
        <v>ns</v>
      </c>
      <c r="AN111" s="230" t="str">
        <f t="shared" si="336"/>
        <v>ns</v>
      </c>
      <c r="AO111" s="230" t="str">
        <f t="shared" si="336"/>
        <v>ns</v>
      </c>
      <c r="AP111" s="230" t="str">
        <f t="shared" si="336"/>
        <v>ns</v>
      </c>
      <c r="AQ111" s="230" t="str">
        <f t="shared" si="337"/>
        <v>ns</v>
      </c>
      <c r="AR111" s="230" t="str">
        <f t="shared" si="337"/>
        <v>ns</v>
      </c>
      <c r="AS111" s="230" t="str">
        <f t="shared" si="337"/>
        <v>ns</v>
      </c>
      <c r="AT111" s="230" t="str">
        <f t="shared" si="337"/>
        <v>ns</v>
      </c>
      <c r="AU111" s="230" t="str">
        <f t="shared" si="337"/>
        <v>ns</v>
      </c>
      <c r="AV111" s="230" t="str">
        <f t="shared" si="337"/>
        <v>ns</v>
      </c>
      <c r="AW111" s="230" t="str">
        <f t="shared" si="337"/>
        <v>ns</v>
      </c>
      <c r="AX111" s="230" t="str">
        <f t="shared" si="337"/>
        <v>ns</v>
      </c>
      <c r="AY111" s="230" t="str">
        <f t="shared" si="337"/>
        <v>ns</v>
      </c>
      <c r="AZ111" s="230" t="str">
        <f t="shared" si="337"/>
        <v>ns</v>
      </c>
      <c r="BA111" s="230" t="str">
        <f t="shared" si="338"/>
        <v>ns</v>
      </c>
      <c r="BB111" s="230" t="str">
        <f t="shared" si="338"/>
        <v>ns</v>
      </c>
      <c r="BC111" s="230" t="str">
        <f t="shared" si="338"/>
        <v>ns</v>
      </c>
      <c r="BD111" s="230" t="str">
        <f t="shared" si="338"/>
        <v>ns</v>
      </c>
      <c r="BE111" s="230" t="str">
        <f t="shared" si="338"/>
        <v>ns</v>
      </c>
      <c r="BF111" s="230" t="str">
        <f t="shared" si="338"/>
        <v>ns</v>
      </c>
      <c r="BG111" s="230" t="str">
        <f t="shared" si="338"/>
        <v>ns</v>
      </c>
      <c r="BH111" s="230" t="str">
        <f t="shared" si="338"/>
        <v/>
      </c>
      <c r="BI111" s="230" t="str">
        <f t="shared" si="338"/>
        <v/>
      </c>
      <c r="BJ111" s="230" t="str">
        <f t="shared" si="338"/>
        <v/>
      </c>
      <c r="BS111" s="197"/>
      <c r="BT111" s="197"/>
      <c r="BV111" s="228">
        <v>47</v>
      </c>
      <c r="BW111" s="229">
        <f t="shared" si="331"/>
        <v>0</v>
      </c>
      <c r="BX111" s="230">
        <f t="shared" si="332"/>
        <v>3.0000000000000004E-5</v>
      </c>
      <c r="BY111" s="231" t="str">
        <f t="shared" si="339"/>
        <v>s</v>
      </c>
      <c r="BZ111" s="231" t="str">
        <f t="shared" si="339"/>
        <v>s</v>
      </c>
      <c r="CA111" s="231" t="str">
        <f t="shared" si="339"/>
        <v>s</v>
      </c>
      <c r="CB111" s="231" t="str">
        <f t="shared" si="339"/>
        <v>s</v>
      </c>
      <c r="CC111" s="231" t="str">
        <f t="shared" si="339"/>
        <v>s</v>
      </c>
      <c r="CD111" s="231" t="str">
        <f t="shared" si="339"/>
        <v>s</v>
      </c>
      <c r="CE111" s="231" t="str">
        <f t="shared" si="339"/>
        <v>s</v>
      </c>
      <c r="CF111" s="231" t="str">
        <f t="shared" si="339"/>
        <v>ns</v>
      </c>
      <c r="CG111" s="231" t="str">
        <f t="shared" si="339"/>
        <v>ns</v>
      </c>
      <c r="CH111" s="231" t="str">
        <f t="shared" si="339"/>
        <v>ns</v>
      </c>
      <c r="CI111" s="231" t="str">
        <f t="shared" si="340"/>
        <v>ns</v>
      </c>
      <c r="CJ111" s="231" t="str">
        <f t="shared" si="340"/>
        <v>ns</v>
      </c>
      <c r="CK111" s="231" t="str">
        <f t="shared" si="340"/>
        <v>ns</v>
      </c>
      <c r="CL111" s="231" t="str">
        <f t="shared" si="340"/>
        <v>ns</v>
      </c>
      <c r="CM111" s="231" t="str">
        <f t="shared" si="340"/>
        <v>ns</v>
      </c>
      <c r="CN111" s="231" t="str">
        <f t="shared" si="340"/>
        <v>ns</v>
      </c>
      <c r="CO111" s="231" t="str">
        <f t="shared" si="340"/>
        <v>ns</v>
      </c>
      <c r="CP111" s="231" t="str">
        <f t="shared" si="340"/>
        <v>ns</v>
      </c>
      <c r="CQ111" s="231" t="str">
        <f t="shared" si="340"/>
        <v>ns</v>
      </c>
      <c r="CR111" s="231" t="str">
        <f t="shared" si="340"/>
        <v>ns</v>
      </c>
      <c r="CS111" s="231" t="str">
        <f t="shared" si="341"/>
        <v>ns</v>
      </c>
      <c r="CT111" s="231" t="str">
        <f t="shared" si="341"/>
        <v>ns</v>
      </c>
      <c r="CU111" s="231" t="str">
        <f t="shared" si="341"/>
        <v>ns</v>
      </c>
      <c r="CV111" s="231" t="str">
        <f t="shared" si="341"/>
        <v>ns</v>
      </c>
      <c r="CW111" s="231" t="str">
        <f t="shared" si="341"/>
        <v>ns</v>
      </c>
      <c r="CX111" s="231" t="str">
        <f t="shared" si="341"/>
        <v>ns</v>
      </c>
      <c r="CY111" s="231" t="str">
        <f t="shared" si="341"/>
        <v>ns</v>
      </c>
      <c r="CZ111" s="231" t="str">
        <f t="shared" si="341"/>
        <v>ns</v>
      </c>
      <c r="DA111" s="231" t="str">
        <f t="shared" si="341"/>
        <v>ns</v>
      </c>
      <c r="DB111" s="231" t="str">
        <f t="shared" si="341"/>
        <v>ns</v>
      </c>
      <c r="DC111" s="231" t="str">
        <f t="shared" si="342"/>
        <v>ns</v>
      </c>
      <c r="DD111" s="231" t="str">
        <f t="shared" si="342"/>
        <v>ns</v>
      </c>
      <c r="DE111" s="231" t="str">
        <f t="shared" si="342"/>
        <v>ns</v>
      </c>
      <c r="DF111" s="231" t="str">
        <f t="shared" si="342"/>
        <v>ns</v>
      </c>
      <c r="DG111" s="231" t="str">
        <f t="shared" si="342"/>
        <v>ns</v>
      </c>
      <c r="DH111" s="231" t="str">
        <f t="shared" si="342"/>
        <v>ns</v>
      </c>
      <c r="DI111" s="231" t="str">
        <f t="shared" si="342"/>
        <v>ns</v>
      </c>
      <c r="DJ111" s="231" t="str">
        <f t="shared" si="342"/>
        <v>ns</v>
      </c>
      <c r="DK111" s="231" t="str">
        <f t="shared" si="342"/>
        <v>ns</v>
      </c>
      <c r="DL111" s="231" t="str">
        <f t="shared" si="342"/>
        <v>ns</v>
      </c>
      <c r="DM111" s="231" t="str">
        <f t="shared" si="343"/>
        <v>ns</v>
      </c>
      <c r="DN111" s="231" t="str">
        <f t="shared" si="343"/>
        <v>ns</v>
      </c>
      <c r="DO111" s="231" t="str">
        <f t="shared" si="343"/>
        <v>ns</v>
      </c>
      <c r="DP111" s="231" t="str">
        <f t="shared" si="343"/>
        <v>ns</v>
      </c>
      <c r="DQ111" s="231" t="str">
        <f t="shared" si="343"/>
        <v>ns</v>
      </c>
      <c r="DR111" s="231" t="str">
        <f t="shared" si="343"/>
        <v>ns</v>
      </c>
      <c r="DS111" s="231" t="str">
        <f t="shared" si="343"/>
        <v>ns</v>
      </c>
      <c r="DT111" s="231" t="str">
        <f t="shared" si="343"/>
        <v/>
      </c>
      <c r="DU111" s="231" t="str">
        <f t="shared" si="343"/>
        <v/>
      </c>
      <c r="DV111" s="231" t="str">
        <f t="shared" si="343"/>
        <v/>
      </c>
      <c r="DW111" s="232"/>
      <c r="DX111" s="232"/>
      <c r="DZ111" s="212">
        <f t="shared" si="200"/>
        <v>48</v>
      </c>
      <c r="EA111" s="224">
        <f t="shared" si="327"/>
        <v>0</v>
      </c>
      <c r="EB111" s="225">
        <f t="shared" si="333"/>
        <v>0</v>
      </c>
      <c r="EC111" s="225">
        <f t="shared" si="333"/>
        <v>0</v>
      </c>
      <c r="ED111" s="225">
        <f t="shared" si="333"/>
        <v>0</v>
      </c>
      <c r="EE111" s="225">
        <f t="shared" si="333"/>
        <v>0</v>
      </c>
      <c r="EF111" s="225">
        <f t="shared" si="180"/>
        <v>0</v>
      </c>
      <c r="EG111" s="225">
        <f t="shared" si="181"/>
        <v>0</v>
      </c>
      <c r="EH111" s="212"/>
      <c r="EI111" s="212"/>
      <c r="EJ111" s="212"/>
      <c r="EK111" s="214"/>
      <c r="EL111" s="212">
        <f t="shared" si="201"/>
        <v>48</v>
      </c>
      <c r="EM111" s="224">
        <f t="shared" si="328"/>
        <v>0</v>
      </c>
      <c r="EN111" s="225">
        <f>IFERROR(INDEX(RTO2CF,$EL111,'ANVA-MDS'!EB$7),0)</f>
        <v>0</v>
      </c>
      <c r="EO111" s="225">
        <f>IFERROR(INDEX(RTO2CF,$EL111,'ANVA-MDS'!EC$7),0)</f>
        <v>0</v>
      </c>
      <c r="EP111" s="225">
        <f>IFERROR(INDEX(RTO2CF,$EL111,'ANVA-MDS'!ED$7),0)</f>
        <v>0</v>
      </c>
      <c r="EQ111" s="225">
        <f>IFERROR(INDEX(RTO2CF,$EL111,'ANVA-MDS'!EE$7),0)</f>
        <v>0</v>
      </c>
      <c r="ER111" s="225">
        <f t="shared" si="183"/>
        <v>0</v>
      </c>
      <c r="ES111" s="225">
        <f t="shared" si="184"/>
        <v>0</v>
      </c>
      <c r="ET111" s="212"/>
      <c r="EU111" s="212"/>
      <c r="EV111" s="212"/>
      <c r="EW111" s="214"/>
      <c r="EX111" s="225">
        <f t="shared" si="185"/>
        <v>0</v>
      </c>
      <c r="EY111" s="214"/>
      <c r="EZ111" s="214"/>
    </row>
    <row r="112" spans="10:156" ht="12.75" customHeight="1" x14ac:dyDescent="0.25">
      <c r="J112" s="228">
        <v>48</v>
      </c>
      <c r="K112" s="229">
        <f t="shared" si="329"/>
        <v>0</v>
      </c>
      <c r="L112" s="230">
        <f t="shared" si="330"/>
        <v>2.0000000000000002E-5</v>
      </c>
      <c r="M112" s="230" t="str">
        <f t="shared" si="334"/>
        <v>ns</v>
      </c>
      <c r="N112" s="230" t="str">
        <f t="shared" si="334"/>
        <v>ns</v>
      </c>
      <c r="O112" s="230" t="str">
        <f t="shared" si="334"/>
        <v>ns</v>
      </c>
      <c r="P112" s="230" t="str">
        <f t="shared" si="334"/>
        <v>ns</v>
      </c>
      <c r="Q112" s="230" t="str">
        <f t="shared" si="334"/>
        <v>ns</v>
      </c>
      <c r="R112" s="230" t="str">
        <f t="shared" si="334"/>
        <v>ns</v>
      </c>
      <c r="S112" s="230" t="str">
        <f t="shared" si="334"/>
        <v>ns</v>
      </c>
      <c r="T112" s="230" t="str">
        <f t="shared" si="334"/>
        <v>ns</v>
      </c>
      <c r="U112" s="230" t="str">
        <f t="shared" si="334"/>
        <v>ns</v>
      </c>
      <c r="V112" s="230" t="str">
        <f t="shared" si="334"/>
        <v>ns</v>
      </c>
      <c r="W112" s="230" t="str">
        <f t="shared" si="335"/>
        <v>ns</v>
      </c>
      <c r="X112" s="230" t="str">
        <f t="shared" si="335"/>
        <v>ns</v>
      </c>
      <c r="Y112" s="230" t="str">
        <f t="shared" si="335"/>
        <v>ns</v>
      </c>
      <c r="Z112" s="230" t="str">
        <f t="shared" si="335"/>
        <v>ns</v>
      </c>
      <c r="AA112" s="230" t="str">
        <f t="shared" si="335"/>
        <v>ns</v>
      </c>
      <c r="AB112" s="230" t="str">
        <f t="shared" si="335"/>
        <v>ns</v>
      </c>
      <c r="AC112" s="230" t="str">
        <f t="shared" si="335"/>
        <v>ns</v>
      </c>
      <c r="AD112" s="230" t="str">
        <f t="shared" si="335"/>
        <v>ns</v>
      </c>
      <c r="AE112" s="230" t="str">
        <f t="shared" si="335"/>
        <v>ns</v>
      </c>
      <c r="AF112" s="230" t="str">
        <f t="shared" si="335"/>
        <v>ns</v>
      </c>
      <c r="AG112" s="230" t="str">
        <f t="shared" si="336"/>
        <v>ns</v>
      </c>
      <c r="AH112" s="230" t="str">
        <f t="shared" si="336"/>
        <v>ns</v>
      </c>
      <c r="AI112" s="230" t="str">
        <f t="shared" si="336"/>
        <v>ns</v>
      </c>
      <c r="AJ112" s="230" t="str">
        <f t="shared" si="336"/>
        <v>ns</v>
      </c>
      <c r="AK112" s="230" t="str">
        <f t="shared" si="336"/>
        <v>ns</v>
      </c>
      <c r="AL112" s="230" t="str">
        <f t="shared" si="336"/>
        <v>ns</v>
      </c>
      <c r="AM112" s="230" t="str">
        <f t="shared" si="336"/>
        <v>ns</v>
      </c>
      <c r="AN112" s="230" t="str">
        <f t="shared" si="336"/>
        <v>ns</v>
      </c>
      <c r="AO112" s="230" t="str">
        <f t="shared" si="336"/>
        <v>ns</v>
      </c>
      <c r="AP112" s="230" t="str">
        <f t="shared" si="336"/>
        <v>ns</v>
      </c>
      <c r="AQ112" s="230" t="str">
        <f t="shared" si="337"/>
        <v>ns</v>
      </c>
      <c r="AR112" s="230" t="str">
        <f t="shared" si="337"/>
        <v>ns</v>
      </c>
      <c r="AS112" s="230" t="str">
        <f t="shared" si="337"/>
        <v>ns</v>
      </c>
      <c r="AT112" s="230" t="str">
        <f t="shared" si="337"/>
        <v>ns</v>
      </c>
      <c r="AU112" s="230" t="str">
        <f t="shared" si="337"/>
        <v>ns</v>
      </c>
      <c r="AV112" s="230" t="str">
        <f t="shared" si="337"/>
        <v>ns</v>
      </c>
      <c r="AW112" s="230" t="str">
        <f t="shared" si="337"/>
        <v>ns</v>
      </c>
      <c r="AX112" s="230" t="str">
        <f t="shared" si="337"/>
        <v>ns</v>
      </c>
      <c r="AY112" s="230" t="str">
        <f t="shared" si="337"/>
        <v>ns</v>
      </c>
      <c r="AZ112" s="230" t="str">
        <f t="shared" si="337"/>
        <v>ns</v>
      </c>
      <c r="BA112" s="230" t="str">
        <f t="shared" si="338"/>
        <v>ns</v>
      </c>
      <c r="BB112" s="230" t="str">
        <f t="shared" si="338"/>
        <v>ns</v>
      </c>
      <c r="BC112" s="230" t="str">
        <f t="shared" si="338"/>
        <v>ns</v>
      </c>
      <c r="BD112" s="230" t="str">
        <f t="shared" si="338"/>
        <v>ns</v>
      </c>
      <c r="BE112" s="230" t="str">
        <f t="shared" si="338"/>
        <v>ns</v>
      </c>
      <c r="BF112" s="230" t="str">
        <f t="shared" si="338"/>
        <v>ns</v>
      </c>
      <c r="BG112" s="230" t="str">
        <f t="shared" si="338"/>
        <v>ns</v>
      </c>
      <c r="BH112" s="230" t="str">
        <f t="shared" si="338"/>
        <v>ns</v>
      </c>
      <c r="BI112" s="230" t="str">
        <f t="shared" si="338"/>
        <v/>
      </c>
      <c r="BJ112" s="230" t="str">
        <f t="shared" si="338"/>
        <v/>
      </c>
      <c r="BS112" s="197"/>
      <c r="BT112" s="197"/>
      <c r="BV112" s="228">
        <v>48</v>
      </c>
      <c r="BW112" s="229">
        <f t="shared" si="331"/>
        <v>0</v>
      </c>
      <c r="BX112" s="230">
        <f t="shared" si="332"/>
        <v>2.0000000000000002E-5</v>
      </c>
      <c r="BY112" s="231" t="str">
        <f t="shared" si="339"/>
        <v>s</v>
      </c>
      <c r="BZ112" s="231" t="str">
        <f t="shared" si="339"/>
        <v>s</v>
      </c>
      <c r="CA112" s="231" t="str">
        <f t="shared" si="339"/>
        <v>s</v>
      </c>
      <c r="CB112" s="231" t="str">
        <f t="shared" si="339"/>
        <v>s</v>
      </c>
      <c r="CC112" s="231" t="str">
        <f t="shared" si="339"/>
        <v>s</v>
      </c>
      <c r="CD112" s="231" t="str">
        <f t="shared" si="339"/>
        <v>s</v>
      </c>
      <c r="CE112" s="231" t="str">
        <f t="shared" si="339"/>
        <v>s</v>
      </c>
      <c r="CF112" s="231" t="str">
        <f t="shared" si="339"/>
        <v>ns</v>
      </c>
      <c r="CG112" s="231" t="str">
        <f t="shared" si="339"/>
        <v>ns</v>
      </c>
      <c r="CH112" s="231" t="str">
        <f t="shared" si="339"/>
        <v>ns</v>
      </c>
      <c r="CI112" s="231" t="str">
        <f t="shared" si="340"/>
        <v>ns</v>
      </c>
      <c r="CJ112" s="231" t="str">
        <f t="shared" si="340"/>
        <v>ns</v>
      </c>
      <c r="CK112" s="231" t="str">
        <f t="shared" si="340"/>
        <v>ns</v>
      </c>
      <c r="CL112" s="231" t="str">
        <f t="shared" si="340"/>
        <v>ns</v>
      </c>
      <c r="CM112" s="231" t="str">
        <f t="shared" si="340"/>
        <v>ns</v>
      </c>
      <c r="CN112" s="231" t="str">
        <f t="shared" si="340"/>
        <v>ns</v>
      </c>
      <c r="CO112" s="231" t="str">
        <f t="shared" si="340"/>
        <v>ns</v>
      </c>
      <c r="CP112" s="231" t="str">
        <f t="shared" si="340"/>
        <v>ns</v>
      </c>
      <c r="CQ112" s="231" t="str">
        <f t="shared" si="340"/>
        <v>ns</v>
      </c>
      <c r="CR112" s="231" t="str">
        <f t="shared" si="340"/>
        <v>ns</v>
      </c>
      <c r="CS112" s="231" t="str">
        <f t="shared" si="341"/>
        <v>ns</v>
      </c>
      <c r="CT112" s="231" t="str">
        <f t="shared" si="341"/>
        <v>ns</v>
      </c>
      <c r="CU112" s="231" t="str">
        <f t="shared" si="341"/>
        <v>ns</v>
      </c>
      <c r="CV112" s="231" t="str">
        <f t="shared" si="341"/>
        <v>ns</v>
      </c>
      <c r="CW112" s="231" t="str">
        <f t="shared" si="341"/>
        <v>ns</v>
      </c>
      <c r="CX112" s="231" t="str">
        <f t="shared" si="341"/>
        <v>ns</v>
      </c>
      <c r="CY112" s="231" t="str">
        <f t="shared" si="341"/>
        <v>ns</v>
      </c>
      <c r="CZ112" s="231" t="str">
        <f t="shared" si="341"/>
        <v>ns</v>
      </c>
      <c r="DA112" s="231" t="str">
        <f t="shared" si="341"/>
        <v>ns</v>
      </c>
      <c r="DB112" s="231" t="str">
        <f t="shared" si="341"/>
        <v>ns</v>
      </c>
      <c r="DC112" s="231" t="str">
        <f t="shared" si="342"/>
        <v>ns</v>
      </c>
      <c r="DD112" s="231" t="str">
        <f t="shared" si="342"/>
        <v>ns</v>
      </c>
      <c r="DE112" s="231" t="str">
        <f t="shared" si="342"/>
        <v>ns</v>
      </c>
      <c r="DF112" s="231" t="str">
        <f t="shared" si="342"/>
        <v>ns</v>
      </c>
      <c r="DG112" s="231" t="str">
        <f t="shared" si="342"/>
        <v>ns</v>
      </c>
      <c r="DH112" s="231" t="str">
        <f t="shared" si="342"/>
        <v>ns</v>
      </c>
      <c r="DI112" s="231" t="str">
        <f t="shared" si="342"/>
        <v>ns</v>
      </c>
      <c r="DJ112" s="231" t="str">
        <f t="shared" si="342"/>
        <v>ns</v>
      </c>
      <c r="DK112" s="231" t="str">
        <f t="shared" si="342"/>
        <v>ns</v>
      </c>
      <c r="DL112" s="231" t="str">
        <f t="shared" si="342"/>
        <v>ns</v>
      </c>
      <c r="DM112" s="231" t="str">
        <f t="shared" si="343"/>
        <v>ns</v>
      </c>
      <c r="DN112" s="231" t="str">
        <f t="shared" si="343"/>
        <v>ns</v>
      </c>
      <c r="DO112" s="231" t="str">
        <f t="shared" si="343"/>
        <v>ns</v>
      </c>
      <c r="DP112" s="231" t="str">
        <f t="shared" si="343"/>
        <v>ns</v>
      </c>
      <c r="DQ112" s="231" t="str">
        <f t="shared" si="343"/>
        <v>ns</v>
      </c>
      <c r="DR112" s="231" t="str">
        <f t="shared" si="343"/>
        <v>ns</v>
      </c>
      <c r="DS112" s="231" t="str">
        <f t="shared" si="343"/>
        <v>ns</v>
      </c>
      <c r="DT112" s="231" t="str">
        <f t="shared" si="343"/>
        <v>ns</v>
      </c>
      <c r="DU112" s="231" t="str">
        <f t="shared" si="343"/>
        <v/>
      </c>
      <c r="DV112" s="231" t="str">
        <f t="shared" si="343"/>
        <v/>
      </c>
      <c r="DW112" s="232"/>
      <c r="DX112" s="232"/>
      <c r="DZ112" s="212">
        <f t="shared" si="200"/>
        <v>49</v>
      </c>
      <c r="EA112" s="224">
        <f t="shared" si="327"/>
        <v>0</v>
      </c>
      <c r="EB112" s="225">
        <f t="shared" si="333"/>
        <v>0</v>
      </c>
      <c r="EC112" s="225">
        <f t="shared" si="333"/>
        <v>0</v>
      </c>
      <c r="ED112" s="225">
        <f t="shared" si="333"/>
        <v>0</v>
      </c>
      <c r="EE112" s="225">
        <f t="shared" si="333"/>
        <v>0</v>
      </c>
      <c r="EF112" s="225">
        <f t="shared" si="180"/>
        <v>0</v>
      </c>
      <c r="EG112" s="225">
        <f t="shared" si="181"/>
        <v>0</v>
      </c>
      <c r="EH112" s="212"/>
      <c r="EI112" s="212"/>
      <c r="EJ112" s="212"/>
      <c r="EK112" s="214"/>
      <c r="EL112" s="212">
        <f t="shared" si="201"/>
        <v>49</v>
      </c>
      <c r="EM112" s="224">
        <f t="shared" si="328"/>
        <v>0</v>
      </c>
      <c r="EN112" s="225">
        <f>IFERROR(INDEX(RTO2CF,$EL112,'ANVA-MDS'!EB$7),0)</f>
        <v>0</v>
      </c>
      <c r="EO112" s="225">
        <f>IFERROR(INDEX(RTO2CF,$EL112,'ANVA-MDS'!EC$7),0)</f>
        <v>0</v>
      </c>
      <c r="EP112" s="225">
        <f>IFERROR(INDEX(RTO2CF,$EL112,'ANVA-MDS'!ED$7),0)</f>
        <v>0</v>
      </c>
      <c r="EQ112" s="225">
        <f>IFERROR(INDEX(RTO2CF,$EL112,'ANVA-MDS'!EE$7),0)</f>
        <v>0</v>
      </c>
      <c r="ER112" s="225">
        <f t="shared" si="183"/>
        <v>0</v>
      </c>
      <c r="ES112" s="225">
        <f t="shared" si="184"/>
        <v>0</v>
      </c>
      <c r="ET112" s="212"/>
      <c r="EU112" s="212"/>
      <c r="EV112" s="212"/>
      <c r="EW112" s="214"/>
      <c r="EX112" s="225">
        <f t="shared" si="185"/>
        <v>0</v>
      </c>
      <c r="EY112" s="214"/>
      <c r="EZ112" s="214"/>
    </row>
    <row r="113" spans="1:156" ht="12.75" customHeight="1" x14ac:dyDescent="0.25">
      <c r="J113" s="228">
        <v>49</v>
      </c>
      <c r="K113" s="229">
        <f t="shared" si="329"/>
        <v>0</v>
      </c>
      <c r="L113" s="230">
        <f t="shared" si="330"/>
        <v>1.0000000000000001E-5</v>
      </c>
      <c r="M113" s="230" t="str">
        <f t="shared" si="334"/>
        <v>ns</v>
      </c>
      <c r="N113" s="230" t="str">
        <f t="shared" si="334"/>
        <v>ns</v>
      </c>
      <c r="O113" s="230" t="str">
        <f t="shared" si="334"/>
        <v>ns</v>
      </c>
      <c r="P113" s="230" t="str">
        <f t="shared" si="334"/>
        <v>ns</v>
      </c>
      <c r="Q113" s="230" t="str">
        <f t="shared" si="334"/>
        <v>ns</v>
      </c>
      <c r="R113" s="230" t="str">
        <f t="shared" si="334"/>
        <v>ns</v>
      </c>
      <c r="S113" s="230" t="str">
        <f t="shared" si="334"/>
        <v>ns</v>
      </c>
      <c r="T113" s="230" t="str">
        <f t="shared" si="334"/>
        <v>ns</v>
      </c>
      <c r="U113" s="230" t="str">
        <f t="shared" si="334"/>
        <v>ns</v>
      </c>
      <c r="V113" s="230" t="str">
        <f t="shared" si="334"/>
        <v>ns</v>
      </c>
      <c r="W113" s="230" t="str">
        <f t="shared" si="335"/>
        <v>ns</v>
      </c>
      <c r="X113" s="230" t="str">
        <f t="shared" si="335"/>
        <v>ns</v>
      </c>
      <c r="Y113" s="230" t="str">
        <f t="shared" si="335"/>
        <v>ns</v>
      </c>
      <c r="Z113" s="230" t="str">
        <f t="shared" si="335"/>
        <v>ns</v>
      </c>
      <c r="AA113" s="230" t="str">
        <f t="shared" si="335"/>
        <v>ns</v>
      </c>
      <c r="AB113" s="230" t="str">
        <f t="shared" si="335"/>
        <v>ns</v>
      </c>
      <c r="AC113" s="230" t="str">
        <f t="shared" si="335"/>
        <v>ns</v>
      </c>
      <c r="AD113" s="230" t="str">
        <f t="shared" si="335"/>
        <v>ns</v>
      </c>
      <c r="AE113" s="230" t="str">
        <f t="shared" si="335"/>
        <v>ns</v>
      </c>
      <c r="AF113" s="230" t="str">
        <f t="shared" si="335"/>
        <v>ns</v>
      </c>
      <c r="AG113" s="230" t="str">
        <f t="shared" si="336"/>
        <v>ns</v>
      </c>
      <c r="AH113" s="230" t="str">
        <f t="shared" si="336"/>
        <v>ns</v>
      </c>
      <c r="AI113" s="230" t="str">
        <f t="shared" si="336"/>
        <v>ns</v>
      </c>
      <c r="AJ113" s="230" t="str">
        <f t="shared" si="336"/>
        <v>ns</v>
      </c>
      <c r="AK113" s="230" t="str">
        <f t="shared" si="336"/>
        <v>ns</v>
      </c>
      <c r="AL113" s="230" t="str">
        <f t="shared" si="336"/>
        <v>ns</v>
      </c>
      <c r="AM113" s="230" t="str">
        <f t="shared" si="336"/>
        <v>ns</v>
      </c>
      <c r="AN113" s="230" t="str">
        <f t="shared" si="336"/>
        <v>ns</v>
      </c>
      <c r="AO113" s="230" t="str">
        <f t="shared" si="336"/>
        <v>ns</v>
      </c>
      <c r="AP113" s="230" t="str">
        <f t="shared" si="336"/>
        <v>ns</v>
      </c>
      <c r="AQ113" s="230" t="str">
        <f t="shared" si="337"/>
        <v>ns</v>
      </c>
      <c r="AR113" s="230" t="str">
        <f t="shared" si="337"/>
        <v>ns</v>
      </c>
      <c r="AS113" s="230" t="str">
        <f t="shared" si="337"/>
        <v>ns</v>
      </c>
      <c r="AT113" s="230" t="str">
        <f t="shared" si="337"/>
        <v>ns</v>
      </c>
      <c r="AU113" s="230" t="str">
        <f t="shared" si="337"/>
        <v>ns</v>
      </c>
      <c r="AV113" s="230" t="str">
        <f t="shared" si="337"/>
        <v>ns</v>
      </c>
      <c r="AW113" s="230" t="str">
        <f t="shared" si="337"/>
        <v>ns</v>
      </c>
      <c r="AX113" s="230" t="str">
        <f t="shared" si="337"/>
        <v>ns</v>
      </c>
      <c r="AY113" s="230" t="str">
        <f t="shared" si="337"/>
        <v>ns</v>
      </c>
      <c r="AZ113" s="230" t="str">
        <f t="shared" si="337"/>
        <v>ns</v>
      </c>
      <c r="BA113" s="230" t="str">
        <f t="shared" si="338"/>
        <v>ns</v>
      </c>
      <c r="BB113" s="230" t="str">
        <f t="shared" si="338"/>
        <v>ns</v>
      </c>
      <c r="BC113" s="230" t="str">
        <f t="shared" si="338"/>
        <v>ns</v>
      </c>
      <c r="BD113" s="230" t="str">
        <f t="shared" si="338"/>
        <v>ns</v>
      </c>
      <c r="BE113" s="230" t="str">
        <f t="shared" si="338"/>
        <v>ns</v>
      </c>
      <c r="BF113" s="230" t="str">
        <f t="shared" si="338"/>
        <v>ns</v>
      </c>
      <c r="BG113" s="230" t="str">
        <f t="shared" si="338"/>
        <v>ns</v>
      </c>
      <c r="BH113" s="230" t="str">
        <f t="shared" si="338"/>
        <v>ns</v>
      </c>
      <c r="BI113" s="230" t="str">
        <f t="shared" si="338"/>
        <v>ns</v>
      </c>
      <c r="BJ113" s="230" t="str">
        <f t="shared" si="338"/>
        <v/>
      </c>
      <c r="BS113" s="197"/>
      <c r="BT113" s="197"/>
      <c r="BV113" s="228">
        <v>49</v>
      </c>
      <c r="BW113" s="229">
        <f t="shared" si="331"/>
        <v>0</v>
      </c>
      <c r="BX113" s="230">
        <f t="shared" si="332"/>
        <v>1.0000000000000001E-5</v>
      </c>
      <c r="BY113" s="231" t="str">
        <f t="shared" si="339"/>
        <v>s</v>
      </c>
      <c r="BZ113" s="231" t="str">
        <f t="shared" si="339"/>
        <v>s</v>
      </c>
      <c r="CA113" s="231" t="str">
        <f t="shared" si="339"/>
        <v>s</v>
      </c>
      <c r="CB113" s="231" t="str">
        <f t="shared" si="339"/>
        <v>s</v>
      </c>
      <c r="CC113" s="231" t="str">
        <f t="shared" si="339"/>
        <v>s</v>
      </c>
      <c r="CD113" s="231" t="str">
        <f t="shared" si="339"/>
        <v>s</v>
      </c>
      <c r="CE113" s="231" t="str">
        <f t="shared" si="339"/>
        <v>s</v>
      </c>
      <c r="CF113" s="231" t="str">
        <f t="shared" si="339"/>
        <v>ns</v>
      </c>
      <c r="CG113" s="231" t="str">
        <f t="shared" si="339"/>
        <v>ns</v>
      </c>
      <c r="CH113" s="231" t="str">
        <f t="shared" si="339"/>
        <v>ns</v>
      </c>
      <c r="CI113" s="231" t="str">
        <f t="shared" si="340"/>
        <v>ns</v>
      </c>
      <c r="CJ113" s="231" t="str">
        <f t="shared" si="340"/>
        <v>ns</v>
      </c>
      <c r="CK113" s="231" t="str">
        <f t="shared" si="340"/>
        <v>ns</v>
      </c>
      <c r="CL113" s="231" t="str">
        <f t="shared" si="340"/>
        <v>ns</v>
      </c>
      <c r="CM113" s="231" t="str">
        <f t="shared" si="340"/>
        <v>ns</v>
      </c>
      <c r="CN113" s="231" t="str">
        <f t="shared" si="340"/>
        <v>ns</v>
      </c>
      <c r="CO113" s="231" t="str">
        <f t="shared" si="340"/>
        <v>ns</v>
      </c>
      <c r="CP113" s="231" t="str">
        <f t="shared" si="340"/>
        <v>ns</v>
      </c>
      <c r="CQ113" s="231" t="str">
        <f t="shared" si="340"/>
        <v>ns</v>
      </c>
      <c r="CR113" s="231" t="str">
        <f t="shared" si="340"/>
        <v>ns</v>
      </c>
      <c r="CS113" s="231" t="str">
        <f t="shared" si="341"/>
        <v>ns</v>
      </c>
      <c r="CT113" s="231" t="str">
        <f t="shared" si="341"/>
        <v>ns</v>
      </c>
      <c r="CU113" s="231" t="str">
        <f t="shared" si="341"/>
        <v>ns</v>
      </c>
      <c r="CV113" s="231" t="str">
        <f t="shared" si="341"/>
        <v>ns</v>
      </c>
      <c r="CW113" s="231" t="str">
        <f t="shared" si="341"/>
        <v>ns</v>
      </c>
      <c r="CX113" s="231" t="str">
        <f t="shared" si="341"/>
        <v>ns</v>
      </c>
      <c r="CY113" s="231" t="str">
        <f t="shared" si="341"/>
        <v>ns</v>
      </c>
      <c r="CZ113" s="231" t="str">
        <f t="shared" si="341"/>
        <v>ns</v>
      </c>
      <c r="DA113" s="231" t="str">
        <f t="shared" si="341"/>
        <v>ns</v>
      </c>
      <c r="DB113" s="231" t="str">
        <f t="shared" si="341"/>
        <v>ns</v>
      </c>
      <c r="DC113" s="231" t="str">
        <f t="shared" si="342"/>
        <v>ns</v>
      </c>
      <c r="DD113" s="231" t="str">
        <f t="shared" si="342"/>
        <v>ns</v>
      </c>
      <c r="DE113" s="231" t="str">
        <f t="shared" si="342"/>
        <v>ns</v>
      </c>
      <c r="DF113" s="231" t="str">
        <f t="shared" si="342"/>
        <v>ns</v>
      </c>
      <c r="DG113" s="231" t="str">
        <f t="shared" si="342"/>
        <v>ns</v>
      </c>
      <c r="DH113" s="231" t="str">
        <f t="shared" si="342"/>
        <v>ns</v>
      </c>
      <c r="DI113" s="231" t="str">
        <f t="shared" si="342"/>
        <v>ns</v>
      </c>
      <c r="DJ113" s="231" t="str">
        <f t="shared" si="342"/>
        <v>ns</v>
      </c>
      <c r="DK113" s="231" t="str">
        <f t="shared" si="342"/>
        <v>ns</v>
      </c>
      <c r="DL113" s="231" t="str">
        <f t="shared" si="342"/>
        <v>ns</v>
      </c>
      <c r="DM113" s="231" t="str">
        <f t="shared" si="343"/>
        <v>ns</v>
      </c>
      <c r="DN113" s="231" t="str">
        <f t="shared" si="343"/>
        <v>ns</v>
      </c>
      <c r="DO113" s="231" t="str">
        <f t="shared" si="343"/>
        <v>ns</v>
      </c>
      <c r="DP113" s="231" t="str">
        <f t="shared" si="343"/>
        <v>ns</v>
      </c>
      <c r="DQ113" s="231" t="str">
        <f t="shared" si="343"/>
        <v>ns</v>
      </c>
      <c r="DR113" s="231" t="str">
        <f t="shared" si="343"/>
        <v>ns</v>
      </c>
      <c r="DS113" s="231" t="str">
        <f t="shared" si="343"/>
        <v>ns</v>
      </c>
      <c r="DT113" s="231" t="str">
        <f t="shared" si="343"/>
        <v>ns</v>
      </c>
      <c r="DU113" s="231" t="str">
        <f t="shared" si="343"/>
        <v>ns</v>
      </c>
      <c r="DV113" s="231" t="str">
        <f t="shared" si="343"/>
        <v/>
      </c>
      <c r="DW113" s="232"/>
      <c r="DX113" s="232"/>
      <c r="DZ113" s="212">
        <f t="shared" si="200"/>
        <v>50</v>
      </c>
      <c r="EA113" s="224">
        <f t="shared" si="327"/>
        <v>0</v>
      </c>
      <c r="EB113" s="225">
        <f t="shared" si="333"/>
        <v>0</v>
      </c>
      <c r="EC113" s="225">
        <f t="shared" si="333"/>
        <v>0</v>
      </c>
      <c r="ED113" s="225">
        <f t="shared" si="333"/>
        <v>0</v>
      </c>
      <c r="EE113" s="225">
        <f t="shared" si="333"/>
        <v>0</v>
      </c>
      <c r="EF113" s="225">
        <f t="shared" si="180"/>
        <v>0</v>
      </c>
      <c r="EG113" s="225">
        <f t="shared" si="181"/>
        <v>0</v>
      </c>
      <c r="EH113" s="212"/>
      <c r="EI113" s="212"/>
      <c r="EJ113" s="212"/>
      <c r="EK113" s="214"/>
      <c r="EL113" s="212">
        <f t="shared" si="201"/>
        <v>50</v>
      </c>
      <c r="EM113" s="224">
        <f t="shared" si="328"/>
        <v>0</v>
      </c>
      <c r="EN113" s="225">
        <f>IFERROR(INDEX(RTO2CF,$EL113,'ANVA-MDS'!EB$7),0)</f>
        <v>0</v>
      </c>
      <c r="EO113" s="225">
        <f>IFERROR(INDEX(RTO2CF,$EL113,'ANVA-MDS'!EC$7),0)</f>
        <v>0</v>
      </c>
      <c r="EP113" s="225">
        <f>IFERROR(INDEX(RTO2CF,$EL113,'ANVA-MDS'!ED$7),0)</f>
        <v>0</v>
      </c>
      <c r="EQ113" s="225">
        <f>IFERROR(INDEX(RTO2CF,$EL113,'ANVA-MDS'!EE$7),0)</f>
        <v>0</v>
      </c>
      <c r="ER113" s="225">
        <f t="shared" si="183"/>
        <v>0</v>
      </c>
      <c r="ES113" s="225">
        <f t="shared" si="184"/>
        <v>0</v>
      </c>
      <c r="ET113" s="212"/>
      <c r="EU113" s="212"/>
      <c r="EV113" s="212"/>
      <c r="EW113" s="214"/>
      <c r="EX113" s="225">
        <f t="shared" si="185"/>
        <v>0</v>
      </c>
      <c r="EY113" s="214"/>
      <c r="EZ113" s="214"/>
    </row>
    <row r="114" spans="1:156" ht="12.75" customHeight="1" x14ac:dyDescent="0.25">
      <c r="J114" s="228">
        <v>50</v>
      </c>
      <c r="K114" s="229">
        <f t="shared" si="329"/>
        <v>0</v>
      </c>
      <c r="L114" s="230">
        <f t="shared" si="330"/>
        <v>0</v>
      </c>
      <c r="M114" s="230" t="str">
        <f t="shared" si="334"/>
        <v>ns</v>
      </c>
      <c r="N114" s="230" t="str">
        <f t="shared" si="334"/>
        <v>ns</v>
      </c>
      <c r="O114" s="230" t="str">
        <f t="shared" si="334"/>
        <v>ns</v>
      </c>
      <c r="P114" s="230" t="str">
        <f t="shared" si="334"/>
        <v>ns</v>
      </c>
      <c r="Q114" s="230" t="str">
        <f t="shared" si="334"/>
        <v>ns</v>
      </c>
      <c r="R114" s="230" t="str">
        <f t="shared" si="334"/>
        <v>ns</v>
      </c>
      <c r="S114" s="230" t="str">
        <f t="shared" si="334"/>
        <v>ns</v>
      </c>
      <c r="T114" s="230" t="str">
        <f t="shared" si="334"/>
        <v>ns</v>
      </c>
      <c r="U114" s="230" t="str">
        <f t="shared" si="334"/>
        <v>ns</v>
      </c>
      <c r="V114" s="230" t="str">
        <f t="shared" si="334"/>
        <v>ns</v>
      </c>
      <c r="W114" s="230" t="str">
        <f t="shared" si="335"/>
        <v>ns</v>
      </c>
      <c r="X114" s="230" t="str">
        <f t="shared" si="335"/>
        <v>ns</v>
      </c>
      <c r="Y114" s="230" t="str">
        <f t="shared" si="335"/>
        <v>ns</v>
      </c>
      <c r="Z114" s="230" t="str">
        <f t="shared" si="335"/>
        <v>ns</v>
      </c>
      <c r="AA114" s="230" t="str">
        <f t="shared" si="335"/>
        <v>ns</v>
      </c>
      <c r="AB114" s="230" t="str">
        <f t="shared" si="335"/>
        <v>ns</v>
      </c>
      <c r="AC114" s="230" t="str">
        <f t="shared" si="335"/>
        <v>ns</v>
      </c>
      <c r="AD114" s="230" t="str">
        <f t="shared" si="335"/>
        <v>ns</v>
      </c>
      <c r="AE114" s="230" t="str">
        <f t="shared" si="335"/>
        <v>ns</v>
      </c>
      <c r="AF114" s="230" t="str">
        <f t="shared" si="335"/>
        <v>ns</v>
      </c>
      <c r="AG114" s="230" t="str">
        <f t="shared" si="336"/>
        <v>ns</v>
      </c>
      <c r="AH114" s="230" t="str">
        <f t="shared" si="336"/>
        <v>ns</v>
      </c>
      <c r="AI114" s="230" t="str">
        <f t="shared" si="336"/>
        <v>ns</v>
      </c>
      <c r="AJ114" s="230" t="str">
        <f t="shared" si="336"/>
        <v>ns</v>
      </c>
      <c r="AK114" s="230" t="str">
        <f t="shared" si="336"/>
        <v>ns</v>
      </c>
      <c r="AL114" s="230" t="str">
        <f t="shared" si="336"/>
        <v>ns</v>
      </c>
      <c r="AM114" s="230" t="str">
        <f t="shared" si="336"/>
        <v>ns</v>
      </c>
      <c r="AN114" s="230" t="str">
        <f t="shared" si="336"/>
        <v>ns</v>
      </c>
      <c r="AO114" s="230" t="str">
        <f t="shared" si="336"/>
        <v>ns</v>
      </c>
      <c r="AP114" s="230" t="str">
        <f t="shared" si="336"/>
        <v>ns</v>
      </c>
      <c r="AQ114" s="230" t="str">
        <f t="shared" si="337"/>
        <v>ns</v>
      </c>
      <c r="AR114" s="230" t="str">
        <f t="shared" si="337"/>
        <v>ns</v>
      </c>
      <c r="AS114" s="230" t="str">
        <f t="shared" si="337"/>
        <v>ns</v>
      </c>
      <c r="AT114" s="230" t="str">
        <f t="shared" si="337"/>
        <v>ns</v>
      </c>
      <c r="AU114" s="230" t="str">
        <f t="shared" si="337"/>
        <v>ns</v>
      </c>
      <c r="AV114" s="230" t="str">
        <f t="shared" si="337"/>
        <v>ns</v>
      </c>
      <c r="AW114" s="230" t="str">
        <f t="shared" si="337"/>
        <v>ns</v>
      </c>
      <c r="AX114" s="230" t="str">
        <f t="shared" si="337"/>
        <v>ns</v>
      </c>
      <c r="AY114" s="230" t="str">
        <f t="shared" si="337"/>
        <v>ns</v>
      </c>
      <c r="AZ114" s="230" t="str">
        <f t="shared" si="337"/>
        <v>ns</v>
      </c>
      <c r="BA114" s="230" t="str">
        <f t="shared" si="338"/>
        <v>ns</v>
      </c>
      <c r="BB114" s="230" t="str">
        <f t="shared" si="338"/>
        <v>ns</v>
      </c>
      <c r="BC114" s="230" t="str">
        <f t="shared" si="338"/>
        <v>ns</v>
      </c>
      <c r="BD114" s="230" t="str">
        <f t="shared" si="338"/>
        <v>ns</v>
      </c>
      <c r="BE114" s="230" t="str">
        <f t="shared" si="338"/>
        <v>ns</v>
      </c>
      <c r="BF114" s="230" t="str">
        <f t="shared" si="338"/>
        <v>ns</v>
      </c>
      <c r="BG114" s="230" t="str">
        <f t="shared" si="338"/>
        <v>ns</v>
      </c>
      <c r="BH114" s="230" t="str">
        <f t="shared" si="338"/>
        <v>ns</v>
      </c>
      <c r="BI114" s="230" t="str">
        <f t="shared" si="338"/>
        <v>ns</v>
      </c>
      <c r="BJ114" s="230" t="str">
        <f t="shared" si="338"/>
        <v>ns</v>
      </c>
      <c r="BS114" s="197"/>
      <c r="BT114" s="197"/>
      <c r="BV114" s="228">
        <v>50</v>
      </c>
      <c r="BW114" s="229">
        <f t="shared" si="331"/>
        <v>0</v>
      </c>
      <c r="BX114" s="230">
        <f t="shared" si="332"/>
        <v>0</v>
      </c>
      <c r="BY114" s="231" t="str">
        <f t="shared" si="339"/>
        <v>s</v>
      </c>
      <c r="BZ114" s="231" t="str">
        <f t="shared" si="339"/>
        <v>s</v>
      </c>
      <c r="CA114" s="231" t="str">
        <f t="shared" si="339"/>
        <v>s</v>
      </c>
      <c r="CB114" s="231" t="str">
        <f t="shared" si="339"/>
        <v>s</v>
      </c>
      <c r="CC114" s="231" t="str">
        <f t="shared" si="339"/>
        <v>s</v>
      </c>
      <c r="CD114" s="231" t="str">
        <f t="shared" si="339"/>
        <v>s</v>
      </c>
      <c r="CE114" s="231" t="str">
        <f t="shared" si="339"/>
        <v>s</v>
      </c>
      <c r="CF114" s="231" t="str">
        <f t="shared" si="339"/>
        <v>ns</v>
      </c>
      <c r="CG114" s="231" t="str">
        <f t="shared" si="339"/>
        <v>ns</v>
      </c>
      <c r="CH114" s="231" t="str">
        <f t="shared" si="339"/>
        <v>ns</v>
      </c>
      <c r="CI114" s="231" t="str">
        <f t="shared" si="340"/>
        <v>ns</v>
      </c>
      <c r="CJ114" s="231" t="str">
        <f t="shared" si="340"/>
        <v>ns</v>
      </c>
      <c r="CK114" s="231" t="str">
        <f t="shared" si="340"/>
        <v>ns</v>
      </c>
      <c r="CL114" s="231" t="str">
        <f t="shared" si="340"/>
        <v>ns</v>
      </c>
      <c r="CM114" s="231" t="str">
        <f t="shared" si="340"/>
        <v>ns</v>
      </c>
      <c r="CN114" s="231" t="str">
        <f t="shared" si="340"/>
        <v>ns</v>
      </c>
      <c r="CO114" s="231" t="str">
        <f t="shared" si="340"/>
        <v>ns</v>
      </c>
      <c r="CP114" s="231" t="str">
        <f t="shared" si="340"/>
        <v>ns</v>
      </c>
      <c r="CQ114" s="231" t="str">
        <f t="shared" si="340"/>
        <v>ns</v>
      </c>
      <c r="CR114" s="231" t="str">
        <f t="shared" si="340"/>
        <v>ns</v>
      </c>
      <c r="CS114" s="231" t="str">
        <f t="shared" si="341"/>
        <v>ns</v>
      </c>
      <c r="CT114" s="231" t="str">
        <f t="shared" si="341"/>
        <v>ns</v>
      </c>
      <c r="CU114" s="231" t="str">
        <f t="shared" si="341"/>
        <v>ns</v>
      </c>
      <c r="CV114" s="231" t="str">
        <f t="shared" si="341"/>
        <v>ns</v>
      </c>
      <c r="CW114" s="231" t="str">
        <f t="shared" si="341"/>
        <v>ns</v>
      </c>
      <c r="CX114" s="231" t="str">
        <f t="shared" si="341"/>
        <v>ns</v>
      </c>
      <c r="CY114" s="231" t="str">
        <f t="shared" si="341"/>
        <v>ns</v>
      </c>
      <c r="CZ114" s="231" t="str">
        <f t="shared" si="341"/>
        <v>ns</v>
      </c>
      <c r="DA114" s="231" t="str">
        <f t="shared" si="341"/>
        <v>ns</v>
      </c>
      <c r="DB114" s="231" t="str">
        <f t="shared" si="341"/>
        <v>ns</v>
      </c>
      <c r="DC114" s="231" t="str">
        <f t="shared" si="342"/>
        <v>ns</v>
      </c>
      <c r="DD114" s="231" t="str">
        <f t="shared" si="342"/>
        <v>ns</v>
      </c>
      <c r="DE114" s="231" t="str">
        <f t="shared" si="342"/>
        <v>ns</v>
      </c>
      <c r="DF114" s="231" t="str">
        <f t="shared" si="342"/>
        <v>ns</v>
      </c>
      <c r="DG114" s="231" t="str">
        <f t="shared" si="342"/>
        <v>ns</v>
      </c>
      <c r="DH114" s="231" t="str">
        <f t="shared" si="342"/>
        <v>ns</v>
      </c>
      <c r="DI114" s="231" t="str">
        <f t="shared" si="342"/>
        <v>ns</v>
      </c>
      <c r="DJ114" s="231" t="str">
        <f t="shared" si="342"/>
        <v>ns</v>
      </c>
      <c r="DK114" s="231" t="str">
        <f t="shared" si="342"/>
        <v>ns</v>
      </c>
      <c r="DL114" s="231" t="str">
        <f t="shared" si="342"/>
        <v>ns</v>
      </c>
      <c r="DM114" s="231" t="str">
        <f t="shared" si="343"/>
        <v>ns</v>
      </c>
      <c r="DN114" s="231" t="str">
        <f t="shared" si="343"/>
        <v>ns</v>
      </c>
      <c r="DO114" s="231" t="str">
        <f t="shared" si="343"/>
        <v>ns</v>
      </c>
      <c r="DP114" s="231" t="str">
        <f t="shared" si="343"/>
        <v>ns</v>
      </c>
      <c r="DQ114" s="231" t="str">
        <f t="shared" si="343"/>
        <v>ns</v>
      </c>
      <c r="DR114" s="231" t="str">
        <f t="shared" si="343"/>
        <v>ns</v>
      </c>
      <c r="DS114" s="231" t="str">
        <f t="shared" si="343"/>
        <v>ns</v>
      </c>
      <c r="DT114" s="231" t="str">
        <f t="shared" si="343"/>
        <v>ns</v>
      </c>
      <c r="DU114" s="231" t="str">
        <f t="shared" si="343"/>
        <v>ns</v>
      </c>
      <c r="DV114" s="231" t="str">
        <f t="shared" si="343"/>
        <v>ns</v>
      </c>
      <c r="DW114" s="232"/>
      <c r="DX114" s="232"/>
      <c r="DZ114" s="213" t="s">
        <v>309</v>
      </c>
      <c r="EA114" s="225"/>
      <c r="EB114" s="225">
        <f>COUNTIFS(EB64:EB113,"&gt;1")</f>
        <v>0</v>
      </c>
      <c r="EC114" s="225">
        <f>COUNTIFS(EC64:EC113,"&gt;1")</f>
        <v>0</v>
      </c>
      <c r="ED114" s="225">
        <f>COUNTIFS(ED64:ED113,"&gt;1")</f>
        <v>0</v>
      </c>
      <c r="EE114" s="225">
        <f>COUNTIFS(EE64:EE113,"&gt;1")</f>
        <v>0</v>
      </c>
      <c r="EF114" s="250">
        <f>IF(EF64=0,0,IF(COUNTIFS(EB64:EE113,"&gt;1")&lt;&gt;EF64*EB114,0,1))</f>
        <v>0</v>
      </c>
      <c r="EG114" s="225"/>
      <c r="EH114" s="225"/>
      <c r="EI114" s="212"/>
      <c r="EJ114" s="212"/>
      <c r="EK114" s="214"/>
      <c r="EL114" s="213" t="s">
        <v>309</v>
      </c>
      <c r="EM114" s="225"/>
      <c r="EN114" s="225">
        <f>COUNTIFS(EN64:EN113,"&gt;1")</f>
        <v>7</v>
      </c>
      <c r="EO114" s="225">
        <f>COUNTIFS(EO64:EO113,"&gt;1")</f>
        <v>7</v>
      </c>
      <c r="EP114" s="225">
        <f>COUNTIFS(EP64:EP113,"&gt;1")</f>
        <v>7</v>
      </c>
      <c r="EQ114" s="225">
        <f>COUNTIFS(EQ64:EQ113,"&gt;1")</f>
        <v>0</v>
      </c>
      <c r="ER114" s="250">
        <f>IF(ER64=0,0,IF(COUNTIFS(EN64:EQ113,"&gt;1")&lt;&gt;ER64*EN114,0,1))</f>
        <v>1</v>
      </c>
      <c r="ES114" s="225"/>
      <c r="ET114" s="214"/>
      <c r="EU114" s="214"/>
      <c r="EV114" s="214"/>
      <c r="EW114" s="214"/>
      <c r="EX114" s="225"/>
      <c r="EY114" s="214"/>
      <c r="EZ114" s="214"/>
    </row>
    <row r="115" spans="1:156" ht="12.75" customHeight="1" x14ac:dyDescent="0.25">
      <c r="K115" s="197"/>
      <c r="DZ115" s="211" t="s">
        <v>261</v>
      </c>
      <c r="EA115" s="211"/>
      <c r="EB115" s="226">
        <f>IFERROR(SUMIFS(EB64:EB113,EB64:EB113,"&gt;1"),0)</f>
        <v>0</v>
      </c>
      <c r="EC115" s="226">
        <f>IFERROR(SUMIFS(EC64:EC113,EC64:EC113,"&gt;1"),0)</f>
        <v>0</v>
      </c>
      <c r="ED115" s="226">
        <f>IFERROR(SUMIFS(ED64:ED113,ED64:ED113,"&gt;1"),0)</f>
        <v>0</v>
      </c>
      <c r="EE115" s="226">
        <f>IFERROR(SUMIFS(EE64:EE113,EE64:EE113,"&gt;1"),0)</f>
        <v>0</v>
      </c>
      <c r="EF115" s="212"/>
      <c r="EG115" s="212"/>
      <c r="EH115" s="212"/>
      <c r="EI115" s="212"/>
      <c r="EJ115" s="212"/>
      <c r="EK115" s="214"/>
      <c r="EL115" s="211" t="s">
        <v>261</v>
      </c>
      <c r="EM115" s="211"/>
      <c r="EN115" s="226">
        <f>IFERROR(SUMIFS(EN64:EN113,EN64:EN113,"&gt;1"),0)</f>
        <v>12050.701754385962</v>
      </c>
      <c r="EO115" s="226">
        <f>IFERROR(SUMIFS(EO64:EO113,EO64:EO113,"&gt;1"),0)</f>
        <v>11690.37426900585</v>
      </c>
      <c r="EP115" s="226">
        <f>IFERROR(SUMIFS(EP64:EP113,EP64:EP113,"&gt;1"),0)</f>
        <v>11333.011695906431</v>
      </c>
      <c r="EQ115" s="226">
        <f>IFERROR(SUMIFS(EQ64:EQ113,EQ64:EQ113,"&gt;1"),0)</f>
        <v>0</v>
      </c>
      <c r="ER115" s="212"/>
      <c r="ES115" s="212"/>
      <c r="ET115" s="214"/>
      <c r="EU115" s="214"/>
      <c r="EV115" s="214"/>
      <c r="EW115" s="214"/>
      <c r="EX115" s="212"/>
      <c r="EY115" s="214"/>
      <c r="EZ115" s="214"/>
    </row>
    <row r="116" spans="1:156" ht="12.75" customHeight="1" x14ac:dyDescent="0.25">
      <c r="DZ116" s="212"/>
      <c r="EA116" s="212"/>
      <c r="EB116" s="212"/>
      <c r="EC116" s="212"/>
      <c r="ED116" s="212"/>
      <c r="EE116" s="212"/>
      <c r="EF116" s="212"/>
      <c r="EG116" s="212"/>
      <c r="EH116" s="212"/>
      <c r="EI116" s="212"/>
      <c r="EJ116" s="212"/>
      <c r="EK116" s="214"/>
      <c r="EL116" s="214"/>
      <c r="EM116" s="214"/>
      <c r="EN116" s="214"/>
      <c r="EO116" s="214"/>
      <c r="EP116" s="214"/>
      <c r="EQ116" s="214"/>
      <c r="ER116" s="214"/>
      <c r="ES116" s="214"/>
      <c r="ET116" s="214"/>
      <c r="EU116" s="214"/>
      <c r="EV116" s="214"/>
      <c r="EW116" s="214"/>
      <c r="EX116" s="214"/>
      <c r="EY116" s="214"/>
      <c r="EZ116" s="214"/>
    </row>
    <row r="117" spans="1:156" ht="12.75" customHeight="1" x14ac:dyDescent="0.25">
      <c r="DZ117" s="212"/>
      <c r="EA117" s="212"/>
      <c r="EB117" s="212"/>
      <c r="EC117" s="212"/>
      <c r="ED117" s="212"/>
      <c r="EE117" s="212"/>
      <c r="EF117" s="212"/>
      <c r="EG117" s="212"/>
      <c r="EH117" s="212"/>
      <c r="EI117" s="212"/>
      <c r="EJ117" s="212"/>
      <c r="EK117" s="214"/>
      <c r="EL117" s="214"/>
      <c r="EM117" s="214"/>
      <c r="EN117" s="214"/>
      <c r="EO117" s="214"/>
      <c r="EP117" s="214"/>
      <c r="EQ117" s="214"/>
      <c r="ER117" s="214"/>
      <c r="ES117" s="214"/>
      <c r="ET117" s="214"/>
      <c r="EU117" s="214"/>
      <c r="EV117" s="214"/>
      <c r="EW117" s="214"/>
      <c r="EX117" s="214"/>
      <c r="EY117" s="214"/>
      <c r="EZ117" s="214"/>
    </row>
    <row r="118" spans="1:156" ht="103.5" customHeight="1" x14ac:dyDescent="0.25">
      <c r="J118" s="197"/>
      <c r="K118" s="197"/>
      <c r="M118" s="209" t="str">
        <f t="shared" ref="M118:AR118" si="344">IFERROR(INDEX(RTO3SF_ORD,M119,1),"sd")</f>
        <v>Buck Bravio</v>
      </c>
      <c r="N118" s="209" t="str">
        <f t="shared" si="344"/>
        <v xml:space="preserve"> ÑANDUBAY</v>
      </c>
      <c r="O118" s="209" t="str">
        <f t="shared" si="344"/>
        <v>ACA 603</v>
      </c>
      <c r="P118" s="209" t="str">
        <f t="shared" si="344"/>
        <v>Buck Camba</v>
      </c>
      <c r="Q118" s="209" t="str">
        <f t="shared" si="344"/>
        <v>Buck Colihue</v>
      </c>
      <c r="R118" s="209" t="str">
        <f t="shared" si="344"/>
        <v xml:space="preserve"> ALGARROBO</v>
      </c>
      <c r="S118" s="209" t="str">
        <f t="shared" si="344"/>
        <v xml:space="preserve"> PEHUEN</v>
      </c>
      <c r="T118" s="209" t="str">
        <f t="shared" si="344"/>
        <v>Klein Favorito II</v>
      </c>
      <c r="U118" s="209" t="str">
        <f t="shared" si="344"/>
        <v>Klein Liebre</v>
      </c>
      <c r="V118" s="209" t="str">
        <f t="shared" si="344"/>
        <v>MS INTA 415</v>
      </c>
      <c r="W118" s="209" t="str">
        <f t="shared" si="344"/>
        <v>SY 200</v>
      </c>
      <c r="X118" s="209" t="str">
        <f t="shared" si="344"/>
        <v>SY 211</v>
      </c>
      <c r="Y118" s="209">
        <f t="shared" si="344"/>
        <v>0</v>
      </c>
      <c r="Z118" s="209">
        <f t="shared" si="344"/>
        <v>0</v>
      </c>
      <c r="AA118" s="209">
        <f t="shared" si="344"/>
        <v>0</v>
      </c>
      <c r="AB118" s="209">
        <f t="shared" si="344"/>
        <v>0</v>
      </c>
      <c r="AC118" s="209">
        <f t="shared" si="344"/>
        <v>0</v>
      </c>
      <c r="AD118" s="209">
        <f t="shared" si="344"/>
        <v>0</v>
      </c>
      <c r="AE118" s="209">
        <f t="shared" si="344"/>
        <v>0</v>
      </c>
      <c r="AF118" s="209">
        <f t="shared" si="344"/>
        <v>0</v>
      </c>
      <c r="AG118" s="209">
        <f t="shared" si="344"/>
        <v>0</v>
      </c>
      <c r="AH118" s="209">
        <f t="shared" si="344"/>
        <v>0</v>
      </c>
      <c r="AI118" s="209">
        <f t="shared" si="344"/>
        <v>0</v>
      </c>
      <c r="AJ118" s="209">
        <f t="shared" si="344"/>
        <v>0</v>
      </c>
      <c r="AK118" s="209">
        <f t="shared" si="344"/>
        <v>0</v>
      </c>
      <c r="AL118" s="209">
        <f t="shared" si="344"/>
        <v>0</v>
      </c>
      <c r="AM118" s="209">
        <f t="shared" si="344"/>
        <v>0</v>
      </c>
      <c r="AN118" s="209">
        <f t="shared" si="344"/>
        <v>0</v>
      </c>
      <c r="AO118" s="209">
        <f t="shared" si="344"/>
        <v>0</v>
      </c>
      <c r="AP118" s="209">
        <f t="shared" si="344"/>
        <v>0</v>
      </c>
      <c r="AQ118" s="209">
        <f t="shared" si="344"/>
        <v>0</v>
      </c>
      <c r="AR118" s="209">
        <f t="shared" si="344"/>
        <v>0</v>
      </c>
      <c r="AS118" s="209">
        <f t="shared" ref="AS118:BJ118" si="345">IFERROR(INDEX(RTO3SF_ORD,AS119,1),"sd")</f>
        <v>0</v>
      </c>
      <c r="AT118" s="209">
        <f t="shared" si="345"/>
        <v>0</v>
      </c>
      <c r="AU118" s="209">
        <f t="shared" si="345"/>
        <v>0</v>
      </c>
      <c r="AV118" s="209">
        <f t="shared" si="345"/>
        <v>0</v>
      </c>
      <c r="AW118" s="209">
        <f t="shared" si="345"/>
        <v>0</v>
      </c>
      <c r="AX118" s="209">
        <f t="shared" si="345"/>
        <v>0</v>
      </c>
      <c r="AY118" s="209">
        <f t="shared" si="345"/>
        <v>0</v>
      </c>
      <c r="AZ118" s="209">
        <f t="shared" si="345"/>
        <v>0</v>
      </c>
      <c r="BA118" s="209">
        <f t="shared" si="345"/>
        <v>0</v>
      </c>
      <c r="BB118" s="209">
        <f t="shared" si="345"/>
        <v>0</v>
      </c>
      <c r="BC118" s="209">
        <f t="shared" si="345"/>
        <v>0</v>
      </c>
      <c r="BD118" s="209">
        <f t="shared" si="345"/>
        <v>0</v>
      </c>
      <c r="BE118" s="209">
        <f t="shared" si="345"/>
        <v>0</v>
      </c>
      <c r="BF118" s="209">
        <f t="shared" si="345"/>
        <v>0</v>
      </c>
      <c r="BG118" s="209">
        <f t="shared" si="345"/>
        <v>0</v>
      </c>
      <c r="BH118" s="209">
        <f t="shared" si="345"/>
        <v>0</v>
      </c>
      <c r="BI118" s="209">
        <f t="shared" si="345"/>
        <v>0</v>
      </c>
      <c r="BJ118" s="209">
        <f t="shared" si="345"/>
        <v>0</v>
      </c>
      <c r="BS118" s="197"/>
      <c r="BT118" s="197"/>
      <c r="BV118" s="197"/>
      <c r="BW118" s="197"/>
      <c r="BX118" s="198"/>
      <c r="BY118" s="209" t="str">
        <f t="shared" ref="BY118:DD118" si="346">IFERROR(INDEX(RTO3CF_ORD,BY119,1),"sd")</f>
        <v xml:space="preserve"> PEHUEN</v>
      </c>
      <c r="BZ118" s="209" t="str">
        <f t="shared" si="346"/>
        <v>Klein Liebre</v>
      </c>
      <c r="CA118" s="209" t="str">
        <f t="shared" si="346"/>
        <v>SY 211</v>
      </c>
      <c r="CB118" s="209" t="str">
        <f t="shared" si="346"/>
        <v>Klein Favorito II</v>
      </c>
      <c r="CC118" s="209" t="str">
        <f t="shared" si="346"/>
        <v xml:space="preserve"> ÑANDUBAY</v>
      </c>
      <c r="CD118" s="209" t="str">
        <f t="shared" si="346"/>
        <v>ACA 603</v>
      </c>
      <c r="CE118" s="209" t="str">
        <f t="shared" si="346"/>
        <v>MS INTA 415</v>
      </c>
      <c r="CF118" s="209" t="str">
        <f t="shared" si="346"/>
        <v>SY 200</v>
      </c>
      <c r="CG118" s="209" t="str">
        <f t="shared" si="346"/>
        <v>Buck Colihue</v>
      </c>
      <c r="CH118" s="209" t="str">
        <f t="shared" si="346"/>
        <v>Buck Camba</v>
      </c>
      <c r="CI118" s="209" t="str">
        <f t="shared" si="346"/>
        <v>Buck Bravio</v>
      </c>
      <c r="CJ118" s="209" t="str">
        <f t="shared" si="346"/>
        <v xml:space="preserve"> ALGARROBO</v>
      </c>
      <c r="CK118" s="209">
        <f t="shared" si="346"/>
        <v>0</v>
      </c>
      <c r="CL118" s="209">
        <f t="shared" si="346"/>
        <v>0</v>
      </c>
      <c r="CM118" s="209">
        <f t="shared" si="346"/>
        <v>0</v>
      </c>
      <c r="CN118" s="209">
        <f t="shared" si="346"/>
        <v>0</v>
      </c>
      <c r="CO118" s="209">
        <f t="shared" si="346"/>
        <v>0</v>
      </c>
      <c r="CP118" s="209">
        <f t="shared" si="346"/>
        <v>0</v>
      </c>
      <c r="CQ118" s="209">
        <f t="shared" si="346"/>
        <v>0</v>
      </c>
      <c r="CR118" s="209">
        <f t="shared" si="346"/>
        <v>0</v>
      </c>
      <c r="CS118" s="209">
        <f t="shared" si="346"/>
        <v>0</v>
      </c>
      <c r="CT118" s="209">
        <f t="shared" si="346"/>
        <v>0</v>
      </c>
      <c r="CU118" s="209">
        <f t="shared" si="346"/>
        <v>0</v>
      </c>
      <c r="CV118" s="209">
        <f t="shared" si="346"/>
        <v>0</v>
      </c>
      <c r="CW118" s="209">
        <f t="shared" si="346"/>
        <v>0</v>
      </c>
      <c r="CX118" s="209">
        <f t="shared" si="346"/>
        <v>0</v>
      </c>
      <c r="CY118" s="209">
        <f t="shared" si="346"/>
        <v>0</v>
      </c>
      <c r="CZ118" s="209">
        <f t="shared" si="346"/>
        <v>0</v>
      </c>
      <c r="DA118" s="209">
        <f t="shared" si="346"/>
        <v>0</v>
      </c>
      <c r="DB118" s="209">
        <f t="shared" si="346"/>
        <v>0</v>
      </c>
      <c r="DC118" s="209">
        <f t="shared" si="346"/>
        <v>0</v>
      </c>
      <c r="DD118" s="209">
        <f t="shared" si="346"/>
        <v>0</v>
      </c>
      <c r="DE118" s="209">
        <f t="shared" ref="DE118:DV118" si="347">IFERROR(INDEX(RTO3CF_ORD,DE119,1),"sd")</f>
        <v>0</v>
      </c>
      <c r="DF118" s="209">
        <f t="shared" si="347"/>
        <v>0</v>
      </c>
      <c r="DG118" s="209">
        <f t="shared" si="347"/>
        <v>0</v>
      </c>
      <c r="DH118" s="209">
        <f t="shared" si="347"/>
        <v>0</v>
      </c>
      <c r="DI118" s="209">
        <f t="shared" si="347"/>
        <v>0</v>
      </c>
      <c r="DJ118" s="209">
        <f t="shared" si="347"/>
        <v>0</v>
      </c>
      <c r="DK118" s="209">
        <f t="shared" si="347"/>
        <v>0</v>
      </c>
      <c r="DL118" s="209">
        <f t="shared" si="347"/>
        <v>0</v>
      </c>
      <c r="DM118" s="209">
        <f t="shared" si="347"/>
        <v>0</v>
      </c>
      <c r="DN118" s="209">
        <f t="shared" si="347"/>
        <v>0</v>
      </c>
      <c r="DO118" s="209">
        <f t="shared" si="347"/>
        <v>0</v>
      </c>
      <c r="DP118" s="209">
        <f t="shared" si="347"/>
        <v>0</v>
      </c>
      <c r="DQ118" s="209">
        <f t="shared" si="347"/>
        <v>0</v>
      </c>
      <c r="DR118" s="209">
        <f t="shared" si="347"/>
        <v>0</v>
      </c>
      <c r="DS118" s="209">
        <f t="shared" si="347"/>
        <v>0</v>
      </c>
      <c r="DT118" s="209">
        <f t="shared" si="347"/>
        <v>0</v>
      </c>
      <c r="DU118" s="209">
        <f t="shared" si="347"/>
        <v>0</v>
      </c>
      <c r="DV118" s="209">
        <f t="shared" si="347"/>
        <v>0</v>
      </c>
      <c r="DW118" s="210"/>
      <c r="DX118" s="210"/>
      <c r="DZ118" s="213" t="s">
        <v>312</v>
      </c>
      <c r="EA118" s="212" t="s">
        <v>108</v>
      </c>
      <c r="EB118" s="212">
        <v>1</v>
      </c>
      <c r="EC118" s="212">
        <v>2</v>
      </c>
      <c r="ED118" s="212">
        <v>3</v>
      </c>
      <c r="EE118" s="212">
        <v>4</v>
      </c>
      <c r="EF118" s="213" t="s">
        <v>260</v>
      </c>
      <c r="EG118" s="213" t="s">
        <v>261</v>
      </c>
      <c r="EH118" s="212"/>
      <c r="EI118" s="212" t="s">
        <v>262</v>
      </c>
      <c r="EJ118" s="212"/>
      <c r="EK118" s="214"/>
      <c r="EL118" s="213" t="s">
        <v>313</v>
      </c>
      <c r="EM118" s="212" t="s">
        <v>108</v>
      </c>
      <c r="EN118" s="212">
        <v>1</v>
      </c>
      <c r="EO118" s="212">
        <v>2</v>
      </c>
      <c r="EP118" s="212">
        <v>3</v>
      </c>
      <c r="EQ118" s="212">
        <v>4</v>
      </c>
      <c r="ER118" s="213" t="s">
        <v>260</v>
      </c>
      <c r="ES118" s="213" t="s">
        <v>261</v>
      </c>
      <c r="ET118" s="212"/>
      <c r="EU118" s="212" t="s">
        <v>262</v>
      </c>
      <c r="EV118" s="212"/>
      <c r="EW118" s="214"/>
      <c r="EX118" s="213" t="s">
        <v>261</v>
      </c>
      <c r="EY118" s="214" t="s">
        <v>264</v>
      </c>
      <c r="EZ118" s="214"/>
    </row>
    <row r="119" spans="1:156" ht="12.75" customHeight="1" x14ac:dyDescent="0.25">
      <c r="A119" s="259" t="str">
        <f>Fechas!$C$114</f>
        <v>3º ÉPOCA: CICLOS CORTOS E INTERMEDIOS SIN FUNG.</v>
      </c>
      <c r="B119" s="260"/>
      <c r="C119" s="260"/>
      <c r="D119" s="260"/>
      <c r="E119" s="260"/>
      <c r="F119" s="260"/>
      <c r="G119" s="261"/>
      <c r="J119" s="197"/>
      <c r="K119" s="218" t="s">
        <v>108</v>
      </c>
      <c r="L119" s="219" t="s">
        <v>265</v>
      </c>
      <c r="M119" s="220">
        <v>1</v>
      </c>
      <c r="N119" s="220">
        <f>M119+1</f>
        <v>2</v>
      </c>
      <c r="O119" s="220">
        <f t="shared" ref="O119:BJ119" si="348">N119+1</f>
        <v>3</v>
      </c>
      <c r="P119" s="220">
        <f t="shared" si="348"/>
        <v>4</v>
      </c>
      <c r="Q119" s="220">
        <f t="shared" si="348"/>
        <v>5</v>
      </c>
      <c r="R119" s="220">
        <f t="shared" si="348"/>
        <v>6</v>
      </c>
      <c r="S119" s="220">
        <f t="shared" si="348"/>
        <v>7</v>
      </c>
      <c r="T119" s="220">
        <f t="shared" si="348"/>
        <v>8</v>
      </c>
      <c r="U119" s="220">
        <f t="shared" si="348"/>
        <v>9</v>
      </c>
      <c r="V119" s="220">
        <f t="shared" si="348"/>
        <v>10</v>
      </c>
      <c r="W119" s="220">
        <f t="shared" si="348"/>
        <v>11</v>
      </c>
      <c r="X119" s="220">
        <f t="shared" si="348"/>
        <v>12</v>
      </c>
      <c r="Y119" s="220">
        <f t="shared" si="348"/>
        <v>13</v>
      </c>
      <c r="Z119" s="220">
        <f t="shared" si="348"/>
        <v>14</v>
      </c>
      <c r="AA119" s="220">
        <f t="shared" si="348"/>
        <v>15</v>
      </c>
      <c r="AB119" s="220">
        <f t="shared" si="348"/>
        <v>16</v>
      </c>
      <c r="AC119" s="220">
        <f t="shared" si="348"/>
        <v>17</v>
      </c>
      <c r="AD119" s="220">
        <f t="shared" si="348"/>
        <v>18</v>
      </c>
      <c r="AE119" s="220">
        <f t="shared" si="348"/>
        <v>19</v>
      </c>
      <c r="AF119" s="220">
        <f t="shared" si="348"/>
        <v>20</v>
      </c>
      <c r="AG119" s="220">
        <f t="shared" si="348"/>
        <v>21</v>
      </c>
      <c r="AH119" s="220">
        <f t="shared" si="348"/>
        <v>22</v>
      </c>
      <c r="AI119" s="220">
        <f t="shared" si="348"/>
        <v>23</v>
      </c>
      <c r="AJ119" s="220">
        <f t="shared" si="348"/>
        <v>24</v>
      </c>
      <c r="AK119" s="220">
        <f t="shared" si="348"/>
        <v>25</v>
      </c>
      <c r="AL119" s="220">
        <f t="shared" si="348"/>
        <v>26</v>
      </c>
      <c r="AM119" s="220">
        <f t="shared" si="348"/>
        <v>27</v>
      </c>
      <c r="AN119" s="220">
        <f t="shared" si="348"/>
        <v>28</v>
      </c>
      <c r="AO119" s="220">
        <f t="shared" si="348"/>
        <v>29</v>
      </c>
      <c r="AP119" s="220">
        <f t="shared" si="348"/>
        <v>30</v>
      </c>
      <c r="AQ119" s="220">
        <f t="shared" si="348"/>
        <v>31</v>
      </c>
      <c r="AR119" s="220">
        <f t="shared" si="348"/>
        <v>32</v>
      </c>
      <c r="AS119" s="220">
        <f t="shared" si="348"/>
        <v>33</v>
      </c>
      <c r="AT119" s="220">
        <f t="shared" si="348"/>
        <v>34</v>
      </c>
      <c r="AU119" s="220">
        <f t="shared" si="348"/>
        <v>35</v>
      </c>
      <c r="AV119" s="220">
        <f t="shared" si="348"/>
        <v>36</v>
      </c>
      <c r="AW119" s="220">
        <f t="shared" si="348"/>
        <v>37</v>
      </c>
      <c r="AX119" s="220">
        <f t="shared" si="348"/>
        <v>38</v>
      </c>
      <c r="AY119" s="220">
        <f t="shared" si="348"/>
        <v>39</v>
      </c>
      <c r="AZ119" s="220">
        <f t="shared" si="348"/>
        <v>40</v>
      </c>
      <c r="BA119" s="220">
        <f t="shared" si="348"/>
        <v>41</v>
      </c>
      <c r="BB119" s="220">
        <f t="shared" si="348"/>
        <v>42</v>
      </c>
      <c r="BC119" s="220">
        <f t="shared" si="348"/>
        <v>43</v>
      </c>
      <c r="BD119" s="220">
        <f t="shared" si="348"/>
        <v>44</v>
      </c>
      <c r="BE119" s="220">
        <f t="shared" si="348"/>
        <v>45</v>
      </c>
      <c r="BF119" s="220">
        <f t="shared" si="348"/>
        <v>46</v>
      </c>
      <c r="BG119" s="220">
        <f t="shared" si="348"/>
        <v>47</v>
      </c>
      <c r="BH119" s="220">
        <f t="shared" si="348"/>
        <v>48</v>
      </c>
      <c r="BI119" s="220">
        <f t="shared" si="348"/>
        <v>49</v>
      </c>
      <c r="BJ119" s="220">
        <f t="shared" si="348"/>
        <v>50</v>
      </c>
      <c r="BM119" s="262" t="str">
        <f>Fechas!$K$114</f>
        <v>3º ÉPOCA: CICLOS CORTOS E INTERMEDIOS CON FUNG.</v>
      </c>
      <c r="BN119" s="263"/>
      <c r="BO119" s="263"/>
      <c r="BP119" s="263"/>
      <c r="BQ119" s="263"/>
      <c r="BR119" s="263"/>
      <c r="BS119" s="264"/>
      <c r="BT119" s="197"/>
      <c r="BV119" s="197"/>
      <c r="BW119" s="218" t="s">
        <v>108</v>
      </c>
      <c r="BX119" s="219" t="s">
        <v>265</v>
      </c>
      <c r="BY119" s="220">
        <v>1</v>
      </c>
      <c r="BZ119" s="220">
        <f>BY119+1</f>
        <v>2</v>
      </c>
      <c r="CA119" s="220">
        <f t="shared" ref="CA119:DV119" si="349">BZ119+1</f>
        <v>3</v>
      </c>
      <c r="CB119" s="220">
        <f t="shared" si="349"/>
        <v>4</v>
      </c>
      <c r="CC119" s="220">
        <f t="shared" si="349"/>
        <v>5</v>
      </c>
      <c r="CD119" s="220">
        <f t="shared" si="349"/>
        <v>6</v>
      </c>
      <c r="CE119" s="220">
        <f t="shared" si="349"/>
        <v>7</v>
      </c>
      <c r="CF119" s="220">
        <f t="shared" si="349"/>
        <v>8</v>
      </c>
      <c r="CG119" s="220">
        <f t="shared" si="349"/>
        <v>9</v>
      </c>
      <c r="CH119" s="220">
        <f t="shared" si="349"/>
        <v>10</v>
      </c>
      <c r="CI119" s="220">
        <f t="shared" si="349"/>
        <v>11</v>
      </c>
      <c r="CJ119" s="220">
        <f t="shared" si="349"/>
        <v>12</v>
      </c>
      <c r="CK119" s="220">
        <f t="shared" si="349"/>
        <v>13</v>
      </c>
      <c r="CL119" s="220">
        <f t="shared" si="349"/>
        <v>14</v>
      </c>
      <c r="CM119" s="220">
        <f t="shared" si="349"/>
        <v>15</v>
      </c>
      <c r="CN119" s="220">
        <f t="shared" si="349"/>
        <v>16</v>
      </c>
      <c r="CO119" s="220">
        <f t="shared" si="349"/>
        <v>17</v>
      </c>
      <c r="CP119" s="220">
        <f t="shared" si="349"/>
        <v>18</v>
      </c>
      <c r="CQ119" s="220">
        <f t="shared" si="349"/>
        <v>19</v>
      </c>
      <c r="CR119" s="220">
        <f t="shared" si="349"/>
        <v>20</v>
      </c>
      <c r="CS119" s="220">
        <f t="shared" si="349"/>
        <v>21</v>
      </c>
      <c r="CT119" s="220">
        <f t="shared" si="349"/>
        <v>22</v>
      </c>
      <c r="CU119" s="220">
        <f t="shared" si="349"/>
        <v>23</v>
      </c>
      <c r="CV119" s="220">
        <f t="shared" si="349"/>
        <v>24</v>
      </c>
      <c r="CW119" s="220">
        <f t="shared" si="349"/>
        <v>25</v>
      </c>
      <c r="CX119" s="220">
        <f t="shared" si="349"/>
        <v>26</v>
      </c>
      <c r="CY119" s="220">
        <f t="shared" si="349"/>
        <v>27</v>
      </c>
      <c r="CZ119" s="220">
        <f t="shared" si="349"/>
        <v>28</v>
      </c>
      <c r="DA119" s="220">
        <f t="shared" si="349"/>
        <v>29</v>
      </c>
      <c r="DB119" s="220">
        <f t="shared" si="349"/>
        <v>30</v>
      </c>
      <c r="DC119" s="220">
        <f t="shared" si="349"/>
        <v>31</v>
      </c>
      <c r="DD119" s="220">
        <f t="shared" si="349"/>
        <v>32</v>
      </c>
      <c r="DE119" s="220">
        <f t="shared" si="349"/>
        <v>33</v>
      </c>
      <c r="DF119" s="220">
        <f t="shared" si="349"/>
        <v>34</v>
      </c>
      <c r="DG119" s="220">
        <f t="shared" si="349"/>
        <v>35</v>
      </c>
      <c r="DH119" s="220">
        <f t="shared" si="349"/>
        <v>36</v>
      </c>
      <c r="DI119" s="220">
        <f t="shared" si="349"/>
        <v>37</v>
      </c>
      <c r="DJ119" s="220">
        <f t="shared" si="349"/>
        <v>38</v>
      </c>
      <c r="DK119" s="220">
        <f t="shared" si="349"/>
        <v>39</v>
      </c>
      <c r="DL119" s="220">
        <f t="shared" si="349"/>
        <v>40</v>
      </c>
      <c r="DM119" s="220">
        <f t="shared" si="349"/>
        <v>41</v>
      </c>
      <c r="DN119" s="220">
        <f t="shared" si="349"/>
        <v>42</v>
      </c>
      <c r="DO119" s="220">
        <f t="shared" si="349"/>
        <v>43</v>
      </c>
      <c r="DP119" s="220">
        <f t="shared" si="349"/>
        <v>44</v>
      </c>
      <c r="DQ119" s="220">
        <f t="shared" si="349"/>
        <v>45</v>
      </c>
      <c r="DR119" s="220">
        <f t="shared" si="349"/>
        <v>46</v>
      </c>
      <c r="DS119" s="220">
        <f t="shared" si="349"/>
        <v>47</v>
      </c>
      <c r="DT119" s="220">
        <f t="shared" si="349"/>
        <v>48</v>
      </c>
      <c r="DU119" s="220">
        <f t="shared" si="349"/>
        <v>49</v>
      </c>
      <c r="DV119" s="220">
        <f t="shared" si="349"/>
        <v>50</v>
      </c>
      <c r="DW119" s="197"/>
      <c r="DX119" s="197"/>
      <c r="DZ119" s="212">
        <v>1</v>
      </c>
      <c r="EA119" s="224" t="str">
        <f t="shared" ref="EA119:EA128" si="350">IFERROR(INDEX(RTO3CV,$DZ119,1),0)</f>
        <v>Buck Bravio</v>
      </c>
      <c r="EB119" s="225">
        <f t="shared" ref="EB119:EE128" si="351">IFERROR(INDEX(RTO3SF,$DZ119,EB$7),0)</f>
        <v>0</v>
      </c>
      <c r="EC119" s="225">
        <f t="shared" si="351"/>
        <v>0</v>
      </c>
      <c r="ED119" s="225">
        <f t="shared" si="351"/>
        <v>0</v>
      </c>
      <c r="EE119" s="225">
        <f t="shared" si="351"/>
        <v>0</v>
      </c>
      <c r="EF119" s="225">
        <f t="shared" ref="EF119:EF168" si="352">COUNTIFS(EB119:EE119,"&gt;1")</f>
        <v>0</v>
      </c>
      <c r="EG119" s="225">
        <f t="shared" ref="EG119:EG168" si="353">IFERROR(SUMIFS(EB119:EE119,EB119:EE119,"&gt;1"),0)</f>
        <v>0</v>
      </c>
      <c r="EH119" s="212"/>
      <c r="EI119" s="212" t="s">
        <v>266</v>
      </c>
      <c r="EJ119" s="225">
        <f>EB169*EF169</f>
        <v>0</v>
      </c>
      <c r="EK119" s="214"/>
      <c r="EL119" s="212">
        <v>1</v>
      </c>
      <c r="EM119" s="224" t="str">
        <f t="shared" ref="EM119:EM128" si="354">IFERROR(INDEX(RTO3CV,$EL119,1),0)</f>
        <v>Buck Bravio</v>
      </c>
      <c r="EN119" s="225">
        <f>IFERROR(INDEX(RTO3CF,$EL119,'ANVA-MDS'!EB$7),0)</f>
        <v>1163.2280701754387</v>
      </c>
      <c r="EO119" s="225">
        <f>IFERROR(INDEX(RTO3CF,$EL119,'ANVA-MDS'!EC$7),0)</f>
        <v>1224.0994152046783</v>
      </c>
      <c r="EP119" s="225">
        <f>IFERROR(INDEX(RTO3CF,$EL119,'ANVA-MDS'!ED$7),0)</f>
        <v>1354.8538011695907</v>
      </c>
      <c r="EQ119" s="225">
        <f>IFERROR(INDEX(RTO3CF,$EL119,'ANVA-MDS'!EE$7),0)</f>
        <v>0</v>
      </c>
      <c r="ER119" s="225">
        <f t="shared" ref="ER119:ER168" si="355">COUNTIFS(EN119:EQ119,"&gt;1")</f>
        <v>3</v>
      </c>
      <c r="ES119" s="225">
        <f t="shared" ref="ES119:ES168" si="356">IFERROR(SUMIFS(EN119:EQ119,EN119:EQ119,"&gt;1"),0)</f>
        <v>3742.1812865497077</v>
      </c>
      <c r="ET119" s="212"/>
      <c r="EU119" s="212" t="s">
        <v>266</v>
      </c>
      <c r="EV119" s="226">
        <f>EN169*ER169</f>
        <v>12</v>
      </c>
      <c r="EW119" s="214"/>
      <c r="EX119" s="225">
        <f t="shared" ref="EX119:EX168" si="357">EG119+ES119</f>
        <v>3742.1812865497077</v>
      </c>
      <c r="EY119" s="212" t="s">
        <v>266</v>
      </c>
      <c r="EZ119" s="227">
        <f>EV119</f>
        <v>12</v>
      </c>
    </row>
    <row r="120" spans="1:156" ht="12.75" customHeight="1" x14ac:dyDescent="0.25">
      <c r="J120" s="228">
        <v>1</v>
      </c>
      <c r="K120" s="229" t="str">
        <f t="shared" ref="K120:K128" si="358">IFERROR(INDEX(RTO3SF_ORD,J120,1),"sd")</f>
        <v>Buck Bravio</v>
      </c>
      <c r="L120" s="230">
        <f t="shared" ref="L120:L128" si="359">IFERROR(INDEX(RTO3SF_ORD,J120,2),"sd")</f>
        <v>4.9000000000000009E-4</v>
      </c>
      <c r="M120" s="230" t="str">
        <f t="shared" ref="M120:V128" si="360">IF(M$8&gt;$J120,"",IF($F$124&gt;$G$124,"ns",IF(ABS($L120-INDEX(RTO3SF_ORD,M$8,2))&gt;$B$139,"s","ns")))</f>
        <v>ns</v>
      </c>
      <c r="N120" s="230" t="str">
        <f t="shared" si="360"/>
        <v/>
      </c>
      <c r="O120" s="230" t="str">
        <f t="shared" si="360"/>
        <v/>
      </c>
      <c r="P120" s="230" t="str">
        <f t="shared" si="360"/>
        <v/>
      </c>
      <c r="Q120" s="230" t="str">
        <f t="shared" si="360"/>
        <v/>
      </c>
      <c r="R120" s="230" t="str">
        <f t="shared" si="360"/>
        <v/>
      </c>
      <c r="S120" s="230" t="str">
        <f t="shared" si="360"/>
        <v/>
      </c>
      <c r="T120" s="230" t="str">
        <f t="shared" si="360"/>
        <v/>
      </c>
      <c r="U120" s="230" t="str">
        <f t="shared" si="360"/>
        <v/>
      </c>
      <c r="V120" s="230" t="str">
        <f t="shared" si="360"/>
        <v/>
      </c>
      <c r="W120" s="230" t="str">
        <f t="shared" ref="W120:AF128" si="361">IF(W$8&gt;$J120,"",IF($F$124&gt;$G$124,"ns",IF(ABS($L120-INDEX(RTO3SF_ORD,W$8,2))&gt;$B$139,"s","ns")))</f>
        <v/>
      </c>
      <c r="X120" s="230" t="str">
        <f t="shared" si="361"/>
        <v/>
      </c>
      <c r="Y120" s="230" t="str">
        <f t="shared" si="361"/>
        <v/>
      </c>
      <c r="Z120" s="230" t="str">
        <f t="shared" si="361"/>
        <v/>
      </c>
      <c r="AA120" s="230" t="str">
        <f t="shared" si="361"/>
        <v/>
      </c>
      <c r="AB120" s="230" t="str">
        <f t="shared" si="361"/>
        <v/>
      </c>
      <c r="AC120" s="230" t="str">
        <f t="shared" si="361"/>
        <v/>
      </c>
      <c r="AD120" s="230" t="str">
        <f t="shared" si="361"/>
        <v/>
      </c>
      <c r="AE120" s="230" t="str">
        <f t="shared" si="361"/>
        <v/>
      </c>
      <c r="AF120" s="230" t="str">
        <f t="shared" si="361"/>
        <v/>
      </c>
      <c r="AG120" s="230" t="str">
        <f t="shared" ref="AG120:AP128" si="362">IF(AG$8&gt;$J120,"",IF($F$124&gt;$G$124,"ns",IF(ABS($L120-INDEX(RTO3SF_ORD,AG$8,2))&gt;$B$139,"s","ns")))</f>
        <v/>
      </c>
      <c r="AH120" s="230" t="str">
        <f t="shared" si="362"/>
        <v/>
      </c>
      <c r="AI120" s="230" t="str">
        <f t="shared" si="362"/>
        <v/>
      </c>
      <c r="AJ120" s="230" t="str">
        <f t="shared" si="362"/>
        <v/>
      </c>
      <c r="AK120" s="230" t="str">
        <f t="shared" si="362"/>
        <v/>
      </c>
      <c r="AL120" s="230" t="str">
        <f t="shared" si="362"/>
        <v/>
      </c>
      <c r="AM120" s="230" t="str">
        <f t="shared" si="362"/>
        <v/>
      </c>
      <c r="AN120" s="230" t="str">
        <f t="shared" si="362"/>
        <v/>
      </c>
      <c r="AO120" s="230" t="str">
        <f t="shared" si="362"/>
        <v/>
      </c>
      <c r="AP120" s="230" t="str">
        <f t="shared" si="362"/>
        <v/>
      </c>
      <c r="AQ120" s="230" t="str">
        <f t="shared" ref="AQ120:AZ128" si="363">IF(AQ$8&gt;$J120,"",IF($F$124&gt;$G$124,"ns",IF(ABS($L120-INDEX(RTO3SF_ORD,AQ$8,2))&gt;$B$139,"s","ns")))</f>
        <v/>
      </c>
      <c r="AR120" s="230" t="str">
        <f t="shared" si="363"/>
        <v/>
      </c>
      <c r="AS120" s="230" t="str">
        <f t="shared" si="363"/>
        <v/>
      </c>
      <c r="AT120" s="230" t="str">
        <f t="shared" si="363"/>
        <v/>
      </c>
      <c r="AU120" s="230" t="str">
        <f t="shared" si="363"/>
        <v/>
      </c>
      <c r="AV120" s="230" t="str">
        <f t="shared" si="363"/>
        <v/>
      </c>
      <c r="AW120" s="230" t="str">
        <f t="shared" si="363"/>
        <v/>
      </c>
      <c r="AX120" s="230" t="str">
        <f t="shared" si="363"/>
        <v/>
      </c>
      <c r="AY120" s="230" t="str">
        <f t="shared" si="363"/>
        <v/>
      </c>
      <c r="AZ120" s="230" t="str">
        <f t="shared" si="363"/>
        <v/>
      </c>
      <c r="BA120" s="230" t="str">
        <f t="shared" ref="BA120:BJ128" si="364">IF(BA$8&gt;$J120,"",IF($F$124&gt;$G$124,"ns",IF(ABS($L120-INDEX(RTO3SF_ORD,BA$8,2))&gt;$B$139,"s","ns")))</f>
        <v/>
      </c>
      <c r="BB120" s="230" t="str">
        <f t="shared" si="364"/>
        <v/>
      </c>
      <c r="BC120" s="230" t="str">
        <f t="shared" si="364"/>
        <v/>
      </c>
      <c r="BD120" s="230" t="str">
        <f t="shared" si="364"/>
        <v/>
      </c>
      <c r="BE120" s="230" t="str">
        <f t="shared" si="364"/>
        <v/>
      </c>
      <c r="BF120" s="230" t="str">
        <f t="shared" si="364"/>
        <v/>
      </c>
      <c r="BG120" s="230" t="str">
        <f t="shared" si="364"/>
        <v/>
      </c>
      <c r="BH120" s="230" t="str">
        <f t="shared" si="364"/>
        <v/>
      </c>
      <c r="BI120" s="230" t="str">
        <f t="shared" si="364"/>
        <v/>
      </c>
      <c r="BJ120" s="230" t="str">
        <f t="shared" si="364"/>
        <v/>
      </c>
      <c r="BS120" s="197"/>
      <c r="BT120" s="197"/>
      <c r="BV120" s="228">
        <v>1</v>
      </c>
      <c r="BW120" s="229" t="str">
        <f t="shared" ref="BW120:BW128" si="365">IFERROR(INDEX(RTO3CF_ORD,BV120,1),"sd")</f>
        <v xml:space="preserve"> PEHUEN</v>
      </c>
      <c r="BX120" s="230">
        <f t="shared" ref="BX120:BX128" si="366">IFERROR(INDEX(RTO3CF_ORD,BV120,2),"sd")</f>
        <v>3144.0740740740735</v>
      </c>
      <c r="BY120" s="231" t="str">
        <f t="shared" ref="BY120:CH128" si="367">IF(BY$8&gt;$BV120,"",IF($BR$124&gt;$BS$124,"ns",IF(ABS($BX120-INDEX(RTO3CF_ORD,BY$8,2))&gt;$BN$139,"s","ns")))</f>
        <v>ns</v>
      </c>
      <c r="BZ120" s="231" t="str">
        <f t="shared" si="367"/>
        <v/>
      </c>
      <c r="CA120" s="231" t="str">
        <f t="shared" si="367"/>
        <v/>
      </c>
      <c r="CB120" s="231" t="str">
        <f t="shared" si="367"/>
        <v/>
      </c>
      <c r="CC120" s="231" t="str">
        <f t="shared" si="367"/>
        <v/>
      </c>
      <c r="CD120" s="231" t="str">
        <f t="shared" si="367"/>
        <v/>
      </c>
      <c r="CE120" s="231" t="str">
        <f t="shared" si="367"/>
        <v/>
      </c>
      <c r="CF120" s="231" t="str">
        <f t="shared" si="367"/>
        <v/>
      </c>
      <c r="CG120" s="231" t="str">
        <f t="shared" si="367"/>
        <v/>
      </c>
      <c r="CH120" s="231" t="str">
        <f t="shared" si="367"/>
        <v/>
      </c>
      <c r="CI120" s="231" t="str">
        <f t="shared" ref="CI120:CR128" si="368">IF(CI$8&gt;$BV120,"",IF($BR$124&gt;$BS$124,"ns",IF(ABS($BX120-INDEX(RTO3CF_ORD,CI$8,2))&gt;$BN$139,"s","ns")))</f>
        <v/>
      </c>
      <c r="CJ120" s="231" t="str">
        <f t="shared" si="368"/>
        <v/>
      </c>
      <c r="CK120" s="231" t="str">
        <f t="shared" si="368"/>
        <v/>
      </c>
      <c r="CL120" s="231" t="str">
        <f t="shared" si="368"/>
        <v/>
      </c>
      <c r="CM120" s="231" t="str">
        <f t="shared" si="368"/>
        <v/>
      </c>
      <c r="CN120" s="231" t="str">
        <f t="shared" si="368"/>
        <v/>
      </c>
      <c r="CO120" s="231" t="str">
        <f t="shared" si="368"/>
        <v/>
      </c>
      <c r="CP120" s="231" t="str">
        <f t="shared" si="368"/>
        <v/>
      </c>
      <c r="CQ120" s="231" t="str">
        <f t="shared" si="368"/>
        <v/>
      </c>
      <c r="CR120" s="231" t="str">
        <f t="shared" si="368"/>
        <v/>
      </c>
      <c r="CS120" s="231" t="str">
        <f t="shared" ref="CS120:DB128" si="369">IF(CS$8&gt;$BV120,"",IF($BR$124&gt;$BS$124,"ns",IF(ABS($BX120-INDEX(RTO3CF_ORD,CS$8,2))&gt;$BN$139,"s","ns")))</f>
        <v/>
      </c>
      <c r="CT120" s="231" t="str">
        <f t="shared" si="369"/>
        <v/>
      </c>
      <c r="CU120" s="231" t="str">
        <f t="shared" si="369"/>
        <v/>
      </c>
      <c r="CV120" s="231" t="str">
        <f t="shared" si="369"/>
        <v/>
      </c>
      <c r="CW120" s="231" t="str">
        <f t="shared" si="369"/>
        <v/>
      </c>
      <c r="CX120" s="231" t="str">
        <f t="shared" si="369"/>
        <v/>
      </c>
      <c r="CY120" s="231" t="str">
        <f t="shared" si="369"/>
        <v/>
      </c>
      <c r="CZ120" s="231" t="str">
        <f t="shared" si="369"/>
        <v/>
      </c>
      <c r="DA120" s="231" t="str">
        <f t="shared" si="369"/>
        <v/>
      </c>
      <c r="DB120" s="231" t="str">
        <f t="shared" si="369"/>
        <v/>
      </c>
      <c r="DC120" s="231" t="str">
        <f t="shared" ref="DC120:DL128" si="370">IF(DC$8&gt;$BV120,"",IF($BR$124&gt;$BS$124,"ns",IF(ABS($BX120-INDEX(RTO3CF_ORD,DC$8,2))&gt;$BN$139,"s","ns")))</f>
        <v/>
      </c>
      <c r="DD120" s="231" t="str">
        <f t="shared" si="370"/>
        <v/>
      </c>
      <c r="DE120" s="231" t="str">
        <f t="shared" si="370"/>
        <v/>
      </c>
      <c r="DF120" s="231" t="str">
        <f t="shared" si="370"/>
        <v/>
      </c>
      <c r="DG120" s="231" t="str">
        <f t="shared" si="370"/>
        <v/>
      </c>
      <c r="DH120" s="231" t="str">
        <f t="shared" si="370"/>
        <v/>
      </c>
      <c r="DI120" s="231" t="str">
        <f t="shared" si="370"/>
        <v/>
      </c>
      <c r="DJ120" s="231" t="str">
        <f t="shared" si="370"/>
        <v/>
      </c>
      <c r="DK120" s="231" t="str">
        <f t="shared" si="370"/>
        <v/>
      </c>
      <c r="DL120" s="231" t="str">
        <f t="shared" si="370"/>
        <v/>
      </c>
      <c r="DM120" s="231" t="str">
        <f t="shared" ref="DM120:DV128" si="371">IF(DM$8&gt;$BV120,"",IF($BR$124&gt;$BS$124,"ns",IF(ABS($BX120-INDEX(RTO3CF_ORD,DM$8,2))&gt;$BN$139,"s","ns")))</f>
        <v/>
      </c>
      <c r="DN120" s="231" t="str">
        <f t="shared" si="371"/>
        <v/>
      </c>
      <c r="DO120" s="231" t="str">
        <f t="shared" si="371"/>
        <v/>
      </c>
      <c r="DP120" s="231" t="str">
        <f t="shared" si="371"/>
        <v/>
      </c>
      <c r="DQ120" s="231" t="str">
        <f t="shared" si="371"/>
        <v/>
      </c>
      <c r="DR120" s="231" t="str">
        <f t="shared" si="371"/>
        <v/>
      </c>
      <c r="DS120" s="231" t="str">
        <f t="shared" si="371"/>
        <v/>
      </c>
      <c r="DT120" s="231" t="str">
        <f t="shared" si="371"/>
        <v/>
      </c>
      <c r="DU120" s="231" t="str">
        <f t="shared" si="371"/>
        <v/>
      </c>
      <c r="DV120" s="231" t="str">
        <f t="shared" si="371"/>
        <v/>
      </c>
      <c r="DW120" s="232"/>
      <c r="DX120" s="232"/>
      <c r="DZ120" s="212">
        <f t="shared" ref="DZ120:DZ168" si="372">DZ119+1</f>
        <v>2</v>
      </c>
      <c r="EA120" s="224" t="str">
        <f t="shared" si="350"/>
        <v xml:space="preserve"> ÑANDUBAY</v>
      </c>
      <c r="EB120" s="225">
        <f t="shared" si="351"/>
        <v>0</v>
      </c>
      <c r="EC120" s="225">
        <f t="shared" si="351"/>
        <v>0</v>
      </c>
      <c r="ED120" s="225">
        <f t="shared" si="351"/>
        <v>0</v>
      </c>
      <c r="EE120" s="225">
        <f t="shared" si="351"/>
        <v>0</v>
      </c>
      <c r="EF120" s="225">
        <f t="shared" si="352"/>
        <v>0</v>
      </c>
      <c r="EG120" s="225">
        <f t="shared" si="353"/>
        <v>0</v>
      </c>
      <c r="EH120" s="212"/>
      <c r="EI120" s="212" t="s">
        <v>267</v>
      </c>
      <c r="EJ120" s="225">
        <f>EF119*EF169</f>
        <v>0</v>
      </c>
      <c r="EK120" s="214"/>
      <c r="EL120" s="212">
        <f t="shared" ref="EL120:EL168" si="373">EL119+1</f>
        <v>2</v>
      </c>
      <c r="EM120" s="224" t="str">
        <f t="shared" si="354"/>
        <v xml:space="preserve"> ÑANDUBAY</v>
      </c>
      <c r="EN120" s="225">
        <f>IFERROR(INDEX(RTO3CF,$EL120,'ANVA-MDS'!EB$7),0)</f>
        <v>2207.4795321637425</v>
      </c>
      <c r="EO120" s="225">
        <f>IFERROR(INDEX(RTO3CF,$EL120,'ANVA-MDS'!EC$7),0)</f>
        <v>3299.7660818713452</v>
      </c>
      <c r="EP120" s="225">
        <f>IFERROR(INDEX(RTO3CF,$EL120,'ANVA-MDS'!ED$7),0)</f>
        <v>2572.2105263157896</v>
      </c>
      <c r="EQ120" s="225">
        <f>IFERROR(INDEX(RTO3CF,$EL120,'ANVA-MDS'!EE$7),0)</f>
        <v>0</v>
      </c>
      <c r="ER120" s="225">
        <f t="shared" si="355"/>
        <v>3</v>
      </c>
      <c r="ES120" s="225">
        <f t="shared" si="356"/>
        <v>8079.4561403508778</v>
      </c>
      <c r="ET120" s="212"/>
      <c r="EU120" s="212" t="s">
        <v>267</v>
      </c>
      <c r="EV120" s="226">
        <f>ER119*ER169</f>
        <v>3</v>
      </c>
      <c r="EW120" s="214"/>
      <c r="EX120" s="225">
        <f t="shared" si="357"/>
        <v>8079.4561403508778</v>
      </c>
      <c r="EY120" s="212" t="s">
        <v>267</v>
      </c>
      <c r="EZ120" s="227">
        <f>EV120</f>
        <v>3</v>
      </c>
    </row>
    <row r="121" spans="1:156" ht="12.75" customHeight="1" x14ac:dyDescent="0.25">
      <c r="A121" s="196" t="s">
        <v>268</v>
      </c>
      <c r="B121" s="205" t="str">
        <f>IF(EF169&lt;&gt;1,"Error en los datos SIN FUNGICIDA !!!","")</f>
        <v>Error en los datos SIN FUNGICIDA !!!</v>
      </c>
      <c r="J121" s="228">
        <v>2</v>
      </c>
      <c r="K121" s="229" t="str">
        <f t="shared" si="358"/>
        <v xml:space="preserve"> ÑANDUBAY</v>
      </c>
      <c r="L121" s="230">
        <f t="shared" si="359"/>
        <v>4.8000000000000007E-4</v>
      </c>
      <c r="M121" s="230" t="str">
        <f t="shared" si="360"/>
        <v>ns</v>
      </c>
      <c r="N121" s="230" t="str">
        <f t="shared" si="360"/>
        <v>ns</v>
      </c>
      <c r="O121" s="230" t="str">
        <f t="shared" si="360"/>
        <v/>
      </c>
      <c r="P121" s="230" t="str">
        <f t="shared" si="360"/>
        <v/>
      </c>
      <c r="Q121" s="230" t="str">
        <f t="shared" si="360"/>
        <v/>
      </c>
      <c r="R121" s="230" t="str">
        <f t="shared" si="360"/>
        <v/>
      </c>
      <c r="S121" s="230" t="str">
        <f t="shared" si="360"/>
        <v/>
      </c>
      <c r="T121" s="230" t="str">
        <f t="shared" si="360"/>
        <v/>
      </c>
      <c r="U121" s="230" t="str">
        <f t="shared" si="360"/>
        <v/>
      </c>
      <c r="V121" s="230" t="str">
        <f t="shared" si="360"/>
        <v/>
      </c>
      <c r="W121" s="230" t="str">
        <f t="shared" si="361"/>
        <v/>
      </c>
      <c r="X121" s="230" t="str">
        <f t="shared" si="361"/>
        <v/>
      </c>
      <c r="Y121" s="230" t="str">
        <f t="shared" si="361"/>
        <v/>
      </c>
      <c r="Z121" s="230" t="str">
        <f t="shared" si="361"/>
        <v/>
      </c>
      <c r="AA121" s="230" t="str">
        <f t="shared" si="361"/>
        <v/>
      </c>
      <c r="AB121" s="230" t="str">
        <f t="shared" si="361"/>
        <v/>
      </c>
      <c r="AC121" s="230" t="str">
        <f t="shared" si="361"/>
        <v/>
      </c>
      <c r="AD121" s="230" t="str">
        <f t="shared" si="361"/>
        <v/>
      </c>
      <c r="AE121" s="230" t="str">
        <f t="shared" si="361"/>
        <v/>
      </c>
      <c r="AF121" s="230" t="str">
        <f t="shared" si="361"/>
        <v/>
      </c>
      <c r="AG121" s="230" t="str">
        <f t="shared" si="362"/>
        <v/>
      </c>
      <c r="AH121" s="230" t="str">
        <f t="shared" si="362"/>
        <v/>
      </c>
      <c r="AI121" s="230" t="str">
        <f t="shared" si="362"/>
        <v/>
      </c>
      <c r="AJ121" s="230" t="str">
        <f t="shared" si="362"/>
        <v/>
      </c>
      <c r="AK121" s="230" t="str">
        <f t="shared" si="362"/>
        <v/>
      </c>
      <c r="AL121" s="230" t="str">
        <f t="shared" si="362"/>
        <v/>
      </c>
      <c r="AM121" s="230" t="str">
        <f t="shared" si="362"/>
        <v/>
      </c>
      <c r="AN121" s="230" t="str">
        <f t="shared" si="362"/>
        <v/>
      </c>
      <c r="AO121" s="230" t="str">
        <f t="shared" si="362"/>
        <v/>
      </c>
      <c r="AP121" s="230" t="str">
        <f t="shared" si="362"/>
        <v/>
      </c>
      <c r="AQ121" s="230" t="str">
        <f t="shared" si="363"/>
        <v/>
      </c>
      <c r="AR121" s="230" t="str">
        <f t="shared" si="363"/>
        <v/>
      </c>
      <c r="AS121" s="230" t="str">
        <f t="shared" si="363"/>
        <v/>
      </c>
      <c r="AT121" s="230" t="str">
        <f t="shared" si="363"/>
        <v/>
      </c>
      <c r="AU121" s="230" t="str">
        <f t="shared" si="363"/>
        <v/>
      </c>
      <c r="AV121" s="230" t="str">
        <f t="shared" si="363"/>
        <v/>
      </c>
      <c r="AW121" s="230" t="str">
        <f t="shared" si="363"/>
        <v/>
      </c>
      <c r="AX121" s="230" t="str">
        <f t="shared" si="363"/>
        <v/>
      </c>
      <c r="AY121" s="230" t="str">
        <f t="shared" si="363"/>
        <v/>
      </c>
      <c r="AZ121" s="230" t="str">
        <f t="shared" si="363"/>
        <v/>
      </c>
      <c r="BA121" s="230" t="str">
        <f t="shared" si="364"/>
        <v/>
      </c>
      <c r="BB121" s="230" t="str">
        <f t="shared" si="364"/>
        <v/>
      </c>
      <c r="BC121" s="230" t="str">
        <f t="shared" si="364"/>
        <v/>
      </c>
      <c r="BD121" s="230" t="str">
        <f t="shared" si="364"/>
        <v/>
      </c>
      <c r="BE121" s="230" t="str">
        <f t="shared" si="364"/>
        <v/>
      </c>
      <c r="BF121" s="230" t="str">
        <f t="shared" si="364"/>
        <v/>
      </c>
      <c r="BG121" s="230" t="str">
        <f t="shared" si="364"/>
        <v/>
      </c>
      <c r="BH121" s="230" t="str">
        <f t="shared" si="364"/>
        <v/>
      </c>
      <c r="BI121" s="230" t="str">
        <f t="shared" si="364"/>
        <v/>
      </c>
      <c r="BJ121" s="230" t="str">
        <f t="shared" si="364"/>
        <v/>
      </c>
      <c r="BM121" s="196" t="s">
        <v>268</v>
      </c>
      <c r="BN121" s="205" t="str">
        <f>IF(ER169&lt;&gt;1,"Error en los datos CON FUNGICIDA !!!","")</f>
        <v/>
      </c>
      <c r="BS121" s="197"/>
      <c r="BT121" s="197"/>
      <c r="BV121" s="228">
        <v>2</v>
      </c>
      <c r="BW121" s="229" t="str">
        <f t="shared" si="365"/>
        <v>Klein Liebre</v>
      </c>
      <c r="BX121" s="230">
        <f t="shared" si="366"/>
        <v>3035.2846003898635</v>
      </c>
      <c r="BY121" s="231" t="str">
        <f t="shared" si="367"/>
        <v>ns</v>
      </c>
      <c r="BZ121" s="231" t="str">
        <f t="shared" si="367"/>
        <v>ns</v>
      </c>
      <c r="CA121" s="231" t="str">
        <f t="shared" si="367"/>
        <v/>
      </c>
      <c r="CB121" s="231" t="str">
        <f t="shared" si="367"/>
        <v/>
      </c>
      <c r="CC121" s="231" t="str">
        <f t="shared" si="367"/>
        <v/>
      </c>
      <c r="CD121" s="231" t="str">
        <f t="shared" si="367"/>
        <v/>
      </c>
      <c r="CE121" s="231" t="str">
        <f t="shared" si="367"/>
        <v/>
      </c>
      <c r="CF121" s="231" t="str">
        <f t="shared" si="367"/>
        <v/>
      </c>
      <c r="CG121" s="231" t="str">
        <f t="shared" si="367"/>
        <v/>
      </c>
      <c r="CH121" s="231" t="str">
        <f t="shared" si="367"/>
        <v/>
      </c>
      <c r="CI121" s="231" t="str">
        <f t="shared" si="368"/>
        <v/>
      </c>
      <c r="CJ121" s="231" t="str">
        <f t="shared" si="368"/>
        <v/>
      </c>
      <c r="CK121" s="231" t="str">
        <f t="shared" si="368"/>
        <v/>
      </c>
      <c r="CL121" s="231" t="str">
        <f t="shared" si="368"/>
        <v/>
      </c>
      <c r="CM121" s="231" t="str">
        <f t="shared" si="368"/>
        <v/>
      </c>
      <c r="CN121" s="231" t="str">
        <f t="shared" si="368"/>
        <v/>
      </c>
      <c r="CO121" s="231" t="str">
        <f t="shared" si="368"/>
        <v/>
      </c>
      <c r="CP121" s="231" t="str">
        <f t="shared" si="368"/>
        <v/>
      </c>
      <c r="CQ121" s="231" t="str">
        <f t="shared" si="368"/>
        <v/>
      </c>
      <c r="CR121" s="231" t="str">
        <f t="shared" si="368"/>
        <v/>
      </c>
      <c r="CS121" s="231" t="str">
        <f t="shared" si="369"/>
        <v/>
      </c>
      <c r="CT121" s="231" t="str">
        <f t="shared" si="369"/>
        <v/>
      </c>
      <c r="CU121" s="231" t="str">
        <f t="shared" si="369"/>
        <v/>
      </c>
      <c r="CV121" s="231" t="str">
        <f t="shared" si="369"/>
        <v/>
      </c>
      <c r="CW121" s="231" t="str">
        <f t="shared" si="369"/>
        <v/>
      </c>
      <c r="CX121" s="231" t="str">
        <f t="shared" si="369"/>
        <v/>
      </c>
      <c r="CY121" s="231" t="str">
        <f t="shared" si="369"/>
        <v/>
      </c>
      <c r="CZ121" s="231" t="str">
        <f t="shared" si="369"/>
        <v/>
      </c>
      <c r="DA121" s="231" t="str">
        <f t="shared" si="369"/>
        <v/>
      </c>
      <c r="DB121" s="231" t="str">
        <f t="shared" si="369"/>
        <v/>
      </c>
      <c r="DC121" s="231" t="str">
        <f t="shared" si="370"/>
        <v/>
      </c>
      <c r="DD121" s="231" t="str">
        <f t="shared" si="370"/>
        <v/>
      </c>
      <c r="DE121" s="231" t="str">
        <f t="shared" si="370"/>
        <v/>
      </c>
      <c r="DF121" s="231" t="str">
        <f t="shared" si="370"/>
        <v/>
      </c>
      <c r="DG121" s="231" t="str">
        <f t="shared" si="370"/>
        <v/>
      </c>
      <c r="DH121" s="231" t="str">
        <f t="shared" si="370"/>
        <v/>
      </c>
      <c r="DI121" s="231" t="str">
        <f t="shared" si="370"/>
        <v/>
      </c>
      <c r="DJ121" s="231" t="str">
        <f t="shared" si="370"/>
        <v/>
      </c>
      <c r="DK121" s="231" t="str">
        <f t="shared" si="370"/>
        <v/>
      </c>
      <c r="DL121" s="231" t="str">
        <f t="shared" si="370"/>
        <v/>
      </c>
      <c r="DM121" s="231" t="str">
        <f t="shared" si="371"/>
        <v/>
      </c>
      <c r="DN121" s="231" t="str">
        <f t="shared" si="371"/>
        <v/>
      </c>
      <c r="DO121" s="231" t="str">
        <f t="shared" si="371"/>
        <v/>
      </c>
      <c r="DP121" s="231" t="str">
        <f t="shared" si="371"/>
        <v/>
      </c>
      <c r="DQ121" s="231" t="str">
        <f t="shared" si="371"/>
        <v/>
      </c>
      <c r="DR121" s="231" t="str">
        <f t="shared" si="371"/>
        <v/>
      </c>
      <c r="DS121" s="231" t="str">
        <f t="shared" si="371"/>
        <v/>
      </c>
      <c r="DT121" s="231" t="str">
        <f t="shared" si="371"/>
        <v/>
      </c>
      <c r="DU121" s="231" t="str">
        <f t="shared" si="371"/>
        <v/>
      </c>
      <c r="DV121" s="231" t="str">
        <f t="shared" si="371"/>
        <v/>
      </c>
      <c r="DW121" s="232"/>
      <c r="DX121" s="232"/>
      <c r="DZ121" s="212">
        <f t="shared" si="372"/>
        <v>3</v>
      </c>
      <c r="EA121" s="224" t="str">
        <f t="shared" si="350"/>
        <v>ACA 603</v>
      </c>
      <c r="EB121" s="225">
        <f t="shared" si="351"/>
        <v>0</v>
      </c>
      <c r="EC121" s="225">
        <f t="shared" si="351"/>
        <v>0</v>
      </c>
      <c r="ED121" s="225">
        <f t="shared" si="351"/>
        <v>0</v>
      </c>
      <c r="EE121" s="225">
        <f t="shared" si="351"/>
        <v>0</v>
      </c>
      <c r="EF121" s="225">
        <f t="shared" si="352"/>
        <v>0</v>
      </c>
      <c r="EG121" s="225">
        <f t="shared" si="353"/>
        <v>0</v>
      </c>
      <c r="EH121" s="212"/>
      <c r="EI121" s="212" t="s">
        <v>269</v>
      </c>
      <c r="EJ121" s="212">
        <f>EJ119*EJ120</f>
        <v>0</v>
      </c>
      <c r="EK121" s="214"/>
      <c r="EL121" s="212">
        <f t="shared" si="373"/>
        <v>3</v>
      </c>
      <c r="EM121" s="224" t="str">
        <f t="shared" si="354"/>
        <v>ACA 603</v>
      </c>
      <c r="EN121" s="225">
        <f>IFERROR(INDEX(RTO3CF,$EL121,'ANVA-MDS'!EB$7),0)</f>
        <v>2791.5789473684204</v>
      </c>
      <c r="EO121" s="225">
        <f>IFERROR(INDEX(RTO3CF,$EL121,'ANVA-MDS'!EC$7),0)</f>
        <v>2013.3333333333333</v>
      </c>
      <c r="EP121" s="225">
        <f>IFERROR(INDEX(RTO3CF,$EL121,'ANVA-MDS'!ED$7),0)</f>
        <v>2728.4327485380113</v>
      </c>
      <c r="EQ121" s="225">
        <f>IFERROR(INDEX(RTO3CF,$EL121,'ANVA-MDS'!EE$7),0)</f>
        <v>0</v>
      </c>
      <c r="ER121" s="225">
        <f t="shared" si="355"/>
        <v>3</v>
      </c>
      <c r="ES121" s="225">
        <f t="shared" si="356"/>
        <v>7533.3450292397647</v>
      </c>
      <c r="ET121" s="212"/>
      <c r="EU121" s="212" t="s">
        <v>269</v>
      </c>
      <c r="EV121" s="211">
        <f>EV119*EV120</f>
        <v>36</v>
      </c>
      <c r="EW121" s="214"/>
      <c r="EX121" s="225">
        <f t="shared" si="357"/>
        <v>7533.3450292397647</v>
      </c>
      <c r="EY121" s="212" t="s">
        <v>269</v>
      </c>
      <c r="EZ121" s="233" t="str">
        <f>IF(EZ138=0,"sd",EZ132*EZ119*EZ120)</f>
        <v>sd</v>
      </c>
    </row>
    <row r="122" spans="1:156" ht="12.75" customHeight="1" x14ac:dyDescent="0.25">
      <c r="J122" s="228">
        <v>3</v>
      </c>
      <c r="K122" s="229" t="str">
        <f t="shared" si="358"/>
        <v>ACA 603</v>
      </c>
      <c r="L122" s="230">
        <f t="shared" si="359"/>
        <v>4.7000000000000004E-4</v>
      </c>
      <c r="M122" s="230" t="str">
        <f t="shared" si="360"/>
        <v>ns</v>
      </c>
      <c r="N122" s="230" t="str">
        <f t="shared" si="360"/>
        <v>ns</v>
      </c>
      <c r="O122" s="230" t="str">
        <f t="shared" si="360"/>
        <v>ns</v>
      </c>
      <c r="P122" s="230" t="str">
        <f t="shared" si="360"/>
        <v/>
      </c>
      <c r="Q122" s="230" t="str">
        <f t="shared" si="360"/>
        <v/>
      </c>
      <c r="R122" s="230" t="str">
        <f t="shared" si="360"/>
        <v/>
      </c>
      <c r="S122" s="230" t="str">
        <f t="shared" si="360"/>
        <v/>
      </c>
      <c r="T122" s="230" t="str">
        <f t="shared" si="360"/>
        <v/>
      </c>
      <c r="U122" s="230" t="str">
        <f t="shared" si="360"/>
        <v/>
      </c>
      <c r="V122" s="230" t="str">
        <f t="shared" si="360"/>
        <v/>
      </c>
      <c r="W122" s="230" t="str">
        <f t="shared" si="361"/>
        <v/>
      </c>
      <c r="X122" s="230" t="str">
        <f t="shared" si="361"/>
        <v/>
      </c>
      <c r="Y122" s="230" t="str">
        <f t="shared" si="361"/>
        <v/>
      </c>
      <c r="Z122" s="230" t="str">
        <f t="shared" si="361"/>
        <v/>
      </c>
      <c r="AA122" s="230" t="str">
        <f t="shared" si="361"/>
        <v/>
      </c>
      <c r="AB122" s="230" t="str">
        <f t="shared" si="361"/>
        <v/>
      </c>
      <c r="AC122" s="230" t="str">
        <f t="shared" si="361"/>
        <v/>
      </c>
      <c r="AD122" s="230" t="str">
        <f t="shared" si="361"/>
        <v/>
      </c>
      <c r="AE122" s="230" t="str">
        <f t="shared" si="361"/>
        <v/>
      </c>
      <c r="AF122" s="230" t="str">
        <f t="shared" si="361"/>
        <v/>
      </c>
      <c r="AG122" s="230" t="str">
        <f t="shared" si="362"/>
        <v/>
      </c>
      <c r="AH122" s="230" t="str">
        <f t="shared" si="362"/>
        <v/>
      </c>
      <c r="AI122" s="230" t="str">
        <f t="shared" si="362"/>
        <v/>
      </c>
      <c r="AJ122" s="230" t="str">
        <f t="shared" si="362"/>
        <v/>
      </c>
      <c r="AK122" s="230" t="str">
        <f t="shared" si="362"/>
        <v/>
      </c>
      <c r="AL122" s="230" t="str">
        <f t="shared" si="362"/>
        <v/>
      </c>
      <c r="AM122" s="230" t="str">
        <f t="shared" si="362"/>
        <v/>
      </c>
      <c r="AN122" s="230" t="str">
        <f t="shared" si="362"/>
        <v/>
      </c>
      <c r="AO122" s="230" t="str">
        <f t="shared" si="362"/>
        <v/>
      </c>
      <c r="AP122" s="230" t="str">
        <f t="shared" si="362"/>
        <v/>
      </c>
      <c r="AQ122" s="230" t="str">
        <f t="shared" si="363"/>
        <v/>
      </c>
      <c r="AR122" s="230" t="str">
        <f t="shared" si="363"/>
        <v/>
      </c>
      <c r="AS122" s="230" t="str">
        <f t="shared" si="363"/>
        <v/>
      </c>
      <c r="AT122" s="230" t="str">
        <f t="shared" si="363"/>
        <v/>
      </c>
      <c r="AU122" s="230" t="str">
        <f t="shared" si="363"/>
        <v/>
      </c>
      <c r="AV122" s="230" t="str">
        <f t="shared" si="363"/>
        <v/>
      </c>
      <c r="AW122" s="230" t="str">
        <f t="shared" si="363"/>
        <v/>
      </c>
      <c r="AX122" s="230" t="str">
        <f t="shared" si="363"/>
        <v/>
      </c>
      <c r="AY122" s="230" t="str">
        <f t="shared" si="363"/>
        <v/>
      </c>
      <c r="AZ122" s="230" t="str">
        <f t="shared" si="363"/>
        <v/>
      </c>
      <c r="BA122" s="230" t="str">
        <f t="shared" si="364"/>
        <v/>
      </c>
      <c r="BB122" s="230" t="str">
        <f t="shared" si="364"/>
        <v/>
      </c>
      <c r="BC122" s="230" t="str">
        <f t="shared" si="364"/>
        <v/>
      </c>
      <c r="BD122" s="230" t="str">
        <f t="shared" si="364"/>
        <v/>
      </c>
      <c r="BE122" s="230" t="str">
        <f t="shared" si="364"/>
        <v/>
      </c>
      <c r="BF122" s="230" t="str">
        <f t="shared" si="364"/>
        <v/>
      </c>
      <c r="BG122" s="230" t="str">
        <f t="shared" si="364"/>
        <v/>
      </c>
      <c r="BH122" s="230" t="str">
        <f t="shared" si="364"/>
        <v/>
      </c>
      <c r="BI122" s="230" t="str">
        <f t="shared" si="364"/>
        <v/>
      </c>
      <c r="BJ122" s="230" t="str">
        <f t="shared" si="364"/>
        <v/>
      </c>
      <c r="BS122" s="197"/>
      <c r="BT122" s="197"/>
      <c r="BV122" s="228">
        <v>3</v>
      </c>
      <c r="BW122" s="229" t="str">
        <f t="shared" si="365"/>
        <v>SY 211</v>
      </c>
      <c r="BX122" s="230">
        <f t="shared" si="366"/>
        <v>2997.6101364522419</v>
      </c>
      <c r="BY122" s="231" t="str">
        <f t="shared" si="367"/>
        <v>ns</v>
      </c>
      <c r="BZ122" s="231" t="str">
        <f t="shared" si="367"/>
        <v>ns</v>
      </c>
      <c r="CA122" s="231" t="str">
        <f t="shared" si="367"/>
        <v>ns</v>
      </c>
      <c r="CB122" s="231" t="str">
        <f t="shared" si="367"/>
        <v/>
      </c>
      <c r="CC122" s="231" t="str">
        <f t="shared" si="367"/>
        <v/>
      </c>
      <c r="CD122" s="231" t="str">
        <f t="shared" si="367"/>
        <v/>
      </c>
      <c r="CE122" s="231" t="str">
        <f t="shared" si="367"/>
        <v/>
      </c>
      <c r="CF122" s="231" t="str">
        <f t="shared" si="367"/>
        <v/>
      </c>
      <c r="CG122" s="231" t="str">
        <f t="shared" si="367"/>
        <v/>
      </c>
      <c r="CH122" s="231" t="str">
        <f t="shared" si="367"/>
        <v/>
      </c>
      <c r="CI122" s="231" t="str">
        <f t="shared" si="368"/>
        <v/>
      </c>
      <c r="CJ122" s="231" t="str">
        <f t="shared" si="368"/>
        <v/>
      </c>
      <c r="CK122" s="231" t="str">
        <f t="shared" si="368"/>
        <v/>
      </c>
      <c r="CL122" s="231" t="str">
        <f t="shared" si="368"/>
        <v/>
      </c>
      <c r="CM122" s="231" t="str">
        <f t="shared" si="368"/>
        <v/>
      </c>
      <c r="CN122" s="231" t="str">
        <f t="shared" si="368"/>
        <v/>
      </c>
      <c r="CO122" s="231" t="str">
        <f t="shared" si="368"/>
        <v/>
      </c>
      <c r="CP122" s="231" t="str">
        <f t="shared" si="368"/>
        <v/>
      </c>
      <c r="CQ122" s="231" t="str">
        <f t="shared" si="368"/>
        <v/>
      </c>
      <c r="CR122" s="231" t="str">
        <f t="shared" si="368"/>
        <v/>
      </c>
      <c r="CS122" s="231" t="str">
        <f t="shared" si="369"/>
        <v/>
      </c>
      <c r="CT122" s="231" t="str">
        <f t="shared" si="369"/>
        <v/>
      </c>
      <c r="CU122" s="231" t="str">
        <f t="shared" si="369"/>
        <v/>
      </c>
      <c r="CV122" s="231" t="str">
        <f t="shared" si="369"/>
        <v/>
      </c>
      <c r="CW122" s="231" t="str">
        <f t="shared" si="369"/>
        <v/>
      </c>
      <c r="CX122" s="231" t="str">
        <f t="shared" si="369"/>
        <v/>
      </c>
      <c r="CY122" s="231" t="str">
        <f t="shared" si="369"/>
        <v/>
      </c>
      <c r="CZ122" s="231" t="str">
        <f t="shared" si="369"/>
        <v/>
      </c>
      <c r="DA122" s="231" t="str">
        <f t="shared" si="369"/>
        <v/>
      </c>
      <c r="DB122" s="231" t="str">
        <f t="shared" si="369"/>
        <v/>
      </c>
      <c r="DC122" s="231" t="str">
        <f t="shared" si="370"/>
        <v/>
      </c>
      <c r="DD122" s="231" t="str">
        <f t="shared" si="370"/>
        <v/>
      </c>
      <c r="DE122" s="231" t="str">
        <f t="shared" si="370"/>
        <v/>
      </c>
      <c r="DF122" s="231" t="str">
        <f t="shared" si="370"/>
        <v/>
      </c>
      <c r="DG122" s="231" t="str">
        <f t="shared" si="370"/>
        <v/>
      </c>
      <c r="DH122" s="231" t="str">
        <f t="shared" si="370"/>
        <v/>
      </c>
      <c r="DI122" s="231" t="str">
        <f t="shared" si="370"/>
        <v/>
      </c>
      <c r="DJ122" s="231" t="str">
        <f t="shared" si="370"/>
        <v/>
      </c>
      <c r="DK122" s="231" t="str">
        <f t="shared" si="370"/>
        <v/>
      </c>
      <c r="DL122" s="231" t="str">
        <f t="shared" si="370"/>
        <v/>
      </c>
      <c r="DM122" s="231" t="str">
        <f t="shared" si="371"/>
        <v/>
      </c>
      <c r="DN122" s="231" t="str">
        <f t="shared" si="371"/>
        <v/>
      </c>
      <c r="DO122" s="231" t="str">
        <f t="shared" si="371"/>
        <v/>
      </c>
      <c r="DP122" s="231" t="str">
        <f t="shared" si="371"/>
        <v/>
      </c>
      <c r="DQ122" s="231" t="str">
        <f t="shared" si="371"/>
        <v/>
      </c>
      <c r="DR122" s="231" t="str">
        <f t="shared" si="371"/>
        <v/>
      </c>
      <c r="DS122" s="231" t="str">
        <f t="shared" si="371"/>
        <v/>
      </c>
      <c r="DT122" s="231" t="str">
        <f t="shared" si="371"/>
        <v/>
      </c>
      <c r="DU122" s="231" t="str">
        <f t="shared" si="371"/>
        <v/>
      </c>
      <c r="DV122" s="231" t="str">
        <f t="shared" si="371"/>
        <v/>
      </c>
      <c r="DW122" s="232"/>
      <c r="DX122" s="232"/>
      <c r="DZ122" s="212">
        <f t="shared" si="372"/>
        <v>4</v>
      </c>
      <c r="EA122" s="224" t="str">
        <f t="shared" si="350"/>
        <v>Buck Camba</v>
      </c>
      <c r="EB122" s="225">
        <f t="shared" si="351"/>
        <v>0</v>
      </c>
      <c r="EC122" s="225">
        <f t="shared" si="351"/>
        <v>0</v>
      </c>
      <c r="ED122" s="225">
        <f t="shared" si="351"/>
        <v>0</v>
      </c>
      <c r="EE122" s="225">
        <f t="shared" si="351"/>
        <v>0</v>
      </c>
      <c r="EF122" s="225">
        <f t="shared" si="352"/>
        <v>0</v>
      </c>
      <c r="EG122" s="225">
        <f t="shared" si="353"/>
        <v>0</v>
      </c>
      <c r="EH122" s="212"/>
      <c r="EI122" s="212" t="s">
        <v>270</v>
      </c>
      <c r="EJ122" s="211">
        <f>SUMIFS(EB119:EE168,EB119:EE168,"&gt;1")</f>
        <v>0</v>
      </c>
      <c r="EK122" s="214"/>
      <c r="EL122" s="212">
        <f t="shared" si="373"/>
        <v>4</v>
      </c>
      <c r="EM122" s="224" t="str">
        <f t="shared" si="354"/>
        <v>Buck Camba</v>
      </c>
      <c r="EN122" s="225">
        <f>IFERROR(INDEX(RTO3CF,$EL122,'ANVA-MDS'!EB$7),0)</f>
        <v>1771</v>
      </c>
      <c r="EO122" s="225">
        <f>IFERROR(INDEX(RTO3CF,$EL122,'ANVA-MDS'!EC$7),0)</f>
        <v>1375.1169590643274</v>
      </c>
      <c r="EP122" s="225">
        <f>IFERROR(INDEX(RTO3CF,$EL122,'ANVA-MDS'!ED$7),0)</f>
        <v>1581.3333333333333</v>
      </c>
      <c r="EQ122" s="225">
        <f>IFERROR(INDEX(RTO3CF,$EL122,'ANVA-MDS'!EE$7),0)</f>
        <v>0</v>
      </c>
      <c r="ER122" s="225">
        <f t="shared" si="355"/>
        <v>3</v>
      </c>
      <c r="ES122" s="225">
        <f t="shared" si="356"/>
        <v>4727.4502923976606</v>
      </c>
      <c r="ET122" s="212"/>
      <c r="EU122" s="212" t="s">
        <v>270</v>
      </c>
      <c r="EV122" s="211">
        <f>SUMIFS(EN119:EQ168,EN119:EQ168,"&gt;1")</f>
        <v>81054.923976608188</v>
      </c>
      <c r="EW122" s="214"/>
      <c r="EX122" s="225">
        <f t="shared" si="357"/>
        <v>4727.4502923976606</v>
      </c>
      <c r="EY122" s="212" t="s">
        <v>270</v>
      </c>
      <c r="EZ122" s="233">
        <f>EJ122+EV122</f>
        <v>81054.923976608188</v>
      </c>
    </row>
    <row r="123" spans="1:156" ht="12.75" customHeight="1" x14ac:dyDescent="0.25">
      <c r="A123" s="234" t="s">
        <v>271</v>
      </c>
      <c r="B123" s="228" t="s">
        <v>272</v>
      </c>
      <c r="C123" s="235" t="s">
        <v>273</v>
      </c>
      <c r="D123" s="228" t="s">
        <v>274</v>
      </c>
      <c r="E123" s="228" t="s">
        <v>275</v>
      </c>
      <c r="F123" s="228" t="s">
        <v>276</v>
      </c>
      <c r="G123" s="235" t="s">
        <v>277</v>
      </c>
      <c r="J123" s="228">
        <v>4</v>
      </c>
      <c r="K123" s="229" t="str">
        <f t="shared" si="358"/>
        <v>Buck Camba</v>
      </c>
      <c r="L123" s="230">
        <f t="shared" si="359"/>
        <v>4.6000000000000001E-4</v>
      </c>
      <c r="M123" s="230" t="str">
        <f t="shared" si="360"/>
        <v>ns</v>
      </c>
      <c r="N123" s="230" t="str">
        <f t="shared" si="360"/>
        <v>ns</v>
      </c>
      <c r="O123" s="230" t="str">
        <f t="shared" si="360"/>
        <v>ns</v>
      </c>
      <c r="P123" s="230" t="str">
        <f t="shared" si="360"/>
        <v>ns</v>
      </c>
      <c r="Q123" s="230" t="str">
        <f t="shared" si="360"/>
        <v/>
      </c>
      <c r="R123" s="230" t="str">
        <f t="shared" si="360"/>
        <v/>
      </c>
      <c r="S123" s="230" t="str">
        <f t="shared" si="360"/>
        <v/>
      </c>
      <c r="T123" s="230" t="str">
        <f t="shared" si="360"/>
        <v/>
      </c>
      <c r="U123" s="230" t="str">
        <f t="shared" si="360"/>
        <v/>
      </c>
      <c r="V123" s="230" t="str">
        <f t="shared" si="360"/>
        <v/>
      </c>
      <c r="W123" s="230" t="str">
        <f t="shared" si="361"/>
        <v/>
      </c>
      <c r="X123" s="230" t="str">
        <f t="shared" si="361"/>
        <v/>
      </c>
      <c r="Y123" s="230" t="str">
        <f t="shared" si="361"/>
        <v/>
      </c>
      <c r="Z123" s="230" t="str">
        <f t="shared" si="361"/>
        <v/>
      </c>
      <c r="AA123" s="230" t="str">
        <f t="shared" si="361"/>
        <v/>
      </c>
      <c r="AB123" s="230" t="str">
        <f t="shared" si="361"/>
        <v/>
      </c>
      <c r="AC123" s="230" t="str">
        <f t="shared" si="361"/>
        <v/>
      </c>
      <c r="AD123" s="230" t="str">
        <f t="shared" si="361"/>
        <v/>
      </c>
      <c r="AE123" s="230" t="str">
        <f t="shared" si="361"/>
        <v/>
      </c>
      <c r="AF123" s="230" t="str">
        <f t="shared" si="361"/>
        <v/>
      </c>
      <c r="AG123" s="230" t="str">
        <f t="shared" si="362"/>
        <v/>
      </c>
      <c r="AH123" s="230" t="str">
        <f t="shared" si="362"/>
        <v/>
      </c>
      <c r="AI123" s="230" t="str">
        <f t="shared" si="362"/>
        <v/>
      </c>
      <c r="AJ123" s="230" t="str">
        <f t="shared" si="362"/>
        <v/>
      </c>
      <c r="AK123" s="230" t="str">
        <f t="shared" si="362"/>
        <v/>
      </c>
      <c r="AL123" s="230" t="str">
        <f t="shared" si="362"/>
        <v/>
      </c>
      <c r="AM123" s="230" t="str">
        <f t="shared" si="362"/>
        <v/>
      </c>
      <c r="AN123" s="230" t="str">
        <f t="shared" si="362"/>
        <v/>
      </c>
      <c r="AO123" s="230" t="str">
        <f t="shared" si="362"/>
        <v/>
      </c>
      <c r="AP123" s="230" t="str">
        <f t="shared" si="362"/>
        <v/>
      </c>
      <c r="AQ123" s="230" t="str">
        <f t="shared" si="363"/>
        <v/>
      </c>
      <c r="AR123" s="230" t="str">
        <f t="shared" si="363"/>
        <v/>
      </c>
      <c r="AS123" s="230" t="str">
        <f t="shared" si="363"/>
        <v/>
      </c>
      <c r="AT123" s="230" t="str">
        <f t="shared" si="363"/>
        <v/>
      </c>
      <c r="AU123" s="230" t="str">
        <f t="shared" si="363"/>
        <v/>
      </c>
      <c r="AV123" s="230" t="str">
        <f t="shared" si="363"/>
        <v/>
      </c>
      <c r="AW123" s="230" t="str">
        <f t="shared" si="363"/>
        <v/>
      </c>
      <c r="AX123" s="230" t="str">
        <f t="shared" si="363"/>
        <v/>
      </c>
      <c r="AY123" s="230" t="str">
        <f t="shared" si="363"/>
        <v/>
      </c>
      <c r="AZ123" s="230" t="str">
        <f t="shared" si="363"/>
        <v/>
      </c>
      <c r="BA123" s="230" t="str">
        <f t="shared" si="364"/>
        <v/>
      </c>
      <c r="BB123" s="230" t="str">
        <f t="shared" si="364"/>
        <v/>
      </c>
      <c r="BC123" s="230" t="str">
        <f t="shared" si="364"/>
        <v/>
      </c>
      <c r="BD123" s="230" t="str">
        <f t="shared" si="364"/>
        <v/>
      </c>
      <c r="BE123" s="230" t="str">
        <f t="shared" si="364"/>
        <v/>
      </c>
      <c r="BF123" s="230" t="str">
        <f t="shared" si="364"/>
        <v/>
      </c>
      <c r="BG123" s="230" t="str">
        <f t="shared" si="364"/>
        <v/>
      </c>
      <c r="BH123" s="230" t="str">
        <f t="shared" si="364"/>
        <v/>
      </c>
      <c r="BI123" s="230" t="str">
        <f t="shared" si="364"/>
        <v/>
      </c>
      <c r="BJ123" s="230" t="str">
        <f t="shared" si="364"/>
        <v/>
      </c>
      <c r="BM123" s="234" t="s">
        <v>271</v>
      </c>
      <c r="BN123" s="228" t="s">
        <v>272</v>
      </c>
      <c r="BO123" s="235" t="s">
        <v>273</v>
      </c>
      <c r="BP123" s="228" t="s">
        <v>274</v>
      </c>
      <c r="BQ123" s="228" t="s">
        <v>275</v>
      </c>
      <c r="BR123" s="228" t="s">
        <v>276</v>
      </c>
      <c r="BS123" s="235" t="s">
        <v>277</v>
      </c>
      <c r="BT123" s="197"/>
      <c r="BV123" s="228">
        <v>4</v>
      </c>
      <c r="BW123" s="229" t="str">
        <f t="shared" si="365"/>
        <v>Klein Favorito II</v>
      </c>
      <c r="BX123" s="230">
        <f t="shared" si="366"/>
        <v>2753.8635477582848</v>
      </c>
      <c r="BY123" s="231" t="str">
        <f t="shared" si="367"/>
        <v>ns</v>
      </c>
      <c r="BZ123" s="231" t="str">
        <f t="shared" si="367"/>
        <v>ns</v>
      </c>
      <c r="CA123" s="231" t="str">
        <f t="shared" si="367"/>
        <v>ns</v>
      </c>
      <c r="CB123" s="231" t="str">
        <f t="shared" si="367"/>
        <v>ns</v>
      </c>
      <c r="CC123" s="231" t="str">
        <f t="shared" si="367"/>
        <v/>
      </c>
      <c r="CD123" s="231" t="str">
        <f t="shared" si="367"/>
        <v/>
      </c>
      <c r="CE123" s="231" t="str">
        <f t="shared" si="367"/>
        <v/>
      </c>
      <c r="CF123" s="231" t="str">
        <f t="shared" si="367"/>
        <v/>
      </c>
      <c r="CG123" s="231" t="str">
        <f t="shared" si="367"/>
        <v/>
      </c>
      <c r="CH123" s="231" t="str">
        <f t="shared" si="367"/>
        <v/>
      </c>
      <c r="CI123" s="231" t="str">
        <f t="shared" si="368"/>
        <v/>
      </c>
      <c r="CJ123" s="231" t="str">
        <f t="shared" si="368"/>
        <v/>
      </c>
      <c r="CK123" s="231" t="str">
        <f t="shared" si="368"/>
        <v/>
      </c>
      <c r="CL123" s="231" t="str">
        <f t="shared" si="368"/>
        <v/>
      </c>
      <c r="CM123" s="231" t="str">
        <f t="shared" si="368"/>
        <v/>
      </c>
      <c r="CN123" s="231" t="str">
        <f t="shared" si="368"/>
        <v/>
      </c>
      <c r="CO123" s="231" t="str">
        <f t="shared" si="368"/>
        <v/>
      </c>
      <c r="CP123" s="231" t="str">
        <f t="shared" si="368"/>
        <v/>
      </c>
      <c r="CQ123" s="231" t="str">
        <f t="shared" si="368"/>
        <v/>
      </c>
      <c r="CR123" s="231" t="str">
        <f t="shared" si="368"/>
        <v/>
      </c>
      <c r="CS123" s="231" t="str">
        <f t="shared" si="369"/>
        <v/>
      </c>
      <c r="CT123" s="231" t="str">
        <f t="shared" si="369"/>
        <v/>
      </c>
      <c r="CU123" s="231" t="str">
        <f t="shared" si="369"/>
        <v/>
      </c>
      <c r="CV123" s="231" t="str">
        <f t="shared" si="369"/>
        <v/>
      </c>
      <c r="CW123" s="231" t="str">
        <f t="shared" si="369"/>
        <v/>
      </c>
      <c r="CX123" s="231" t="str">
        <f t="shared" si="369"/>
        <v/>
      </c>
      <c r="CY123" s="231" t="str">
        <f t="shared" si="369"/>
        <v/>
      </c>
      <c r="CZ123" s="231" t="str">
        <f t="shared" si="369"/>
        <v/>
      </c>
      <c r="DA123" s="231" t="str">
        <f t="shared" si="369"/>
        <v/>
      </c>
      <c r="DB123" s="231" t="str">
        <f t="shared" si="369"/>
        <v/>
      </c>
      <c r="DC123" s="231" t="str">
        <f t="shared" si="370"/>
        <v/>
      </c>
      <c r="DD123" s="231" t="str">
        <f t="shared" si="370"/>
        <v/>
      </c>
      <c r="DE123" s="231" t="str">
        <f t="shared" si="370"/>
        <v/>
      </c>
      <c r="DF123" s="231" t="str">
        <f t="shared" si="370"/>
        <v/>
      </c>
      <c r="DG123" s="231" t="str">
        <f t="shared" si="370"/>
        <v/>
      </c>
      <c r="DH123" s="231" t="str">
        <f t="shared" si="370"/>
        <v/>
      </c>
      <c r="DI123" s="231" t="str">
        <f t="shared" si="370"/>
        <v/>
      </c>
      <c r="DJ123" s="231" t="str">
        <f t="shared" si="370"/>
        <v/>
      </c>
      <c r="DK123" s="231" t="str">
        <f t="shared" si="370"/>
        <v/>
      </c>
      <c r="DL123" s="231" t="str">
        <f t="shared" si="370"/>
        <v/>
      </c>
      <c r="DM123" s="231" t="str">
        <f t="shared" si="371"/>
        <v/>
      </c>
      <c r="DN123" s="231" t="str">
        <f t="shared" si="371"/>
        <v/>
      </c>
      <c r="DO123" s="231" t="str">
        <f t="shared" si="371"/>
        <v/>
      </c>
      <c r="DP123" s="231" t="str">
        <f t="shared" si="371"/>
        <v/>
      </c>
      <c r="DQ123" s="231" t="str">
        <f t="shared" si="371"/>
        <v/>
      </c>
      <c r="DR123" s="231" t="str">
        <f t="shared" si="371"/>
        <v/>
      </c>
      <c r="DS123" s="231" t="str">
        <f t="shared" si="371"/>
        <v/>
      </c>
      <c r="DT123" s="231" t="str">
        <f t="shared" si="371"/>
        <v/>
      </c>
      <c r="DU123" s="231" t="str">
        <f t="shared" si="371"/>
        <v/>
      </c>
      <c r="DV123" s="231" t="str">
        <f t="shared" si="371"/>
        <v/>
      </c>
      <c r="DW123" s="232"/>
      <c r="DX123" s="232"/>
      <c r="DZ123" s="212">
        <f t="shared" si="372"/>
        <v>5</v>
      </c>
      <c r="EA123" s="224" t="str">
        <f t="shared" si="350"/>
        <v>Buck Colihue</v>
      </c>
      <c r="EB123" s="225">
        <f t="shared" si="351"/>
        <v>0</v>
      </c>
      <c r="EC123" s="225">
        <f t="shared" si="351"/>
        <v>0</v>
      </c>
      <c r="ED123" s="225">
        <f t="shared" si="351"/>
        <v>0</v>
      </c>
      <c r="EE123" s="225">
        <f t="shared" si="351"/>
        <v>0</v>
      </c>
      <c r="EF123" s="225">
        <f t="shared" si="352"/>
        <v>0</v>
      </c>
      <c r="EG123" s="225">
        <f t="shared" si="353"/>
        <v>0</v>
      </c>
      <c r="EH123" s="212"/>
      <c r="EI123" s="212" t="s">
        <v>278</v>
      </c>
      <c r="EJ123" s="211" t="str">
        <f>IF(EF169=0,"sd",EJ122/EJ121)</f>
        <v>sd</v>
      </c>
      <c r="EK123" s="214"/>
      <c r="EL123" s="212">
        <f t="shared" si="373"/>
        <v>5</v>
      </c>
      <c r="EM123" s="224" t="str">
        <f t="shared" si="354"/>
        <v>Buck Colihue</v>
      </c>
      <c r="EN123" s="225">
        <f>IFERROR(INDEX(RTO3CF,$EL123,'ANVA-MDS'!EB$7),0)</f>
        <v>2008.0701754385962</v>
      </c>
      <c r="EO123" s="225">
        <f>IFERROR(INDEX(RTO3CF,$EL123,'ANVA-MDS'!EC$7),0)</f>
        <v>1316.046783625731</v>
      </c>
      <c r="EP123" s="225">
        <f>IFERROR(INDEX(RTO3CF,$EL123,'ANVA-MDS'!ED$7),0)</f>
        <v>2055.2631578947367</v>
      </c>
      <c r="EQ123" s="225">
        <f>IFERROR(INDEX(RTO3CF,$EL123,'ANVA-MDS'!EE$7),0)</f>
        <v>0</v>
      </c>
      <c r="ER123" s="225">
        <f t="shared" si="355"/>
        <v>3</v>
      </c>
      <c r="ES123" s="225">
        <f t="shared" si="356"/>
        <v>5379.3801169590643</v>
      </c>
      <c r="ET123" s="212"/>
      <c r="EU123" s="212" t="s">
        <v>278</v>
      </c>
      <c r="EV123" s="211">
        <f>IF(ER169=0,"sd",EV122/EV121)</f>
        <v>2251.5256660168943</v>
      </c>
      <c r="EW123" s="214"/>
      <c r="EX123" s="225">
        <f t="shared" si="357"/>
        <v>5379.3801169590643</v>
      </c>
      <c r="EY123" s="212" t="s">
        <v>278</v>
      </c>
      <c r="EZ123" s="211" t="str">
        <f>IF(EZ138=0,"sd",EZ122/EZ121)</f>
        <v>sd</v>
      </c>
    </row>
    <row r="124" spans="1:156" ht="12.75" customHeight="1" x14ac:dyDescent="0.25">
      <c r="A124" s="236" t="s">
        <v>108</v>
      </c>
      <c r="B124" s="220" t="str">
        <f>'ANVA-MDS'!EJ125</f>
        <v>sd</v>
      </c>
      <c r="C124" s="237" t="str">
        <f>'ANVA-MDS'!EJ129</f>
        <v>sd</v>
      </c>
      <c r="D124" s="238" t="str">
        <f>IFERROR(C124/B124,"sd")</f>
        <v>sd</v>
      </c>
      <c r="E124" s="238" t="str">
        <f>IFERROR(D124/D126,"sd")</f>
        <v>sd</v>
      </c>
      <c r="F124" s="239" t="str">
        <f>IFERROR(FDIST(E124,B124,B126),"sd")</f>
        <v>sd</v>
      </c>
      <c r="G124" s="228">
        <v>0.05</v>
      </c>
      <c r="H124" s="196" t="str">
        <f>IF(F124&gt;G124,"ns",IF(F124&lt;0.001,"***",IF(F124&lt;0.01,"**",IF(F124&lt;0.05,"*",""))))</f>
        <v>ns</v>
      </c>
      <c r="J124" s="228">
        <v>5</v>
      </c>
      <c r="K124" s="229" t="str">
        <f t="shared" si="358"/>
        <v>Buck Colihue</v>
      </c>
      <c r="L124" s="230">
        <f t="shared" si="359"/>
        <v>4.5000000000000004E-4</v>
      </c>
      <c r="M124" s="230" t="str">
        <f t="shared" si="360"/>
        <v>ns</v>
      </c>
      <c r="N124" s="230" t="str">
        <f t="shared" si="360"/>
        <v>ns</v>
      </c>
      <c r="O124" s="230" t="str">
        <f t="shared" si="360"/>
        <v>ns</v>
      </c>
      <c r="P124" s="230" t="str">
        <f t="shared" si="360"/>
        <v>ns</v>
      </c>
      <c r="Q124" s="230" t="str">
        <f t="shared" si="360"/>
        <v>ns</v>
      </c>
      <c r="R124" s="230" t="str">
        <f t="shared" si="360"/>
        <v/>
      </c>
      <c r="S124" s="230" t="str">
        <f t="shared" si="360"/>
        <v/>
      </c>
      <c r="T124" s="230" t="str">
        <f t="shared" si="360"/>
        <v/>
      </c>
      <c r="U124" s="230" t="str">
        <f t="shared" si="360"/>
        <v/>
      </c>
      <c r="V124" s="230" t="str">
        <f t="shared" si="360"/>
        <v/>
      </c>
      <c r="W124" s="230" t="str">
        <f t="shared" si="361"/>
        <v/>
      </c>
      <c r="X124" s="230" t="str">
        <f t="shared" si="361"/>
        <v/>
      </c>
      <c r="Y124" s="230" t="str">
        <f t="shared" si="361"/>
        <v/>
      </c>
      <c r="Z124" s="230" t="str">
        <f t="shared" si="361"/>
        <v/>
      </c>
      <c r="AA124" s="230" t="str">
        <f t="shared" si="361"/>
        <v/>
      </c>
      <c r="AB124" s="230" t="str">
        <f t="shared" si="361"/>
        <v/>
      </c>
      <c r="AC124" s="230" t="str">
        <f t="shared" si="361"/>
        <v/>
      </c>
      <c r="AD124" s="230" t="str">
        <f t="shared" si="361"/>
        <v/>
      </c>
      <c r="AE124" s="230" t="str">
        <f t="shared" si="361"/>
        <v/>
      </c>
      <c r="AF124" s="230" t="str">
        <f t="shared" si="361"/>
        <v/>
      </c>
      <c r="AG124" s="230" t="str">
        <f t="shared" si="362"/>
        <v/>
      </c>
      <c r="AH124" s="230" t="str">
        <f t="shared" si="362"/>
        <v/>
      </c>
      <c r="AI124" s="230" t="str">
        <f t="shared" si="362"/>
        <v/>
      </c>
      <c r="AJ124" s="230" t="str">
        <f t="shared" si="362"/>
        <v/>
      </c>
      <c r="AK124" s="230" t="str">
        <f t="shared" si="362"/>
        <v/>
      </c>
      <c r="AL124" s="230" t="str">
        <f t="shared" si="362"/>
        <v/>
      </c>
      <c r="AM124" s="230" t="str">
        <f t="shared" si="362"/>
        <v/>
      </c>
      <c r="AN124" s="230" t="str">
        <f t="shared" si="362"/>
        <v/>
      </c>
      <c r="AO124" s="230" t="str">
        <f t="shared" si="362"/>
        <v/>
      </c>
      <c r="AP124" s="230" t="str">
        <f t="shared" si="362"/>
        <v/>
      </c>
      <c r="AQ124" s="230" t="str">
        <f t="shared" si="363"/>
        <v/>
      </c>
      <c r="AR124" s="230" t="str">
        <f t="shared" si="363"/>
        <v/>
      </c>
      <c r="AS124" s="230" t="str">
        <f t="shared" si="363"/>
        <v/>
      </c>
      <c r="AT124" s="230" t="str">
        <f t="shared" si="363"/>
        <v/>
      </c>
      <c r="AU124" s="230" t="str">
        <f t="shared" si="363"/>
        <v/>
      </c>
      <c r="AV124" s="230" t="str">
        <f t="shared" si="363"/>
        <v/>
      </c>
      <c r="AW124" s="230" t="str">
        <f t="shared" si="363"/>
        <v/>
      </c>
      <c r="AX124" s="230" t="str">
        <f t="shared" si="363"/>
        <v/>
      </c>
      <c r="AY124" s="230" t="str">
        <f t="shared" si="363"/>
        <v/>
      </c>
      <c r="AZ124" s="230" t="str">
        <f t="shared" si="363"/>
        <v/>
      </c>
      <c r="BA124" s="230" t="str">
        <f t="shared" si="364"/>
        <v/>
      </c>
      <c r="BB124" s="230" t="str">
        <f t="shared" si="364"/>
        <v/>
      </c>
      <c r="BC124" s="230" t="str">
        <f t="shared" si="364"/>
        <v/>
      </c>
      <c r="BD124" s="230" t="str">
        <f t="shared" si="364"/>
        <v/>
      </c>
      <c r="BE124" s="230" t="str">
        <f t="shared" si="364"/>
        <v/>
      </c>
      <c r="BF124" s="230" t="str">
        <f t="shared" si="364"/>
        <v/>
      </c>
      <c r="BG124" s="230" t="str">
        <f t="shared" si="364"/>
        <v/>
      </c>
      <c r="BH124" s="230" t="str">
        <f t="shared" si="364"/>
        <v/>
      </c>
      <c r="BI124" s="230" t="str">
        <f t="shared" si="364"/>
        <v/>
      </c>
      <c r="BJ124" s="230" t="str">
        <f t="shared" si="364"/>
        <v/>
      </c>
      <c r="BM124" s="236" t="s">
        <v>108</v>
      </c>
      <c r="BN124" s="220">
        <f>'ANVA-MDS'!EV125</f>
        <v>11</v>
      </c>
      <c r="BO124" s="237">
        <f>'ANVA-MDS'!EV129</f>
        <v>17804403.988539666</v>
      </c>
      <c r="BP124" s="238">
        <f>IFERROR(BO124/BN124,"sd")</f>
        <v>1618582.1807763332</v>
      </c>
      <c r="BQ124" s="238">
        <f>IFERROR(BP124/BP126,"sd")</f>
        <v>10.792891237905001</v>
      </c>
      <c r="BR124" s="239">
        <f>IFERROR(FDIST(BQ124,BN124,BN126),"sd")</f>
        <v>1.691295436038465E-6</v>
      </c>
      <c r="BS124" s="228">
        <v>0.05</v>
      </c>
      <c r="BT124" s="196" t="str">
        <f>IF(BR124&gt;BS124,"ns",IF(BR124&lt;0.001,"***",IF(BR124&lt;0.01,"**",IF(BR124&lt;0.05,"*",""))))</f>
        <v>***</v>
      </c>
      <c r="BV124" s="228">
        <v>5</v>
      </c>
      <c r="BW124" s="229" t="str">
        <f t="shared" si="365"/>
        <v xml:space="preserve"> ÑANDUBAY</v>
      </c>
      <c r="BX124" s="230">
        <f t="shared" si="366"/>
        <v>2693.1520467836258</v>
      </c>
      <c r="BY124" s="231" t="str">
        <f t="shared" si="367"/>
        <v>ns</v>
      </c>
      <c r="BZ124" s="231" t="str">
        <f t="shared" si="367"/>
        <v>ns</v>
      </c>
      <c r="CA124" s="231" t="str">
        <f t="shared" si="367"/>
        <v>ns</v>
      </c>
      <c r="CB124" s="231" t="str">
        <f t="shared" si="367"/>
        <v>ns</v>
      </c>
      <c r="CC124" s="231" t="str">
        <f t="shared" si="367"/>
        <v>ns</v>
      </c>
      <c r="CD124" s="231" t="str">
        <f t="shared" si="367"/>
        <v/>
      </c>
      <c r="CE124" s="231" t="str">
        <f t="shared" si="367"/>
        <v/>
      </c>
      <c r="CF124" s="231" t="str">
        <f t="shared" si="367"/>
        <v/>
      </c>
      <c r="CG124" s="231" t="str">
        <f t="shared" si="367"/>
        <v/>
      </c>
      <c r="CH124" s="231" t="str">
        <f t="shared" si="367"/>
        <v/>
      </c>
      <c r="CI124" s="231" t="str">
        <f t="shared" si="368"/>
        <v/>
      </c>
      <c r="CJ124" s="231" t="str">
        <f t="shared" si="368"/>
        <v/>
      </c>
      <c r="CK124" s="231" t="str">
        <f t="shared" si="368"/>
        <v/>
      </c>
      <c r="CL124" s="231" t="str">
        <f t="shared" si="368"/>
        <v/>
      </c>
      <c r="CM124" s="231" t="str">
        <f t="shared" si="368"/>
        <v/>
      </c>
      <c r="CN124" s="231" t="str">
        <f t="shared" si="368"/>
        <v/>
      </c>
      <c r="CO124" s="231" t="str">
        <f t="shared" si="368"/>
        <v/>
      </c>
      <c r="CP124" s="231" t="str">
        <f t="shared" si="368"/>
        <v/>
      </c>
      <c r="CQ124" s="231" t="str">
        <f t="shared" si="368"/>
        <v/>
      </c>
      <c r="CR124" s="231" t="str">
        <f t="shared" si="368"/>
        <v/>
      </c>
      <c r="CS124" s="231" t="str">
        <f t="shared" si="369"/>
        <v/>
      </c>
      <c r="CT124" s="231" t="str">
        <f t="shared" si="369"/>
        <v/>
      </c>
      <c r="CU124" s="231" t="str">
        <f t="shared" si="369"/>
        <v/>
      </c>
      <c r="CV124" s="231" t="str">
        <f t="shared" si="369"/>
        <v/>
      </c>
      <c r="CW124" s="231" t="str">
        <f t="shared" si="369"/>
        <v/>
      </c>
      <c r="CX124" s="231" t="str">
        <f t="shared" si="369"/>
        <v/>
      </c>
      <c r="CY124" s="231" t="str">
        <f t="shared" si="369"/>
        <v/>
      </c>
      <c r="CZ124" s="231" t="str">
        <f t="shared" si="369"/>
        <v/>
      </c>
      <c r="DA124" s="231" t="str">
        <f t="shared" si="369"/>
        <v/>
      </c>
      <c r="DB124" s="231" t="str">
        <f t="shared" si="369"/>
        <v/>
      </c>
      <c r="DC124" s="231" t="str">
        <f t="shared" si="370"/>
        <v/>
      </c>
      <c r="DD124" s="231" t="str">
        <f t="shared" si="370"/>
        <v/>
      </c>
      <c r="DE124" s="231" t="str">
        <f t="shared" si="370"/>
        <v/>
      </c>
      <c r="DF124" s="231" t="str">
        <f t="shared" si="370"/>
        <v/>
      </c>
      <c r="DG124" s="231" t="str">
        <f t="shared" si="370"/>
        <v/>
      </c>
      <c r="DH124" s="231" t="str">
        <f t="shared" si="370"/>
        <v/>
      </c>
      <c r="DI124" s="231" t="str">
        <f t="shared" si="370"/>
        <v/>
      </c>
      <c r="DJ124" s="231" t="str">
        <f t="shared" si="370"/>
        <v/>
      </c>
      <c r="DK124" s="231" t="str">
        <f t="shared" si="370"/>
        <v/>
      </c>
      <c r="DL124" s="231" t="str">
        <f t="shared" si="370"/>
        <v/>
      </c>
      <c r="DM124" s="231" t="str">
        <f t="shared" si="371"/>
        <v/>
      </c>
      <c r="DN124" s="231" t="str">
        <f t="shared" si="371"/>
        <v/>
      </c>
      <c r="DO124" s="231" t="str">
        <f t="shared" si="371"/>
        <v/>
      </c>
      <c r="DP124" s="231" t="str">
        <f t="shared" si="371"/>
        <v/>
      </c>
      <c r="DQ124" s="231" t="str">
        <f t="shared" si="371"/>
        <v/>
      </c>
      <c r="DR124" s="231" t="str">
        <f t="shared" si="371"/>
        <v/>
      </c>
      <c r="DS124" s="231" t="str">
        <f t="shared" si="371"/>
        <v/>
      </c>
      <c r="DT124" s="231" t="str">
        <f t="shared" si="371"/>
        <v/>
      </c>
      <c r="DU124" s="231" t="str">
        <f t="shared" si="371"/>
        <v/>
      </c>
      <c r="DV124" s="231" t="str">
        <f t="shared" si="371"/>
        <v/>
      </c>
      <c r="DW124" s="232"/>
      <c r="DX124" s="232"/>
      <c r="DZ124" s="212">
        <f t="shared" si="372"/>
        <v>6</v>
      </c>
      <c r="EA124" s="224" t="str">
        <f t="shared" si="350"/>
        <v xml:space="preserve"> ALGARROBO</v>
      </c>
      <c r="EB124" s="225">
        <f t="shared" si="351"/>
        <v>0</v>
      </c>
      <c r="EC124" s="225">
        <f t="shared" si="351"/>
        <v>0</v>
      </c>
      <c r="ED124" s="225">
        <f t="shared" si="351"/>
        <v>0</v>
      </c>
      <c r="EE124" s="225">
        <f t="shared" si="351"/>
        <v>0</v>
      </c>
      <c r="EF124" s="225">
        <f t="shared" si="352"/>
        <v>0</v>
      </c>
      <c r="EG124" s="225">
        <f t="shared" si="353"/>
        <v>0</v>
      </c>
      <c r="EH124" s="212"/>
      <c r="EI124" s="212" t="s">
        <v>279</v>
      </c>
      <c r="EJ124" s="211" t="str">
        <f>IF(EF169=0,"sd",EJ122^2/EJ121)</f>
        <v>sd</v>
      </c>
      <c r="EK124" s="214"/>
      <c r="EL124" s="212">
        <f t="shared" si="373"/>
        <v>6</v>
      </c>
      <c r="EM124" s="224" t="str">
        <f t="shared" si="354"/>
        <v xml:space="preserve"> ALGARROBO</v>
      </c>
      <c r="EN124" s="225">
        <f>IFERROR(INDEX(RTO3CF,$EL124,'ANVA-MDS'!EB$7),0)</f>
        <v>961</v>
      </c>
      <c r="EO124" s="225">
        <f>IFERROR(INDEX(RTO3CF,$EL124,'ANVA-MDS'!EC$7),0)</f>
        <v>759.88304093567251</v>
      </c>
      <c r="EP124" s="225">
        <f>IFERROR(INDEX(RTO3CF,$EL124,'ANVA-MDS'!ED$7),0)</f>
        <v>1048.5380116959063</v>
      </c>
      <c r="EQ124" s="225">
        <f>IFERROR(INDEX(RTO3CF,$EL124,'ANVA-MDS'!EE$7),0)</f>
        <v>0</v>
      </c>
      <c r="ER124" s="225">
        <f t="shared" si="355"/>
        <v>3</v>
      </c>
      <c r="ES124" s="225">
        <f t="shared" si="356"/>
        <v>2769.4210526315787</v>
      </c>
      <c r="ET124" s="212"/>
      <c r="EU124" s="212" t="s">
        <v>279</v>
      </c>
      <c r="EV124" s="211">
        <f>IF(ER169=0,"sd",EV122^2/EV121)</f>
        <v>182497241.69038147</v>
      </c>
      <c r="EW124" s="214"/>
      <c r="EX124" s="225">
        <f t="shared" si="357"/>
        <v>2769.4210526315787</v>
      </c>
      <c r="EY124" s="212" t="s">
        <v>279</v>
      </c>
      <c r="EZ124" s="211" t="str">
        <f>IF(EZ138=0,"sd",EZ122^2/EZ121)</f>
        <v>sd</v>
      </c>
    </row>
    <row r="125" spans="1:156" ht="12.75" customHeight="1" x14ac:dyDescent="0.25">
      <c r="A125" s="236" t="s">
        <v>280</v>
      </c>
      <c r="B125" s="220" t="str">
        <f>'ANVA-MDS'!EJ126</f>
        <v>sd</v>
      </c>
      <c r="C125" s="237" t="str">
        <f>'ANVA-MDS'!EJ130</f>
        <v>sd</v>
      </c>
      <c r="D125" s="238" t="str">
        <f t="shared" ref="D125:D126" si="374">IFERROR(C125/B125,"sd")</f>
        <v>sd</v>
      </c>
      <c r="E125" s="238" t="str">
        <f>IFERROR(D125/D126,"sd")</f>
        <v>sd</v>
      </c>
      <c r="F125" s="239" t="str">
        <f>IFERROR(FDIST(E125,B125,B126),"sd")</f>
        <v>sd</v>
      </c>
      <c r="G125" s="228">
        <v>0.05</v>
      </c>
      <c r="H125" s="196" t="str">
        <f>IF(F125&gt;G125,"ns",IF(F125&lt;0.001,"***",IF(F125&lt;0.01,"**",IF(F125&lt;0.05,"*",""))))</f>
        <v>ns</v>
      </c>
      <c r="J125" s="228">
        <v>6</v>
      </c>
      <c r="K125" s="229" t="str">
        <f t="shared" si="358"/>
        <v xml:space="preserve"> ALGARROBO</v>
      </c>
      <c r="L125" s="230">
        <f t="shared" si="359"/>
        <v>4.4000000000000002E-4</v>
      </c>
      <c r="M125" s="230" t="str">
        <f t="shared" si="360"/>
        <v>ns</v>
      </c>
      <c r="N125" s="230" t="str">
        <f t="shared" si="360"/>
        <v>ns</v>
      </c>
      <c r="O125" s="230" t="str">
        <f t="shared" si="360"/>
        <v>ns</v>
      </c>
      <c r="P125" s="230" t="str">
        <f t="shared" si="360"/>
        <v>ns</v>
      </c>
      <c r="Q125" s="230" t="str">
        <f t="shared" si="360"/>
        <v>ns</v>
      </c>
      <c r="R125" s="230" t="str">
        <f t="shared" si="360"/>
        <v>ns</v>
      </c>
      <c r="S125" s="230" t="str">
        <f t="shared" si="360"/>
        <v/>
      </c>
      <c r="T125" s="230" t="str">
        <f t="shared" si="360"/>
        <v/>
      </c>
      <c r="U125" s="230" t="str">
        <f t="shared" si="360"/>
        <v/>
      </c>
      <c r="V125" s="230" t="str">
        <f t="shared" si="360"/>
        <v/>
      </c>
      <c r="W125" s="230" t="str">
        <f t="shared" si="361"/>
        <v/>
      </c>
      <c r="X125" s="230" t="str">
        <f t="shared" si="361"/>
        <v/>
      </c>
      <c r="Y125" s="230" t="str">
        <f t="shared" si="361"/>
        <v/>
      </c>
      <c r="Z125" s="230" t="str">
        <f t="shared" si="361"/>
        <v/>
      </c>
      <c r="AA125" s="230" t="str">
        <f t="shared" si="361"/>
        <v/>
      </c>
      <c r="AB125" s="230" t="str">
        <f t="shared" si="361"/>
        <v/>
      </c>
      <c r="AC125" s="230" t="str">
        <f t="shared" si="361"/>
        <v/>
      </c>
      <c r="AD125" s="230" t="str">
        <f t="shared" si="361"/>
        <v/>
      </c>
      <c r="AE125" s="230" t="str">
        <f t="shared" si="361"/>
        <v/>
      </c>
      <c r="AF125" s="230" t="str">
        <f t="shared" si="361"/>
        <v/>
      </c>
      <c r="AG125" s="230" t="str">
        <f t="shared" si="362"/>
        <v/>
      </c>
      <c r="AH125" s="230" t="str">
        <f t="shared" si="362"/>
        <v/>
      </c>
      <c r="AI125" s="230" t="str">
        <f t="shared" si="362"/>
        <v/>
      </c>
      <c r="AJ125" s="230" t="str">
        <f t="shared" si="362"/>
        <v/>
      </c>
      <c r="AK125" s="230" t="str">
        <f t="shared" si="362"/>
        <v/>
      </c>
      <c r="AL125" s="230" t="str">
        <f t="shared" si="362"/>
        <v/>
      </c>
      <c r="AM125" s="230" t="str">
        <f t="shared" si="362"/>
        <v/>
      </c>
      <c r="AN125" s="230" t="str">
        <f t="shared" si="362"/>
        <v/>
      </c>
      <c r="AO125" s="230" t="str">
        <f t="shared" si="362"/>
        <v/>
      </c>
      <c r="AP125" s="230" t="str">
        <f t="shared" si="362"/>
        <v/>
      </c>
      <c r="AQ125" s="230" t="str">
        <f t="shared" si="363"/>
        <v/>
      </c>
      <c r="AR125" s="230" t="str">
        <f t="shared" si="363"/>
        <v/>
      </c>
      <c r="AS125" s="230" t="str">
        <f t="shared" si="363"/>
        <v/>
      </c>
      <c r="AT125" s="230" t="str">
        <f t="shared" si="363"/>
        <v/>
      </c>
      <c r="AU125" s="230" t="str">
        <f t="shared" si="363"/>
        <v/>
      </c>
      <c r="AV125" s="230" t="str">
        <f t="shared" si="363"/>
        <v/>
      </c>
      <c r="AW125" s="230" t="str">
        <f t="shared" si="363"/>
        <v/>
      </c>
      <c r="AX125" s="230" t="str">
        <f t="shared" si="363"/>
        <v/>
      </c>
      <c r="AY125" s="230" t="str">
        <f t="shared" si="363"/>
        <v/>
      </c>
      <c r="AZ125" s="230" t="str">
        <f t="shared" si="363"/>
        <v/>
      </c>
      <c r="BA125" s="230" t="str">
        <f t="shared" si="364"/>
        <v/>
      </c>
      <c r="BB125" s="230" t="str">
        <f t="shared" si="364"/>
        <v/>
      </c>
      <c r="BC125" s="230" t="str">
        <f t="shared" si="364"/>
        <v/>
      </c>
      <c r="BD125" s="230" t="str">
        <f t="shared" si="364"/>
        <v/>
      </c>
      <c r="BE125" s="230" t="str">
        <f t="shared" si="364"/>
        <v/>
      </c>
      <c r="BF125" s="230" t="str">
        <f t="shared" si="364"/>
        <v/>
      </c>
      <c r="BG125" s="230" t="str">
        <f t="shared" si="364"/>
        <v/>
      </c>
      <c r="BH125" s="230" t="str">
        <f t="shared" si="364"/>
        <v/>
      </c>
      <c r="BI125" s="230" t="str">
        <f t="shared" si="364"/>
        <v/>
      </c>
      <c r="BJ125" s="230" t="str">
        <f t="shared" si="364"/>
        <v/>
      </c>
      <c r="BM125" s="236" t="s">
        <v>280</v>
      </c>
      <c r="BN125" s="220">
        <f>'ANVA-MDS'!EV126</f>
        <v>2</v>
      </c>
      <c r="BO125" s="237">
        <f>'ANVA-MDS'!EV130</f>
        <v>16940.901852041483</v>
      </c>
      <c r="BP125" s="238">
        <f t="shared" ref="BP125:BP126" si="375">IFERROR(BO125/BN125,"sd")</f>
        <v>8470.4509260207415</v>
      </c>
      <c r="BQ125" s="238">
        <f>IFERROR(BP125/BP126,"sd")</f>
        <v>5.6481936268879943E-2</v>
      </c>
      <c r="BR125" s="239">
        <f>IFERROR(FDIST(BQ125,BN125,BN126),"sd")</f>
        <v>0.9452201447150117</v>
      </c>
      <c r="BS125" s="228">
        <v>0.05</v>
      </c>
      <c r="BT125" s="196" t="str">
        <f>IF(BR125&gt;BS125,"ns",IF(BR125&lt;0.001,"***",IF(BR125&lt;0.01,"**",IF(BR125&lt;0.05,"*",""))))</f>
        <v>ns</v>
      </c>
      <c r="BV125" s="228">
        <v>6</v>
      </c>
      <c r="BW125" s="229" t="str">
        <f t="shared" si="365"/>
        <v>ACA 603</v>
      </c>
      <c r="BX125" s="230">
        <f t="shared" si="366"/>
        <v>2511.1150097465884</v>
      </c>
      <c r="BY125" s="231" t="str">
        <f t="shared" si="367"/>
        <v>ns</v>
      </c>
      <c r="BZ125" s="231" t="str">
        <f t="shared" si="367"/>
        <v>ns</v>
      </c>
      <c r="CA125" s="231" t="str">
        <f t="shared" si="367"/>
        <v>ns</v>
      </c>
      <c r="CB125" s="231" t="str">
        <f t="shared" si="367"/>
        <v>ns</v>
      </c>
      <c r="CC125" s="231" t="str">
        <f t="shared" si="367"/>
        <v>ns</v>
      </c>
      <c r="CD125" s="231" t="str">
        <f t="shared" si="367"/>
        <v>ns</v>
      </c>
      <c r="CE125" s="231" t="str">
        <f t="shared" si="367"/>
        <v/>
      </c>
      <c r="CF125" s="231" t="str">
        <f t="shared" si="367"/>
        <v/>
      </c>
      <c r="CG125" s="231" t="str">
        <f t="shared" si="367"/>
        <v/>
      </c>
      <c r="CH125" s="231" t="str">
        <f t="shared" si="367"/>
        <v/>
      </c>
      <c r="CI125" s="231" t="str">
        <f t="shared" si="368"/>
        <v/>
      </c>
      <c r="CJ125" s="231" t="str">
        <f t="shared" si="368"/>
        <v/>
      </c>
      <c r="CK125" s="231" t="str">
        <f t="shared" si="368"/>
        <v/>
      </c>
      <c r="CL125" s="231" t="str">
        <f t="shared" si="368"/>
        <v/>
      </c>
      <c r="CM125" s="231" t="str">
        <f t="shared" si="368"/>
        <v/>
      </c>
      <c r="CN125" s="231" t="str">
        <f t="shared" si="368"/>
        <v/>
      </c>
      <c r="CO125" s="231" t="str">
        <f t="shared" si="368"/>
        <v/>
      </c>
      <c r="CP125" s="231" t="str">
        <f t="shared" si="368"/>
        <v/>
      </c>
      <c r="CQ125" s="231" t="str">
        <f t="shared" si="368"/>
        <v/>
      </c>
      <c r="CR125" s="231" t="str">
        <f t="shared" si="368"/>
        <v/>
      </c>
      <c r="CS125" s="231" t="str">
        <f t="shared" si="369"/>
        <v/>
      </c>
      <c r="CT125" s="231" t="str">
        <f t="shared" si="369"/>
        <v/>
      </c>
      <c r="CU125" s="231" t="str">
        <f t="shared" si="369"/>
        <v/>
      </c>
      <c r="CV125" s="231" t="str">
        <f t="shared" si="369"/>
        <v/>
      </c>
      <c r="CW125" s="231" t="str">
        <f t="shared" si="369"/>
        <v/>
      </c>
      <c r="CX125" s="231" t="str">
        <f t="shared" si="369"/>
        <v/>
      </c>
      <c r="CY125" s="231" t="str">
        <f t="shared" si="369"/>
        <v/>
      </c>
      <c r="CZ125" s="231" t="str">
        <f t="shared" si="369"/>
        <v/>
      </c>
      <c r="DA125" s="231" t="str">
        <f t="shared" si="369"/>
        <v/>
      </c>
      <c r="DB125" s="231" t="str">
        <f t="shared" si="369"/>
        <v/>
      </c>
      <c r="DC125" s="231" t="str">
        <f t="shared" si="370"/>
        <v/>
      </c>
      <c r="DD125" s="231" t="str">
        <f t="shared" si="370"/>
        <v/>
      </c>
      <c r="DE125" s="231" t="str">
        <f t="shared" si="370"/>
        <v/>
      </c>
      <c r="DF125" s="231" t="str">
        <f t="shared" si="370"/>
        <v/>
      </c>
      <c r="DG125" s="231" t="str">
        <f t="shared" si="370"/>
        <v/>
      </c>
      <c r="DH125" s="231" t="str">
        <f t="shared" si="370"/>
        <v/>
      </c>
      <c r="DI125" s="231" t="str">
        <f t="shared" si="370"/>
        <v/>
      </c>
      <c r="DJ125" s="231" t="str">
        <f t="shared" si="370"/>
        <v/>
      </c>
      <c r="DK125" s="231" t="str">
        <f t="shared" si="370"/>
        <v/>
      </c>
      <c r="DL125" s="231" t="str">
        <f t="shared" si="370"/>
        <v/>
      </c>
      <c r="DM125" s="231" t="str">
        <f t="shared" si="371"/>
        <v/>
      </c>
      <c r="DN125" s="231" t="str">
        <f t="shared" si="371"/>
        <v/>
      </c>
      <c r="DO125" s="231" t="str">
        <f t="shared" si="371"/>
        <v/>
      </c>
      <c r="DP125" s="231" t="str">
        <f t="shared" si="371"/>
        <v/>
      </c>
      <c r="DQ125" s="231" t="str">
        <f t="shared" si="371"/>
        <v/>
      </c>
      <c r="DR125" s="231" t="str">
        <f t="shared" si="371"/>
        <v/>
      </c>
      <c r="DS125" s="231" t="str">
        <f t="shared" si="371"/>
        <v/>
      </c>
      <c r="DT125" s="231" t="str">
        <f t="shared" si="371"/>
        <v/>
      </c>
      <c r="DU125" s="231" t="str">
        <f t="shared" si="371"/>
        <v/>
      </c>
      <c r="DV125" s="231" t="str">
        <f t="shared" si="371"/>
        <v/>
      </c>
      <c r="DW125" s="232"/>
      <c r="DX125" s="232"/>
      <c r="DZ125" s="212">
        <f t="shared" si="372"/>
        <v>7</v>
      </c>
      <c r="EA125" s="224" t="str">
        <f t="shared" si="350"/>
        <v xml:space="preserve"> PEHUEN</v>
      </c>
      <c r="EB125" s="225">
        <f t="shared" si="351"/>
        <v>0</v>
      </c>
      <c r="EC125" s="225">
        <f t="shared" si="351"/>
        <v>0</v>
      </c>
      <c r="ED125" s="225">
        <f t="shared" si="351"/>
        <v>0</v>
      </c>
      <c r="EE125" s="225">
        <f t="shared" si="351"/>
        <v>0</v>
      </c>
      <c r="EF125" s="225">
        <f t="shared" si="352"/>
        <v>0</v>
      </c>
      <c r="EG125" s="225">
        <f t="shared" si="353"/>
        <v>0</v>
      </c>
      <c r="EH125" s="212"/>
      <c r="EI125" s="212" t="s">
        <v>281</v>
      </c>
      <c r="EJ125" s="226" t="str">
        <f>IF(EF169=0,"sd",EJ119-1)</f>
        <v>sd</v>
      </c>
      <c r="EK125" s="214"/>
      <c r="EL125" s="212">
        <f t="shared" si="373"/>
        <v>7</v>
      </c>
      <c r="EM125" s="224" t="str">
        <f t="shared" si="354"/>
        <v xml:space="preserve"> PEHUEN</v>
      </c>
      <c r="EN125" s="225">
        <f>IFERROR(INDEX(RTO3CF,$EL125,'ANVA-MDS'!EB$7),0)</f>
        <v>3618.7134502923973</v>
      </c>
      <c r="EO125" s="225">
        <f>IFERROR(INDEX(RTO3CF,$EL125,'ANVA-MDS'!EC$7),0)</f>
        <v>3151.8304093567249</v>
      </c>
      <c r="EP125" s="225">
        <f>IFERROR(INDEX(RTO3CF,$EL125,'ANVA-MDS'!ED$7),0)</f>
        <v>2661.6783625730991</v>
      </c>
      <c r="EQ125" s="225">
        <f>IFERROR(INDEX(RTO3CF,$EL125,'ANVA-MDS'!EE$7),0)</f>
        <v>0</v>
      </c>
      <c r="ER125" s="225">
        <f t="shared" si="355"/>
        <v>3</v>
      </c>
      <c r="ES125" s="225">
        <f t="shared" si="356"/>
        <v>9432.2222222222208</v>
      </c>
      <c r="ET125" s="212"/>
      <c r="EU125" s="212" t="s">
        <v>281</v>
      </c>
      <c r="EV125" s="226">
        <f>IF(ER169=0,"sd",EV119-1)</f>
        <v>11</v>
      </c>
      <c r="EW125" s="214"/>
      <c r="EX125" s="225">
        <f t="shared" si="357"/>
        <v>9432.2222222222208</v>
      </c>
      <c r="EY125" s="212" t="s">
        <v>281</v>
      </c>
      <c r="EZ125" s="226" t="str">
        <f>IF(EZ138=0,"sd",EZ119-1)</f>
        <v>sd</v>
      </c>
    </row>
    <row r="126" spans="1:156" ht="12.75" customHeight="1" x14ac:dyDescent="0.25">
      <c r="A126" s="236" t="s">
        <v>282</v>
      </c>
      <c r="B126" s="240" t="str">
        <f>'ANVA-MDS'!EJ127</f>
        <v>sd</v>
      </c>
      <c r="C126" s="237" t="str">
        <f>'ANVA-MDS'!EJ131</f>
        <v>sd</v>
      </c>
      <c r="D126" s="238" t="str">
        <f t="shared" si="374"/>
        <v>sd</v>
      </c>
      <c r="E126" s="241"/>
      <c r="F126" s="241"/>
      <c r="J126" s="228">
        <v>7</v>
      </c>
      <c r="K126" s="229" t="str">
        <f t="shared" si="358"/>
        <v xml:space="preserve"> PEHUEN</v>
      </c>
      <c r="L126" s="230">
        <f t="shared" si="359"/>
        <v>4.3000000000000004E-4</v>
      </c>
      <c r="M126" s="230" t="str">
        <f t="shared" si="360"/>
        <v>ns</v>
      </c>
      <c r="N126" s="230" t="str">
        <f t="shared" si="360"/>
        <v>ns</v>
      </c>
      <c r="O126" s="230" t="str">
        <f t="shared" si="360"/>
        <v>ns</v>
      </c>
      <c r="P126" s="230" t="str">
        <f t="shared" si="360"/>
        <v>ns</v>
      </c>
      <c r="Q126" s="230" t="str">
        <f t="shared" si="360"/>
        <v>ns</v>
      </c>
      <c r="R126" s="230" t="str">
        <f t="shared" si="360"/>
        <v>ns</v>
      </c>
      <c r="S126" s="230" t="str">
        <f t="shared" si="360"/>
        <v>ns</v>
      </c>
      <c r="T126" s="230" t="str">
        <f t="shared" si="360"/>
        <v/>
      </c>
      <c r="U126" s="230" t="str">
        <f t="shared" si="360"/>
        <v/>
      </c>
      <c r="V126" s="230" t="str">
        <f t="shared" si="360"/>
        <v/>
      </c>
      <c r="W126" s="230" t="str">
        <f t="shared" si="361"/>
        <v/>
      </c>
      <c r="X126" s="230" t="str">
        <f t="shared" si="361"/>
        <v/>
      </c>
      <c r="Y126" s="230" t="str">
        <f t="shared" si="361"/>
        <v/>
      </c>
      <c r="Z126" s="230" t="str">
        <f t="shared" si="361"/>
        <v/>
      </c>
      <c r="AA126" s="230" t="str">
        <f t="shared" si="361"/>
        <v/>
      </c>
      <c r="AB126" s="230" t="str">
        <f t="shared" si="361"/>
        <v/>
      </c>
      <c r="AC126" s="230" t="str">
        <f t="shared" si="361"/>
        <v/>
      </c>
      <c r="AD126" s="230" t="str">
        <f t="shared" si="361"/>
        <v/>
      </c>
      <c r="AE126" s="230" t="str">
        <f t="shared" si="361"/>
        <v/>
      </c>
      <c r="AF126" s="230" t="str">
        <f t="shared" si="361"/>
        <v/>
      </c>
      <c r="AG126" s="230" t="str">
        <f t="shared" si="362"/>
        <v/>
      </c>
      <c r="AH126" s="230" t="str">
        <f t="shared" si="362"/>
        <v/>
      </c>
      <c r="AI126" s="230" t="str">
        <f t="shared" si="362"/>
        <v/>
      </c>
      <c r="AJ126" s="230" t="str">
        <f t="shared" si="362"/>
        <v/>
      </c>
      <c r="AK126" s="230" t="str">
        <f t="shared" si="362"/>
        <v/>
      </c>
      <c r="AL126" s="230" t="str">
        <f t="shared" si="362"/>
        <v/>
      </c>
      <c r="AM126" s="230" t="str">
        <f t="shared" si="362"/>
        <v/>
      </c>
      <c r="AN126" s="230" t="str">
        <f t="shared" si="362"/>
        <v/>
      </c>
      <c r="AO126" s="230" t="str">
        <f t="shared" si="362"/>
        <v/>
      </c>
      <c r="AP126" s="230" t="str">
        <f t="shared" si="362"/>
        <v/>
      </c>
      <c r="AQ126" s="230" t="str">
        <f t="shared" si="363"/>
        <v/>
      </c>
      <c r="AR126" s="230" t="str">
        <f t="shared" si="363"/>
        <v/>
      </c>
      <c r="AS126" s="230" t="str">
        <f t="shared" si="363"/>
        <v/>
      </c>
      <c r="AT126" s="230" t="str">
        <f t="shared" si="363"/>
        <v/>
      </c>
      <c r="AU126" s="230" t="str">
        <f t="shared" si="363"/>
        <v/>
      </c>
      <c r="AV126" s="230" t="str">
        <f t="shared" si="363"/>
        <v/>
      </c>
      <c r="AW126" s="230" t="str">
        <f t="shared" si="363"/>
        <v/>
      </c>
      <c r="AX126" s="230" t="str">
        <f t="shared" si="363"/>
        <v/>
      </c>
      <c r="AY126" s="230" t="str">
        <f t="shared" si="363"/>
        <v/>
      </c>
      <c r="AZ126" s="230" t="str">
        <f t="shared" si="363"/>
        <v/>
      </c>
      <c r="BA126" s="230" t="str">
        <f t="shared" si="364"/>
        <v/>
      </c>
      <c r="BB126" s="230" t="str">
        <f t="shared" si="364"/>
        <v/>
      </c>
      <c r="BC126" s="230" t="str">
        <f t="shared" si="364"/>
        <v/>
      </c>
      <c r="BD126" s="230" t="str">
        <f t="shared" si="364"/>
        <v/>
      </c>
      <c r="BE126" s="230" t="str">
        <f t="shared" si="364"/>
        <v/>
      </c>
      <c r="BF126" s="230" t="str">
        <f t="shared" si="364"/>
        <v/>
      </c>
      <c r="BG126" s="230" t="str">
        <f t="shared" si="364"/>
        <v/>
      </c>
      <c r="BH126" s="230" t="str">
        <f t="shared" si="364"/>
        <v/>
      </c>
      <c r="BI126" s="230" t="str">
        <f t="shared" si="364"/>
        <v/>
      </c>
      <c r="BJ126" s="230" t="str">
        <f t="shared" si="364"/>
        <v/>
      </c>
      <c r="BM126" s="236" t="s">
        <v>282</v>
      </c>
      <c r="BN126" s="240">
        <f>'ANVA-MDS'!EV127</f>
        <v>22</v>
      </c>
      <c r="BO126" s="237">
        <f>'ANVA-MDS'!EV131</f>
        <v>3299283.499867022</v>
      </c>
      <c r="BP126" s="238">
        <f t="shared" si="375"/>
        <v>149967.43181213737</v>
      </c>
      <c r="BQ126" s="241"/>
      <c r="BR126" s="241"/>
      <c r="BS126" s="197"/>
      <c r="BT126" s="197"/>
      <c r="BV126" s="228">
        <v>7</v>
      </c>
      <c r="BW126" s="229" t="str">
        <f t="shared" si="365"/>
        <v>MS INTA 415</v>
      </c>
      <c r="BX126" s="230">
        <f t="shared" si="366"/>
        <v>2181.4230019493175</v>
      </c>
      <c r="BY126" s="231" t="str">
        <f t="shared" si="367"/>
        <v>s</v>
      </c>
      <c r="BZ126" s="231" t="str">
        <f t="shared" si="367"/>
        <v>s</v>
      </c>
      <c r="CA126" s="231" t="str">
        <f t="shared" si="367"/>
        <v>s</v>
      </c>
      <c r="CB126" s="231" t="str">
        <f t="shared" si="367"/>
        <v>ns</v>
      </c>
      <c r="CC126" s="231" t="str">
        <f t="shared" si="367"/>
        <v>ns</v>
      </c>
      <c r="CD126" s="231" t="str">
        <f t="shared" si="367"/>
        <v>ns</v>
      </c>
      <c r="CE126" s="231" t="str">
        <f t="shared" si="367"/>
        <v>ns</v>
      </c>
      <c r="CF126" s="231" t="str">
        <f t="shared" si="367"/>
        <v/>
      </c>
      <c r="CG126" s="231" t="str">
        <f t="shared" si="367"/>
        <v/>
      </c>
      <c r="CH126" s="231" t="str">
        <f t="shared" si="367"/>
        <v/>
      </c>
      <c r="CI126" s="231" t="str">
        <f t="shared" si="368"/>
        <v/>
      </c>
      <c r="CJ126" s="231" t="str">
        <f t="shared" si="368"/>
        <v/>
      </c>
      <c r="CK126" s="231" t="str">
        <f t="shared" si="368"/>
        <v/>
      </c>
      <c r="CL126" s="231" t="str">
        <f t="shared" si="368"/>
        <v/>
      </c>
      <c r="CM126" s="231" t="str">
        <f t="shared" si="368"/>
        <v/>
      </c>
      <c r="CN126" s="231" t="str">
        <f t="shared" si="368"/>
        <v/>
      </c>
      <c r="CO126" s="231" t="str">
        <f t="shared" si="368"/>
        <v/>
      </c>
      <c r="CP126" s="231" t="str">
        <f t="shared" si="368"/>
        <v/>
      </c>
      <c r="CQ126" s="231" t="str">
        <f t="shared" si="368"/>
        <v/>
      </c>
      <c r="CR126" s="231" t="str">
        <f t="shared" si="368"/>
        <v/>
      </c>
      <c r="CS126" s="231" t="str">
        <f t="shared" si="369"/>
        <v/>
      </c>
      <c r="CT126" s="231" t="str">
        <f t="shared" si="369"/>
        <v/>
      </c>
      <c r="CU126" s="231" t="str">
        <f t="shared" si="369"/>
        <v/>
      </c>
      <c r="CV126" s="231" t="str">
        <f t="shared" si="369"/>
        <v/>
      </c>
      <c r="CW126" s="231" t="str">
        <f t="shared" si="369"/>
        <v/>
      </c>
      <c r="CX126" s="231" t="str">
        <f t="shared" si="369"/>
        <v/>
      </c>
      <c r="CY126" s="231" t="str">
        <f t="shared" si="369"/>
        <v/>
      </c>
      <c r="CZ126" s="231" t="str">
        <f t="shared" si="369"/>
        <v/>
      </c>
      <c r="DA126" s="231" t="str">
        <f t="shared" si="369"/>
        <v/>
      </c>
      <c r="DB126" s="231" t="str">
        <f t="shared" si="369"/>
        <v/>
      </c>
      <c r="DC126" s="231" t="str">
        <f t="shared" si="370"/>
        <v/>
      </c>
      <c r="DD126" s="231" t="str">
        <f t="shared" si="370"/>
        <v/>
      </c>
      <c r="DE126" s="231" t="str">
        <f t="shared" si="370"/>
        <v/>
      </c>
      <c r="DF126" s="231" t="str">
        <f t="shared" si="370"/>
        <v/>
      </c>
      <c r="DG126" s="231" t="str">
        <f t="shared" si="370"/>
        <v/>
      </c>
      <c r="DH126" s="231" t="str">
        <f t="shared" si="370"/>
        <v/>
      </c>
      <c r="DI126" s="231" t="str">
        <f t="shared" si="370"/>
        <v/>
      </c>
      <c r="DJ126" s="231" t="str">
        <f t="shared" si="370"/>
        <v/>
      </c>
      <c r="DK126" s="231" t="str">
        <f t="shared" si="370"/>
        <v/>
      </c>
      <c r="DL126" s="231" t="str">
        <f t="shared" si="370"/>
        <v/>
      </c>
      <c r="DM126" s="231" t="str">
        <f t="shared" si="371"/>
        <v/>
      </c>
      <c r="DN126" s="231" t="str">
        <f t="shared" si="371"/>
        <v/>
      </c>
      <c r="DO126" s="231" t="str">
        <f t="shared" si="371"/>
        <v/>
      </c>
      <c r="DP126" s="231" t="str">
        <f t="shared" si="371"/>
        <v/>
      </c>
      <c r="DQ126" s="231" t="str">
        <f t="shared" si="371"/>
        <v/>
      </c>
      <c r="DR126" s="231" t="str">
        <f t="shared" si="371"/>
        <v/>
      </c>
      <c r="DS126" s="231" t="str">
        <f t="shared" si="371"/>
        <v/>
      </c>
      <c r="DT126" s="231" t="str">
        <f t="shared" si="371"/>
        <v/>
      </c>
      <c r="DU126" s="231" t="str">
        <f t="shared" si="371"/>
        <v/>
      </c>
      <c r="DV126" s="231" t="str">
        <f t="shared" si="371"/>
        <v/>
      </c>
      <c r="DW126" s="232"/>
      <c r="DX126" s="232"/>
      <c r="DZ126" s="212">
        <f t="shared" si="372"/>
        <v>8</v>
      </c>
      <c r="EA126" s="224" t="str">
        <f t="shared" si="350"/>
        <v>Klein Favorito II</v>
      </c>
      <c r="EB126" s="225">
        <f t="shared" si="351"/>
        <v>0</v>
      </c>
      <c r="EC126" s="225">
        <f t="shared" si="351"/>
        <v>0</v>
      </c>
      <c r="ED126" s="225">
        <f t="shared" si="351"/>
        <v>0</v>
      </c>
      <c r="EE126" s="225">
        <f t="shared" si="351"/>
        <v>0</v>
      </c>
      <c r="EF126" s="225">
        <f t="shared" si="352"/>
        <v>0</v>
      </c>
      <c r="EG126" s="225">
        <f t="shared" si="353"/>
        <v>0</v>
      </c>
      <c r="EH126" s="212"/>
      <c r="EI126" s="212" t="s">
        <v>283</v>
      </c>
      <c r="EJ126" s="226" t="str">
        <f>IF(EF169=0,"sd",EJ120-1)</f>
        <v>sd</v>
      </c>
      <c r="EK126" s="214"/>
      <c r="EL126" s="212">
        <f t="shared" si="373"/>
        <v>8</v>
      </c>
      <c r="EM126" s="224" t="str">
        <f t="shared" si="354"/>
        <v>Klein Favorito II</v>
      </c>
      <c r="EN126" s="225">
        <f>IFERROR(INDEX(RTO3CF,$EL126,'ANVA-MDS'!EB$7),0)</f>
        <v>2930.2456140350878</v>
      </c>
      <c r="EO126" s="225">
        <f>IFERROR(INDEX(RTO3CF,$EL126,'ANVA-MDS'!EC$7),0)</f>
        <v>3008.8187134502923</v>
      </c>
      <c r="EP126" s="225">
        <f>IFERROR(INDEX(RTO3CF,$EL126,'ANVA-MDS'!ED$7),0)</f>
        <v>2322.5263157894738</v>
      </c>
      <c r="EQ126" s="225">
        <f>IFERROR(INDEX(RTO3CF,$EL126,'ANVA-MDS'!EE$7),0)</f>
        <v>0</v>
      </c>
      <c r="ER126" s="225">
        <f t="shared" si="355"/>
        <v>3</v>
      </c>
      <c r="ES126" s="225">
        <f t="shared" si="356"/>
        <v>8261.5906432748543</v>
      </c>
      <c r="ET126" s="212"/>
      <c r="EU126" s="212" t="s">
        <v>283</v>
      </c>
      <c r="EV126" s="226">
        <f>IF(ER169=0,"sd",EV120-1)</f>
        <v>2</v>
      </c>
      <c r="EW126" s="214"/>
      <c r="EX126" s="225">
        <f t="shared" si="357"/>
        <v>8261.5906432748543</v>
      </c>
      <c r="EY126" s="212" t="s">
        <v>283</v>
      </c>
      <c r="EZ126" s="226" t="str">
        <f>IF(EZ138=0,"sd",(EZ120-1)*EZ132)</f>
        <v>sd</v>
      </c>
    </row>
    <row r="127" spans="1:156" ht="12.75" customHeight="1" x14ac:dyDescent="0.25">
      <c r="A127" s="236" t="s">
        <v>261</v>
      </c>
      <c r="B127" s="220" t="str">
        <f>EJ128</f>
        <v>sd</v>
      </c>
      <c r="C127" s="237" t="str">
        <f>'ANVA-MDS'!EJ132</f>
        <v>sd</v>
      </c>
      <c r="D127" s="241"/>
      <c r="E127" s="241"/>
      <c r="F127" s="241"/>
      <c r="J127" s="228">
        <v>8</v>
      </c>
      <c r="K127" s="229" t="str">
        <f t="shared" si="358"/>
        <v>Klein Favorito II</v>
      </c>
      <c r="L127" s="230">
        <f t="shared" si="359"/>
        <v>4.2000000000000002E-4</v>
      </c>
      <c r="M127" s="230" t="str">
        <f t="shared" si="360"/>
        <v>ns</v>
      </c>
      <c r="N127" s="230" t="str">
        <f t="shared" si="360"/>
        <v>ns</v>
      </c>
      <c r="O127" s="230" t="str">
        <f t="shared" si="360"/>
        <v>ns</v>
      </c>
      <c r="P127" s="230" t="str">
        <f t="shared" si="360"/>
        <v>ns</v>
      </c>
      <c r="Q127" s="230" t="str">
        <f t="shared" si="360"/>
        <v>ns</v>
      </c>
      <c r="R127" s="230" t="str">
        <f t="shared" si="360"/>
        <v>ns</v>
      </c>
      <c r="S127" s="230" t="str">
        <f t="shared" si="360"/>
        <v>ns</v>
      </c>
      <c r="T127" s="230" t="str">
        <f t="shared" si="360"/>
        <v>ns</v>
      </c>
      <c r="U127" s="230" t="str">
        <f t="shared" si="360"/>
        <v/>
      </c>
      <c r="V127" s="230" t="str">
        <f t="shared" si="360"/>
        <v/>
      </c>
      <c r="W127" s="230" t="str">
        <f t="shared" si="361"/>
        <v/>
      </c>
      <c r="X127" s="230" t="str">
        <f t="shared" si="361"/>
        <v/>
      </c>
      <c r="Y127" s="230" t="str">
        <f t="shared" si="361"/>
        <v/>
      </c>
      <c r="Z127" s="230" t="str">
        <f t="shared" si="361"/>
        <v/>
      </c>
      <c r="AA127" s="230" t="str">
        <f t="shared" si="361"/>
        <v/>
      </c>
      <c r="AB127" s="230" t="str">
        <f t="shared" si="361"/>
        <v/>
      </c>
      <c r="AC127" s="230" t="str">
        <f t="shared" si="361"/>
        <v/>
      </c>
      <c r="AD127" s="230" t="str">
        <f t="shared" si="361"/>
        <v/>
      </c>
      <c r="AE127" s="230" t="str">
        <f t="shared" si="361"/>
        <v/>
      </c>
      <c r="AF127" s="230" t="str">
        <f t="shared" si="361"/>
        <v/>
      </c>
      <c r="AG127" s="230" t="str">
        <f t="shared" si="362"/>
        <v/>
      </c>
      <c r="AH127" s="230" t="str">
        <f t="shared" si="362"/>
        <v/>
      </c>
      <c r="AI127" s="230" t="str">
        <f t="shared" si="362"/>
        <v/>
      </c>
      <c r="AJ127" s="230" t="str">
        <f t="shared" si="362"/>
        <v/>
      </c>
      <c r="AK127" s="230" t="str">
        <f t="shared" si="362"/>
        <v/>
      </c>
      <c r="AL127" s="230" t="str">
        <f t="shared" si="362"/>
        <v/>
      </c>
      <c r="AM127" s="230" t="str">
        <f t="shared" si="362"/>
        <v/>
      </c>
      <c r="AN127" s="230" t="str">
        <f t="shared" si="362"/>
        <v/>
      </c>
      <c r="AO127" s="230" t="str">
        <f t="shared" si="362"/>
        <v/>
      </c>
      <c r="AP127" s="230" t="str">
        <f t="shared" si="362"/>
        <v/>
      </c>
      <c r="AQ127" s="230" t="str">
        <f t="shared" si="363"/>
        <v/>
      </c>
      <c r="AR127" s="230" t="str">
        <f t="shared" si="363"/>
        <v/>
      </c>
      <c r="AS127" s="230" t="str">
        <f t="shared" si="363"/>
        <v/>
      </c>
      <c r="AT127" s="230" t="str">
        <f t="shared" si="363"/>
        <v/>
      </c>
      <c r="AU127" s="230" t="str">
        <f t="shared" si="363"/>
        <v/>
      </c>
      <c r="AV127" s="230" t="str">
        <f t="shared" si="363"/>
        <v/>
      </c>
      <c r="AW127" s="230" t="str">
        <f t="shared" si="363"/>
        <v/>
      </c>
      <c r="AX127" s="230" t="str">
        <f t="shared" si="363"/>
        <v/>
      </c>
      <c r="AY127" s="230" t="str">
        <f t="shared" si="363"/>
        <v/>
      </c>
      <c r="AZ127" s="230" t="str">
        <f t="shared" si="363"/>
        <v/>
      </c>
      <c r="BA127" s="230" t="str">
        <f t="shared" si="364"/>
        <v/>
      </c>
      <c r="BB127" s="230" t="str">
        <f t="shared" si="364"/>
        <v/>
      </c>
      <c r="BC127" s="230" t="str">
        <f t="shared" si="364"/>
        <v/>
      </c>
      <c r="BD127" s="230" t="str">
        <f t="shared" si="364"/>
        <v/>
      </c>
      <c r="BE127" s="230" t="str">
        <f t="shared" si="364"/>
        <v/>
      </c>
      <c r="BF127" s="230" t="str">
        <f t="shared" si="364"/>
        <v/>
      </c>
      <c r="BG127" s="230" t="str">
        <f t="shared" si="364"/>
        <v/>
      </c>
      <c r="BH127" s="230" t="str">
        <f t="shared" si="364"/>
        <v/>
      </c>
      <c r="BI127" s="230" t="str">
        <f t="shared" si="364"/>
        <v/>
      </c>
      <c r="BJ127" s="230" t="str">
        <f t="shared" si="364"/>
        <v/>
      </c>
      <c r="BM127" s="236" t="s">
        <v>261</v>
      </c>
      <c r="BN127" s="220">
        <f>EV128</f>
        <v>35</v>
      </c>
      <c r="BO127" s="237">
        <f>'ANVA-MDS'!EV132</f>
        <v>21120628.390258729</v>
      </c>
      <c r="BP127" s="241"/>
      <c r="BQ127" s="241"/>
      <c r="BR127" s="241"/>
      <c r="BS127" s="197"/>
      <c r="BT127" s="197"/>
      <c r="BV127" s="228">
        <v>8</v>
      </c>
      <c r="BW127" s="229" t="str">
        <f t="shared" si="365"/>
        <v>SY 200</v>
      </c>
      <c r="BX127" s="230">
        <f t="shared" si="366"/>
        <v>2162.3079922027287</v>
      </c>
      <c r="BY127" s="231" t="str">
        <f t="shared" si="367"/>
        <v>s</v>
      </c>
      <c r="BZ127" s="231" t="str">
        <f t="shared" si="367"/>
        <v>s</v>
      </c>
      <c r="CA127" s="231" t="str">
        <f t="shared" si="367"/>
        <v>s</v>
      </c>
      <c r="CB127" s="231" t="str">
        <f t="shared" si="367"/>
        <v>ns</v>
      </c>
      <c r="CC127" s="231" t="str">
        <f t="shared" si="367"/>
        <v>ns</v>
      </c>
      <c r="CD127" s="231" t="str">
        <f t="shared" si="367"/>
        <v>ns</v>
      </c>
      <c r="CE127" s="231" t="str">
        <f t="shared" si="367"/>
        <v>ns</v>
      </c>
      <c r="CF127" s="231" t="str">
        <f t="shared" si="367"/>
        <v>ns</v>
      </c>
      <c r="CG127" s="231" t="str">
        <f t="shared" si="367"/>
        <v/>
      </c>
      <c r="CH127" s="231" t="str">
        <f t="shared" si="367"/>
        <v/>
      </c>
      <c r="CI127" s="231" t="str">
        <f t="shared" si="368"/>
        <v/>
      </c>
      <c r="CJ127" s="231" t="str">
        <f t="shared" si="368"/>
        <v/>
      </c>
      <c r="CK127" s="231" t="str">
        <f t="shared" si="368"/>
        <v/>
      </c>
      <c r="CL127" s="231" t="str">
        <f t="shared" si="368"/>
        <v/>
      </c>
      <c r="CM127" s="231" t="str">
        <f t="shared" si="368"/>
        <v/>
      </c>
      <c r="CN127" s="231" t="str">
        <f t="shared" si="368"/>
        <v/>
      </c>
      <c r="CO127" s="231" t="str">
        <f t="shared" si="368"/>
        <v/>
      </c>
      <c r="CP127" s="231" t="str">
        <f t="shared" si="368"/>
        <v/>
      </c>
      <c r="CQ127" s="231" t="str">
        <f t="shared" si="368"/>
        <v/>
      </c>
      <c r="CR127" s="231" t="str">
        <f t="shared" si="368"/>
        <v/>
      </c>
      <c r="CS127" s="231" t="str">
        <f t="shared" si="369"/>
        <v/>
      </c>
      <c r="CT127" s="231" t="str">
        <f t="shared" si="369"/>
        <v/>
      </c>
      <c r="CU127" s="231" t="str">
        <f t="shared" si="369"/>
        <v/>
      </c>
      <c r="CV127" s="231" t="str">
        <f t="shared" si="369"/>
        <v/>
      </c>
      <c r="CW127" s="231" t="str">
        <f t="shared" si="369"/>
        <v/>
      </c>
      <c r="CX127" s="231" t="str">
        <f t="shared" si="369"/>
        <v/>
      </c>
      <c r="CY127" s="231" t="str">
        <f t="shared" si="369"/>
        <v/>
      </c>
      <c r="CZ127" s="231" t="str">
        <f t="shared" si="369"/>
        <v/>
      </c>
      <c r="DA127" s="231" t="str">
        <f t="shared" si="369"/>
        <v/>
      </c>
      <c r="DB127" s="231" t="str">
        <f t="shared" si="369"/>
        <v/>
      </c>
      <c r="DC127" s="231" t="str">
        <f t="shared" si="370"/>
        <v/>
      </c>
      <c r="DD127" s="231" t="str">
        <f t="shared" si="370"/>
        <v/>
      </c>
      <c r="DE127" s="231" t="str">
        <f t="shared" si="370"/>
        <v/>
      </c>
      <c r="DF127" s="231" t="str">
        <f t="shared" si="370"/>
        <v/>
      </c>
      <c r="DG127" s="231" t="str">
        <f t="shared" si="370"/>
        <v/>
      </c>
      <c r="DH127" s="231" t="str">
        <f t="shared" si="370"/>
        <v/>
      </c>
      <c r="DI127" s="231" t="str">
        <f t="shared" si="370"/>
        <v/>
      </c>
      <c r="DJ127" s="231" t="str">
        <f t="shared" si="370"/>
        <v/>
      </c>
      <c r="DK127" s="231" t="str">
        <f t="shared" si="370"/>
        <v/>
      </c>
      <c r="DL127" s="231" t="str">
        <f t="shared" si="370"/>
        <v/>
      </c>
      <c r="DM127" s="231" t="str">
        <f t="shared" si="371"/>
        <v/>
      </c>
      <c r="DN127" s="231" t="str">
        <f t="shared" si="371"/>
        <v/>
      </c>
      <c r="DO127" s="231" t="str">
        <f t="shared" si="371"/>
        <v/>
      </c>
      <c r="DP127" s="231" t="str">
        <f t="shared" si="371"/>
        <v/>
      </c>
      <c r="DQ127" s="231" t="str">
        <f t="shared" si="371"/>
        <v/>
      </c>
      <c r="DR127" s="231" t="str">
        <f t="shared" si="371"/>
        <v/>
      </c>
      <c r="DS127" s="231" t="str">
        <f t="shared" si="371"/>
        <v/>
      </c>
      <c r="DT127" s="231" t="str">
        <f t="shared" si="371"/>
        <v/>
      </c>
      <c r="DU127" s="231" t="str">
        <f t="shared" si="371"/>
        <v/>
      </c>
      <c r="DV127" s="231" t="str">
        <f t="shared" si="371"/>
        <v/>
      </c>
      <c r="DW127" s="232"/>
      <c r="DX127" s="232"/>
      <c r="DZ127" s="212">
        <f t="shared" si="372"/>
        <v>9</v>
      </c>
      <c r="EA127" s="224" t="str">
        <f t="shared" si="350"/>
        <v>Klein Liebre</v>
      </c>
      <c r="EB127" s="225">
        <f t="shared" si="351"/>
        <v>0</v>
      </c>
      <c r="EC127" s="225">
        <f t="shared" si="351"/>
        <v>0</v>
      </c>
      <c r="ED127" s="225">
        <f t="shared" si="351"/>
        <v>0</v>
      </c>
      <c r="EE127" s="225">
        <f t="shared" si="351"/>
        <v>0</v>
      </c>
      <c r="EF127" s="225">
        <f t="shared" si="352"/>
        <v>0</v>
      </c>
      <c r="EG127" s="225">
        <f t="shared" si="353"/>
        <v>0</v>
      </c>
      <c r="EH127" s="212"/>
      <c r="EI127" s="212" t="s">
        <v>284</v>
      </c>
      <c r="EJ127" s="211" t="str">
        <f>IF(EF169=0,"sd",EJ125*EJ126)</f>
        <v>sd</v>
      </c>
      <c r="EK127" s="214"/>
      <c r="EL127" s="212">
        <f t="shared" si="373"/>
        <v>9</v>
      </c>
      <c r="EM127" s="224" t="str">
        <f t="shared" si="354"/>
        <v>Klein Liebre</v>
      </c>
      <c r="EN127" s="225">
        <f>IFERROR(INDEX(RTO3CF,$EL127,'ANVA-MDS'!EB$7),0)</f>
        <v>2887.8947368421054</v>
      </c>
      <c r="EO127" s="225">
        <f>IFERROR(INDEX(RTO3CF,$EL127,'ANVA-MDS'!EC$7),0)</f>
        <v>3286.9649122807018</v>
      </c>
      <c r="EP127" s="225">
        <f>IFERROR(INDEX(RTO3CF,$EL127,'ANVA-MDS'!ED$7),0)</f>
        <v>2930.9941520467833</v>
      </c>
      <c r="EQ127" s="225">
        <f>IFERROR(INDEX(RTO3CF,$EL127,'ANVA-MDS'!EE$7),0)</f>
        <v>0</v>
      </c>
      <c r="ER127" s="225">
        <f t="shared" si="355"/>
        <v>3</v>
      </c>
      <c r="ES127" s="225">
        <f t="shared" si="356"/>
        <v>9105.853801169591</v>
      </c>
      <c r="ET127" s="212"/>
      <c r="EU127" s="212" t="s">
        <v>284</v>
      </c>
      <c r="EV127" s="211">
        <f>IF(ER169=0,"sd",EV125*EV126)</f>
        <v>22</v>
      </c>
      <c r="EW127" s="214"/>
      <c r="EX127" s="225">
        <f t="shared" si="357"/>
        <v>9105.853801169591</v>
      </c>
      <c r="EY127" s="212" t="s">
        <v>284</v>
      </c>
      <c r="EZ127" s="233" t="str">
        <f>IF(EZ138=0,"sd",EZ126*EZ125)</f>
        <v>sd</v>
      </c>
    </row>
    <row r="128" spans="1:156" ht="12.75" customHeight="1" x14ac:dyDescent="0.25">
      <c r="A128" s="242" t="s">
        <v>366</v>
      </c>
      <c r="J128" s="228">
        <v>9</v>
      </c>
      <c r="K128" s="229" t="str">
        <f t="shared" si="358"/>
        <v>Klein Liebre</v>
      </c>
      <c r="L128" s="230">
        <f t="shared" si="359"/>
        <v>4.1000000000000005E-4</v>
      </c>
      <c r="M128" s="230" t="str">
        <f t="shared" si="360"/>
        <v>ns</v>
      </c>
      <c r="N128" s="230" t="str">
        <f t="shared" si="360"/>
        <v>ns</v>
      </c>
      <c r="O128" s="230" t="str">
        <f t="shared" si="360"/>
        <v>ns</v>
      </c>
      <c r="P128" s="230" t="str">
        <f t="shared" si="360"/>
        <v>ns</v>
      </c>
      <c r="Q128" s="230" t="str">
        <f t="shared" si="360"/>
        <v>ns</v>
      </c>
      <c r="R128" s="230" t="str">
        <f t="shared" si="360"/>
        <v>ns</v>
      </c>
      <c r="S128" s="230" t="str">
        <f t="shared" si="360"/>
        <v>ns</v>
      </c>
      <c r="T128" s="230" t="str">
        <f t="shared" si="360"/>
        <v>ns</v>
      </c>
      <c r="U128" s="230" t="str">
        <f t="shared" si="360"/>
        <v>ns</v>
      </c>
      <c r="V128" s="230" t="str">
        <f t="shared" si="360"/>
        <v/>
      </c>
      <c r="W128" s="230" t="str">
        <f t="shared" si="361"/>
        <v/>
      </c>
      <c r="X128" s="230" t="str">
        <f t="shared" si="361"/>
        <v/>
      </c>
      <c r="Y128" s="230" t="str">
        <f t="shared" si="361"/>
        <v/>
      </c>
      <c r="Z128" s="230" t="str">
        <f t="shared" si="361"/>
        <v/>
      </c>
      <c r="AA128" s="230" t="str">
        <f t="shared" si="361"/>
        <v/>
      </c>
      <c r="AB128" s="230" t="str">
        <f t="shared" si="361"/>
        <v/>
      </c>
      <c r="AC128" s="230" t="str">
        <f t="shared" si="361"/>
        <v/>
      </c>
      <c r="AD128" s="230" t="str">
        <f t="shared" si="361"/>
        <v/>
      </c>
      <c r="AE128" s="230" t="str">
        <f t="shared" si="361"/>
        <v/>
      </c>
      <c r="AF128" s="230" t="str">
        <f t="shared" si="361"/>
        <v/>
      </c>
      <c r="AG128" s="230" t="str">
        <f t="shared" si="362"/>
        <v/>
      </c>
      <c r="AH128" s="230" t="str">
        <f t="shared" si="362"/>
        <v/>
      </c>
      <c r="AI128" s="230" t="str">
        <f t="shared" si="362"/>
        <v/>
      </c>
      <c r="AJ128" s="230" t="str">
        <f t="shared" si="362"/>
        <v/>
      </c>
      <c r="AK128" s="230" t="str">
        <f t="shared" si="362"/>
        <v/>
      </c>
      <c r="AL128" s="230" t="str">
        <f t="shared" si="362"/>
        <v/>
      </c>
      <c r="AM128" s="230" t="str">
        <f t="shared" si="362"/>
        <v/>
      </c>
      <c r="AN128" s="230" t="str">
        <f t="shared" si="362"/>
        <v/>
      </c>
      <c r="AO128" s="230" t="str">
        <f t="shared" si="362"/>
        <v/>
      </c>
      <c r="AP128" s="230" t="str">
        <f t="shared" si="362"/>
        <v/>
      </c>
      <c r="AQ128" s="230" t="str">
        <f t="shared" si="363"/>
        <v/>
      </c>
      <c r="AR128" s="230" t="str">
        <f t="shared" si="363"/>
        <v/>
      </c>
      <c r="AS128" s="230" t="str">
        <f t="shared" si="363"/>
        <v/>
      </c>
      <c r="AT128" s="230" t="str">
        <f t="shared" si="363"/>
        <v/>
      </c>
      <c r="AU128" s="230" t="str">
        <f t="shared" si="363"/>
        <v/>
      </c>
      <c r="AV128" s="230" t="str">
        <f t="shared" si="363"/>
        <v/>
      </c>
      <c r="AW128" s="230" t="str">
        <f t="shared" si="363"/>
        <v/>
      </c>
      <c r="AX128" s="230" t="str">
        <f t="shared" si="363"/>
        <v/>
      </c>
      <c r="AY128" s="230" t="str">
        <f t="shared" si="363"/>
        <v/>
      </c>
      <c r="AZ128" s="230" t="str">
        <f t="shared" si="363"/>
        <v/>
      </c>
      <c r="BA128" s="230" t="str">
        <f t="shared" si="364"/>
        <v/>
      </c>
      <c r="BB128" s="230" t="str">
        <f t="shared" si="364"/>
        <v/>
      </c>
      <c r="BC128" s="230" t="str">
        <f t="shared" si="364"/>
        <v/>
      </c>
      <c r="BD128" s="230" t="str">
        <f t="shared" si="364"/>
        <v/>
      </c>
      <c r="BE128" s="230" t="str">
        <f t="shared" si="364"/>
        <v/>
      </c>
      <c r="BF128" s="230" t="str">
        <f t="shared" si="364"/>
        <v/>
      </c>
      <c r="BG128" s="230" t="str">
        <f t="shared" si="364"/>
        <v/>
      </c>
      <c r="BH128" s="230" t="str">
        <f t="shared" si="364"/>
        <v/>
      </c>
      <c r="BI128" s="230" t="str">
        <f t="shared" si="364"/>
        <v/>
      </c>
      <c r="BJ128" s="230" t="str">
        <f t="shared" si="364"/>
        <v/>
      </c>
      <c r="BM128" s="242" t="s">
        <v>366</v>
      </c>
      <c r="BS128" s="197"/>
      <c r="BT128" s="197"/>
      <c r="BV128" s="228">
        <v>9</v>
      </c>
      <c r="BW128" s="229" t="str">
        <f t="shared" si="365"/>
        <v>Buck Colihue</v>
      </c>
      <c r="BX128" s="230">
        <f t="shared" si="366"/>
        <v>1793.1267056530214</v>
      </c>
      <c r="BY128" s="231" t="str">
        <f t="shared" si="367"/>
        <v>s</v>
      </c>
      <c r="BZ128" s="231" t="str">
        <f t="shared" si="367"/>
        <v>s</v>
      </c>
      <c r="CA128" s="231" t="str">
        <f t="shared" si="367"/>
        <v>s</v>
      </c>
      <c r="CB128" s="231" t="str">
        <f t="shared" si="367"/>
        <v>s</v>
      </c>
      <c r="CC128" s="231" t="str">
        <f t="shared" si="367"/>
        <v>s</v>
      </c>
      <c r="CD128" s="231" t="str">
        <f t="shared" si="367"/>
        <v>s</v>
      </c>
      <c r="CE128" s="231" t="str">
        <f t="shared" si="367"/>
        <v>ns</v>
      </c>
      <c r="CF128" s="231" t="str">
        <f t="shared" si="367"/>
        <v>ns</v>
      </c>
      <c r="CG128" s="231" t="str">
        <f t="shared" si="367"/>
        <v>ns</v>
      </c>
      <c r="CH128" s="231" t="str">
        <f t="shared" si="367"/>
        <v/>
      </c>
      <c r="CI128" s="231" t="str">
        <f t="shared" si="368"/>
        <v/>
      </c>
      <c r="CJ128" s="231" t="str">
        <f t="shared" si="368"/>
        <v/>
      </c>
      <c r="CK128" s="231" t="str">
        <f t="shared" si="368"/>
        <v/>
      </c>
      <c r="CL128" s="231" t="str">
        <f t="shared" si="368"/>
        <v/>
      </c>
      <c r="CM128" s="231" t="str">
        <f t="shared" si="368"/>
        <v/>
      </c>
      <c r="CN128" s="231" t="str">
        <f t="shared" si="368"/>
        <v/>
      </c>
      <c r="CO128" s="231" t="str">
        <f t="shared" si="368"/>
        <v/>
      </c>
      <c r="CP128" s="231" t="str">
        <f t="shared" si="368"/>
        <v/>
      </c>
      <c r="CQ128" s="231" t="str">
        <f t="shared" si="368"/>
        <v/>
      </c>
      <c r="CR128" s="231" t="str">
        <f t="shared" si="368"/>
        <v/>
      </c>
      <c r="CS128" s="231" t="str">
        <f t="shared" si="369"/>
        <v/>
      </c>
      <c r="CT128" s="231" t="str">
        <f t="shared" si="369"/>
        <v/>
      </c>
      <c r="CU128" s="231" t="str">
        <f t="shared" si="369"/>
        <v/>
      </c>
      <c r="CV128" s="231" t="str">
        <f t="shared" si="369"/>
        <v/>
      </c>
      <c r="CW128" s="231" t="str">
        <f t="shared" si="369"/>
        <v/>
      </c>
      <c r="CX128" s="231" t="str">
        <f t="shared" si="369"/>
        <v/>
      </c>
      <c r="CY128" s="231" t="str">
        <f t="shared" si="369"/>
        <v/>
      </c>
      <c r="CZ128" s="231" t="str">
        <f t="shared" si="369"/>
        <v/>
      </c>
      <c r="DA128" s="231" t="str">
        <f t="shared" si="369"/>
        <v/>
      </c>
      <c r="DB128" s="231" t="str">
        <f t="shared" si="369"/>
        <v/>
      </c>
      <c r="DC128" s="231" t="str">
        <f t="shared" si="370"/>
        <v/>
      </c>
      <c r="DD128" s="231" t="str">
        <f t="shared" si="370"/>
        <v/>
      </c>
      <c r="DE128" s="231" t="str">
        <f t="shared" si="370"/>
        <v/>
      </c>
      <c r="DF128" s="231" t="str">
        <f t="shared" si="370"/>
        <v/>
      </c>
      <c r="DG128" s="231" t="str">
        <f t="shared" si="370"/>
        <v/>
      </c>
      <c r="DH128" s="231" t="str">
        <f t="shared" si="370"/>
        <v/>
      </c>
      <c r="DI128" s="231" t="str">
        <f t="shared" si="370"/>
        <v/>
      </c>
      <c r="DJ128" s="231" t="str">
        <f t="shared" si="370"/>
        <v/>
      </c>
      <c r="DK128" s="231" t="str">
        <f t="shared" si="370"/>
        <v/>
      </c>
      <c r="DL128" s="231" t="str">
        <f t="shared" si="370"/>
        <v/>
      </c>
      <c r="DM128" s="231" t="str">
        <f t="shared" si="371"/>
        <v/>
      </c>
      <c r="DN128" s="231" t="str">
        <f t="shared" si="371"/>
        <v/>
      </c>
      <c r="DO128" s="231" t="str">
        <f t="shared" si="371"/>
        <v/>
      </c>
      <c r="DP128" s="231" t="str">
        <f t="shared" si="371"/>
        <v/>
      </c>
      <c r="DQ128" s="231" t="str">
        <f t="shared" si="371"/>
        <v/>
      </c>
      <c r="DR128" s="231" t="str">
        <f t="shared" si="371"/>
        <v/>
      </c>
      <c r="DS128" s="231" t="str">
        <f t="shared" si="371"/>
        <v/>
      </c>
      <c r="DT128" s="231" t="str">
        <f t="shared" si="371"/>
        <v/>
      </c>
      <c r="DU128" s="231" t="str">
        <f t="shared" si="371"/>
        <v/>
      </c>
      <c r="DV128" s="231" t="str">
        <f t="shared" si="371"/>
        <v/>
      </c>
      <c r="DW128" s="232"/>
      <c r="DX128" s="232"/>
      <c r="DZ128" s="212">
        <f t="shared" si="372"/>
        <v>10</v>
      </c>
      <c r="EA128" s="224" t="str">
        <f t="shared" si="350"/>
        <v>MS INTA 415</v>
      </c>
      <c r="EB128" s="225">
        <f t="shared" si="351"/>
        <v>0</v>
      </c>
      <c r="EC128" s="225">
        <f t="shared" si="351"/>
        <v>0</v>
      </c>
      <c r="ED128" s="225">
        <f t="shared" si="351"/>
        <v>0</v>
      </c>
      <c r="EE128" s="225">
        <f t="shared" si="351"/>
        <v>0</v>
      </c>
      <c r="EF128" s="225">
        <f t="shared" si="352"/>
        <v>0</v>
      </c>
      <c r="EG128" s="225">
        <f t="shared" si="353"/>
        <v>0</v>
      </c>
      <c r="EH128" s="212"/>
      <c r="EI128" s="212" t="s">
        <v>285</v>
      </c>
      <c r="EJ128" s="211" t="str">
        <f>IF(EF169=0,"sd",SUM(EJ125:EJ127))</f>
        <v>sd</v>
      </c>
      <c r="EK128" s="214"/>
      <c r="EL128" s="212">
        <f t="shared" si="373"/>
        <v>10</v>
      </c>
      <c r="EM128" s="224" t="str">
        <f t="shared" si="354"/>
        <v>MS INTA 415</v>
      </c>
      <c r="EN128" s="225">
        <f>IFERROR(INDEX(RTO3CF,$EL128,'ANVA-MDS'!EB$7),0)</f>
        <v>1845.2631578947369</v>
      </c>
      <c r="EO128" s="225">
        <f>IFERROR(INDEX(RTO3CF,$EL128,'ANVA-MDS'!EC$7),0)</f>
        <v>2394.6198830409357</v>
      </c>
      <c r="EP128" s="225">
        <f>IFERROR(INDEX(RTO3CF,$EL128,'ANVA-MDS'!ED$7),0)</f>
        <v>2304.3859649122805</v>
      </c>
      <c r="EQ128" s="225">
        <f>IFERROR(INDEX(RTO3CF,$EL128,'ANVA-MDS'!EE$7),0)</f>
        <v>0</v>
      </c>
      <c r="ER128" s="225">
        <f t="shared" si="355"/>
        <v>3</v>
      </c>
      <c r="ES128" s="225">
        <f t="shared" si="356"/>
        <v>6544.2690058479529</v>
      </c>
      <c r="ET128" s="212"/>
      <c r="EU128" s="212" t="s">
        <v>285</v>
      </c>
      <c r="EV128" s="211">
        <f>IF(ER169=0,"sd",SUM(EV125:EV127))</f>
        <v>35</v>
      </c>
      <c r="EW128" s="214"/>
      <c r="EX128" s="225">
        <f t="shared" si="357"/>
        <v>6544.2690058479529</v>
      </c>
      <c r="EY128" s="212" t="s">
        <v>286</v>
      </c>
      <c r="EZ128" s="233" t="str">
        <f t="array" ref="EZ128">IF(EZ138=0,"sd",SUM(IF(EX119:EX168&gt;1,(EX119:EX168)^2))/(EZ120*EZ132)-EZ124)</f>
        <v>sd</v>
      </c>
    </row>
    <row r="129" spans="1:156" ht="12.75" customHeight="1" x14ac:dyDescent="0.25">
      <c r="A129" s="243"/>
      <c r="J129" s="228">
        <v>10</v>
      </c>
      <c r="K129" s="229" t="str">
        <f t="shared" ref="K129" si="376">IFERROR(INDEX(RTO3SF_ORD,J129,1),"sd")</f>
        <v>MS INTA 415</v>
      </c>
      <c r="L129" s="230">
        <f t="shared" ref="L129" si="377">IFERROR(INDEX(RTO3SF_ORD,J129,2),"sd")</f>
        <v>4.0000000000000002E-4</v>
      </c>
      <c r="M129" s="230" t="str">
        <f t="shared" ref="M129:V129" si="378">IF(M$8&gt;$J129,"",IF($F$124&gt;$G$124,"ns",IF(ABS($L129-INDEX(RTO3SF_ORD,M$8,2))&gt;$B$139,"s","ns")))</f>
        <v>ns</v>
      </c>
      <c r="N129" s="230" t="str">
        <f t="shared" si="378"/>
        <v>ns</v>
      </c>
      <c r="O129" s="230" t="str">
        <f t="shared" si="378"/>
        <v>ns</v>
      </c>
      <c r="P129" s="230" t="str">
        <f t="shared" si="378"/>
        <v>ns</v>
      </c>
      <c r="Q129" s="230" t="str">
        <f t="shared" si="378"/>
        <v>ns</v>
      </c>
      <c r="R129" s="230" t="str">
        <f t="shared" si="378"/>
        <v>ns</v>
      </c>
      <c r="S129" s="230" t="str">
        <f t="shared" si="378"/>
        <v>ns</v>
      </c>
      <c r="T129" s="230" t="str">
        <f t="shared" si="378"/>
        <v>ns</v>
      </c>
      <c r="U129" s="230" t="str">
        <f t="shared" si="378"/>
        <v>ns</v>
      </c>
      <c r="V129" s="230" t="str">
        <f t="shared" si="378"/>
        <v>ns</v>
      </c>
      <c r="W129" s="230" t="str">
        <f t="shared" ref="W129:AF129" si="379">IF(W$8&gt;$J129,"",IF($F$124&gt;$G$124,"ns",IF(ABS($L129-INDEX(RTO3SF_ORD,W$8,2))&gt;$B$139,"s","ns")))</f>
        <v/>
      </c>
      <c r="X129" s="230" t="str">
        <f t="shared" si="379"/>
        <v/>
      </c>
      <c r="Y129" s="230" t="str">
        <f t="shared" si="379"/>
        <v/>
      </c>
      <c r="Z129" s="230" t="str">
        <f t="shared" si="379"/>
        <v/>
      </c>
      <c r="AA129" s="230" t="str">
        <f t="shared" si="379"/>
        <v/>
      </c>
      <c r="AB129" s="230" t="str">
        <f t="shared" si="379"/>
        <v/>
      </c>
      <c r="AC129" s="230" t="str">
        <f t="shared" si="379"/>
        <v/>
      </c>
      <c r="AD129" s="230" t="str">
        <f t="shared" si="379"/>
        <v/>
      </c>
      <c r="AE129" s="230" t="str">
        <f t="shared" si="379"/>
        <v/>
      </c>
      <c r="AF129" s="230" t="str">
        <f t="shared" si="379"/>
        <v/>
      </c>
      <c r="AG129" s="230" t="str">
        <f t="shared" ref="AG129:AP129" si="380">IF(AG$8&gt;$J129,"",IF($F$124&gt;$G$124,"ns",IF(ABS($L129-INDEX(RTO3SF_ORD,AG$8,2))&gt;$B$139,"s","ns")))</f>
        <v/>
      </c>
      <c r="AH129" s="230" t="str">
        <f t="shared" si="380"/>
        <v/>
      </c>
      <c r="AI129" s="230" t="str">
        <f t="shared" si="380"/>
        <v/>
      </c>
      <c r="AJ129" s="230" t="str">
        <f t="shared" si="380"/>
        <v/>
      </c>
      <c r="AK129" s="230" t="str">
        <f t="shared" si="380"/>
        <v/>
      </c>
      <c r="AL129" s="230" t="str">
        <f t="shared" si="380"/>
        <v/>
      </c>
      <c r="AM129" s="230" t="str">
        <f t="shared" si="380"/>
        <v/>
      </c>
      <c r="AN129" s="230" t="str">
        <f t="shared" si="380"/>
        <v/>
      </c>
      <c r="AO129" s="230" t="str">
        <f t="shared" si="380"/>
        <v/>
      </c>
      <c r="AP129" s="230" t="str">
        <f t="shared" si="380"/>
        <v/>
      </c>
      <c r="AQ129" s="230" t="str">
        <f t="shared" ref="AQ129:AZ129" si="381">IF(AQ$8&gt;$J129,"",IF($F$124&gt;$G$124,"ns",IF(ABS($L129-INDEX(RTO3SF_ORD,AQ$8,2))&gt;$B$139,"s","ns")))</f>
        <v/>
      </c>
      <c r="AR129" s="230" t="str">
        <f t="shared" si="381"/>
        <v/>
      </c>
      <c r="AS129" s="230" t="str">
        <f t="shared" si="381"/>
        <v/>
      </c>
      <c r="AT129" s="230" t="str">
        <f t="shared" si="381"/>
        <v/>
      </c>
      <c r="AU129" s="230" t="str">
        <f t="shared" si="381"/>
        <v/>
      </c>
      <c r="AV129" s="230" t="str">
        <f t="shared" si="381"/>
        <v/>
      </c>
      <c r="AW129" s="230" t="str">
        <f t="shared" si="381"/>
        <v/>
      </c>
      <c r="AX129" s="230" t="str">
        <f t="shared" si="381"/>
        <v/>
      </c>
      <c r="AY129" s="230" t="str">
        <f t="shared" si="381"/>
        <v/>
      </c>
      <c r="AZ129" s="230" t="str">
        <f t="shared" si="381"/>
        <v/>
      </c>
      <c r="BA129" s="230" t="str">
        <f t="shared" ref="BA129:BJ129" si="382">IF(BA$8&gt;$J129,"",IF($F$124&gt;$G$124,"ns",IF(ABS($L129-INDEX(RTO3SF_ORD,BA$8,2))&gt;$B$139,"s","ns")))</f>
        <v/>
      </c>
      <c r="BB129" s="230" t="str">
        <f t="shared" si="382"/>
        <v/>
      </c>
      <c r="BC129" s="230" t="str">
        <f t="shared" si="382"/>
        <v/>
      </c>
      <c r="BD129" s="230" t="str">
        <f t="shared" si="382"/>
        <v/>
      </c>
      <c r="BE129" s="230" t="str">
        <f t="shared" si="382"/>
        <v/>
      </c>
      <c r="BF129" s="230" t="str">
        <f t="shared" si="382"/>
        <v/>
      </c>
      <c r="BG129" s="230" t="str">
        <f t="shared" si="382"/>
        <v/>
      </c>
      <c r="BH129" s="230" t="str">
        <f t="shared" si="382"/>
        <v/>
      </c>
      <c r="BI129" s="230" t="str">
        <f t="shared" si="382"/>
        <v/>
      </c>
      <c r="BJ129" s="230" t="str">
        <f t="shared" si="382"/>
        <v/>
      </c>
      <c r="BM129" s="243"/>
      <c r="BS129" s="197"/>
      <c r="BT129" s="197"/>
      <c r="BV129" s="228">
        <v>10</v>
      </c>
      <c r="BW129" s="229" t="str">
        <f t="shared" ref="BW129" si="383">IFERROR(INDEX(RTO3CF_ORD,BV129,1),"sd")</f>
        <v>Buck Camba</v>
      </c>
      <c r="BX129" s="230">
        <f t="shared" ref="BX129" si="384">IFERROR(INDEX(RTO3CF_ORD,BV129,2),"sd")</f>
        <v>1575.8167641325535</v>
      </c>
      <c r="BY129" s="231" t="str">
        <f t="shared" ref="BY129:CH129" si="385">IF(BY$8&gt;$BV129,"",IF($BR$124&gt;$BS$124,"ns",IF(ABS($BX129-INDEX(RTO3CF_ORD,BY$8,2))&gt;$BN$139,"s","ns")))</f>
        <v>s</v>
      </c>
      <c r="BZ129" s="231" t="str">
        <f t="shared" si="385"/>
        <v>s</v>
      </c>
      <c r="CA129" s="231" t="str">
        <f t="shared" si="385"/>
        <v>s</v>
      </c>
      <c r="CB129" s="231" t="str">
        <f t="shared" si="385"/>
        <v>s</v>
      </c>
      <c r="CC129" s="231" t="str">
        <f t="shared" si="385"/>
        <v>s</v>
      </c>
      <c r="CD129" s="231" t="str">
        <f t="shared" si="385"/>
        <v>s</v>
      </c>
      <c r="CE129" s="231" t="str">
        <f t="shared" si="385"/>
        <v>ns</v>
      </c>
      <c r="CF129" s="231" t="str">
        <f t="shared" si="385"/>
        <v>ns</v>
      </c>
      <c r="CG129" s="231" t="str">
        <f t="shared" si="385"/>
        <v>ns</v>
      </c>
      <c r="CH129" s="231" t="str">
        <f t="shared" si="385"/>
        <v>ns</v>
      </c>
      <c r="CI129" s="231" t="str">
        <f t="shared" ref="CI129:CR129" si="386">IF(CI$8&gt;$BV129,"",IF($BR$124&gt;$BS$124,"ns",IF(ABS($BX129-INDEX(RTO3CF_ORD,CI$8,2))&gt;$BN$139,"s","ns")))</f>
        <v/>
      </c>
      <c r="CJ129" s="231" t="str">
        <f t="shared" si="386"/>
        <v/>
      </c>
      <c r="CK129" s="231" t="str">
        <f t="shared" si="386"/>
        <v/>
      </c>
      <c r="CL129" s="231" t="str">
        <f t="shared" si="386"/>
        <v/>
      </c>
      <c r="CM129" s="231" t="str">
        <f t="shared" si="386"/>
        <v/>
      </c>
      <c r="CN129" s="231" t="str">
        <f t="shared" si="386"/>
        <v/>
      </c>
      <c r="CO129" s="231" t="str">
        <f t="shared" si="386"/>
        <v/>
      </c>
      <c r="CP129" s="231" t="str">
        <f t="shared" si="386"/>
        <v/>
      </c>
      <c r="CQ129" s="231" t="str">
        <f t="shared" si="386"/>
        <v/>
      </c>
      <c r="CR129" s="231" t="str">
        <f t="shared" si="386"/>
        <v/>
      </c>
      <c r="CS129" s="231" t="str">
        <f t="shared" ref="CS129:DB129" si="387">IF(CS$8&gt;$BV129,"",IF($BR$124&gt;$BS$124,"ns",IF(ABS($BX129-INDEX(RTO3CF_ORD,CS$8,2))&gt;$BN$139,"s","ns")))</f>
        <v/>
      </c>
      <c r="CT129" s="231" t="str">
        <f t="shared" si="387"/>
        <v/>
      </c>
      <c r="CU129" s="231" t="str">
        <f t="shared" si="387"/>
        <v/>
      </c>
      <c r="CV129" s="231" t="str">
        <f t="shared" si="387"/>
        <v/>
      </c>
      <c r="CW129" s="231" t="str">
        <f t="shared" si="387"/>
        <v/>
      </c>
      <c r="CX129" s="231" t="str">
        <f t="shared" si="387"/>
        <v/>
      </c>
      <c r="CY129" s="231" t="str">
        <f t="shared" si="387"/>
        <v/>
      </c>
      <c r="CZ129" s="231" t="str">
        <f t="shared" si="387"/>
        <v/>
      </c>
      <c r="DA129" s="231" t="str">
        <f t="shared" si="387"/>
        <v/>
      </c>
      <c r="DB129" s="231" t="str">
        <f t="shared" si="387"/>
        <v/>
      </c>
      <c r="DC129" s="231" t="str">
        <f t="shared" ref="DC129:DL129" si="388">IF(DC$8&gt;$BV129,"",IF($BR$124&gt;$BS$124,"ns",IF(ABS($BX129-INDEX(RTO3CF_ORD,DC$8,2))&gt;$BN$139,"s","ns")))</f>
        <v/>
      </c>
      <c r="DD129" s="231" t="str">
        <f t="shared" si="388"/>
        <v/>
      </c>
      <c r="DE129" s="231" t="str">
        <f t="shared" si="388"/>
        <v/>
      </c>
      <c r="DF129" s="231" t="str">
        <f t="shared" si="388"/>
        <v/>
      </c>
      <c r="DG129" s="231" t="str">
        <f t="shared" si="388"/>
        <v/>
      </c>
      <c r="DH129" s="231" t="str">
        <f t="shared" si="388"/>
        <v/>
      </c>
      <c r="DI129" s="231" t="str">
        <f t="shared" si="388"/>
        <v/>
      </c>
      <c r="DJ129" s="231" t="str">
        <f t="shared" si="388"/>
        <v/>
      </c>
      <c r="DK129" s="231" t="str">
        <f t="shared" si="388"/>
        <v/>
      </c>
      <c r="DL129" s="231" t="str">
        <f t="shared" si="388"/>
        <v/>
      </c>
      <c r="DM129" s="231" t="str">
        <f t="shared" ref="DM129:DV129" si="389">IF(DM$8&gt;$BV129,"",IF($BR$124&gt;$BS$124,"ns",IF(ABS($BX129-INDEX(RTO3CF_ORD,DM$8,2))&gt;$BN$139,"s","ns")))</f>
        <v/>
      </c>
      <c r="DN129" s="231" t="str">
        <f t="shared" si="389"/>
        <v/>
      </c>
      <c r="DO129" s="231" t="str">
        <f t="shared" si="389"/>
        <v/>
      </c>
      <c r="DP129" s="231" t="str">
        <f t="shared" si="389"/>
        <v/>
      </c>
      <c r="DQ129" s="231" t="str">
        <f t="shared" si="389"/>
        <v/>
      </c>
      <c r="DR129" s="231" t="str">
        <f t="shared" si="389"/>
        <v/>
      </c>
      <c r="DS129" s="231" t="str">
        <f t="shared" si="389"/>
        <v/>
      </c>
      <c r="DT129" s="231" t="str">
        <f t="shared" si="389"/>
        <v/>
      </c>
      <c r="DU129" s="231" t="str">
        <f t="shared" si="389"/>
        <v/>
      </c>
      <c r="DV129" s="231" t="str">
        <f t="shared" si="389"/>
        <v/>
      </c>
      <c r="DW129" s="232"/>
      <c r="DX129" s="232"/>
      <c r="DZ129" s="212">
        <f t="shared" si="372"/>
        <v>11</v>
      </c>
      <c r="EA129" s="224" t="str">
        <f t="shared" ref="EA129" si="390">IFERROR(INDEX(RTO3CV,$DZ129,1),0)</f>
        <v>SY 200</v>
      </c>
      <c r="EB129" s="225">
        <f t="shared" ref="EB129:EE129" si="391">IFERROR(INDEX(RTO3SF,$DZ129,EB$7),0)</f>
        <v>0</v>
      </c>
      <c r="EC129" s="225">
        <f t="shared" si="391"/>
        <v>0</v>
      </c>
      <c r="ED129" s="225">
        <f t="shared" si="391"/>
        <v>0</v>
      </c>
      <c r="EE129" s="225">
        <f t="shared" si="391"/>
        <v>0</v>
      </c>
      <c r="EF129" s="225">
        <f t="shared" si="352"/>
        <v>0</v>
      </c>
      <c r="EG129" s="225">
        <f t="shared" si="353"/>
        <v>0</v>
      </c>
      <c r="EH129" s="212"/>
      <c r="EI129" s="212" t="s">
        <v>286</v>
      </c>
      <c r="EJ129" s="211" t="str">
        <f t="array" ref="EJ129">IF(EF169=0,"sd",SUM(IF(EG119:EG168&gt;1,(EG119:EG168)^2))/EJ120-EJ124)</f>
        <v>sd</v>
      </c>
      <c r="EK129" s="214"/>
      <c r="EL129" s="212">
        <f t="shared" si="373"/>
        <v>11</v>
      </c>
      <c r="EM129" s="224" t="str">
        <f t="shared" ref="EM129" si="392">IFERROR(INDEX(RTO3CV,$EL129,1),0)</f>
        <v>SY 200</v>
      </c>
      <c r="EN129" s="225">
        <f>IFERROR(INDEX(RTO3CF,$EL129,'ANVA-MDS'!EB$7),0)</f>
        <v>1809.1461988304093</v>
      </c>
      <c r="EO129" s="225">
        <f>IFERROR(INDEX(RTO3CF,$EL129,'ANVA-MDS'!EC$7),0)</f>
        <v>1873.6842105263156</v>
      </c>
      <c r="EP129" s="225">
        <f>IFERROR(INDEX(RTO3CF,$EL129,'ANVA-MDS'!ED$7),0)</f>
        <v>2804.093567251462</v>
      </c>
      <c r="EQ129" s="225">
        <f>IFERROR(INDEX(RTO3CF,$EL129,'ANVA-MDS'!EE$7),0)</f>
        <v>0</v>
      </c>
      <c r="ER129" s="225">
        <f t="shared" si="355"/>
        <v>3</v>
      </c>
      <c r="ES129" s="225">
        <f t="shared" si="356"/>
        <v>6486.9239766081864</v>
      </c>
      <c r="ET129" s="212"/>
      <c r="EU129" s="212" t="s">
        <v>286</v>
      </c>
      <c r="EV129" s="211">
        <f t="array" ref="EV129">IF(ER169=0,"sd",SUM(IF(ES119:ES168&gt;1,(ES119:ES168)^2))/EV120-EV124)</f>
        <v>17804403.988539666</v>
      </c>
      <c r="EW129" s="214"/>
      <c r="EX129" s="225">
        <f t="shared" si="357"/>
        <v>6486.9239766081864</v>
      </c>
      <c r="EY129" s="244" t="s">
        <v>287</v>
      </c>
      <c r="EZ129" s="233" t="str">
        <f t="array" ref="EZ129">IF(EZ138=0,"sd",(SUM(IF(EB170:EE170&gt;1,(EB170:EE170)^2))+SUM(IF(EN170:EQ170&gt;1,(EN170:EQ170)^2)))/EZ119-EZ136-EZ124)</f>
        <v>sd</v>
      </c>
    </row>
    <row r="130" spans="1:156" ht="12.75" customHeight="1" x14ac:dyDescent="0.25">
      <c r="A130" s="242" t="s">
        <v>288</v>
      </c>
      <c r="J130" s="228">
        <v>11</v>
      </c>
      <c r="K130" s="229" t="str">
        <f t="shared" ref="K130" si="393">IFERROR(INDEX(RTO3SF_ORD,J130,1),"sd")</f>
        <v>SY 200</v>
      </c>
      <c r="L130" s="230">
        <f t="shared" ref="L130" si="394">IFERROR(INDEX(RTO3SF_ORD,J130,2),"sd")</f>
        <v>3.9000000000000005E-4</v>
      </c>
      <c r="M130" s="230" t="str">
        <f t="shared" ref="M130:V130" si="395">IF(M$8&gt;$J130,"",IF($F$124&gt;$G$124,"ns",IF(ABS($L130-INDEX(RTO3SF_ORD,M$8,2))&gt;$B$139,"s","ns")))</f>
        <v>ns</v>
      </c>
      <c r="N130" s="230" t="str">
        <f t="shared" si="395"/>
        <v>ns</v>
      </c>
      <c r="O130" s="230" t="str">
        <f t="shared" si="395"/>
        <v>ns</v>
      </c>
      <c r="P130" s="230" t="str">
        <f t="shared" si="395"/>
        <v>ns</v>
      </c>
      <c r="Q130" s="230" t="str">
        <f t="shared" si="395"/>
        <v>ns</v>
      </c>
      <c r="R130" s="230" t="str">
        <f t="shared" si="395"/>
        <v>ns</v>
      </c>
      <c r="S130" s="230" t="str">
        <f t="shared" si="395"/>
        <v>ns</v>
      </c>
      <c r="T130" s="230" t="str">
        <f t="shared" si="395"/>
        <v>ns</v>
      </c>
      <c r="U130" s="230" t="str">
        <f t="shared" si="395"/>
        <v>ns</v>
      </c>
      <c r="V130" s="230" t="str">
        <f t="shared" si="395"/>
        <v>ns</v>
      </c>
      <c r="W130" s="230" t="str">
        <f t="shared" ref="W130:AF130" si="396">IF(W$8&gt;$J130,"",IF($F$124&gt;$G$124,"ns",IF(ABS($L130-INDEX(RTO3SF_ORD,W$8,2))&gt;$B$139,"s","ns")))</f>
        <v>ns</v>
      </c>
      <c r="X130" s="230" t="str">
        <f t="shared" si="396"/>
        <v/>
      </c>
      <c r="Y130" s="230" t="str">
        <f t="shared" si="396"/>
        <v/>
      </c>
      <c r="Z130" s="230" t="str">
        <f t="shared" si="396"/>
        <v/>
      </c>
      <c r="AA130" s="230" t="str">
        <f t="shared" si="396"/>
        <v/>
      </c>
      <c r="AB130" s="230" t="str">
        <f t="shared" si="396"/>
        <v/>
      </c>
      <c r="AC130" s="230" t="str">
        <f t="shared" si="396"/>
        <v/>
      </c>
      <c r="AD130" s="230" t="str">
        <f t="shared" si="396"/>
        <v/>
      </c>
      <c r="AE130" s="230" t="str">
        <f t="shared" si="396"/>
        <v/>
      </c>
      <c r="AF130" s="230" t="str">
        <f t="shared" si="396"/>
        <v/>
      </c>
      <c r="AG130" s="230" t="str">
        <f t="shared" ref="AG130:AP130" si="397">IF(AG$8&gt;$J130,"",IF($F$124&gt;$G$124,"ns",IF(ABS($L130-INDEX(RTO3SF_ORD,AG$8,2))&gt;$B$139,"s","ns")))</f>
        <v/>
      </c>
      <c r="AH130" s="230" t="str">
        <f t="shared" si="397"/>
        <v/>
      </c>
      <c r="AI130" s="230" t="str">
        <f t="shared" si="397"/>
        <v/>
      </c>
      <c r="AJ130" s="230" t="str">
        <f t="shared" si="397"/>
        <v/>
      </c>
      <c r="AK130" s="230" t="str">
        <f t="shared" si="397"/>
        <v/>
      </c>
      <c r="AL130" s="230" t="str">
        <f t="shared" si="397"/>
        <v/>
      </c>
      <c r="AM130" s="230" t="str">
        <f t="shared" si="397"/>
        <v/>
      </c>
      <c r="AN130" s="230" t="str">
        <f t="shared" si="397"/>
        <v/>
      </c>
      <c r="AO130" s="230" t="str">
        <f t="shared" si="397"/>
        <v/>
      </c>
      <c r="AP130" s="230" t="str">
        <f t="shared" si="397"/>
        <v/>
      </c>
      <c r="AQ130" s="230" t="str">
        <f t="shared" ref="AQ130:AZ130" si="398">IF(AQ$8&gt;$J130,"",IF($F$124&gt;$G$124,"ns",IF(ABS($L130-INDEX(RTO3SF_ORD,AQ$8,2))&gt;$B$139,"s","ns")))</f>
        <v/>
      </c>
      <c r="AR130" s="230" t="str">
        <f t="shared" si="398"/>
        <v/>
      </c>
      <c r="AS130" s="230" t="str">
        <f t="shared" si="398"/>
        <v/>
      </c>
      <c r="AT130" s="230" t="str">
        <f t="shared" si="398"/>
        <v/>
      </c>
      <c r="AU130" s="230" t="str">
        <f t="shared" si="398"/>
        <v/>
      </c>
      <c r="AV130" s="230" t="str">
        <f t="shared" si="398"/>
        <v/>
      </c>
      <c r="AW130" s="230" t="str">
        <f t="shared" si="398"/>
        <v/>
      </c>
      <c r="AX130" s="230" t="str">
        <f t="shared" si="398"/>
        <v/>
      </c>
      <c r="AY130" s="230" t="str">
        <f t="shared" si="398"/>
        <v/>
      </c>
      <c r="AZ130" s="230" t="str">
        <f t="shared" si="398"/>
        <v/>
      </c>
      <c r="BA130" s="230" t="str">
        <f t="shared" ref="BA130:BJ130" si="399">IF(BA$8&gt;$J130,"",IF($F$124&gt;$G$124,"ns",IF(ABS($L130-INDEX(RTO3SF_ORD,BA$8,2))&gt;$B$139,"s","ns")))</f>
        <v/>
      </c>
      <c r="BB130" s="230" t="str">
        <f t="shared" si="399"/>
        <v/>
      </c>
      <c r="BC130" s="230" t="str">
        <f t="shared" si="399"/>
        <v/>
      </c>
      <c r="BD130" s="230" t="str">
        <f t="shared" si="399"/>
        <v/>
      </c>
      <c r="BE130" s="230" t="str">
        <f t="shared" si="399"/>
        <v/>
      </c>
      <c r="BF130" s="230" t="str">
        <f t="shared" si="399"/>
        <v/>
      </c>
      <c r="BG130" s="230" t="str">
        <f t="shared" si="399"/>
        <v/>
      </c>
      <c r="BH130" s="230" t="str">
        <f t="shared" si="399"/>
        <v/>
      </c>
      <c r="BI130" s="230" t="str">
        <f t="shared" si="399"/>
        <v/>
      </c>
      <c r="BJ130" s="230" t="str">
        <f t="shared" si="399"/>
        <v/>
      </c>
      <c r="BM130" s="242" t="s">
        <v>288</v>
      </c>
      <c r="BS130" s="197"/>
      <c r="BT130" s="197"/>
      <c r="BV130" s="228">
        <v>11</v>
      </c>
      <c r="BW130" s="229" t="str">
        <f t="shared" ref="BW130" si="400">IFERROR(INDEX(RTO3CF_ORD,BV130,1),"sd")</f>
        <v>Buck Bravio</v>
      </c>
      <c r="BX130" s="230">
        <f t="shared" ref="BX130" si="401">IFERROR(INDEX(RTO3CF_ORD,BV130,2),"sd")</f>
        <v>1247.3937621832358</v>
      </c>
      <c r="BY130" s="231" t="str">
        <f t="shared" ref="BY130:CH130" si="402">IF(BY$8&gt;$BV130,"",IF($BR$124&gt;$BS$124,"ns",IF(ABS($BX130-INDEX(RTO3CF_ORD,BY$8,2))&gt;$BN$139,"s","ns")))</f>
        <v>s</v>
      </c>
      <c r="BZ130" s="231" t="str">
        <f t="shared" si="402"/>
        <v>s</v>
      </c>
      <c r="CA130" s="231" t="str">
        <f t="shared" si="402"/>
        <v>s</v>
      </c>
      <c r="CB130" s="231" t="str">
        <f t="shared" si="402"/>
        <v>s</v>
      </c>
      <c r="CC130" s="231" t="str">
        <f t="shared" si="402"/>
        <v>s</v>
      </c>
      <c r="CD130" s="231" t="str">
        <f t="shared" si="402"/>
        <v>s</v>
      </c>
      <c r="CE130" s="231" t="str">
        <f t="shared" si="402"/>
        <v>s</v>
      </c>
      <c r="CF130" s="231" t="str">
        <f t="shared" si="402"/>
        <v>s</v>
      </c>
      <c r="CG130" s="231" t="str">
        <f t="shared" si="402"/>
        <v>ns</v>
      </c>
      <c r="CH130" s="231" t="str">
        <f t="shared" si="402"/>
        <v>ns</v>
      </c>
      <c r="CI130" s="231" t="str">
        <f t="shared" ref="CI130:CR130" si="403">IF(CI$8&gt;$BV130,"",IF($BR$124&gt;$BS$124,"ns",IF(ABS($BX130-INDEX(RTO3CF_ORD,CI$8,2))&gt;$BN$139,"s","ns")))</f>
        <v>ns</v>
      </c>
      <c r="CJ130" s="231" t="str">
        <f t="shared" si="403"/>
        <v/>
      </c>
      <c r="CK130" s="231" t="str">
        <f t="shared" si="403"/>
        <v/>
      </c>
      <c r="CL130" s="231" t="str">
        <f t="shared" si="403"/>
        <v/>
      </c>
      <c r="CM130" s="231" t="str">
        <f t="shared" si="403"/>
        <v/>
      </c>
      <c r="CN130" s="231" t="str">
        <f t="shared" si="403"/>
        <v/>
      </c>
      <c r="CO130" s="231" t="str">
        <f t="shared" si="403"/>
        <v/>
      </c>
      <c r="CP130" s="231" t="str">
        <f t="shared" si="403"/>
        <v/>
      </c>
      <c r="CQ130" s="231" t="str">
        <f t="shared" si="403"/>
        <v/>
      </c>
      <c r="CR130" s="231" t="str">
        <f t="shared" si="403"/>
        <v/>
      </c>
      <c r="CS130" s="231" t="str">
        <f t="shared" ref="CS130:DB130" si="404">IF(CS$8&gt;$BV130,"",IF($BR$124&gt;$BS$124,"ns",IF(ABS($BX130-INDEX(RTO3CF_ORD,CS$8,2))&gt;$BN$139,"s","ns")))</f>
        <v/>
      </c>
      <c r="CT130" s="231" t="str">
        <f t="shared" si="404"/>
        <v/>
      </c>
      <c r="CU130" s="231" t="str">
        <f t="shared" si="404"/>
        <v/>
      </c>
      <c r="CV130" s="231" t="str">
        <f t="shared" si="404"/>
        <v/>
      </c>
      <c r="CW130" s="231" t="str">
        <f t="shared" si="404"/>
        <v/>
      </c>
      <c r="CX130" s="231" t="str">
        <f t="shared" si="404"/>
        <v/>
      </c>
      <c r="CY130" s="231" t="str">
        <f t="shared" si="404"/>
        <v/>
      </c>
      <c r="CZ130" s="231" t="str">
        <f t="shared" si="404"/>
        <v/>
      </c>
      <c r="DA130" s="231" t="str">
        <f t="shared" si="404"/>
        <v/>
      </c>
      <c r="DB130" s="231" t="str">
        <f t="shared" si="404"/>
        <v/>
      </c>
      <c r="DC130" s="231" t="str">
        <f t="shared" ref="DC130:DL130" si="405">IF(DC$8&gt;$BV130,"",IF($BR$124&gt;$BS$124,"ns",IF(ABS($BX130-INDEX(RTO3CF_ORD,DC$8,2))&gt;$BN$139,"s","ns")))</f>
        <v/>
      </c>
      <c r="DD130" s="231" t="str">
        <f t="shared" si="405"/>
        <v/>
      </c>
      <c r="DE130" s="231" t="str">
        <f t="shared" si="405"/>
        <v/>
      </c>
      <c r="DF130" s="231" t="str">
        <f t="shared" si="405"/>
        <v/>
      </c>
      <c r="DG130" s="231" t="str">
        <f t="shared" si="405"/>
        <v/>
      </c>
      <c r="DH130" s="231" t="str">
        <f t="shared" si="405"/>
        <v/>
      </c>
      <c r="DI130" s="231" t="str">
        <f t="shared" si="405"/>
        <v/>
      </c>
      <c r="DJ130" s="231" t="str">
        <f t="shared" si="405"/>
        <v/>
      </c>
      <c r="DK130" s="231" t="str">
        <f t="shared" si="405"/>
        <v/>
      </c>
      <c r="DL130" s="231" t="str">
        <f t="shared" si="405"/>
        <v/>
      </c>
      <c r="DM130" s="231" t="str">
        <f t="shared" ref="DM130:DV130" si="406">IF(DM$8&gt;$BV130,"",IF($BR$124&gt;$BS$124,"ns",IF(ABS($BX130-INDEX(RTO3CF_ORD,DM$8,2))&gt;$BN$139,"s","ns")))</f>
        <v/>
      </c>
      <c r="DN130" s="231" t="str">
        <f t="shared" si="406"/>
        <v/>
      </c>
      <c r="DO130" s="231" t="str">
        <f t="shared" si="406"/>
        <v/>
      </c>
      <c r="DP130" s="231" t="str">
        <f t="shared" si="406"/>
        <v/>
      </c>
      <c r="DQ130" s="231" t="str">
        <f t="shared" si="406"/>
        <v/>
      </c>
      <c r="DR130" s="231" t="str">
        <f t="shared" si="406"/>
        <v/>
      </c>
      <c r="DS130" s="231" t="str">
        <f t="shared" si="406"/>
        <v/>
      </c>
      <c r="DT130" s="231" t="str">
        <f t="shared" si="406"/>
        <v/>
      </c>
      <c r="DU130" s="231" t="str">
        <f t="shared" si="406"/>
        <v/>
      </c>
      <c r="DV130" s="231" t="str">
        <f t="shared" si="406"/>
        <v/>
      </c>
      <c r="DW130" s="232"/>
      <c r="DX130" s="232"/>
      <c r="DZ130" s="212">
        <f t="shared" si="372"/>
        <v>12</v>
      </c>
      <c r="EA130" s="224" t="str">
        <f t="shared" ref="EA130" si="407">IFERROR(INDEX(RTO3CV,$DZ130,1),0)</f>
        <v>SY 211</v>
      </c>
      <c r="EB130" s="225">
        <f t="shared" ref="EB130:EE130" si="408">IFERROR(INDEX(RTO3SF,$DZ130,EB$7),0)</f>
        <v>0</v>
      </c>
      <c r="EC130" s="225">
        <f t="shared" si="408"/>
        <v>0</v>
      </c>
      <c r="ED130" s="225">
        <f t="shared" si="408"/>
        <v>0</v>
      </c>
      <c r="EE130" s="225">
        <f t="shared" si="408"/>
        <v>0</v>
      </c>
      <c r="EF130" s="225">
        <f t="shared" si="352"/>
        <v>0</v>
      </c>
      <c r="EG130" s="225">
        <f t="shared" si="353"/>
        <v>0</v>
      </c>
      <c r="EH130" s="212"/>
      <c r="EI130" s="212" t="s">
        <v>289</v>
      </c>
      <c r="EJ130" s="211" t="str">
        <f t="array" ref="EJ130">IF(EF169=0,"sd",SUM(IF(EB170:EE170&gt;1,(EB170:EE170)^2))/EJ119-EJ124)</f>
        <v>sd</v>
      </c>
      <c r="EK130" s="214"/>
      <c r="EL130" s="212">
        <f t="shared" si="373"/>
        <v>12</v>
      </c>
      <c r="EM130" s="224" t="str">
        <f t="shared" ref="EM130" si="409">IFERROR(INDEX(RTO3CV,$EL130,1),0)</f>
        <v>SY 211</v>
      </c>
      <c r="EN130" s="225">
        <f>IFERROR(INDEX(RTO3CF,$EL130,'ANVA-MDS'!EB$7),0)</f>
        <v>3329.2163742690063</v>
      </c>
      <c r="EO130" s="225">
        <f>IFERROR(INDEX(RTO3CF,$EL130,'ANVA-MDS'!EC$7),0)</f>
        <v>2982.7368421052629</v>
      </c>
      <c r="EP130" s="225">
        <f>IFERROR(INDEX(RTO3CF,$EL130,'ANVA-MDS'!ED$7),0)</f>
        <v>2680.8771929824561</v>
      </c>
      <c r="EQ130" s="225">
        <f>IFERROR(INDEX(RTO3CF,$EL130,'ANVA-MDS'!EE$7),0)</f>
        <v>0</v>
      </c>
      <c r="ER130" s="225">
        <f t="shared" si="355"/>
        <v>3</v>
      </c>
      <c r="ES130" s="225">
        <f t="shared" si="356"/>
        <v>8992.8304093567258</v>
      </c>
      <c r="ET130" s="212"/>
      <c r="EU130" s="212" t="s">
        <v>289</v>
      </c>
      <c r="EV130" s="211">
        <f t="array" ref="EV130">IF(ER169=0,"sd",SUM(IF(EN170:EQ170&gt;1,(EN170:EQ170)^2))/EV119-EV124)</f>
        <v>16940.901852041483</v>
      </c>
      <c r="EW130" s="214"/>
      <c r="EX130" s="225">
        <f t="shared" si="357"/>
        <v>8992.8304093567258</v>
      </c>
      <c r="EY130" s="212" t="s">
        <v>290</v>
      </c>
      <c r="EZ130" s="233" t="str">
        <f>IF(EZ138=0,"sd",EZ131-EZ128-EZ136-EZ129-EZ137)</f>
        <v>sd</v>
      </c>
    </row>
    <row r="131" spans="1:156" ht="12.75" customHeight="1" x14ac:dyDescent="0.25">
      <c r="A131" s="243"/>
      <c r="B131" s="245" t="str">
        <f>'ANVA-MDS'!EJ134</f>
        <v>sd</v>
      </c>
      <c r="C131" s="246">
        <v>0.15</v>
      </c>
      <c r="D131" s="196" t="str">
        <f>IF(B131&gt;C131,"ns","*")</f>
        <v>ns</v>
      </c>
      <c r="J131" s="228">
        <v>12</v>
      </c>
      <c r="K131" s="229" t="str">
        <f t="shared" ref="K131" si="410">IFERROR(INDEX(RTO3SF_ORD,J131,1),"sd")</f>
        <v>SY 211</v>
      </c>
      <c r="L131" s="230">
        <f t="shared" ref="L131" si="411">IFERROR(INDEX(RTO3SF_ORD,J131,2),"sd")</f>
        <v>3.8000000000000002E-4</v>
      </c>
      <c r="M131" s="230" t="str">
        <f t="shared" ref="M131:V131" si="412">IF(M$8&gt;$J131,"",IF($F$124&gt;$G$124,"ns",IF(ABS($L131-INDEX(RTO3SF_ORD,M$8,2))&gt;$B$139,"s","ns")))</f>
        <v>ns</v>
      </c>
      <c r="N131" s="230" t="str">
        <f t="shared" si="412"/>
        <v>ns</v>
      </c>
      <c r="O131" s="230" t="str">
        <f t="shared" si="412"/>
        <v>ns</v>
      </c>
      <c r="P131" s="230" t="str">
        <f t="shared" si="412"/>
        <v>ns</v>
      </c>
      <c r="Q131" s="230" t="str">
        <f t="shared" si="412"/>
        <v>ns</v>
      </c>
      <c r="R131" s="230" t="str">
        <f t="shared" si="412"/>
        <v>ns</v>
      </c>
      <c r="S131" s="230" t="str">
        <f t="shared" si="412"/>
        <v>ns</v>
      </c>
      <c r="T131" s="230" t="str">
        <f t="shared" si="412"/>
        <v>ns</v>
      </c>
      <c r="U131" s="230" t="str">
        <f t="shared" si="412"/>
        <v>ns</v>
      </c>
      <c r="V131" s="230" t="str">
        <f t="shared" si="412"/>
        <v>ns</v>
      </c>
      <c r="W131" s="230" t="str">
        <f t="shared" ref="W131:AF131" si="413">IF(W$8&gt;$J131,"",IF($F$124&gt;$G$124,"ns",IF(ABS($L131-INDEX(RTO3SF_ORD,W$8,2))&gt;$B$139,"s","ns")))</f>
        <v>ns</v>
      </c>
      <c r="X131" s="230" t="str">
        <f t="shared" si="413"/>
        <v>ns</v>
      </c>
      <c r="Y131" s="230" t="str">
        <f t="shared" si="413"/>
        <v/>
      </c>
      <c r="Z131" s="230" t="str">
        <f t="shared" si="413"/>
        <v/>
      </c>
      <c r="AA131" s="230" t="str">
        <f t="shared" si="413"/>
        <v/>
      </c>
      <c r="AB131" s="230" t="str">
        <f t="shared" si="413"/>
        <v/>
      </c>
      <c r="AC131" s="230" t="str">
        <f t="shared" si="413"/>
        <v/>
      </c>
      <c r="AD131" s="230" t="str">
        <f t="shared" si="413"/>
        <v/>
      </c>
      <c r="AE131" s="230" t="str">
        <f t="shared" si="413"/>
        <v/>
      </c>
      <c r="AF131" s="230" t="str">
        <f t="shared" si="413"/>
        <v/>
      </c>
      <c r="AG131" s="230" t="str">
        <f t="shared" ref="AG131:AP131" si="414">IF(AG$8&gt;$J131,"",IF($F$124&gt;$G$124,"ns",IF(ABS($L131-INDEX(RTO3SF_ORD,AG$8,2))&gt;$B$139,"s","ns")))</f>
        <v/>
      </c>
      <c r="AH131" s="230" t="str">
        <f t="shared" si="414"/>
        <v/>
      </c>
      <c r="AI131" s="230" t="str">
        <f t="shared" si="414"/>
        <v/>
      </c>
      <c r="AJ131" s="230" t="str">
        <f t="shared" si="414"/>
        <v/>
      </c>
      <c r="AK131" s="230" t="str">
        <f t="shared" si="414"/>
        <v/>
      </c>
      <c r="AL131" s="230" t="str">
        <f t="shared" si="414"/>
        <v/>
      </c>
      <c r="AM131" s="230" t="str">
        <f t="shared" si="414"/>
        <v/>
      </c>
      <c r="AN131" s="230" t="str">
        <f t="shared" si="414"/>
        <v/>
      </c>
      <c r="AO131" s="230" t="str">
        <f t="shared" si="414"/>
        <v/>
      </c>
      <c r="AP131" s="230" t="str">
        <f t="shared" si="414"/>
        <v/>
      </c>
      <c r="AQ131" s="230" t="str">
        <f t="shared" ref="AQ131:AZ131" si="415">IF(AQ$8&gt;$J131,"",IF($F$124&gt;$G$124,"ns",IF(ABS($L131-INDEX(RTO3SF_ORD,AQ$8,2))&gt;$B$139,"s","ns")))</f>
        <v/>
      </c>
      <c r="AR131" s="230" t="str">
        <f t="shared" si="415"/>
        <v/>
      </c>
      <c r="AS131" s="230" t="str">
        <f t="shared" si="415"/>
        <v/>
      </c>
      <c r="AT131" s="230" t="str">
        <f t="shared" si="415"/>
        <v/>
      </c>
      <c r="AU131" s="230" t="str">
        <f t="shared" si="415"/>
        <v/>
      </c>
      <c r="AV131" s="230" t="str">
        <f t="shared" si="415"/>
        <v/>
      </c>
      <c r="AW131" s="230" t="str">
        <f t="shared" si="415"/>
        <v/>
      </c>
      <c r="AX131" s="230" t="str">
        <f t="shared" si="415"/>
        <v/>
      </c>
      <c r="AY131" s="230" t="str">
        <f t="shared" si="415"/>
        <v/>
      </c>
      <c r="AZ131" s="230" t="str">
        <f t="shared" si="415"/>
        <v/>
      </c>
      <c r="BA131" s="230" t="str">
        <f t="shared" ref="BA131:BJ131" si="416">IF(BA$8&gt;$J131,"",IF($F$124&gt;$G$124,"ns",IF(ABS($L131-INDEX(RTO3SF_ORD,BA$8,2))&gt;$B$139,"s","ns")))</f>
        <v/>
      </c>
      <c r="BB131" s="230" t="str">
        <f t="shared" si="416"/>
        <v/>
      </c>
      <c r="BC131" s="230" t="str">
        <f t="shared" si="416"/>
        <v/>
      </c>
      <c r="BD131" s="230" t="str">
        <f t="shared" si="416"/>
        <v/>
      </c>
      <c r="BE131" s="230" t="str">
        <f t="shared" si="416"/>
        <v/>
      </c>
      <c r="BF131" s="230" t="str">
        <f t="shared" si="416"/>
        <v/>
      </c>
      <c r="BG131" s="230" t="str">
        <f t="shared" si="416"/>
        <v/>
      </c>
      <c r="BH131" s="230" t="str">
        <f t="shared" si="416"/>
        <v/>
      </c>
      <c r="BI131" s="230" t="str">
        <f t="shared" si="416"/>
        <v/>
      </c>
      <c r="BJ131" s="230" t="str">
        <f t="shared" si="416"/>
        <v/>
      </c>
      <c r="BM131" s="243"/>
      <c r="BN131" s="245">
        <f>'ANVA-MDS'!EV134</f>
        <v>0.17199727848255286</v>
      </c>
      <c r="BO131" s="246">
        <v>0.15</v>
      </c>
      <c r="BP131" s="196" t="str">
        <f>IF(BN131&gt;BO131,"ns","*")</f>
        <v>ns</v>
      </c>
      <c r="BS131" s="197"/>
      <c r="BT131" s="197"/>
      <c r="BV131" s="228">
        <v>12</v>
      </c>
      <c r="BW131" s="229" t="str">
        <f t="shared" ref="BW131" si="417">IFERROR(INDEX(RTO3CF_ORD,BV131,1),"sd")</f>
        <v xml:space="preserve"> ALGARROBO</v>
      </c>
      <c r="BX131" s="230">
        <f t="shared" ref="BX131" si="418">IFERROR(INDEX(RTO3CF_ORD,BV131,2),"sd")</f>
        <v>923.14035087719287</v>
      </c>
      <c r="BY131" s="231" t="str">
        <f t="shared" ref="BY131:CH131" si="419">IF(BY$8&gt;$BV131,"",IF($BR$124&gt;$BS$124,"ns",IF(ABS($BX131-INDEX(RTO3CF_ORD,BY$8,2))&gt;$BN$139,"s","ns")))</f>
        <v>s</v>
      </c>
      <c r="BZ131" s="231" t="str">
        <f t="shared" si="419"/>
        <v>s</v>
      </c>
      <c r="CA131" s="231" t="str">
        <f t="shared" si="419"/>
        <v>s</v>
      </c>
      <c r="CB131" s="231" t="str">
        <f t="shared" si="419"/>
        <v>s</v>
      </c>
      <c r="CC131" s="231" t="str">
        <f t="shared" si="419"/>
        <v>s</v>
      </c>
      <c r="CD131" s="231" t="str">
        <f t="shared" si="419"/>
        <v>s</v>
      </c>
      <c r="CE131" s="231" t="str">
        <f t="shared" si="419"/>
        <v>s</v>
      </c>
      <c r="CF131" s="231" t="str">
        <f t="shared" si="419"/>
        <v>s</v>
      </c>
      <c r="CG131" s="231" t="str">
        <f t="shared" si="419"/>
        <v>s</v>
      </c>
      <c r="CH131" s="231" t="str">
        <f t="shared" si="419"/>
        <v>ns</v>
      </c>
      <c r="CI131" s="231" t="str">
        <f t="shared" ref="CI131:CR131" si="420">IF(CI$8&gt;$BV131,"",IF($BR$124&gt;$BS$124,"ns",IF(ABS($BX131-INDEX(RTO3CF_ORD,CI$8,2))&gt;$BN$139,"s","ns")))</f>
        <v>ns</v>
      </c>
      <c r="CJ131" s="231" t="str">
        <f t="shared" si="420"/>
        <v>ns</v>
      </c>
      <c r="CK131" s="231" t="str">
        <f t="shared" si="420"/>
        <v/>
      </c>
      <c r="CL131" s="231" t="str">
        <f t="shared" si="420"/>
        <v/>
      </c>
      <c r="CM131" s="231" t="str">
        <f t="shared" si="420"/>
        <v/>
      </c>
      <c r="CN131" s="231" t="str">
        <f t="shared" si="420"/>
        <v/>
      </c>
      <c r="CO131" s="231" t="str">
        <f t="shared" si="420"/>
        <v/>
      </c>
      <c r="CP131" s="231" t="str">
        <f t="shared" si="420"/>
        <v/>
      </c>
      <c r="CQ131" s="231" t="str">
        <f t="shared" si="420"/>
        <v/>
      </c>
      <c r="CR131" s="231" t="str">
        <f t="shared" si="420"/>
        <v/>
      </c>
      <c r="CS131" s="231" t="str">
        <f t="shared" ref="CS131:DB131" si="421">IF(CS$8&gt;$BV131,"",IF($BR$124&gt;$BS$124,"ns",IF(ABS($BX131-INDEX(RTO3CF_ORD,CS$8,2))&gt;$BN$139,"s","ns")))</f>
        <v/>
      </c>
      <c r="CT131" s="231" t="str">
        <f t="shared" si="421"/>
        <v/>
      </c>
      <c r="CU131" s="231" t="str">
        <f t="shared" si="421"/>
        <v/>
      </c>
      <c r="CV131" s="231" t="str">
        <f t="shared" si="421"/>
        <v/>
      </c>
      <c r="CW131" s="231" t="str">
        <f t="shared" si="421"/>
        <v/>
      </c>
      <c r="CX131" s="231" t="str">
        <f t="shared" si="421"/>
        <v/>
      </c>
      <c r="CY131" s="231" t="str">
        <f t="shared" si="421"/>
        <v/>
      </c>
      <c r="CZ131" s="231" t="str">
        <f t="shared" si="421"/>
        <v/>
      </c>
      <c r="DA131" s="231" t="str">
        <f t="shared" si="421"/>
        <v/>
      </c>
      <c r="DB131" s="231" t="str">
        <f t="shared" si="421"/>
        <v/>
      </c>
      <c r="DC131" s="231" t="str">
        <f t="shared" ref="DC131:DL131" si="422">IF(DC$8&gt;$BV131,"",IF($BR$124&gt;$BS$124,"ns",IF(ABS($BX131-INDEX(RTO3CF_ORD,DC$8,2))&gt;$BN$139,"s","ns")))</f>
        <v/>
      </c>
      <c r="DD131" s="231" t="str">
        <f t="shared" si="422"/>
        <v/>
      </c>
      <c r="DE131" s="231" t="str">
        <f t="shared" si="422"/>
        <v/>
      </c>
      <c r="DF131" s="231" t="str">
        <f t="shared" si="422"/>
        <v/>
      </c>
      <c r="DG131" s="231" t="str">
        <f t="shared" si="422"/>
        <v/>
      </c>
      <c r="DH131" s="231" t="str">
        <f t="shared" si="422"/>
        <v/>
      </c>
      <c r="DI131" s="231" t="str">
        <f t="shared" si="422"/>
        <v/>
      </c>
      <c r="DJ131" s="231" t="str">
        <f t="shared" si="422"/>
        <v/>
      </c>
      <c r="DK131" s="231" t="str">
        <f t="shared" si="422"/>
        <v/>
      </c>
      <c r="DL131" s="231" t="str">
        <f t="shared" si="422"/>
        <v/>
      </c>
      <c r="DM131" s="231" t="str">
        <f t="shared" ref="DM131:DV131" si="423">IF(DM$8&gt;$BV131,"",IF($BR$124&gt;$BS$124,"ns",IF(ABS($BX131-INDEX(RTO3CF_ORD,DM$8,2))&gt;$BN$139,"s","ns")))</f>
        <v/>
      </c>
      <c r="DN131" s="231" t="str">
        <f t="shared" si="423"/>
        <v/>
      </c>
      <c r="DO131" s="231" t="str">
        <f t="shared" si="423"/>
        <v/>
      </c>
      <c r="DP131" s="231" t="str">
        <f t="shared" si="423"/>
        <v/>
      </c>
      <c r="DQ131" s="231" t="str">
        <f t="shared" si="423"/>
        <v/>
      </c>
      <c r="DR131" s="231" t="str">
        <f t="shared" si="423"/>
        <v/>
      </c>
      <c r="DS131" s="231" t="str">
        <f t="shared" si="423"/>
        <v/>
      </c>
      <c r="DT131" s="231" t="str">
        <f t="shared" si="423"/>
        <v/>
      </c>
      <c r="DU131" s="231" t="str">
        <f t="shared" si="423"/>
        <v/>
      </c>
      <c r="DV131" s="231" t="str">
        <f t="shared" si="423"/>
        <v/>
      </c>
      <c r="DW131" s="232"/>
      <c r="DX131" s="232"/>
      <c r="DZ131" s="212">
        <f t="shared" si="372"/>
        <v>13</v>
      </c>
      <c r="EA131" s="224">
        <f t="shared" ref="EA131" si="424">IFERROR(INDEX(RTO3CV,$DZ131,1),0)</f>
        <v>0</v>
      </c>
      <c r="EB131" s="225">
        <f t="shared" ref="EB131:EE131" si="425">IFERROR(INDEX(RTO3SF,$DZ131,EB$7),0)</f>
        <v>0</v>
      </c>
      <c r="EC131" s="225">
        <f t="shared" si="425"/>
        <v>0</v>
      </c>
      <c r="ED131" s="225">
        <f t="shared" si="425"/>
        <v>0</v>
      </c>
      <c r="EE131" s="225">
        <f t="shared" si="425"/>
        <v>0</v>
      </c>
      <c r="EF131" s="225">
        <f t="shared" si="352"/>
        <v>0</v>
      </c>
      <c r="EG131" s="225">
        <f t="shared" si="353"/>
        <v>0</v>
      </c>
      <c r="EH131" s="212"/>
      <c r="EI131" s="212" t="s">
        <v>290</v>
      </c>
      <c r="EJ131" s="211" t="str">
        <f>IF(EF169=0,"sd",EJ132-EJ130-EJ129)</f>
        <v>sd</v>
      </c>
      <c r="EK131" s="214"/>
      <c r="EL131" s="212">
        <f t="shared" si="373"/>
        <v>13</v>
      </c>
      <c r="EM131" s="224">
        <f t="shared" ref="EM131" si="426">IFERROR(INDEX(RTO3CV,$EL131,1),0)</f>
        <v>0</v>
      </c>
      <c r="EN131" s="225">
        <f>IFERROR(INDEX(RTO3CF,$EL131,'ANVA-MDS'!EB$7),0)</f>
        <v>0</v>
      </c>
      <c r="EO131" s="225">
        <f>IFERROR(INDEX(RTO3CF,$EL131,'ANVA-MDS'!EC$7),0)</f>
        <v>0</v>
      </c>
      <c r="EP131" s="225">
        <f>IFERROR(INDEX(RTO3CF,$EL131,'ANVA-MDS'!ED$7),0)</f>
        <v>0</v>
      </c>
      <c r="EQ131" s="225">
        <f>IFERROR(INDEX(RTO3CF,$EL131,'ANVA-MDS'!EE$7),0)</f>
        <v>0</v>
      </c>
      <c r="ER131" s="225">
        <f t="shared" si="355"/>
        <v>0</v>
      </c>
      <c r="ES131" s="225">
        <f t="shared" si="356"/>
        <v>0</v>
      </c>
      <c r="ET131" s="212"/>
      <c r="EU131" s="212" t="s">
        <v>290</v>
      </c>
      <c r="EV131" s="211">
        <f>IF(ER169=0,"sd",EV132-EV130-EV129)</f>
        <v>3299283.499867022</v>
      </c>
      <c r="EW131" s="214"/>
      <c r="EX131" s="225">
        <f t="shared" si="357"/>
        <v>0</v>
      </c>
      <c r="EY131" s="212" t="s">
        <v>291</v>
      </c>
      <c r="EZ131" s="233" t="str">
        <f t="array" ref="EZ131">IF(EZ138=0,"sd",_xlfn.VAR.P(IF(EB119:EE168&gt;1,EB119:EE168),IF(EN119:EQ168&gt;1,EN119:EQ168))*EZ121)</f>
        <v>sd</v>
      </c>
    </row>
    <row r="132" spans="1:156" ht="12.75" customHeight="1" x14ac:dyDescent="0.25">
      <c r="A132" s="242"/>
      <c r="J132" s="228">
        <v>13</v>
      </c>
      <c r="K132" s="229">
        <f t="shared" ref="K132" si="427">IFERROR(INDEX(RTO3SF_ORD,J132,1),"sd")</f>
        <v>0</v>
      </c>
      <c r="L132" s="230">
        <f t="shared" ref="L132" si="428">IFERROR(INDEX(RTO3SF_ORD,J132,2),"sd")</f>
        <v>3.7000000000000005E-4</v>
      </c>
      <c r="M132" s="230" t="str">
        <f t="shared" ref="M132:V132" si="429">IF(M$8&gt;$J132,"",IF($F$124&gt;$G$124,"ns",IF(ABS($L132-INDEX(RTO3SF_ORD,M$8,2))&gt;$B$139,"s","ns")))</f>
        <v>ns</v>
      </c>
      <c r="N132" s="230" t="str">
        <f t="shared" si="429"/>
        <v>ns</v>
      </c>
      <c r="O132" s="230" t="str">
        <f t="shared" si="429"/>
        <v>ns</v>
      </c>
      <c r="P132" s="230" t="str">
        <f t="shared" si="429"/>
        <v>ns</v>
      </c>
      <c r="Q132" s="230" t="str">
        <f t="shared" si="429"/>
        <v>ns</v>
      </c>
      <c r="R132" s="230" t="str">
        <f t="shared" si="429"/>
        <v>ns</v>
      </c>
      <c r="S132" s="230" t="str">
        <f t="shared" si="429"/>
        <v>ns</v>
      </c>
      <c r="T132" s="230" t="str">
        <f t="shared" si="429"/>
        <v>ns</v>
      </c>
      <c r="U132" s="230" t="str">
        <f t="shared" si="429"/>
        <v>ns</v>
      </c>
      <c r="V132" s="230" t="str">
        <f t="shared" si="429"/>
        <v>ns</v>
      </c>
      <c r="W132" s="230" t="str">
        <f t="shared" ref="W132:AF132" si="430">IF(W$8&gt;$J132,"",IF($F$124&gt;$G$124,"ns",IF(ABS($L132-INDEX(RTO3SF_ORD,W$8,2))&gt;$B$139,"s","ns")))</f>
        <v>ns</v>
      </c>
      <c r="X132" s="230" t="str">
        <f t="shared" si="430"/>
        <v>ns</v>
      </c>
      <c r="Y132" s="230" t="str">
        <f t="shared" si="430"/>
        <v>ns</v>
      </c>
      <c r="Z132" s="230" t="str">
        <f t="shared" si="430"/>
        <v/>
      </c>
      <c r="AA132" s="230" t="str">
        <f t="shared" si="430"/>
        <v/>
      </c>
      <c r="AB132" s="230" t="str">
        <f t="shared" si="430"/>
        <v/>
      </c>
      <c r="AC132" s="230" t="str">
        <f t="shared" si="430"/>
        <v/>
      </c>
      <c r="AD132" s="230" t="str">
        <f t="shared" si="430"/>
        <v/>
      </c>
      <c r="AE132" s="230" t="str">
        <f t="shared" si="430"/>
        <v/>
      </c>
      <c r="AF132" s="230" t="str">
        <f t="shared" si="430"/>
        <v/>
      </c>
      <c r="AG132" s="230" t="str">
        <f t="shared" ref="AG132:AP132" si="431">IF(AG$8&gt;$J132,"",IF($F$124&gt;$G$124,"ns",IF(ABS($L132-INDEX(RTO3SF_ORD,AG$8,2))&gt;$B$139,"s","ns")))</f>
        <v/>
      </c>
      <c r="AH132" s="230" t="str">
        <f t="shared" si="431"/>
        <v/>
      </c>
      <c r="AI132" s="230" t="str">
        <f t="shared" si="431"/>
        <v/>
      </c>
      <c r="AJ132" s="230" t="str">
        <f t="shared" si="431"/>
        <v/>
      </c>
      <c r="AK132" s="230" t="str">
        <f t="shared" si="431"/>
        <v/>
      </c>
      <c r="AL132" s="230" t="str">
        <f t="shared" si="431"/>
        <v/>
      </c>
      <c r="AM132" s="230" t="str">
        <f t="shared" si="431"/>
        <v/>
      </c>
      <c r="AN132" s="230" t="str">
        <f t="shared" si="431"/>
        <v/>
      </c>
      <c r="AO132" s="230" t="str">
        <f t="shared" si="431"/>
        <v/>
      </c>
      <c r="AP132" s="230" t="str">
        <f t="shared" si="431"/>
        <v/>
      </c>
      <c r="AQ132" s="230" t="str">
        <f t="shared" ref="AQ132:AZ132" si="432">IF(AQ$8&gt;$J132,"",IF($F$124&gt;$G$124,"ns",IF(ABS($L132-INDEX(RTO3SF_ORD,AQ$8,2))&gt;$B$139,"s","ns")))</f>
        <v/>
      </c>
      <c r="AR132" s="230" t="str">
        <f t="shared" si="432"/>
        <v/>
      </c>
      <c r="AS132" s="230" t="str">
        <f t="shared" si="432"/>
        <v/>
      </c>
      <c r="AT132" s="230" t="str">
        <f t="shared" si="432"/>
        <v/>
      </c>
      <c r="AU132" s="230" t="str">
        <f t="shared" si="432"/>
        <v/>
      </c>
      <c r="AV132" s="230" t="str">
        <f t="shared" si="432"/>
        <v/>
      </c>
      <c r="AW132" s="230" t="str">
        <f t="shared" si="432"/>
        <v/>
      </c>
      <c r="AX132" s="230" t="str">
        <f t="shared" si="432"/>
        <v/>
      </c>
      <c r="AY132" s="230" t="str">
        <f t="shared" si="432"/>
        <v/>
      </c>
      <c r="AZ132" s="230" t="str">
        <f t="shared" si="432"/>
        <v/>
      </c>
      <c r="BA132" s="230" t="str">
        <f t="shared" ref="BA132:BJ132" si="433">IF(BA$8&gt;$J132,"",IF($F$124&gt;$G$124,"ns",IF(ABS($L132-INDEX(RTO3SF_ORD,BA$8,2))&gt;$B$139,"s","ns")))</f>
        <v/>
      </c>
      <c r="BB132" s="230" t="str">
        <f t="shared" si="433"/>
        <v/>
      </c>
      <c r="BC132" s="230" t="str">
        <f t="shared" si="433"/>
        <v/>
      </c>
      <c r="BD132" s="230" t="str">
        <f t="shared" si="433"/>
        <v/>
      </c>
      <c r="BE132" s="230" t="str">
        <f t="shared" si="433"/>
        <v/>
      </c>
      <c r="BF132" s="230" t="str">
        <f t="shared" si="433"/>
        <v/>
      </c>
      <c r="BG132" s="230" t="str">
        <f t="shared" si="433"/>
        <v/>
      </c>
      <c r="BH132" s="230" t="str">
        <f t="shared" si="433"/>
        <v/>
      </c>
      <c r="BI132" s="230" t="str">
        <f t="shared" si="433"/>
        <v/>
      </c>
      <c r="BJ132" s="230" t="str">
        <f t="shared" si="433"/>
        <v/>
      </c>
      <c r="BS132" s="197"/>
      <c r="BT132" s="197"/>
      <c r="BV132" s="228">
        <v>13</v>
      </c>
      <c r="BW132" s="229">
        <f t="shared" ref="BW132" si="434">IFERROR(INDEX(RTO3CF_ORD,BV132,1),"sd")</f>
        <v>0</v>
      </c>
      <c r="BX132" s="230">
        <f t="shared" ref="BX132" si="435">IFERROR(INDEX(RTO3CF_ORD,BV132,2),"sd")</f>
        <v>3.7000000000000005E-4</v>
      </c>
      <c r="BY132" s="231" t="str">
        <f t="shared" ref="BY132:CH132" si="436">IF(BY$8&gt;$BV132,"",IF($BR$124&gt;$BS$124,"ns",IF(ABS($BX132-INDEX(RTO3CF_ORD,BY$8,2))&gt;$BN$139,"s","ns")))</f>
        <v>s</v>
      </c>
      <c r="BZ132" s="231" t="str">
        <f t="shared" si="436"/>
        <v>s</v>
      </c>
      <c r="CA132" s="231" t="str">
        <f t="shared" si="436"/>
        <v>s</v>
      </c>
      <c r="CB132" s="231" t="str">
        <f t="shared" si="436"/>
        <v>s</v>
      </c>
      <c r="CC132" s="231" t="str">
        <f t="shared" si="436"/>
        <v>s</v>
      </c>
      <c r="CD132" s="231" t="str">
        <f t="shared" si="436"/>
        <v>s</v>
      </c>
      <c r="CE132" s="231" t="str">
        <f t="shared" si="436"/>
        <v>s</v>
      </c>
      <c r="CF132" s="231" t="str">
        <f t="shared" si="436"/>
        <v>s</v>
      </c>
      <c r="CG132" s="231" t="str">
        <f t="shared" si="436"/>
        <v>s</v>
      </c>
      <c r="CH132" s="231" t="str">
        <f t="shared" si="436"/>
        <v>s</v>
      </c>
      <c r="CI132" s="231" t="str">
        <f t="shared" ref="CI132:CR132" si="437">IF(CI$8&gt;$BV132,"",IF($BR$124&gt;$BS$124,"ns",IF(ABS($BX132-INDEX(RTO3CF_ORD,CI$8,2))&gt;$BN$139,"s","ns")))</f>
        <v>s</v>
      </c>
      <c r="CJ132" s="231" t="str">
        <f t="shared" si="437"/>
        <v>s</v>
      </c>
      <c r="CK132" s="231" t="str">
        <f t="shared" si="437"/>
        <v>ns</v>
      </c>
      <c r="CL132" s="231" t="str">
        <f t="shared" si="437"/>
        <v/>
      </c>
      <c r="CM132" s="231" t="str">
        <f t="shared" si="437"/>
        <v/>
      </c>
      <c r="CN132" s="231" t="str">
        <f t="shared" si="437"/>
        <v/>
      </c>
      <c r="CO132" s="231" t="str">
        <f t="shared" si="437"/>
        <v/>
      </c>
      <c r="CP132" s="231" t="str">
        <f t="shared" si="437"/>
        <v/>
      </c>
      <c r="CQ132" s="231" t="str">
        <f t="shared" si="437"/>
        <v/>
      </c>
      <c r="CR132" s="231" t="str">
        <f t="shared" si="437"/>
        <v/>
      </c>
      <c r="CS132" s="231" t="str">
        <f t="shared" ref="CS132:DB132" si="438">IF(CS$8&gt;$BV132,"",IF($BR$124&gt;$BS$124,"ns",IF(ABS($BX132-INDEX(RTO3CF_ORD,CS$8,2))&gt;$BN$139,"s","ns")))</f>
        <v/>
      </c>
      <c r="CT132" s="231" t="str">
        <f t="shared" si="438"/>
        <v/>
      </c>
      <c r="CU132" s="231" t="str">
        <f t="shared" si="438"/>
        <v/>
      </c>
      <c r="CV132" s="231" t="str">
        <f t="shared" si="438"/>
        <v/>
      </c>
      <c r="CW132" s="231" t="str">
        <f t="shared" si="438"/>
        <v/>
      </c>
      <c r="CX132" s="231" t="str">
        <f t="shared" si="438"/>
        <v/>
      </c>
      <c r="CY132" s="231" t="str">
        <f t="shared" si="438"/>
        <v/>
      </c>
      <c r="CZ132" s="231" t="str">
        <f t="shared" si="438"/>
        <v/>
      </c>
      <c r="DA132" s="231" t="str">
        <f t="shared" si="438"/>
        <v/>
      </c>
      <c r="DB132" s="231" t="str">
        <f t="shared" si="438"/>
        <v/>
      </c>
      <c r="DC132" s="231" t="str">
        <f t="shared" ref="DC132:DL132" si="439">IF(DC$8&gt;$BV132,"",IF($BR$124&gt;$BS$124,"ns",IF(ABS($BX132-INDEX(RTO3CF_ORD,DC$8,2))&gt;$BN$139,"s","ns")))</f>
        <v/>
      </c>
      <c r="DD132" s="231" t="str">
        <f t="shared" si="439"/>
        <v/>
      </c>
      <c r="DE132" s="231" t="str">
        <f t="shared" si="439"/>
        <v/>
      </c>
      <c r="DF132" s="231" t="str">
        <f t="shared" si="439"/>
        <v/>
      </c>
      <c r="DG132" s="231" t="str">
        <f t="shared" si="439"/>
        <v/>
      </c>
      <c r="DH132" s="231" t="str">
        <f t="shared" si="439"/>
        <v/>
      </c>
      <c r="DI132" s="231" t="str">
        <f t="shared" si="439"/>
        <v/>
      </c>
      <c r="DJ132" s="231" t="str">
        <f t="shared" si="439"/>
        <v/>
      </c>
      <c r="DK132" s="231" t="str">
        <f t="shared" si="439"/>
        <v/>
      </c>
      <c r="DL132" s="231" t="str">
        <f t="shared" si="439"/>
        <v/>
      </c>
      <c r="DM132" s="231" t="str">
        <f t="shared" ref="DM132:DV132" si="440">IF(DM$8&gt;$BV132,"",IF($BR$124&gt;$BS$124,"ns",IF(ABS($BX132-INDEX(RTO3CF_ORD,DM$8,2))&gt;$BN$139,"s","ns")))</f>
        <v/>
      </c>
      <c r="DN132" s="231" t="str">
        <f t="shared" si="440"/>
        <v/>
      </c>
      <c r="DO132" s="231" t="str">
        <f t="shared" si="440"/>
        <v/>
      </c>
      <c r="DP132" s="231" t="str">
        <f t="shared" si="440"/>
        <v/>
      </c>
      <c r="DQ132" s="231" t="str">
        <f t="shared" si="440"/>
        <v/>
      </c>
      <c r="DR132" s="231" t="str">
        <f t="shared" si="440"/>
        <v/>
      </c>
      <c r="DS132" s="231" t="str">
        <f t="shared" si="440"/>
        <v/>
      </c>
      <c r="DT132" s="231" t="str">
        <f t="shared" si="440"/>
        <v/>
      </c>
      <c r="DU132" s="231" t="str">
        <f t="shared" si="440"/>
        <v/>
      </c>
      <c r="DV132" s="231" t="str">
        <f t="shared" si="440"/>
        <v/>
      </c>
      <c r="DW132" s="232"/>
      <c r="DX132" s="232"/>
      <c r="DZ132" s="212">
        <f t="shared" si="372"/>
        <v>14</v>
      </c>
      <c r="EA132" s="224">
        <f t="shared" ref="EA132" si="441">IFERROR(INDEX(RTO3CV,$DZ132,1),0)</f>
        <v>0</v>
      </c>
      <c r="EB132" s="225">
        <f t="shared" ref="EB132:EE132" si="442">IFERROR(INDEX(RTO3SF,$DZ132,EB$7),0)</f>
        <v>0</v>
      </c>
      <c r="EC132" s="225">
        <f t="shared" si="442"/>
        <v>0</v>
      </c>
      <c r="ED132" s="225">
        <f t="shared" si="442"/>
        <v>0</v>
      </c>
      <c r="EE132" s="225">
        <f t="shared" si="442"/>
        <v>0</v>
      </c>
      <c r="EF132" s="225">
        <f t="shared" si="352"/>
        <v>0</v>
      </c>
      <c r="EG132" s="225">
        <f t="shared" si="353"/>
        <v>0</v>
      </c>
      <c r="EH132" s="212"/>
      <c r="EI132" s="212" t="s">
        <v>291</v>
      </c>
      <c r="EJ132" s="211" t="str">
        <f t="array" ref="EJ132">IF(EF169=0,"sd",SUM(IF(EB119:EE168&gt;1,(EB119:EE168)^2))-EJ124)</f>
        <v>sd</v>
      </c>
      <c r="EK132" s="214"/>
      <c r="EL132" s="212">
        <f t="shared" si="373"/>
        <v>14</v>
      </c>
      <c r="EM132" s="224">
        <f t="shared" ref="EM132" si="443">IFERROR(INDEX(RTO3CV,$EL132,1),0)</f>
        <v>0</v>
      </c>
      <c r="EN132" s="225">
        <f>IFERROR(INDEX(RTO3CF,$EL132,'ANVA-MDS'!EB$7),0)</f>
        <v>0</v>
      </c>
      <c r="EO132" s="225">
        <f>IFERROR(INDEX(RTO3CF,$EL132,'ANVA-MDS'!EC$7),0)</f>
        <v>0</v>
      </c>
      <c r="EP132" s="225">
        <f>IFERROR(INDEX(RTO3CF,$EL132,'ANVA-MDS'!ED$7),0)</f>
        <v>0</v>
      </c>
      <c r="EQ132" s="225">
        <f>IFERROR(INDEX(RTO3CF,$EL132,'ANVA-MDS'!EE$7),0)</f>
        <v>0</v>
      </c>
      <c r="ER132" s="225">
        <f t="shared" si="355"/>
        <v>0</v>
      </c>
      <c r="ES132" s="225">
        <f t="shared" si="356"/>
        <v>0</v>
      </c>
      <c r="ET132" s="212"/>
      <c r="EU132" s="212" t="s">
        <v>291</v>
      </c>
      <c r="EV132" s="211">
        <f t="array" ref="EV132">IF(ER169=0,"sd",SUM(IF(EN119:EQ168&gt;1,(EN119:EQ168)^2))-EV124)</f>
        <v>21120628.390258729</v>
      </c>
      <c r="EW132" s="214"/>
      <c r="EX132" s="225">
        <f t="shared" si="357"/>
        <v>0</v>
      </c>
      <c r="EY132" s="247" t="s">
        <v>292</v>
      </c>
      <c r="EZ132" s="233" t="str">
        <f>IF(EZ138=0,"sd",IF(EF169=0,0,1)+IF(ER169=0,0,1))</f>
        <v>sd</v>
      </c>
    </row>
    <row r="133" spans="1:156" ht="12.75" customHeight="1" x14ac:dyDescent="0.25">
      <c r="A133" s="242" t="s">
        <v>293</v>
      </c>
      <c r="J133" s="228">
        <v>14</v>
      </c>
      <c r="K133" s="229">
        <f t="shared" ref="K133:K137" si="444">IFERROR(INDEX(RTO3SF_ORD,J133,1),"sd")</f>
        <v>0</v>
      </c>
      <c r="L133" s="230">
        <f t="shared" ref="L133:L137" si="445">IFERROR(INDEX(RTO3SF_ORD,J133,2),"sd")</f>
        <v>3.6000000000000002E-4</v>
      </c>
      <c r="M133" s="230" t="str">
        <f t="shared" ref="M133:V137" si="446">IF(M$8&gt;$J133,"",IF($F$124&gt;$G$124,"ns",IF(ABS($L133-INDEX(RTO3SF_ORD,M$8,2))&gt;$B$139,"s","ns")))</f>
        <v>ns</v>
      </c>
      <c r="N133" s="230" t="str">
        <f t="shared" si="446"/>
        <v>ns</v>
      </c>
      <c r="O133" s="230" t="str">
        <f t="shared" si="446"/>
        <v>ns</v>
      </c>
      <c r="P133" s="230" t="str">
        <f t="shared" si="446"/>
        <v>ns</v>
      </c>
      <c r="Q133" s="230" t="str">
        <f t="shared" si="446"/>
        <v>ns</v>
      </c>
      <c r="R133" s="230" t="str">
        <f t="shared" si="446"/>
        <v>ns</v>
      </c>
      <c r="S133" s="230" t="str">
        <f t="shared" si="446"/>
        <v>ns</v>
      </c>
      <c r="T133" s="230" t="str">
        <f t="shared" si="446"/>
        <v>ns</v>
      </c>
      <c r="U133" s="230" t="str">
        <f t="shared" si="446"/>
        <v>ns</v>
      </c>
      <c r="V133" s="230" t="str">
        <f t="shared" si="446"/>
        <v>ns</v>
      </c>
      <c r="W133" s="230" t="str">
        <f t="shared" ref="W133:AF137" si="447">IF(W$8&gt;$J133,"",IF($F$124&gt;$G$124,"ns",IF(ABS($L133-INDEX(RTO3SF_ORD,W$8,2))&gt;$B$139,"s","ns")))</f>
        <v>ns</v>
      </c>
      <c r="X133" s="230" t="str">
        <f t="shared" si="447"/>
        <v>ns</v>
      </c>
      <c r="Y133" s="230" t="str">
        <f t="shared" si="447"/>
        <v>ns</v>
      </c>
      <c r="Z133" s="230" t="str">
        <f t="shared" si="447"/>
        <v>ns</v>
      </c>
      <c r="AA133" s="230" t="str">
        <f t="shared" si="447"/>
        <v/>
      </c>
      <c r="AB133" s="230" t="str">
        <f t="shared" si="447"/>
        <v/>
      </c>
      <c r="AC133" s="230" t="str">
        <f t="shared" si="447"/>
        <v/>
      </c>
      <c r="AD133" s="230" t="str">
        <f t="shared" si="447"/>
        <v/>
      </c>
      <c r="AE133" s="230" t="str">
        <f t="shared" si="447"/>
        <v/>
      </c>
      <c r="AF133" s="230" t="str">
        <f t="shared" si="447"/>
        <v/>
      </c>
      <c r="AG133" s="230" t="str">
        <f t="shared" ref="AG133:AP137" si="448">IF(AG$8&gt;$J133,"",IF($F$124&gt;$G$124,"ns",IF(ABS($L133-INDEX(RTO3SF_ORD,AG$8,2))&gt;$B$139,"s","ns")))</f>
        <v/>
      </c>
      <c r="AH133" s="230" t="str">
        <f t="shared" si="448"/>
        <v/>
      </c>
      <c r="AI133" s="230" t="str">
        <f t="shared" si="448"/>
        <v/>
      </c>
      <c r="AJ133" s="230" t="str">
        <f t="shared" si="448"/>
        <v/>
      </c>
      <c r="AK133" s="230" t="str">
        <f t="shared" si="448"/>
        <v/>
      </c>
      <c r="AL133" s="230" t="str">
        <f t="shared" si="448"/>
        <v/>
      </c>
      <c r="AM133" s="230" t="str">
        <f t="shared" si="448"/>
        <v/>
      </c>
      <c r="AN133" s="230" t="str">
        <f t="shared" si="448"/>
        <v/>
      </c>
      <c r="AO133" s="230" t="str">
        <f t="shared" si="448"/>
        <v/>
      </c>
      <c r="AP133" s="230" t="str">
        <f t="shared" si="448"/>
        <v/>
      </c>
      <c r="AQ133" s="230" t="str">
        <f t="shared" ref="AQ133:AZ137" si="449">IF(AQ$8&gt;$J133,"",IF($F$124&gt;$G$124,"ns",IF(ABS($L133-INDEX(RTO3SF_ORD,AQ$8,2))&gt;$B$139,"s","ns")))</f>
        <v/>
      </c>
      <c r="AR133" s="230" t="str">
        <f t="shared" si="449"/>
        <v/>
      </c>
      <c r="AS133" s="230" t="str">
        <f t="shared" si="449"/>
        <v/>
      </c>
      <c r="AT133" s="230" t="str">
        <f t="shared" si="449"/>
        <v/>
      </c>
      <c r="AU133" s="230" t="str">
        <f t="shared" si="449"/>
        <v/>
      </c>
      <c r="AV133" s="230" t="str">
        <f t="shared" si="449"/>
        <v/>
      </c>
      <c r="AW133" s="230" t="str">
        <f t="shared" si="449"/>
        <v/>
      </c>
      <c r="AX133" s="230" t="str">
        <f t="shared" si="449"/>
        <v/>
      </c>
      <c r="AY133" s="230" t="str">
        <f t="shared" si="449"/>
        <v/>
      </c>
      <c r="AZ133" s="230" t="str">
        <f t="shared" si="449"/>
        <v/>
      </c>
      <c r="BA133" s="230" t="str">
        <f t="shared" ref="BA133:BJ137" si="450">IF(BA$8&gt;$J133,"",IF($F$124&gt;$G$124,"ns",IF(ABS($L133-INDEX(RTO3SF_ORD,BA$8,2))&gt;$B$139,"s","ns")))</f>
        <v/>
      </c>
      <c r="BB133" s="230" t="str">
        <f t="shared" si="450"/>
        <v/>
      </c>
      <c r="BC133" s="230" t="str">
        <f t="shared" si="450"/>
        <v/>
      </c>
      <c r="BD133" s="230" t="str">
        <f t="shared" si="450"/>
        <v/>
      </c>
      <c r="BE133" s="230" t="str">
        <f t="shared" si="450"/>
        <v/>
      </c>
      <c r="BF133" s="230" t="str">
        <f t="shared" si="450"/>
        <v/>
      </c>
      <c r="BG133" s="230" t="str">
        <f t="shared" si="450"/>
        <v/>
      </c>
      <c r="BH133" s="230" t="str">
        <f t="shared" si="450"/>
        <v/>
      </c>
      <c r="BI133" s="230" t="str">
        <f t="shared" si="450"/>
        <v/>
      </c>
      <c r="BJ133" s="230" t="str">
        <f t="shared" si="450"/>
        <v/>
      </c>
      <c r="BM133" s="242" t="s">
        <v>293</v>
      </c>
      <c r="BS133" s="197"/>
      <c r="BT133" s="197"/>
      <c r="BV133" s="228">
        <v>14</v>
      </c>
      <c r="BW133" s="229">
        <f t="shared" ref="BW133:BW137" si="451">IFERROR(INDEX(RTO3CF_ORD,BV133,1),"sd")</f>
        <v>0</v>
      </c>
      <c r="BX133" s="230">
        <f t="shared" ref="BX133:BX137" si="452">IFERROR(INDEX(RTO3CF_ORD,BV133,2),"sd")</f>
        <v>3.6000000000000002E-4</v>
      </c>
      <c r="BY133" s="231" t="str">
        <f t="shared" ref="BY133:CH137" si="453">IF(BY$8&gt;$BV133,"",IF($BR$124&gt;$BS$124,"ns",IF(ABS($BX133-INDEX(RTO3CF_ORD,BY$8,2))&gt;$BN$139,"s","ns")))</f>
        <v>s</v>
      </c>
      <c r="BZ133" s="231" t="str">
        <f t="shared" si="453"/>
        <v>s</v>
      </c>
      <c r="CA133" s="231" t="str">
        <f t="shared" si="453"/>
        <v>s</v>
      </c>
      <c r="CB133" s="231" t="str">
        <f t="shared" si="453"/>
        <v>s</v>
      </c>
      <c r="CC133" s="231" t="str">
        <f t="shared" si="453"/>
        <v>s</v>
      </c>
      <c r="CD133" s="231" t="str">
        <f t="shared" si="453"/>
        <v>s</v>
      </c>
      <c r="CE133" s="231" t="str">
        <f t="shared" si="453"/>
        <v>s</v>
      </c>
      <c r="CF133" s="231" t="str">
        <f t="shared" si="453"/>
        <v>s</v>
      </c>
      <c r="CG133" s="231" t="str">
        <f t="shared" si="453"/>
        <v>s</v>
      </c>
      <c r="CH133" s="231" t="str">
        <f t="shared" si="453"/>
        <v>s</v>
      </c>
      <c r="CI133" s="231" t="str">
        <f t="shared" ref="CI133:CR137" si="454">IF(CI$8&gt;$BV133,"",IF($BR$124&gt;$BS$124,"ns",IF(ABS($BX133-INDEX(RTO3CF_ORD,CI$8,2))&gt;$BN$139,"s","ns")))</f>
        <v>s</v>
      </c>
      <c r="CJ133" s="231" t="str">
        <f t="shared" si="454"/>
        <v>s</v>
      </c>
      <c r="CK133" s="231" t="str">
        <f t="shared" si="454"/>
        <v>ns</v>
      </c>
      <c r="CL133" s="231" t="str">
        <f t="shared" si="454"/>
        <v>ns</v>
      </c>
      <c r="CM133" s="231" t="str">
        <f t="shared" si="454"/>
        <v/>
      </c>
      <c r="CN133" s="231" t="str">
        <f t="shared" si="454"/>
        <v/>
      </c>
      <c r="CO133" s="231" t="str">
        <f t="shared" si="454"/>
        <v/>
      </c>
      <c r="CP133" s="231" t="str">
        <f t="shared" si="454"/>
        <v/>
      </c>
      <c r="CQ133" s="231" t="str">
        <f t="shared" si="454"/>
        <v/>
      </c>
      <c r="CR133" s="231" t="str">
        <f t="shared" si="454"/>
        <v/>
      </c>
      <c r="CS133" s="231" t="str">
        <f t="shared" ref="CS133:DB137" si="455">IF(CS$8&gt;$BV133,"",IF($BR$124&gt;$BS$124,"ns",IF(ABS($BX133-INDEX(RTO3CF_ORD,CS$8,2))&gt;$BN$139,"s","ns")))</f>
        <v/>
      </c>
      <c r="CT133" s="231" t="str">
        <f t="shared" si="455"/>
        <v/>
      </c>
      <c r="CU133" s="231" t="str">
        <f t="shared" si="455"/>
        <v/>
      </c>
      <c r="CV133" s="231" t="str">
        <f t="shared" si="455"/>
        <v/>
      </c>
      <c r="CW133" s="231" t="str">
        <f t="shared" si="455"/>
        <v/>
      </c>
      <c r="CX133" s="231" t="str">
        <f t="shared" si="455"/>
        <v/>
      </c>
      <c r="CY133" s="231" t="str">
        <f t="shared" si="455"/>
        <v/>
      </c>
      <c r="CZ133" s="231" t="str">
        <f t="shared" si="455"/>
        <v/>
      </c>
      <c r="DA133" s="231" t="str">
        <f t="shared" si="455"/>
        <v/>
      </c>
      <c r="DB133" s="231" t="str">
        <f t="shared" si="455"/>
        <v/>
      </c>
      <c r="DC133" s="231" t="str">
        <f t="shared" ref="DC133:DL137" si="456">IF(DC$8&gt;$BV133,"",IF($BR$124&gt;$BS$124,"ns",IF(ABS($BX133-INDEX(RTO3CF_ORD,DC$8,2))&gt;$BN$139,"s","ns")))</f>
        <v/>
      </c>
      <c r="DD133" s="231" t="str">
        <f t="shared" si="456"/>
        <v/>
      </c>
      <c r="DE133" s="231" t="str">
        <f t="shared" si="456"/>
        <v/>
      </c>
      <c r="DF133" s="231" t="str">
        <f t="shared" si="456"/>
        <v/>
      </c>
      <c r="DG133" s="231" t="str">
        <f t="shared" si="456"/>
        <v/>
      </c>
      <c r="DH133" s="231" t="str">
        <f t="shared" si="456"/>
        <v/>
      </c>
      <c r="DI133" s="231" t="str">
        <f t="shared" si="456"/>
        <v/>
      </c>
      <c r="DJ133" s="231" t="str">
        <f t="shared" si="456"/>
        <v/>
      </c>
      <c r="DK133" s="231" t="str">
        <f t="shared" si="456"/>
        <v/>
      </c>
      <c r="DL133" s="231" t="str">
        <f t="shared" si="456"/>
        <v/>
      </c>
      <c r="DM133" s="231" t="str">
        <f t="shared" ref="DM133:DV137" si="457">IF(DM$8&gt;$BV133,"",IF($BR$124&gt;$BS$124,"ns",IF(ABS($BX133-INDEX(RTO3CF_ORD,DM$8,2))&gt;$BN$139,"s","ns")))</f>
        <v/>
      </c>
      <c r="DN133" s="231" t="str">
        <f t="shared" si="457"/>
        <v/>
      </c>
      <c r="DO133" s="231" t="str">
        <f t="shared" si="457"/>
        <v/>
      </c>
      <c r="DP133" s="231" t="str">
        <f t="shared" si="457"/>
        <v/>
      </c>
      <c r="DQ133" s="231" t="str">
        <f t="shared" si="457"/>
        <v/>
      </c>
      <c r="DR133" s="231" t="str">
        <f t="shared" si="457"/>
        <v/>
      </c>
      <c r="DS133" s="231" t="str">
        <f t="shared" si="457"/>
        <v/>
      </c>
      <c r="DT133" s="231" t="str">
        <f t="shared" si="457"/>
        <v/>
      </c>
      <c r="DU133" s="231" t="str">
        <f t="shared" si="457"/>
        <v/>
      </c>
      <c r="DV133" s="231" t="str">
        <f t="shared" si="457"/>
        <v/>
      </c>
      <c r="DW133" s="232"/>
      <c r="DX133" s="232"/>
      <c r="DZ133" s="212">
        <f t="shared" si="372"/>
        <v>15</v>
      </c>
      <c r="EA133" s="224">
        <f t="shared" ref="EA133:EA137" si="458">IFERROR(INDEX(RTO3CV,$DZ133,1),0)</f>
        <v>0</v>
      </c>
      <c r="EB133" s="225">
        <f t="shared" ref="EB133:EE137" si="459">IFERROR(INDEX(RTO3SF,$DZ133,EB$7),0)</f>
        <v>0</v>
      </c>
      <c r="EC133" s="225">
        <f t="shared" si="459"/>
        <v>0</v>
      </c>
      <c r="ED133" s="225">
        <f t="shared" si="459"/>
        <v>0</v>
      </c>
      <c r="EE133" s="225">
        <f t="shared" si="459"/>
        <v>0</v>
      </c>
      <c r="EF133" s="225">
        <f t="shared" si="352"/>
        <v>0</v>
      </c>
      <c r="EG133" s="225">
        <f t="shared" si="353"/>
        <v>0</v>
      </c>
      <c r="EH133" s="212"/>
      <c r="EI133" s="212" t="s">
        <v>294</v>
      </c>
      <c r="EJ133" s="211" t="str">
        <f>IF(EF169=0,"sd",EJ131/EJ127)</f>
        <v>sd</v>
      </c>
      <c r="EK133" s="214"/>
      <c r="EL133" s="212">
        <f t="shared" si="373"/>
        <v>15</v>
      </c>
      <c r="EM133" s="224">
        <f t="shared" ref="EM133:EM137" si="460">IFERROR(INDEX(RTO3CV,$EL133,1),0)</f>
        <v>0</v>
      </c>
      <c r="EN133" s="225">
        <f>IFERROR(INDEX(RTO3CF,$EL133,'ANVA-MDS'!EB$7),0)</f>
        <v>0</v>
      </c>
      <c r="EO133" s="225">
        <f>IFERROR(INDEX(RTO3CF,$EL133,'ANVA-MDS'!EC$7),0)</f>
        <v>0</v>
      </c>
      <c r="EP133" s="225">
        <f>IFERROR(INDEX(RTO3CF,$EL133,'ANVA-MDS'!ED$7),0)</f>
        <v>0</v>
      </c>
      <c r="EQ133" s="225">
        <f>IFERROR(INDEX(RTO3CF,$EL133,'ANVA-MDS'!EE$7),0)</f>
        <v>0</v>
      </c>
      <c r="ER133" s="225">
        <f t="shared" si="355"/>
        <v>0</v>
      </c>
      <c r="ES133" s="225">
        <f t="shared" si="356"/>
        <v>0</v>
      </c>
      <c r="ET133" s="212"/>
      <c r="EU133" s="212" t="s">
        <v>294</v>
      </c>
      <c r="EV133" s="211">
        <f>IF(ER169=0,"sd",EV131/EV127)</f>
        <v>149967.43181213737</v>
      </c>
      <c r="EW133" s="214"/>
      <c r="EX133" s="225">
        <f t="shared" si="357"/>
        <v>0</v>
      </c>
      <c r="EY133" s="247" t="s">
        <v>295</v>
      </c>
      <c r="EZ133" s="233" t="str">
        <f>IF(EZ138=0,"sd",EZ132-1)</f>
        <v>sd</v>
      </c>
    </row>
    <row r="134" spans="1:156" ht="12.75" customHeight="1" x14ac:dyDescent="0.25">
      <c r="B134" s="238" t="str">
        <f>'ANVA-MDS'!EJ138</f>
        <v>sd</v>
      </c>
      <c r="J134" s="228">
        <v>15</v>
      </c>
      <c r="K134" s="229">
        <f t="shared" si="444"/>
        <v>0</v>
      </c>
      <c r="L134" s="230">
        <f t="shared" si="445"/>
        <v>3.5000000000000005E-4</v>
      </c>
      <c r="M134" s="230" t="str">
        <f t="shared" si="446"/>
        <v>ns</v>
      </c>
      <c r="N134" s="230" t="str">
        <f t="shared" si="446"/>
        <v>ns</v>
      </c>
      <c r="O134" s="230" t="str">
        <f t="shared" si="446"/>
        <v>ns</v>
      </c>
      <c r="P134" s="230" t="str">
        <f t="shared" si="446"/>
        <v>ns</v>
      </c>
      <c r="Q134" s="230" t="str">
        <f t="shared" si="446"/>
        <v>ns</v>
      </c>
      <c r="R134" s="230" t="str">
        <f t="shared" si="446"/>
        <v>ns</v>
      </c>
      <c r="S134" s="230" t="str">
        <f t="shared" si="446"/>
        <v>ns</v>
      </c>
      <c r="T134" s="230" t="str">
        <f t="shared" si="446"/>
        <v>ns</v>
      </c>
      <c r="U134" s="230" t="str">
        <f t="shared" si="446"/>
        <v>ns</v>
      </c>
      <c r="V134" s="230" t="str">
        <f t="shared" si="446"/>
        <v>ns</v>
      </c>
      <c r="W134" s="230" t="str">
        <f t="shared" si="447"/>
        <v>ns</v>
      </c>
      <c r="X134" s="230" t="str">
        <f t="shared" si="447"/>
        <v>ns</v>
      </c>
      <c r="Y134" s="230" t="str">
        <f t="shared" si="447"/>
        <v>ns</v>
      </c>
      <c r="Z134" s="230" t="str">
        <f t="shared" si="447"/>
        <v>ns</v>
      </c>
      <c r="AA134" s="230" t="str">
        <f t="shared" si="447"/>
        <v>ns</v>
      </c>
      <c r="AB134" s="230" t="str">
        <f t="shared" si="447"/>
        <v/>
      </c>
      <c r="AC134" s="230" t="str">
        <f t="shared" si="447"/>
        <v/>
      </c>
      <c r="AD134" s="230" t="str">
        <f t="shared" si="447"/>
        <v/>
      </c>
      <c r="AE134" s="230" t="str">
        <f t="shared" si="447"/>
        <v/>
      </c>
      <c r="AF134" s="230" t="str">
        <f t="shared" si="447"/>
        <v/>
      </c>
      <c r="AG134" s="230" t="str">
        <f t="shared" si="448"/>
        <v/>
      </c>
      <c r="AH134" s="230" t="str">
        <f t="shared" si="448"/>
        <v/>
      </c>
      <c r="AI134" s="230" t="str">
        <f t="shared" si="448"/>
        <v/>
      </c>
      <c r="AJ134" s="230" t="str">
        <f t="shared" si="448"/>
        <v/>
      </c>
      <c r="AK134" s="230" t="str">
        <f t="shared" si="448"/>
        <v/>
      </c>
      <c r="AL134" s="230" t="str">
        <f t="shared" si="448"/>
        <v/>
      </c>
      <c r="AM134" s="230" t="str">
        <f t="shared" si="448"/>
        <v/>
      </c>
      <c r="AN134" s="230" t="str">
        <f t="shared" si="448"/>
        <v/>
      </c>
      <c r="AO134" s="230" t="str">
        <f t="shared" si="448"/>
        <v/>
      </c>
      <c r="AP134" s="230" t="str">
        <f t="shared" si="448"/>
        <v/>
      </c>
      <c r="AQ134" s="230" t="str">
        <f t="shared" si="449"/>
        <v/>
      </c>
      <c r="AR134" s="230" t="str">
        <f t="shared" si="449"/>
        <v/>
      </c>
      <c r="AS134" s="230" t="str">
        <f t="shared" si="449"/>
        <v/>
      </c>
      <c r="AT134" s="230" t="str">
        <f t="shared" si="449"/>
        <v/>
      </c>
      <c r="AU134" s="230" t="str">
        <f t="shared" si="449"/>
        <v/>
      </c>
      <c r="AV134" s="230" t="str">
        <f t="shared" si="449"/>
        <v/>
      </c>
      <c r="AW134" s="230" t="str">
        <f t="shared" si="449"/>
        <v/>
      </c>
      <c r="AX134" s="230" t="str">
        <f t="shared" si="449"/>
        <v/>
      </c>
      <c r="AY134" s="230" t="str">
        <f t="shared" si="449"/>
        <v/>
      </c>
      <c r="AZ134" s="230" t="str">
        <f t="shared" si="449"/>
        <v/>
      </c>
      <c r="BA134" s="230" t="str">
        <f t="shared" si="450"/>
        <v/>
      </c>
      <c r="BB134" s="230" t="str">
        <f t="shared" si="450"/>
        <v/>
      </c>
      <c r="BC134" s="230" t="str">
        <f t="shared" si="450"/>
        <v/>
      </c>
      <c r="BD134" s="230" t="str">
        <f t="shared" si="450"/>
        <v/>
      </c>
      <c r="BE134" s="230" t="str">
        <f t="shared" si="450"/>
        <v/>
      </c>
      <c r="BF134" s="230" t="str">
        <f t="shared" si="450"/>
        <v/>
      </c>
      <c r="BG134" s="230" t="str">
        <f t="shared" si="450"/>
        <v/>
      </c>
      <c r="BH134" s="230" t="str">
        <f t="shared" si="450"/>
        <v/>
      </c>
      <c r="BI134" s="230" t="str">
        <f t="shared" si="450"/>
        <v/>
      </c>
      <c r="BJ134" s="230" t="str">
        <f t="shared" si="450"/>
        <v/>
      </c>
      <c r="BM134" s="243"/>
      <c r="BN134" s="238">
        <f>'ANVA-MDS'!EV138</f>
        <v>0.84298647083584999</v>
      </c>
      <c r="BS134" s="197"/>
      <c r="BT134" s="197"/>
      <c r="BV134" s="228">
        <v>15</v>
      </c>
      <c r="BW134" s="229">
        <f t="shared" si="451"/>
        <v>0</v>
      </c>
      <c r="BX134" s="230">
        <f t="shared" si="452"/>
        <v>3.5000000000000005E-4</v>
      </c>
      <c r="BY134" s="231" t="str">
        <f t="shared" si="453"/>
        <v>s</v>
      </c>
      <c r="BZ134" s="231" t="str">
        <f t="shared" si="453"/>
        <v>s</v>
      </c>
      <c r="CA134" s="231" t="str">
        <f t="shared" si="453"/>
        <v>s</v>
      </c>
      <c r="CB134" s="231" t="str">
        <f t="shared" si="453"/>
        <v>s</v>
      </c>
      <c r="CC134" s="231" t="str">
        <f t="shared" si="453"/>
        <v>s</v>
      </c>
      <c r="CD134" s="231" t="str">
        <f t="shared" si="453"/>
        <v>s</v>
      </c>
      <c r="CE134" s="231" t="str">
        <f t="shared" si="453"/>
        <v>s</v>
      </c>
      <c r="CF134" s="231" t="str">
        <f t="shared" si="453"/>
        <v>s</v>
      </c>
      <c r="CG134" s="231" t="str">
        <f t="shared" si="453"/>
        <v>s</v>
      </c>
      <c r="CH134" s="231" t="str">
        <f t="shared" si="453"/>
        <v>s</v>
      </c>
      <c r="CI134" s="231" t="str">
        <f t="shared" si="454"/>
        <v>s</v>
      </c>
      <c r="CJ134" s="231" t="str">
        <f t="shared" si="454"/>
        <v>s</v>
      </c>
      <c r="CK134" s="231" t="str">
        <f t="shared" si="454"/>
        <v>ns</v>
      </c>
      <c r="CL134" s="231" t="str">
        <f t="shared" si="454"/>
        <v>ns</v>
      </c>
      <c r="CM134" s="231" t="str">
        <f t="shared" si="454"/>
        <v>ns</v>
      </c>
      <c r="CN134" s="231" t="str">
        <f t="shared" si="454"/>
        <v/>
      </c>
      <c r="CO134" s="231" t="str">
        <f t="shared" si="454"/>
        <v/>
      </c>
      <c r="CP134" s="231" t="str">
        <f t="shared" si="454"/>
        <v/>
      </c>
      <c r="CQ134" s="231" t="str">
        <f t="shared" si="454"/>
        <v/>
      </c>
      <c r="CR134" s="231" t="str">
        <f t="shared" si="454"/>
        <v/>
      </c>
      <c r="CS134" s="231" t="str">
        <f t="shared" si="455"/>
        <v/>
      </c>
      <c r="CT134" s="231" t="str">
        <f t="shared" si="455"/>
        <v/>
      </c>
      <c r="CU134" s="231" t="str">
        <f t="shared" si="455"/>
        <v/>
      </c>
      <c r="CV134" s="231" t="str">
        <f t="shared" si="455"/>
        <v/>
      </c>
      <c r="CW134" s="231" t="str">
        <f t="shared" si="455"/>
        <v/>
      </c>
      <c r="CX134" s="231" t="str">
        <f t="shared" si="455"/>
        <v/>
      </c>
      <c r="CY134" s="231" t="str">
        <f t="shared" si="455"/>
        <v/>
      </c>
      <c r="CZ134" s="231" t="str">
        <f t="shared" si="455"/>
        <v/>
      </c>
      <c r="DA134" s="231" t="str">
        <f t="shared" si="455"/>
        <v/>
      </c>
      <c r="DB134" s="231" t="str">
        <f t="shared" si="455"/>
        <v/>
      </c>
      <c r="DC134" s="231" t="str">
        <f t="shared" si="456"/>
        <v/>
      </c>
      <c r="DD134" s="231" t="str">
        <f t="shared" si="456"/>
        <v/>
      </c>
      <c r="DE134" s="231" t="str">
        <f t="shared" si="456"/>
        <v/>
      </c>
      <c r="DF134" s="231" t="str">
        <f t="shared" si="456"/>
        <v/>
      </c>
      <c r="DG134" s="231" t="str">
        <f t="shared" si="456"/>
        <v/>
      </c>
      <c r="DH134" s="231" t="str">
        <f t="shared" si="456"/>
        <v/>
      </c>
      <c r="DI134" s="231" t="str">
        <f t="shared" si="456"/>
        <v/>
      </c>
      <c r="DJ134" s="231" t="str">
        <f t="shared" si="456"/>
        <v/>
      </c>
      <c r="DK134" s="231" t="str">
        <f t="shared" si="456"/>
        <v/>
      </c>
      <c r="DL134" s="231" t="str">
        <f t="shared" si="456"/>
        <v/>
      </c>
      <c r="DM134" s="231" t="str">
        <f t="shared" si="457"/>
        <v/>
      </c>
      <c r="DN134" s="231" t="str">
        <f t="shared" si="457"/>
        <v/>
      </c>
      <c r="DO134" s="231" t="str">
        <f t="shared" si="457"/>
        <v/>
      </c>
      <c r="DP134" s="231" t="str">
        <f t="shared" si="457"/>
        <v/>
      </c>
      <c r="DQ134" s="231" t="str">
        <f t="shared" si="457"/>
        <v/>
      </c>
      <c r="DR134" s="231" t="str">
        <f t="shared" si="457"/>
        <v/>
      </c>
      <c r="DS134" s="231" t="str">
        <f t="shared" si="457"/>
        <v/>
      </c>
      <c r="DT134" s="231" t="str">
        <f t="shared" si="457"/>
        <v/>
      </c>
      <c r="DU134" s="231" t="str">
        <f t="shared" si="457"/>
        <v/>
      </c>
      <c r="DV134" s="231" t="str">
        <f t="shared" si="457"/>
        <v/>
      </c>
      <c r="DW134" s="232"/>
      <c r="DX134" s="232"/>
      <c r="DZ134" s="212">
        <f t="shared" si="372"/>
        <v>16</v>
      </c>
      <c r="EA134" s="224">
        <f t="shared" si="458"/>
        <v>0</v>
      </c>
      <c r="EB134" s="225">
        <f t="shared" si="459"/>
        <v>0</v>
      </c>
      <c r="EC134" s="225">
        <f t="shared" si="459"/>
        <v>0</v>
      </c>
      <c r="ED134" s="225">
        <f t="shared" si="459"/>
        <v>0</v>
      </c>
      <c r="EE134" s="225">
        <f t="shared" si="459"/>
        <v>0</v>
      </c>
      <c r="EF134" s="225">
        <f t="shared" si="352"/>
        <v>0</v>
      </c>
      <c r="EG134" s="225">
        <f t="shared" si="353"/>
        <v>0</v>
      </c>
      <c r="EH134" s="212"/>
      <c r="EI134" s="212" t="s">
        <v>296</v>
      </c>
      <c r="EJ134" s="248" t="str">
        <f>IF(EF169=0,"sd",SQRT(EJ133)/EJ123)</f>
        <v>sd</v>
      </c>
      <c r="EK134" s="214"/>
      <c r="EL134" s="212">
        <f t="shared" si="373"/>
        <v>16</v>
      </c>
      <c r="EM134" s="224">
        <f t="shared" si="460"/>
        <v>0</v>
      </c>
      <c r="EN134" s="225">
        <f>IFERROR(INDEX(RTO3CF,$EL134,'ANVA-MDS'!EB$7),0)</f>
        <v>0</v>
      </c>
      <c r="EO134" s="225">
        <f>IFERROR(INDEX(RTO3CF,$EL134,'ANVA-MDS'!EC$7),0)</f>
        <v>0</v>
      </c>
      <c r="EP134" s="225">
        <f>IFERROR(INDEX(RTO3CF,$EL134,'ANVA-MDS'!ED$7),0)</f>
        <v>0</v>
      </c>
      <c r="EQ134" s="225">
        <f>IFERROR(INDEX(RTO3CF,$EL134,'ANVA-MDS'!EE$7),0)</f>
        <v>0</v>
      </c>
      <c r="ER134" s="225">
        <f t="shared" si="355"/>
        <v>0</v>
      </c>
      <c r="ES134" s="225">
        <f t="shared" si="356"/>
        <v>0</v>
      </c>
      <c r="ET134" s="212"/>
      <c r="EU134" s="212" t="s">
        <v>296</v>
      </c>
      <c r="EV134" s="248">
        <f>IF(ER169=0,"sd",SQRT(EV133)/EV123)</f>
        <v>0.17199727848255286</v>
      </c>
      <c r="EW134" s="214"/>
      <c r="EX134" s="225">
        <f t="shared" si="357"/>
        <v>0</v>
      </c>
      <c r="EY134" s="247" t="s">
        <v>297</v>
      </c>
      <c r="EZ134" s="233" t="str">
        <f>IF(EZ138=0,"sd",EZ133*EZ125)</f>
        <v>sd</v>
      </c>
    </row>
    <row r="135" spans="1:156" ht="12.75" customHeight="1" x14ac:dyDescent="0.25">
      <c r="A135" s="243"/>
      <c r="J135" s="228">
        <v>16</v>
      </c>
      <c r="K135" s="229">
        <f t="shared" si="444"/>
        <v>0</v>
      </c>
      <c r="L135" s="230">
        <f t="shared" si="445"/>
        <v>3.4000000000000002E-4</v>
      </c>
      <c r="M135" s="230" t="str">
        <f t="shared" si="446"/>
        <v>ns</v>
      </c>
      <c r="N135" s="230" t="str">
        <f t="shared" si="446"/>
        <v>ns</v>
      </c>
      <c r="O135" s="230" t="str">
        <f t="shared" si="446"/>
        <v>ns</v>
      </c>
      <c r="P135" s="230" t="str">
        <f t="shared" si="446"/>
        <v>ns</v>
      </c>
      <c r="Q135" s="230" t="str">
        <f t="shared" si="446"/>
        <v>ns</v>
      </c>
      <c r="R135" s="230" t="str">
        <f t="shared" si="446"/>
        <v>ns</v>
      </c>
      <c r="S135" s="230" t="str">
        <f t="shared" si="446"/>
        <v>ns</v>
      </c>
      <c r="T135" s="230" t="str">
        <f t="shared" si="446"/>
        <v>ns</v>
      </c>
      <c r="U135" s="230" t="str">
        <f t="shared" si="446"/>
        <v>ns</v>
      </c>
      <c r="V135" s="230" t="str">
        <f t="shared" si="446"/>
        <v>ns</v>
      </c>
      <c r="W135" s="230" t="str">
        <f t="shared" si="447"/>
        <v>ns</v>
      </c>
      <c r="X135" s="230" t="str">
        <f t="shared" si="447"/>
        <v>ns</v>
      </c>
      <c r="Y135" s="230" t="str">
        <f t="shared" si="447"/>
        <v>ns</v>
      </c>
      <c r="Z135" s="230" t="str">
        <f t="shared" si="447"/>
        <v>ns</v>
      </c>
      <c r="AA135" s="230" t="str">
        <f t="shared" si="447"/>
        <v>ns</v>
      </c>
      <c r="AB135" s="230" t="str">
        <f t="shared" si="447"/>
        <v>ns</v>
      </c>
      <c r="AC135" s="230" t="str">
        <f t="shared" si="447"/>
        <v/>
      </c>
      <c r="AD135" s="230" t="str">
        <f t="shared" si="447"/>
        <v/>
      </c>
      <c r="AE135" s="230" t="str">
        <f t="shared" si="447"/>
        <v/>
      </c>
      <c r="AF135" s="230" t="str">
        <f t="shared" si="447"/>
        <v/>
      </c>
      <c r="AG135" s="230" t="str">
        <f t="shared" si="448"/>
        <v/>
      </c>
      <c r="AH135" s="230" t="str">
        <f t="shared" si="448"/>
        <v/>
      </c>
      <c r="AI135" s="230" t="str">
        <f t="shared" si="448"/>
        <v/>
      </c>
      <c r="AJ135" s="230" t="str">
        <f t="shared" si="448"/>
        <v/>
      </c>
      <c r="AK135" s="230" t="str">
        <f t="shared" si="448"/>
        <v/>
      </c>
      <c r="AL135" s="230" t="str">
        <f t="shared" si="448"/>
        <v/>
      </c>
      <c r="AM135" s="230" t="str">
        <f t="shared" si="448"/>
        <v/>
      </c>
      <c r="AN135" s="230" t="str">
        <f t="shared" si="448"/>
        <v/>
      </c>
      <c r="AO135" s="230" t="str">
        <f t="shared" si="448"/>
        <v/>
      </c>
      <c r="AP135" s="230" t="str">
        <f t="shared" si="448"/>
        <v/>
      </c>
      <c r="AQ135" s="230" t="str">
        <f t="shared" si="449"/>
        <v/>
      </c>
      <c r="AR135" s="230" t="str">
        <f t="shared" si="449"/>
        <v/>
      </c>
      <c r="AS135" s="230" t="str">
        <f t="shared" si="449"/>
        <v/>
      </c>
      <c r="AT135" s="230" t="str">
        <f t="shared" si="449"/>
        <v/>
      </c>
      <c r="AU135" s="230" t="str">
        <f t="shared" si="449"/>
        <v/>
      </c>
      <c r="AV135" s="230" t="str">
        <f t="shared" si="449"/>
        <v/>
      </c>
      <c r="AW135" s="230" t="str">
        <f t="shared" si="449"/>
        <v/>
      </c>
      <c r="AX135" s="230" t="str">
        <f t="shared" si="449"/>
        <v/>
      </c>
      <c r="AY135" s="230" t="str">
        <f t="shared" si="449"/>
        <v/>
      </c>
      <c r="AZ135" s="230" t="str">
        <f t="shared" si="449"/>
        <v/>
      </c>
      <c r="BA135" s="230" t="str">
        <f t="shared" si="450"/>
        <v/>
      </c>
      <c r="BB135" s="230" t="str">
        <f t="shared" si="450"/>
        <v/>
      </c>
      <c r="BC135" s="230" t="str">
        <f t="shared" si="450"/>
        <v/>
      </c>
      <c r="BD135" s="230" t="str">
        <f t="shared" si="450"/>
        <v/>
      </c>
      <c r="BE135" s="230" t="str">
        <f t="shared" si="450"/>
        <v/>
      </c>
      <c r="BF135" s="230" t="str">
        <f t="shared" si="450"/>
        <v/>
      </c>
      <c r="BG135" s="230" t="str">
        <f t="shared" si="450"/>
        <v/>
      </c>
      <c r="BH135" s="230" t="str">
        <f t="shared" si="450"/>
        <v/>
      </c>
      <c r="BI135" s="230" t="str">
        <f t="shared" si="450"/>
        <v/>
      </c>
      <c r="BJ135" s="230" t="str">
        <f t="shared" si="450"/>
        <v/>
      </c>
      <c r="BM135" s="243"/>
      <c r="BS135" s="197"/>
      <c r="BT135" s="197"/>
      <c r="BV135" s="228">
        <v>16</v>
      </c>
      <c r="BW135" s="229">
        <f t="shared" si="451"/>
        <v>0</v>
      </c>
      <c r="BX135" s="230">
        <f t="shared" si="452"/>
        <v>3.4000000000000002E-4</v>
      </c>
      <c r="BY135" s="231" t="str">
        <f t="shared" si="453"/>
        <v>s</v>
      </c>
      <c r="BZ135" s="231" t="str">
        <f t="shared" si="453"/>
        <v>s</v>
      </c>
      <c r="CA135" s="231" t="str">
        <f t="shared" si="453"/>
        <v>s</v>
      </c>
      <c r="CB135" s="231" t="str">
        <f t="shared" si="453"/>
        <v>s</v>
      </c>
      <c r="CC135" s="231" t="str">
        <f t="shared" si="453"/>
        <v>s</v>
      </c>
      <c r="CD135" s="231" t="str">
        <f t="shared" si="453"/>
        <v>s</v>
      </c>
      <c r="CE135" s="231" t="str">
        <f t="shared" si="453"/>
        <v>s</v>
      </c>
      <c r="CF135" s="231" t="str">
        <f t="shared" si="453"/>
        <v>s</v>
      </c>
      <c r="CG135" s="231" t="str">
        <f t="shared" si="453"/>
        <v>s</v>
      </c>
      <c r="CH135" s="231" t="str">
        <f t="shared" si="453"/>
        <v>s</v>
      </c>
      <c r="CI135" s="231" t="str">
        <f t="shared" si="454"/>
        <v>s</v>
      </c>
      <c r="CJ135" s="231" t="str">
        <f t="shared" si="454"/>
        <v>s</v>
      </c>
      <c r="CK135" s="231" t="str">
        <f t="shared" si="454"/>
        <v>ns</v>
      </c>
      <c r="CL135" s="231" t="str">
        <f t="shared" si="454"/>
        <v>ns</v>
      </c>
      <c r="CM135" s="231" t="str">
        <f t="shared" si="454"/>
        <v>ns</v>
      </c>
      <c r="CN135" s="231" t="str">
        <f t="shared" si="454"/>
        <v>ns</v>
      </c>
      <c r="CO135" s="231" t="str">
        <f t="shared" si="454"/>
        <v/>
      </c>
      <c r="CP135" s="231" t="str">
        <f t="shared" si="454"/>
        <v/>
      </c>
      <c r="CQ135" s="231" t="str">
        <f t="shared" si="454"/>
        <v/>
      </c>
      <c r="CR135" s="231" t="str">
        <f t="shared" si="454"/>
        <v/>
      </c>
      <c r="CS135" s="231" t="str">
        <f t="shared" si="455"/>
        <v/>
      </c>
      <c r="CT135" s="231" t="str">
        <f t="shared" si="455"/>
        <v/>
      </c>
      <c r="CU135" s="231" t="str">
        <f t="shared" si="455"/>
        <v/>
      </c>
      <c r="CV135" s="231" t="str">
        <f t="shared" si="455"/>
        <v/>
      </c>
      <c r="CW135" s="231" t="str">
        <f t="shared" si="455"/>
        <v/>
      </c>
      <c r="CX135" s="231" t="str">
        <f t="shared" si="455"/>
        <v/>
      </c>
      <c r="CY135" s="231" t="str">
        <f t="shared" si="455"/>
        <v/>
      </c>
      <c r="CZ135" s="231" t="str">
        <f t="shared" si="455"/>
        <v/>
      </c>
      <c r="DA135" s="231" t="str">
        <f t="shared" si="455"/>
        <v/>
      </c>
      <c r="DB135" s="231" t="str">
        <f t="shared" si="455"/>
        <v/>
      </c>
      <c r="DC135" s="231" t="str">
        <f t="shared" si="456"/>
        <v/>
      </c>
      <c r="DD135" s="231" t="str">
        <f t="shared" si="456"/>
        <v/>
      </c>
      <c r="DE135" s="231" t="str">
        <f t="shared" si="456"/>
        <v/>
      </c>
      <c r="DF135" s="231" t="str">
        <f t="shared" si="456"/>
        <v/>
      </c>
      <c r="DG135" s="231" t="str">
        <f t="shared" si="456"/>
        <v/>
      </c>
      <c r="DH135" s="231" t="str">
        <f t="shared" si="456"/>
        <v/>
      </c>
      <c r="DI135" s="231" t="str">
        <f t="shared" si="456"/>
        <v/>
      </c>
      <c r="DJ135" s="231" t="str">
        <f t="shared" si="456"/>
        <v/>
      </c>
      <c r="DK135" s="231" t="str">
        <f t="shared" si="456"/>
        <v/>
      </c>
      <c r="DL135" s="231" t="str">
        <f t="shared" si="456"/>
        <v/>
      </c>
      <c r="DM135" s="231" t="str">
        <f t="shared" si="457"/>
        <v/>
      </c>
      <c r="DN135" s="231" t="str">
        <f t="shared" si="457"/>
        <v/>
      </c>
      <c r="DO135" s="231" t="str">
        <f t="shared" si="457"/>
        <v/>
      </c>
      <c r="DP135" s="231" t="str">
        <f t="shared" si="457"/>
        <v/>
      </c>
      <c r="DQ135" s="231" t="str">
        <f t="shared" si="457"/>
        <v/>
      </c>
      <c r="DR135" s="231" t="str">
        <f t="shared" si="457"/>
        <v/>
      </c>
      <c r="DS135" s="231" t="str">
        <f t="shared" si="457"/>
        <v/>
      </c>
      <c r="DT135" s="231" t="str">
        <f t="shared" si="457"/>
        <v/>
      </c>
      <c r="DU135" s="231" t="str">
        <f t="shared" si="457"/>
        <v/>
      </c>
      <c r="DV135" s="231" t="str">
        <f t="shared" si="457"/>
        <v/>
      </c>
      <c r="DW135" s="232"/>
      <c r="DX135" s="232"/>
      <c r="DZ135" s="212">
        <f t="shared" si="372"/>
        <v>17</v>
      </c>
      <c r="EA135" s="224">
        <f t="shared" si="458"/>
        <v>0</v>
      </c>
      <c r="EB135" s="225">
        <f t="shared" si="459"/>
        <v>0</v>
      </c>
      <c r="EC135" s="225">
        <f t="shared" si="459"/>
        <v>0</v>
      </c>
      <c r="ED135" s="225">
        <f t="shared" si="459"/>
        <v>0</v>
      </c>
      <c r="EE135" s="225">
        <f t="shared" si="459"/>
        <v>0</v>
      </c>
      <c r="EF135" s="225">
        <f t="shared" si="352"/>
        <v>0</v>
      </c>
      <c r="EG135" s="225">
        <f t="shared" si="353"/>
        <v>0</v>
      </c>
      <c r="EH135" s="212"/>
      <c r="EI135" s="212" t="s">
        <v>298</v>
      </c>
      <c r="EJ135" s="211" t="str">
        <f>IF(EF169=0,"sd",SQRT(EJ133/EJ120))</f>
        <v>sd</v>
      </c>
      <c r="EK135" s="214"/>
      <c r="EL135" s="212">
        <f t="shared" si="373"/>
        <v>17</v>
      </c>
      <c r="EM135" s="224">
        <f t="shared" si="460"/>
        <v>0</v>
      </c>
      <c r="EN135" s="225">
        <f>IFERROR(INDEX(RTO3CF,$EL135,'ANVA-MDS'!EB$7),0)</f>
        <v>0</v>
      </c>
      <c r="EO135" s="225">
        <f>IFERROR(INDEX(RTO3CF,$EL135,'ANVA-MDS'!EC$7),0)</f>
        <v>0</v>
      </c>
      <c r="EP135" s="225">
        <f>IFERROR(INDEX(RTO3CF,$EL135,'ANVA-MDS'!ED$7),0)</f>
        <v>0</v>
      </c>
      <c r="EQ135" s="225">
        <f>IFERROR(INDEX(RTO3CF,$EL135,'ANVA-MDS'!EE$7),0)</f>
        <v>0</v>
      </c>
      <c r="ER135" s="225">
        <f t="shared" si="355"/>
        <v>0</v>
      </c>
      <c r="ES135" s="225">
        <f t="shared" si="356"/>
        <v>0</v>
      </c>
      <c r="ET135" s="212"/>
      <c r="EU135" s="212" t="s">
        <v>298</v>
      </c>
      <c r="EV135" s="211">
        <f>IF(ER169=0,"sd",SQRT(EV133/EV120))</f>
        <v>223.58252153819879</v>
      </c>
      <c r="EW135" s="214"/>
      <c r="EX135" s="225">
        <f t="shared" si="357"/>
        <v>0</v>
      </c>
      <c r="EY135" s="212" t="s">
        <v>285</v>
      </c>
      <c r="EZ135" s="233" t="str">
        <f>IF(EZ138=0,"sd",EZ125+EZ126+EZ127+EZ133+EZ134)</f>
        <v>sd</v>
      </c>
    </row>
    <row r="136" spans="1:156" ht="12.75" customHeight="1" x14ac:dyDescent="0.25">
      <c r="A136" s="243"/>
      <c r="J136" s="228">
        <v>17</v>
      </c>
      <c r="K136" s="229">
        <f t="shared" si="444"/>
        <v>0</v>
      </c>
      <c r="L136" s="230">
        <f t="shared" si="445"/>
        <v>3.3000000000000005E-4</v>
      </c>
      <c r="M136" s="230" t="str">
        <f t="shared" si="446"/>
        <v>ns</v>
      </c>
      <c r="N136" s="230" t="str">
        <f t="shared" si="446"/>
        <v>ns</v>
      </c>
      <c r="O136" s="230" t="str">
        <f t="shared" si="446"/>
        <v>ns</v>
      </c>
      <c r="P136" s="230" t="str">
        <f t="shared" si="446"/>
        <v>ns</v>
      </c>
      <c r="Q136" s="230" t="str">
        <f t="shared" si="446"/>
        <v>ns</v>
      </c>
      <c r="R136" s="230" t="str">
        <f t="shared" si="446"/>
        <v>ns</v>
      </c>
      <c r="S136" s="230" t="str">
        <f t="shared" si="446"/>
        <v>ns</v>
      </c>
      <c r="T136" s="230" t="str">
        <f t="shared" si="446"/>
        <v>ns</v>
      </c>
      <c r="U136" s="230" t="str">
        <f t="shared" si="446"/>
        <v>ns</v>
      </c>
      <c r="V136" s="230" t="str">
        <f t="shared" si="446"/>
        <v>ns</v>
      </c>
      <c r="W136" s="230" t="str">
        <f t="shared" si="447"/>
        <v>ns</v>
      </c>
      <c r="X136" s="230" t="str">
        <f t="shared" si="447"/>
        <v>ns</v>
      </c>
      <c r="Y136" s="230" t="str">
        <f t="shared" si="447"/>
        <v>ns</v>
      </c>
      <c r="Z136" s="230" t="str">
        <f t="shared" si="447"/>
        <v>ns</v>
      </c>
      <c r="AA136" s="230" t="str">
        <f t="shared" si="447"/>
        <v>ns</v>
      </c>
      <c r="AB136" s="230" t="str">
        <f t="shared" si="447"/>
        <v>ns</v>
      </c>
      <c r="AC136" s="230" t="str">
        <f t="shared" si="447"/>
        <v>ns</v>
      </c>
      <c r="AD136" s="230" t="str">
        <f t="shared" si="447"/>
        <v/>
      </c>
      <c r="AE136" s="230" t="str">
        <f t="shared" si="447"/>
        <v/>
      </c>
      <c r="AF136" s="230" t="str">
        <f t="shared" si="447"/>
        <v/>
      </c>
      <c r="AG136" s="230" t="str">
        <f t="shared" si="448"/>
        <v/>
      </c>
      <c r="AH136" s="230" t="str">
        <f t="shared" si="448"/>
        <v/>
      </c>
      <c r="AI136" s="230" t="str">
        <f t="shared" si="448"/>
        <v/>
      </c>
      <c r="AJ136" s="230" t="str">
        <f t="shared" si="448"/>
        <v/>
      </c>
      <c r="AK136" s="230" t="str">
        <f t="shared" si="448"/>
        <v/>
      </c>
      <c r="AL136" s="230" t="str">
        <f t="shared" si="448"/>
        <v/>
      </c>
      <c r="AM136" s="230" t="str">
        <f t="shared" si="448"/>
        <v/>
      </c>
      <c r="AN136" s="230" t="str">
        <f t="shared" si="448"/>
        <v/>
      </c>
      <c r="AO136" s="230" t="str">
        <f t="shared" si="448"/>
        <v/>
      </c>
      <c r="AP136" s="230" t="str">
        <f t="shared" si="448"/>
        <v/>
      </c>
      <c r="AQ136" s="230" t="str">
        <f t="shared" si="449"/>
        <v/>
      </c>
      <c r="AR136" s="230" t="str">
        <f t="shared" si="449"/>
        <v/>
      </c>
      <c r="AS136" s="230" t="str">
        <f t="shared" si="449"/>
        <v/>
      </c>
      <c r="AT136" s="230" t="str">
        <f t="shared" si="449"/>
        <v/>
      </c>
      <c r="AU136" s="230" t="str">
        <f t="shared" si="449"/>
        <v/>
      </c>
      <c r="AV136" s="230" t="str">
        <f t="shared" si="449"/>
        <v/>
      </c>
      <c r="AW136" s="230" t="str">
        <f t="shared" si="449"/>
        <v/>
      </c>
      <c r="AX136" s="230" t="str">
        <f t="shared" si="449"/>
        <v/>
      </c>
      <c r="AY136" s="230" t="str">
        <f t="shared" si="449"/>
        <v/>
      </c>
      <c r="AZ136" s="230" t="str">
        <f t="shared" si="449"/>
        <v/>
      </c>
      <c r="BA136" s="230" t="str">
        <f t="shared" si="450"/>
        <v/>
      </c>
      <c r="BB136" s="230" t="str">
        <f t="shared" si="450"/>
        <v/>
      </c>
      <c r="BC136" s="230" t="str">
        <f t="shared" si="450"/>
        <v/>
      </c>
      <c r="BD136" s="230" t="str">
        <f t="shared" si="450"/>
        <v/>
      </c>
      <c r="BE136" s="230" t="str">
        <f t="shared" si="450"/>
        <v/>
      </c>
      <c r="BF136" s="230" t="str">
        <f t="shared" si="450"/>
        <v/>
      </c>
      <c r="BG136" s="230" t="str">
        <f t="shared" si="450"/>
        <v/>
      </c>
      <c r="BH136" s="230" t="str">
        <f t="shared" si="450"/>
        <v/>
      </c>
      <c r="BI136" s="230" t="str">
        <f t="shared" si="450"/>
        <v/>
      </c>
      <c r="BJ136" s="230" t="str">
        <f t="shared" si="450"/>
        <v/>
      </c>
      <c r="BM136" s="243"/>
      <c r="BS136" s="197"/>
      <c r="BT136" s="197"/>
      <c r="BV136" s="228">
        <v>17</v>
      </c>
      <c r="BW136" s="229">
        <f t="shared" si="451"/>
        <v>0</v>
      </c>
      <c r="BX136" s="230">
        <f t="shared" si="452"/>
        <v>3.3000000000000005E-4</v>
      </c>
      <c r="BY136" s="231" t="str">
        <f t="shared" si="453"/>
        <v>s</v>
      </c>
      <c r="BZ136" s="231" t="str">
        <f t="shared" si="453"/>
        <v>s</v>
      </c>
      <c r="CA136" s="231" t="str">
        <f t="shared" si="453"/>
        <v>s</v>
      </c>
      <c r="CB136" s="231" t="str">
        <f t="shared" si="453"/>
        <v>s</v>
      </c>
      <c r="CC136" s="231" t="str">
        <f t="shared" si="453"/>
        <v>s</v>
      </c>
      <c r="CD136" s="231" t="str">
        <f t="shared" si="453"/>
        <v>s</v>
      </c>
      <c r="CE136" s="231" t="str">
        <f t="shared" si="453"/>
        <v>s</v>
      </c>
      <c r="CF136" s="231" t="str">
        <f t="shared" si="453"/>
        <v>s</v>
      </c>
      <c r="CG136" s="231" t="str">
        <f t="shared" si="453"/>
        <v>s</v>
      </c>
      <c r="CH136" s="231" t="str">
        <f t="shared" si="453"/>
        <v>s</v>
      </c>
      <c r="CI136" s="231" t="str">
        <f t="shared" si="454"/>
        <v>s</v>
      </c>
      <c r="CJ136" s="231" t="str">
        <f t="shared" si="454"/>
        <v>s</v>
      </c>
      <c r="CK136" s="231" t="str">
        <f t="shared" si="454"/>
        <v>ns</v>
      </c>
      <c r="CL136" s="231" t="str">
        <f t="shared" si="454"/>
        <v>ns</v>
      </c>
      <c r="CM136" s="231" t="str">
        <f t="shared" si="454"/>
        <v>ns</v>
      </c>
      <c r="CN136" s="231" t="str">
        <f t="shared" si="454"/>
        <v>ns</v>
      </c>
      <c r="CO136" s="231" t="str">
        <f t="shared" si="454"/>
        <v>ns</v>
      </c>
      <c r="CP136" s="231" t="str">
        <f t="shared" si="454"/>
        <v/>
      </c>
      <c r="CQ136" s="231" t="str">
        <f t="shared" si="454"/>
        <v/>
      </c>
      <c r="CR136" s="231" t="str">
        <f t="shared" si="454"/>
        <v/>
      </c>
      <c r="CS136" s="231" t="str">
        <f t="shared" si="455"/>
        <v/>
      </c>
      <c r="CT136" s="231" t="str">
        <f t="shared" si="455"/>
        <v/>
      </c>
      <c r="CU136" s="231" t="str">
        <f t="shared" si="455"/>
        <v/>
      </c>
      <c r="CV136" s="231" t="str">
        <f t="shared" si="455"/>
        <v/>
      </c>
      <c r="CW136" s="231" t="str">
        <f t="shared" si="455"/>
        <v/>
      </c>
      <c r="CX136" s="231" t="str">
        <f t="shared" si="455"/>
        <v/>
      </c>
      <c r="CY136" s="231" t="str">
        <f t="shared" si="455"/>
        <v/>
      </c>
      <c r="CZ136" s="231" t="str">
        <f t="shared" si="455"/>
        <v/>
      </c>
      <c r="DA136" s="231" t="str">
        <f t="shared" si="455"/>
        <v/>
      </c>
      <c r="DB136" s="231" t="str">
        <f t="shared" si="455"/>
        <v/>
      </c>
      <c r="DC136" s="231" t="str">
        <f t="shared" si="456"/>
        <v/>
      </c>
      <c r="DD136" s="231" t="str">
        <f t="shared" si="456"/>
        <v/>
      </c>
      <c r="DE136" s="231" t="str">
        <f t="shared" si="456"/>
        <v/>
      </c>
      <c r="DF136" s="231" t="str">
        <f t="shared" si="456"/>
        <v/>
      </c>
      <c r="DG136" s="231" t="str">
        <f t="shared" si="456"/>
        <v/>
      </c>
      <c r="DH136" s="231" t="str">
        <f t="shared" si="456"/>
        <v/>
      </c>
      <c r="DI136" s="231" t="str">
        <f t="shared" si="456"/>
        <v/>
      </c>
      <c r="DJ136" s="231" t="str">
        <f t="shared" si="456"/>
        <v/>
      </c>
      <c r="DK136" s="231" t="str">
        <f t="shared" si="456"/>
        <v/>
      </c>
      <c r="DL136" s="231" t="str">
        <f t="shared" si="456"/>
        <v/>
      </c>
      <c r="DM136" s="231" t="str">
        <f t="shared" si="457"/>
        <v/>
      </c>
      <c r="DN136" s="231" t="str">
        <f t="shared" si="457"/>
        <v/>
      </c>
      <c r="DO136" s="231" t="str">
        <f t="shared" si="457"/>
        <v/>
      </c>
      <c r="DP136" s="231" t="str">
        <f t="shared" si="457"/>
        <v/>
      </c>
      <c r="DQ136" s="231" t="str">
        <f t="shared" si="457"/>
        <v/>
      </c>
      <c r="DR136" s="231" t="str">
        <f t="shared" si="457"/>
        <v/>
      </c>
      <c r="DS136" s="231" t="str">
        <f t="shared" si="457"/>
        <v/>
      </c>
      <c r="DT136" s="231" t="str">
        <f t="shared" si="457"/>
        <v/>
      </c>
      <c r="DU136" s="231" t="str">
        <f t="shared" si="457"/>
        <v/>
      </c>
      <c r="DV136" s="231" t="str">
        <f t="shared" si="457"/>
        <v/>
      </c>
      <c r="DW136" s="232"/>
      <c r="DX136" s="232"/>
      <c r="DZ136" s="212">
        <f t="shared" si="372"/>
        <v>18</v>
      </c>
      <c r="EA136" s="224">
        <f t="shared" si="458"/>
        <v>0</v>
      </c>
      <c r="EB136" s="225">
        <f t="shared" si="459"/>
        <v>0</v>
      </c>
      <c r="EC136" s="225">
        <f t="shared" si="459"/>
        <v>0</v>
      </c>
      <c r="ED136" s="225">
        <f t="shared" si="459"/>
        <v>0</v>
      </c>
      <c r="EE136" s="225">
        <f t="shared" si="459"/>
        <v>0</v>
      </c>
      <c r="EF136" s="225">
        <f t="shared" si="352"/>
        <v>0</v>
      </c>
      <c r="EG136" s="225">
        <f t="shared" si="353"/>
        <v>0</v>
      </c>
      <c r="EH136" s="212"/>
      <c r="EI136" s="212" t="s">
        <v>299</v>
      </c>
      <c r="EJ136" s="211" t="str">
        <f>IF(EF169=0,"sd",EJ135*SQRT(2))</f>
        <v>sd</v>
      </c>
      <c r="EK136" s="214"/>
      <c r="EL136" s="212">
        <f t="shared" si="373"/>
        <v>18</v>
      </c>
      <c r="EM136" s="224">
        <f t="shared" si="460"/>
        <v>0</v>
      </c>
      <c r="EN136" s="225">
        <f>IFERROR(INDEX(RTO3CF,$EL136,'ANVA-MDS'!EB$7),0)</f>
        <v>0</v>
      </c>
      <c r="EO136" s="225">
        <f>IFERROR(INDEX(RTO3CF,$EL136,'ANVA-MDS'!EC$7),0)</f>
        <v>0</v>
      </c>
      <c r="EP136" s="225">
        <f>IFERROR(INDEX(RTO3CF,$EL136,'ANVA-MDS'!ED$7),0)</f>
        <v>0</v>
      </c>
      <c r="EQ136" s="225">
        <f>IFERROR(INDEX(RTO3CF,$EL136,'ANVA-MDS'!EE$7),0)</f>
        <v>0</v>
      </c>
      <c r="ER136" s="225">
        <f t="shared" si="355"/>
        <v>0</v>
      </c>
      <c r="ES136" s="225">
        <f t="shared" si="356"/>
        <v>0</v>
      </c>
      <c r="ET136" s="212"/>
      <c r="EU136" s="212" t="s">
        <v>299</v>
      </c>
      <c r="EV136" s="211">
        <f>IF(ER169=0,"sd",EV135*SQRT(2))</f>
        <v>316.19343426889537</v>
      </c>
      <c r="EW136" s="214"/>
      <c r="EX136" s="225">
        <f t="shared" si="357"/>
        <v>0</v>
      </c>
      <c r="EY136" s="247" t="s">
        <v>300</v>
      </c>
      <c r="EZ136" s="233" t="str">
        <f>IF(EZ138=0,"sd",(EJ122^2+EV122^2)/(EZ119*EZ120)-EZ124)</f>
        <v>sd</v>
      </c>
    </row>
    <row r="137" spans="1:156" ht="12.75" customHeight="1" x14ac:dyDescent="0.25">
      <c r="A137" s="242" t="s">
        <v>367</v>
      </c>
      <c r="J137" s="228">
        <v>18</v>
      </c>
      <c r="K137" s="229">
        <f t="shared" si="444"/>
        <v>0</v>
      </c>
      <c r="L137" s="230">
        <f t="shared" si="445"/>
        <v>3.2000000000000003E-4</v>
      </c>
      <c r="M137" s="230" t="str">
        <f t="shared" si="446"/>
        <v>ns</v>
      </c>
      <c r="N137" s="230" t="str">
        <f t="shared" si="446"/>
        <v>ns</v>
      </c>
      <c r="O137" s="230" t="str">
        <f t="shared" si="446"/>
        <v>ns</v>
      </c>
      <c r="P137" s="230" t="str">
        <f t="shared" si="446"/>
        <v>ns</v>
      </c>
      <c r="Q137" s="230" t="str">
        <f t="shared" si="446"/>
        <v>ns</v>
      </c>
      <c r="R137" s="230" t="str">
        <f t="shared" si="446"/>
        <v>ns</v>
      </c>
      <c r="S137" s="230" t="str">
        <f t="shared" si="446"/>
        <v>ns</v>
      </c>
      <c r="T137" s="230" t="str">
        <f t="shared" si="446"/>
        <v>ns</v>
      </c>
      <c r="U137" s="230" t="str">
        <f t="shared" si="446"/>
        <v>ns</v>
      </c>
      <c r="V137" s="230" t="str">
        <f t="shared" si="446"/>
        <v>ns</v>
      </c>
      <c r="W137" s="230" t="str">
        <f t="shared" si="447"/>
        <v>ns</v>
      </c>
      <c r="X137" s="230" t="str">
        <f t="shared" si="447"/>
        <v>ns</v>
      </c>
      <c r="Y137" s="230" t="str">
        <f t="shared" si="447"/>
        <v>ns</v>
      </c>
      <c r="Z137" s="230" t="str">
        <f t="shared" si="447"/>
        <v>ns</v>
      </c>
      <c r="AA137" s="230" t="str">
        <f t="shared" si="447"/>
        <v>ns</v>
      </c>
      <c r="AB137" s="230" t="str">
        <f t="shared" si="447"/>
        <v>ns</v>
      </c>
      <c r="AC137" s="230" t="str">
        <f t="shared" si="447"/>
        <v>ns</v>
      </c>
      <c r="AD137" s="230" t="str">
        <f t="shared" si="447"/>
        <v>ns</v>
      </c>
      <c r="AE137" s="230" t="str">
        <f t="shared" si="447"/>
        <v/>
      </c>
      <c r="AF137" s="230" t="str">
        <f t="shared" si="447"/>
        <v/>
      </c>
      <c r="AG137" s="230" t="str">
        <f t="shared" si="448"/>
        <v/>
      </c>
      <c r="AH137" s="230" t="str">
        <f t="shared" si="448"/>
        <v/>
      </c>
      <c r="AI137" s="230" t="str">
        <f t="shared" si="448"/>
        <v/>
      </c>
      <c r="AJ137" s="230" t="str">
        <f t="shared" si="448"/>
        <v/>
      </c>
      <c r="AK137" s="230" t="str">
        <f t="shared" si="448"/>
        <v/>
      </c>
      <c r="AL137" s="230" t="str">
        <f t="shared" si="448"/>
        <v/>
      </c>
      <c r="AM137" s="230" t="str">
        <f t="shared" si="448"/>
        <v/>
      </c>
      <c r="AN137" s="230" t="str">
        <f t="shared" si="448"/>
        <v/>
      </c>
      <c r="AO137" s="230" t="str">
        <f t="shared" si="448"/>
        <v/>
      </c>
      <c r="AP137" s="230" t="str">
        <f t="shared" si="448"/>
        <v/>
      </c>
      <c r="AQ137" s="230" t="str">
        <f t="shared" si="449"/>
        <v/>
      </c>
      <c r="AR137" s="230" t="str">
        <f t="shared" si="449"/>
        <v/>
      </c>
      <c r="AS137" s="230" t="str">
        <f t="shared" si="449"/>
        <v/>
      </c>
      <c r="AT137" s="230" t="str">
        <f t="shared" si="449"/>
        <v/>
      </c>
      <c r="AU137" s="230" t="str">
        <f t="shared" si="449"/>
        <v/>
      </c>
      <c r="AV137" s="230" t="str">
        <f t="shared" si="449"/>
        <v/>
      </c>
      <c r="AW137" s="230" t="str">
        <f t="shared" si="449"/>
        <v/>
      </c>
      <c r="AX137" s="230" t="str">
        <f t="shared" si="449"/>
        <v/>
      </c>
      <c r="AY137" s="230" t="str">
        <f t="shared" si="449"/>
        <v/>
      </c>
      <c r="AZ137" s="230" t="str">
        <f t="shared" si="449"/>
        <v/>
      </c>
      <c r="BA137" s="230" t="str">
        <f t="shared" si="450"/>
        <v/>
      </c>
      <c r="BB137" s="230" t="str">
        <f t="shared" si="450"/>
        <v/>
      </c>
      <c r="BC137" s="230" t="str">
        <f t="shared" si="450"/>
        <v/>
      </c>
      <c r="BD137" s="230" t="str">
        <f t="shared" si="450"/>
        <v/>
      </c>
      <c r="BE137" s="230" t="str">
        <f t="shared" si="450"/>
        <v/>
      </c>
      <c r="BF137" s="230" t="str">
        <f t="shared" si="450"/>
        <v/>
      </c>
      <c r="BG137" s="230" t="str">
        <f t="shared" si="450"/>
        <v/>
      </c>
      <c r="BH137" s="230" t="str">
        <f t="shared" si="450"/>
        <v/>
      </c>
      <c r="BI137" s="230" t="str">
        <f t="shared" si="450"/>
        <v/>
      </c>
      <c r="BJ137" s="230" t="str">
        <f t="shared" si="450"/>
        <v/>
      </c>
      <c r="BM137" s="242" t="s">
        <v>367</v>
      </c>
      <c r="BS137" s="197"/>
      <c r="BT137" s="197"/>
      <c r="BV137" s="228">
        <v>18</v>
      </c>
      <c r="BW137" s="229">
        <f t="shared" si="451"/>
        <v>0</v>
      </c>
      <c r="BX137" s="230">
        <f t="shared" si="452"/>
        <v>3.2000000000000003E-4</v>
      </c>
      <c r="BY137" s="231" t="str">
        <f t="shared" si="453"/>
        <v>s</v>
      </c>
      <c r="BZ137" s="231" t="str">
        <f t="shared" si="453"/>
        <v>s</v>
      </c>
      <c r="CA137" s="231" t="str">
        <f t="shared" si="453"/>
        <v>s</v>
      </c>
      <c r="CB137" s="231" t="str">
        <f t="shared" si="453"/>
        <v>s</v>
      </c>
      <c r="CC137" s="231" t="str">
        <f t="shared" si="453"/>
        <v>s</v>
      </c>
      <c r="CD137" s="231" t="str">
        <f t="shared" si="453"/>
        <v>s</v>
      </c>
      <c r="CE137" s="231" t="str">
        <f t="shared" si="453"/>
        <v>s</v>
      </c>
      <c r="CF137" s="231" t="str">
        <f t="shared" si="453"/>
        <v>s</v>
      </c>
      <c r="CG137" s="231" t="str">
        <f t="shared" si="453"/>
        <v>s</v>
      </c>
      <c r="CH137" s="231" t="str">
        <f t="shared" si="453"/>
        <v>s</v>
      </c>
      <c r="CI137" s="231" t="str">
        <f t="shared" si="454"/>
        <v>s</v>
      </c>
      <c r="CJ137" s="231" t="str">
        <f t="shared" si="454"/>
        <v>s</v>
      </c>
      <c r="CK137" s="231" t="str">
        <f t="shared" si="454"/>
        <v>ns</v>
      </c>
      <c r="CL137" s="231" t="str">
        <f t="shared" si="454"/>
        <v>ns</v>
      </c>
      <c r="CM137" s="231" t="str">
        <f t="shared" si="454"/>
        <v>ns</v>
      </c>
      <c r="CN137" s="231" t="str">
        <f t="shared" si="454"/>
        <v>ns</v>
      </c>
      <c r="CO137" s="231" t="str">
        <f t="shared" si="454"/>
        <v>ns</v>
      </c>
      <c r="CP137" s="231" t="str">
        <f t="shared" si="454"/>
        <v>ns</v>
      </c>
      <c r="CQ137" s="231" t="str">
        <f t="shared" si="454"/>
        <v/>
      </c>
      <c r="CR137" s="231" t="str">
        <f t="shared" si="454"/>
        <v/>
      </c>
      <c r="CS137" s="231" t="str">
        <f t="shared" si="455"/>
        <v/>
      </c>
      <c r="CT137" s="231" t="str">
        <f t="shared" si="455"/>
        <v/>
      </c>
      <c r="CU137" s="231" t="str">
        <f t="shared" si="455"/>
        <v/>
      </c>
      <c r="CV137" s="231" t="str">
        <f t="shared" si="455"/>
        <v/>
      </c>
      <c r="CW137" s="231" t="str">
        <f t="shared" si="455"/>
        <v/>
      </c>
      <c r="CX137" s="231" t="str">
        <f t="shared" si="455"/>
        <v/>
      </c>
      <c r="CY137" s="231" t="str">
        <f t="shared" si="455"/>
        <v/>
      </c>
      <c r="CZ137" s="231" t="str">
        <f t="shared" si="455"/>
        <v/>
      </c>
      <c r="DA137" s="231" t="str">
        <f t="shared" si="455"/>
        <v/>
      </c>
      <c r="DB137" s="231" t="str">
        <f t="shared" si="455"/>
        <v/>
      </c>
      <c r="DC137" s="231" t="str">
        <f t="shared" si="456"/>
        <v/>
      </c>
      <c r="DD137" s="231" t="str">
        <f t="shared" si="456"/>
        <v/>
      </c>
      <c r="DE137" s="231" t="str">
        <f t="shared" si="456"/>
        <v/>
      </c>
      <c r="DF137" s="231" t="str">
        <f t="shared" si="456"/>
        <v/>
      </c>
      <c r="DG137" s="231" t="str">
        <f t="shared" si="456"/>
        <v/>
      </c>
      <c r="DH137" s="231" t="str">
        <f t="shared" si="456"/>
        <v/>
      </c>
      <c r="DI137" s="231" t="str">
        <f t="shared" si="456"/>
        <v/>
      </c>
      <c r="DJ137" s="231" t="str">
        <f t="shared" si="456"/>
        <v/>
      </c>
      <c r="DK137" s="231" t="str">
        <f t="shared" si="456"/>
        <v/>
      </c>
      <c r="DL137" s="231" t="str">
        <f t="shared" si="456"/>
        <v/>
      </c>
      <c r="DM137" s="231" t="str">
        <f t="shared" si="457"/>
        <v/>
      </c>
      <c r="DN137" s="231" t="str">
        <f t="shared" si="457"/>
        <v/>
      </c>
      <c r="DO137" s="231" t="str">
        <f t="shared" si="457"/>
        <v/>
      </c>
      <c r="DP137" s="231" t="str">
        <f t="shared" si="457"/>
        <v/>
      </c>
      <c r="DQ137" s="231" t="str">
        <f t="shared" si="457"/>
        <v/>
      </c>
      <c r="DR137" s="231" t="str">
        <f t="shared" si="457"/>
        <v/>
      </c>
      <c r="DS137" s="231" t="str">
        <f t="shared" si="457"/>
        <v/>
      </c>
      <c r="DT137" s="231" t="str">
        <f t="shared" si="457"/>
        <v/>
      </c>
      <c r="DU137" s="231" t="str">
        <f t="shared" si="457"/>
        <v/>
      </c>
      <c r="DV137" s="231" t="str">
        <f t="shared" si="457"/>
        <v/>
      </c>
      <c r="DW137" s="232"/>
      <c r="DX137" s="232"/>
      <c r="DZ137" s="212">
        <f t="shared" si="372"/>
        <v>19</v>
      </c>
      <c r="EA137" s="224">
        <f t="shared" si="458"/>
        <v>0</v>
      </c>
      <c r="EB137" s="225">
        <f t="shared" si="459"/>
        <v>0</v>
      </c>
      <c r="EC137" s="225">
        <f t="shared" si="459"/>
        <v>0</v>
      </c>
      <c r="ED137" s="225">
        <f t="shared" si="459"/>
        <v>0</v>
      </c>
      <c r="EE137" s="225">
        <f t="shared" si="459"/>
        <v>0</v>
      </c>
      <c r="EF137" s="225">
        <f t="shared" si="352"/>
        <v>0</v>
      </c>
      <c r="EG137" s="225">
        <f t="shared" si="353"/>
        <v>0</v>
      </c>
      <c r="EH137" s="212"/>
      <c r="EI137" s="212" t="s">
        <v>301</v>
      </c>
      <c r="EJ137" s="211" t="str">
        <f>IF(EF169=0,"sd",TINV(0.05,EJ127)*EJ136)</f>
        <v>sd</v>
      </c>
      <c r="EK137" s="214"/>
      <c r="EL137" s="212">
        <f t="shared" si="373"/>
        <v>19</v>
      </c>
      <c r="EM137" s="224">
        <f t="shared" si="460"/>
        <v>0</v>
      </c>
      <c r="EN137" s="225">
        <f>IFERROR(INDEX(RTO3CF,$EL137,'ANVA-MDS'!EB$7),0)</f>
        <v>0</v>
      </c>
      <c r="EO137" s="225">
        <f>IFERROR(INDEX(RTO3CF,$EL137,'ANVA-MDS'!EC$7),0)</f>
        <v>0</v>
      </c>
      <c r="EP137" s="225">
        <f>IFERROR(INDEX(RTO3CF,$EL137,'ANVA-MDS'!ED$7),0)</f>
        <v>0</v>
      </c>
      <c r="EQ137" s="225">
        <f>IFERROR(INDEX(RTO3CF,$EL137,'ANVA-MDS'!EE$7),0)</f>
        <v>0</v>
      </c>
      <c r="ER137" s="225">
        <f t="shared" si="355"/>
        <v>0</v>
      </c>
      <c r="ES137" s="225">
        <f t="shared" si="356"/>
        <v>0</v>
      </c>
      <c r="ET137" s="212"/>
      <c r="EU137" s="212" t="s">
        <v>301</v>
      </c>
      <c r="EV137" s="211">
        <f>IF(ER169=0,"sd",TINV(0.05,EV127)*EV136)</f>
        <v>655.74504757834393</v>
      </c>
      <c r="EW137" s="214"/>
      <c r="EX137" s="225">
        <f t="shared" si="357"/>
        <v>0</v>
      </c>
      <c r="EY137" s="247" t="s">
        <v>302</v>
      </c>
      <c r="EZ137" s="233" t="str">
        <f t="array" ref="EZ137">IF(EZ138=0,"sd",(SUM(IF(EG119:EG168&gt;1,(EG119:EG168)^2))+SUM(IF(ES119:ES168&gt;1,(ES119:ES168)^2)))/EZ120-EZ128-EZ136-EZ124)</f>
        <v>sd</v>
      </c>
    </row>
    <row r="138" spans="1:156" ht="12.75" customHeight="1" x14ac:dyDescent="0.25">
      <c r="A138" s="243" t="s">
        <v>303</v>
      </c>
      <c r="J138" s="228">
        <v>19</v>
      </c>
      <c r="K138" s="229">
        <f t="shared" ref="K138:K151" si="461">IFERROR(INDEX(RTO3SF_ORD,J138,1),"sd")</f>
        <v>0</v>
      </c>
      <c r="L138" s="230">
        <f t="shared" ref="L138:L151" si="462">IFERROR(INDEX(RTO3SF_ORD,J138,2),"sd")</f>
        <v>3.1E-4</v>
      </c>
      <c r="M138" s="230" t="str">
        <f t="shared" ref="M138:V139" si="463">IF(M$8&gt;$J138,"",IF($F$124&gt;$G$124,"ns",IF(ABS($L138-INDEX(RTO3SF_ORD,M$8,2))&gt;$B$139,"s","ns")))</f>
        <v>ns</v>
      </c>
      <c r="N138" s="230" t="str">
        <f t="shared" si="463"/>
        <v>ns</v>
      </c>
      <c r="O138" s="230" t="str">
        <f t="shared" si="463"/>
        <v>ns</v>
      </c>
      <c r="P138" s="230" t="str">
        <f t="shared" si="463"/>
        <v>ns</v>
      </c>
      <c r="Q138" s="230" t="str">
        <f t="shared" si="463"/>
        <v>ns</v>
      </c>
      <c r="R138" s="230" t="str">
        <f t="shared" si="463"/>
        <v>ns</v>
      </c>
      <c r="S138" s="230" t="str">
        <f t="shared" si="463"/>
        <v>ns</v>
      </c>
      <c r="T138" s="230" t="str">
        <f t="shared" si="463"/>
        <v>ns</v>
      </c>
      <c r="U138" s="230" t="str">
        <f t="shared" si="463"/>
        <v>ns</v>
      </c>
      <c r="V138" s="230" t="str">
        <f t="shared" si="463"/>
        <v>ns</v>
      </c>
      <c r="W138" s="230" t="str">
        <f t="shared" ref="W138:AF139" si="464">IF(W$8&gt;$J138,"",IF($F$124&gt;$G$124,"ns",IF(ABS($L138-INDEX(RTO3SF_ORD,W$8,2))&gt;$B$139,"s","ns")))</f>
        <v>ns</v>
      </c>
      <c r="X138" s="230" t="str">
        <f t="shared" si="464"/>
        <v>ns</v>
      </c>
      <c r="Y138" s="230" t="str">
        <f t="shared" si="464"/>
        <v>ns</v>
      </c>
      <c r="Z138" s="230" t="str">
        <f t="shared" si="464"/>
        <v>ns</v>
      </c>
      <c r="AA138" s="230" t="str">
        <f t="shared" si="464"/>
        <v>ns</v>
      </c>
      <c r="AB138" s="230" t="str">
        <f t="shared" si="464"/>
        <v>ns</v>
      </c>
      <c r="AC138" s="230" t="str">
        <f t="shared" si="464"/>
        <v>ns</v>
      </c>
      <c r="AD138" s="230" t="str">
        <f t="shared" si="464"/>
        <v>ns</v>
      </c>
      <c r="AE138" s="230" t="str">
        <f t="shared" si="464"/>
        <v>ns</v>
      </c>
      <c r="AF138" s="230" t="str">
        <f t="shared" si="464"/>
        <v/>
      </c>
      <c r="AG138" s="230" t="str">
        <f t="shared" ref="AG138:AP139" si="465">IF(AG$8&gt;$J138,"",IF($F$124&gt;$G$124,"ns",IF(ABS($L138-INDEX(RTO3SF_ORD,AG$8,2))&gt;$B$139,"s","ns")))</f>
        <v/>
      </c>
      <c r="AH138" s="230" t="str">
        <f t="shared" si="465"/>
        <v/>
      </c>
      <c r="AI138" s="230" t="str">
        <f t="shared" si="465"/>
        <v/>
      </c>
      <c r="AJ138" s="230" t="str">
        <f t="shared" si="465"/>
        <v/>
      </c>
      <c r="AK138" s="230" t="str">
        <f t="shared" si="465"/>
        <v/>
      </c>
      <c r="AL138" s="230" t="str">
        <f t="shared" si="465"/>
        <v/>
      </c>
      <c r="AM138" s="230" t="str">
        <f t="shared" si="465"/>
        <v/>
      </c>
      <c r="AN138" s="230" t="str">
        <f t="shared" si="465"/>
        <v/>
      </c>
      <c r="AO138" s="230" t="str">
        <f t="shared" si="465"/>
        <v/>
      </c>
      <c r="AP138" s="230" t="str">
        <f t="shared" si="465"/>
        <v/>
      </c>
      <c r="AQ138" s="230" t="str">
        <f t="shared" ref="AQ138:AZ139" si="466">IF(AQ$8&gt;$J138,"",IF($F$124&gt;$G$124,"ns",IF(ABS($L138-INDEX(RTO3SF_ORD,AQ$8,2))&gt;$B$139,"s","ns")))</f>
        <v/>
      </c>
      <c r="AR138" s="230" t="str">
        <f t="shared" si="466"/>
        <v/>
      </c>
      <c r="AS138" s="230" t="str">
        <f t="shared" si="466"/>
        <v/>
      </c>
      <c r="AT138" s="230" t="str">
        <f t="shared" si="466"/>
        <v/>
      </c>
      <c r="AU138" s="230" t="str">
        <f t="shared" si="466"/>
        <v/>
      </c>
      <c r="AV138" s="230" t="str">
        <f t="shared" si="466"/>
        <v/>
      </c>
      <c r="AW138" s="230" t="str">
        <f t="shared" si="466"/>
        <v/>
      </c>
      <c r="AX138" s="230" t="str">
        <f t="shared" si="466"/>
        <v/>
      </c>
      <c r="AY138" s="230" t="str">
        <f t="shared" si="466"/>
        <v/>
      </c>
      <c r="AZ138" s="230" t="str">
        <f t="shared" si="466"/>
        <v/>
      </c>
      <c r="BA138" s="230" t="str">
        <f t="shared" ref="BA138:BJ139" si="467">IF(BA$8&gt;$J138,"",IF($F$124&gt;$G$124,"ns",IF(ABS($L138-INDEX(RTO3SF_ORD,BA$8,2))&gt;$B$139,"s","ns")))</f>
        <v/>
      </c>
      <c r="BB138" s="230" t="str">
        <f t="shared" si="467"/>
        <v/>
      </c>
      <c r="BC138" s="230" t="str">
        <f t="shared" si="467"/>
        <v/>
      </c>
      <c r="BD138" s="230" t="str">
        <f t="shared" si="467"/>
        <v/>
      </c>
      <c r="BE138" s="230" t="str">
        <f t="shared" si="467"/>
        <v/>
      </c>
      <c r="BF138" s="230" t="str">
        <f t="shared" si="467"/>
        <v/>
      </c>
      <c r="BG138" s="230" t="str">
        <f t="shared" si="467"/>
        <v/>
      </c>
      <c r="BH138" s="230" t="str">
        <f t="shared" si="467"/>
        <v/>
      </c>
      <c r="BI138" s="230" t="str">
        <f t="shared" si="467"/>
        <v/>
      </c>
      <c r="BJ138" s="230" t="str">
        <f t="shared" si="467"/>
        <v/>
      </c>
      <c r="BM138" s="243" t="s">
        <v>303</v>
      </c>
      <c r="BS138" s="197"/>
      <c r="BT138" s="197"/>
      <c r="BV138" s="228">
        <v>19</v>
      </c>
      <c r="BW138" s="229">
        <f t="shared" ref="BW138:BW151" si="468">IFERROR(INDEX(RTO3CF_ORD,BV138,1),"sd")</f>
        <v>0</v>
      </c>
      <c r="BX138" s="230">
        <f t="shared" ref="BX138:BX151" si="469">IFERROR(INDEX(RTO3CF_ORD,BV138,2),"sd")</f>
        <v>3.1E-4</v>
      </c>
      <c r="BY138" s="231" t="str">
        <f t="shared" ref="BY138:CH139" si="470">IF(BY$8&gt;$BV138,"",IF($BR$124&gt;$BS$124,"ns",IF(ABS($BX138-INDEX(RTO3CF_ORD,BY$8,2))&gt;$BN$139,"s","ns")))</f>
        <v>s</v>
      </c>
      <c r="BZ138" s="231" t="str">
        <f t="shared" si="470"/>
        <v>s</v>
      </c>
      <c r="CA138" s="231" t="str">
        <f t="shared" si="470"/>
        <v>s</v>
      </c>
      <c r="CB138" s="231" t="str">
        <f t="shared" si="470"/>
        <v>s</v>
      </c>
      <c r="CC138" s="231" t="str">
        <f t="shared" si="470"/>
        <v>s</v>
      </c>
      <c r="CD138" s="231" t="str">
        <f t="shared" si="470"/>
        <v>s</v>
      </c>
      <c r="CE138" s="231" t="str">
        <f t="shared" si="470"/>
        <v>s</v>
      </c>
      <c r="CF138" s="231" t="str">
        <f t="shared" si="470"/>
        <v>s</v>
      </c>
      <c r="CG138" s="231" t="str">
        <f t="shared" si="470"/>
        <v>s</v>
      </c>
      <c r="CH138" s="231" t="str">
        <f t="shared" si="470"/>
        <v>s</v>
      </c>
      <c r="CI138" s="231" t="str">
        <f t="shared" ref="CI138:CR139" si="471">IF(CI$8&gt;$BV138,"",IF($BR$124&gt;$BS$124,"ns",IF(ABS($BX138-INDEX(RTO3CF_ORD,CI$8,2))&gt;$BN$139,"s","ns")))</f>
        <v>s</v>
      </c>
      <c r="CJ138" s="231" t="str">
        <f t="shared" si="471"/>
        <v>s</v>
      </c>
      <c r="CK138" s="231" t="str">
        <f t="shared" si="471"/>
        <v>ns</v>
      </c>
      <c r="CL138" s="231" t="str">
        <f t="shared" si="471"/>
        <v>ns</v>
      </c>
      <c r="CM138" s="231" t="str">
        <f t="shared" si="471"/>
        <v>ns</v>
      </c>
      <c r="CN138" s="231" t="str">
        <f t="shared" si="471"/>
        <v>ns</v>
      </c>
      <c r="CO138" s="231" t="str">
        <f t="shared" si="471"/>
        <v>ns</v>
      </c>
      <c r="CP138" s="231" t="str">
        <f t="shared" si="471"/>
        <v>ns</v>
      </c>
      <c r="CQ138" s="231" t="str">
        <f t="shared" si="471"/>
        <v>ns</v>
      </c>
      <c r="CR138" s="231" t="str">
        <f t="shared" si="471"/>
        <v/>
      </c>
      <c r="CS138" s="231" t="str">
        <f t="shared" ref="CS138:DB139" si="472">IF(CS$8&gt;$BV138,"",IF($BR$124&gt;$BS$124,"ns",IF(ABS($BX138-INDEX(RTO3CF_ORD,CS$8,2))&gt;$BN$139,"s","ns")))</f>
        <v/>
      </c>
      <c r="CT138" s="231" t="str">
        <f t="shared" si="472"/>
        <v/>
      </c>
      <c r="CU138" s="231" t="str">
        <f t="shared" si="472"/>
        <v/>
      </c>
      <c r="CV138" s="231" t="str">
        <f t="shared" si="472"/>
        <v/>
      </c>
      <c r="CW138" s="231" t="str">
        <f t="shared" si="472"/>
        <v/>
      </c>
      <c r="CX138" s="231" t="str">
        <f t="shared" si="472"/>
        <v/>
      </c>
      <c r="CY138" s="231" t="str">
        <f t="shared" si="472"/>
        <v/>
      </c>
      <c r="CZ138" s="231" t="str">
        <f t="shared" si="472"/>
        <v/>
      </c>
      <c r="DA138" s="231" t="str">
        <f t="shared" si="472"/>
        <v/>
      </c>
      <c r="DB138" s="231" t="str">
        <f t="shared" si="472"/>
        <v/>
      </c>
      <c r="DC138" s="231" t="str">
        <f t="shared" ref="DC138:DL139" si="473">IF(DC$8&gt;$BV138,"",IF($BR$124&gt;$BS$124,"ns",IF(ABS($BX138-INDEX(RTO3CF_ORD,DC$8,2))&gt;$BN$139,"s","ns")))</f>
        <v/>
      </c>
      <c r="DD138" s="231" t="str">
        <f t="shared" si="473"/>
        <v/>
      </c>
      <c r="DE138" s="231" t="str">
        <f t="shared" si="473"/>
        <v/>
      </c>
      <c r="DF138" s="231" t="str">
        <f t="shared" si="473"/>
        <v/>
      </c>
      <c r="DG138" s="231" t="str">
        <f t="shared" si="473"/>
        <v/>
      </c>
      <c r="DH138" s="231" t="str">
        <f t="shared" si="473"/>
        <v/>
      </c>
      <c r="DI138" s="231" t="str">
        <f t="shared" si="473"/>
        <v/>
      </c>
      <c r="DJ138" s="231" t="str">
        <f t="shared" si="473"/>
        <v/>
      </c>
      <c r="DK138" s="231" t="str">
        <f t="shared" si="473"/>
        <v/>
      </c>
      <c r="DL138" s="231" t="str">
        <f t="shared" si="473"/>
        <v/>
      </c>
      <c r="DM138" s="231" t="str">
        <f t="shared" ref="DM138:DV139" si="474">IF(DM$8&gt;$BV138,"",IF($BR$124&gt;$BS$124,"ns",IF(ABS($BX138-INDEX(RTO3CF_ORD,DM$8,2))&gt;$BN$139,"s","ns")))</f>
        <v/>
      </c>
      <c r="DN138" s="231" t="str">
        <f t="shared" si="474"/>
        <v/>
      </c>
      <c r="DO138" s="231" t="str">
        <f t="shared" si="474"/>
        <v/>
      </c>
      <c r="DP138" s="231" t="str">
        <f t="shared" si="474"/>
        <v/>
      </c>
      <c r="DQ138" s="231" t="str">
        <f t="shared" si="474"/>
        <v/>
      </c>
      <c r="DR138" s="231" t="str">
        <f t="shared" si="474"/>
        <v/>
      </c>
      <c r="DS138" s="231" t="str">
        <f t="shared" si="474"/>
        <v/>
      </c>
      <c r="DT138" s="231" t="str">
        <f t="shared" si="474"/>
        <v/>
      </c>
      <c r="DU138" s="231" t="str">
        <f t="shared" si="474"/>
        <v/>
      </c>
      <c r="DV138" s="231" t="str">
        <f t="shared" si="474"/>
        <v/>
      </c>
      <c r="DW138" s="232"/>
      <c r="DX138" s="232"/>
      <c r="DZ138" s="212">
        <f t="shared" si="372"/>
        <v>20</v>
      </c>
      <c r="EA138" s="224">
        <f t="shared" ref="EA138:EA150" si="475">IFERROR(INDEX(RTO3CV,$DZ138,1),0)</f>
        <v>0</v>
      </c>
      <c r="EB138" s="225">
        <f t="shared" ref="EB138:EE138" si="476">IFERROR(INDEX(RTO3SF,$DZ138,EB$7),0)</f>
        <v>0</v>
      </c>
      <c r="EC138" s="225">
        <f t="shared" si="476"/>
        <v>0</v>
      </c>
      <c r="ED138" s="225">
        <f t="shared" si="476"/>
        <v>0</v>
      </c>
      <c r="EE138" s="225">
        <f t="shared" si="476"/>
        <v>0</v>
      </c>
      <c r="EF138" s="225">
        <f t="shared" si="352"/>
        <v>0</v>
      </c>
      <c r="EG138" s="225">
        <f t="shared" si="353"/>
        <v>0</v>
      </c>
      <c r="EH138" s="212"/>
      <c r="EI138" s="212" t="s">
        <v>304</v>
      </c>
      <c r="EJ138" s="211" t="str">
        <f>IF(EF169=0,"sd",EJ129/EJ132)</f>
        <v>sd</v>
      </c>
      <c r="EK138" s="214"/>
      <c r="EL138" s="212">
        <f t="shared" si="373"/>
        <v>20</v>
      </c>
      <c r="EM138" s="224">
        <f t="shared" ref="EM138:EM150" si="477">IFERROR(INDEX(RTO3CV,$EL138,1),0)</f>
        <v>0</v>
      </c>
      <c r="EN138" s="225">
        <f>IFERROR(INDEX(RTO3CF,$EL138,'ANVA-MDS'!EB$7),0)</f>
        <v>0</v>
      </c>
      <c r="EO138" s="225">
        <f>IFERROR(INDEX(RTO3CF,$EL138,'ANVA-MDS'!EC$7),0)</f>
        <v>0</v>
      </c>
      <c r="EP138" s="225">
        <f>IFERROR(INDEX(RTO3CF,$EL138,'ANVA-MDS'!ED$7),0)</f>
        <v>0</v>
      </c>
      <c r="EQ138" s="225">
        <f>IFERROR(INDEX(RTO3CF,$EL138,'ANVA-MDS'!EE$7),0)</f>
        <v>0</v>
      </c>
      <c r="ER138" s="225">
        <f t="shared" si="355"/>
        <v>0</v>
      </c>
      <c r="ES138" s="225">
        <f t="shared" si="356"/>
        <v>0</v>
      </c>
      <c r="ET138" s="212"/>
      <c r="EU138" s="212" t="s">
        <v>304</v>
      </c>
      <c r="EV138" s="211">
        <f>IF(ER169=0,"sd",EV129/EV132)</f>
        <v>0.84298647083584999</v>
      </c>
      <c r="EW138" s="214"/>
      <c r="EX138" s="225">
        <f t="shared" si="357"/>
        <v>0</v>
      </c>
      <c r="EY138" s="214" t="s">
        <v>305</v>
      </c>
      <c r="EZ138" s="249">
        <f>IF(EF169=0,0,IF(ER169=0,0,1))</f>
        <v>0</v>
      </c>
    </row>
    <row r="139" spans="1:156" ht="12.75" customHeight="1" x14ac:dyDescent="0.25">
      <c r="A139" s="243"/>
      <c r="B139" s="238" t="str">
        <f>'ANVA-MDS'!EJ137</f>
        <v>sd</v>
      </c>
      <c r="J139" s="228">
        <v>20</v>
      </c>
      <c r="K139" s="229">
        <f t="shared" si="461"/>
        <v>0</v>
      </c>
      <c r="L139" s="230">
        <f t="shared" si="462"/>
        <v>3.0000000000000003E-4</v>
      </c>
      <c r="M139" s="230" t="str">
        <f t="shared" si="463"/>
        <v>ns</v>
      </c>
      <c r="N139" s="230" t="str">
        <f t="shared" si="463"/>
        <v>ns</v>
      </c>
      <c r="O139" s="230" t="str">
        <f t="shared" si="463"/>
        <v>ns</v>
      </c>
      <c r="P139" s="230" t="str">
        <f t="shared" si="463"/>
        <v>ns</v>
      </c>
      <c r="Q139" s="230" t="str">
        <f t="shared" si="463"/>
        <v>ns</v>
      </c>
      <c r="R139" s="230" t="str">
        <f t="shared" si="463"/>
        <v>ns</v>
      </c>
      <c r="S139" s="230" t="str">
        <f t="shared" si="463"/>
        <v>ns</v>
      </c>
      <c r="T139" s="230" t="str">
        <f t="shared" si="463"/>
        <v>ns</v>
      </c>
      <c r="U139" s="230" t="str">
        <f t="shared" si="463"/>
        <v>ns</v>
      </c>
      <c r="V139" s="230" t="str">
        <f t="shared" si="463"/>
        <v>ns</v>
      </c>
      <c r="W139" s="230" t="str">
        <f t="shared" si="464"/>
        <v>ns</v>
      </c>
      <c r="X139" s="230" t="str">
        <f t="shared" si="464"/>
        <v>ns</v>
      </c>
      <c r="Y139" s="230" t="str">
        <f t="shared" si="464"/>
        <v>ns</v>
      </c>
      <c r="Z139" s="230" t="str">
        <f t="shared" si="464"/>
        <v>ns</v>
      </c>
      <c r="AA139" s="230" t="str">
        <f t="shared" si="464"/>
        <v>ns</v>
      </c>
      <c r="AB139" s="230" t="str">
        <f t="shared" si="464"/>
        <v>ns</v>
      </c>
      <c r="AC139" s="230" t="str">
        <f t="shared" si="464"/>
        <v>ns</v>
      </c>
      <c r="AD139" s="230" t="str">
        <f t="shared" si="464"/>
        <v>ns</v>
      </c>
      <c r="AE139" s="230" t="str">
        <f t="shared" si="464"/>
        <v>ns</v>
      </c>
      <c r="AF139" s="230" t="str">
        <f t="shared" si="464"/>
        <v>ns</v>
      </c>
      <c r="AG139" s="230" t="str">
        <f t="shared" si="465"/>
        <v/>
      </c>
      <c r="AH139" s="230" t="str">
        <f t="shared" si="465"/>
        <v/>
      </c>
      <c r="AI139" s="230" t="str">
        <f t="shared" si="465"/>
        <v/>
      </c>
      <c r="AJ139" s="230" t="str">
        <f t="shared" si="465"/>
        <v/>
      </c>
      <c r="AK139" s="230" t="str">
        <f t="shared" si="465"/>
        <v/>
      </c>
      <c r="AL139" s="230" t="str">
        <f t="shared" si="465"/>
        <v/>
      </c>
      <c r="AM139" s="230" t="str">
        <f t="shared" si="465"/>
        <v/>
      </c>
      <c r="AN139" s="230" t="str">
        <f t="shared" si="465"/>
        <v/>
      </c>
      <c r="AO139" s="230" t="str">
        <f t="shared" si="465"/>
        <v/>
      </c>
      <c r="AP139" s="230" t="str">
        <f t="shared" si="465"/>
        <v/>
      </c>
      <c r="AQ139" s="230" t="str">
        <f t="shared" si="466"/>
        <v/>
      </c>
      <c r="AR139" s="230" t="str">
        <f t="shared" si="466"/>
        <v/>
      </c>
      <c r="AS139" s="230" t="str">
        <f t="shared" si="466"/>
        <v/>
      </c>
      <c r="AT139" s="230" t="str">
        <f t="shared" si="466"/>
        <v/>
      </c>
      <c r="AU139" s="230" t="str">
        <f t="shared" si="466"/>
        <v/>
      </c>
      <c r="AV139" s="230" t="str">
        <f t="shared" si="466"/>
        <v/>
      </c>
      <c r="AW139" s="230" t="str">
        <f t="shared" si="466"/>
        <v/>
      </c>
      <c r="AX139" s="230" t="str">
        <f t="shared" si="466"/>
        <v/>
      </c>
      <c r="AY139" s="230" t="str">
        <f t="shared" si="466"/>
        <v/>
      </c>
      <c r="AZ139" s="230" t="str">
        <f t="shared" si="466"/>
        <v/>
      </c>
      <c r="BA139" s="230" t="str">
        <f t="shared" si="467"/>
        <v/>
      </c>
      <c r="BB139" s="230" t="str">
        <f t="shared" si="467"/>
        <v/>
      </c>
      <c r="BC139" s="230" t="str">
        <f t="shared" si="467"/>
        <v/>
      </c>
      <c r="BD139" s="230" t="str">
        <f t="shared" si="467"/>
        <v/>
      </c>
      <c r="BE139" s="230" t="str">
        <f t="shared" si="467"/>
        <v/>
      </c>
      <c r="BF139" s="230" t="str">
        <f t="shared" si="467"/>
        <v/>
      </c>
      <c r="BG139" s="230" t="str">
        <f t="shared" si="467"/>
        <v/>
      </c>
      <c r="BH139" s="230" t="str">
        <f t="shared" si="467"/>
        <v/>
      </c>
      <c r="BI139" s="230" t="str">
        <f t="shared" si="467"/>
        <v/>
      </c>
      <c r="BJ139" s="230" t="str">
        <f t="shared" si="467"/>
        <v/>
      </c>
      <c r="BM139" s="243"/>
      <c r="BN139" s="238">
        <f>'ANVA-MDS'!EV137</f>
        <v>655.74504757834393</v>
      </c>
      <c r="BS139" s="197"/>
      <c r="BT139" s="197"/>
      <c r="BV139" s="228">
        <v>20</v>
      </c>
      <c r="BW139" s="229">
        <f t="shared" si="468"/>
        <v>0</v>
      </c>
      <c r="BX139" s="230">
        <f t="shared" si="469"/>
        <v>3.0000000000000003E-4</v>
      </c>
      <c r="BY139" s="231" t="str">
        <f t="shared" si="470"/>
        <v>s</v>
      </c>
      <c r="BZ139" s="231" t="str">
        <f t="shared" si="470"/>
        <v>s</v>
      </c>
      <c r="CA139" s="231" t="str">
        <f t="shared" si="470"/>
        <v>s</v>
      </c>
      <c r="CB139" s="231" t="str">
        <f t="shared" si="470"/>
        <v>s</v>
      </c>
      <c r="CC139" s="231" t="str">
        <f t="shared" si="470"/>
        <v>s</v>
      </c>
      <c r="CD139" s="231" t="str">
        <f t="shared" si="470"/>
        <v>s</v>
      </c>
      <c r="CE139" s="231" t="str">
        <f t="shared" si="470"/>
        <v>s</v>
      </c>
      <c r="CF139" s="231" t="str">
        <f t="shared" si="470"/>
        <v>s</v>
      </c>
      <c r="CG139" s="231" t="str">
        <f t="shared" si="470"/>
        <v>s</v>
      </c>
      <c r="CH139" s="231" t="str">
        <f t="shared" si="470"/>
        <v>s</v>
      </c>
      <c r="CI139" s="231" t="str">
        <f t="shared" si="471"/>
        <v>s</v>
      </c>
      <c r="CJ139" s="231" t="str">
        <f t="shared" si="471"/>
        <v>s</v>
      </c>
      <c r="CK139" s="231" t="str">
        <f t="shared" si="471"/>
        <v>ns</v>
      </c>
      <c r="CL139" s="231" t="str">
        <f t="shared" si="471"/>
        <v>ns</v>
      </c>
      <c r="CM139" s="231" t="str">
        <f t="shared" si="471"/>
        <v>ns</v>
      </c>
      <c r="CN139" s="231" t="str">
        <f t="shared" si="471"/>
        <v>ns</v>
      </c>
      <c r="CO139" s="231" t="str">
        <f t="shared" si="471"/>
        <v>ns</v>
      </c>
      <c r="CP139" s="231" t="str">
        <f t="shared" si="471"/>
        <v>ns</v>
      </c>
      <c r="CQ139" s="231" t="str">
        <f t="shared" si="471"/>
        <v>ns</v>
      </c>
      <c r="CR139" s="231" t="str">
        <f t="shared" si="471"/>
        <v>ns</v>
      </c>
      <c r="CS139" s="231" t="str">
        <f t="shared" si="472"/>
        <v/>
      </c>
      <c r="CT139" s="231" t="str">
        <f t="shared" si="472"/>
        <v/>
      </c>
      <c r="CU139" s="231" t="str">
        <f t="shared" si="472"/>
        <v/>
      </c>
      <c r="CV139" s="231" t="str">
        <f t="shared" si="472"/>
        <v/>
      </c>
      <c r="CW139" s="231" t="str">
        <f t="shared" si="472"/>
        <v/>
      </c>
      <c r="CX139" s="231" t="str">
        <f t="shared" si="472"/>
        <v/>
      </c>
      <c r="CY139" s="231" t="str">
        <f t="shared" si="472"/>
        <v/>
      </c>
      <c r="CZ139" s="231" t="str">
        <f t="shared" si="472"/>
        <v/>
      </c>
      <c r="DA139" s="231" t="str">
        <f t="shared" si="472"/>
        <v/>
      </c>
      <c r="DB139" s="231" t="str">
        <f t="shared" si="472"/>
        <v/>
      </c>
      <c r="DC139" s="231" t="str">
        <f t="shared" si="473"/>
        <v/>
      </c>
      <c r="DD139" s="231" t="str">
        <f t="shared" si="473"/>
        <v/>
      </c>
      <c r="DE139" s="231" t="str">
        <f t="shared" si="473"/>
        <v/>
      </c>
      <c r="DF139" s="231" t="str">
        <f t="shared" si="473"/>
        <v/>
      </c>
      <c r="DG139" s="231" t="str">
        <f t="shared" si="473"/>
        <v/>
      </c>
      <c r="DH139" s="231" t="str">
        <f t="shared" si="473"/>
        <v/>
      </c>
      <c r="DI139" s="231" t="str">
        <f t="shared" si="473"/>
        <v/>
      </c>
      <c r="DJ139" s="231" t="str">
        <f t="shared" si="473"/>
        <v/>
      </c>
      <c r="DK139" s="231" t="str">
        <f t="shared" si="473"/>
        <v/>
      </c>
      <c r="DL139" s="231" t="str">
        <f t="shared" si="473"/>
        <v/>
      </c>
      <c r="DM139" s="231" t="str">
        <f t="shared" si="474"/>
        <v/>
      </c>
      <c r="DN139" s="231" t="str">
        <f t="shared" si="474"/>
        <v/>
      </c>
      <c r="DO139" s="231" t="str">
        <f t="shared" si="474"/>
        <v/>
      </c>
      <c r="DP139" s="231" t="str">
        <f t="shared" si="474"/>
        <v/>
      </c>
      <c r="DQ139" s="231" t="str">
        <f t="shared" si="474"/>
        <v/>
      </c>
      <c r="DR139" s="231" t="str">
        <f t="shared" si="474"/>
        <v/>
      </c>
      <c r="DS139" s="231" t="str">
        <f t="shared" si="474"/>
        <v/>
      </c>
      <c r="DT139" s="231" t="str">
        <f t="shared" si="474"/>
        <v/>
      </c>
      <c r="DU139" s="231" t="str">
        <f t="shared" si="474"/>
        <v/>
      </c>
      <c r="DV139" s="231" t="str">
        <f t="shared" si="474"/>
        <v/>
      </c>
      <c r="DW139" s="232"/>
      <c r="DX139" s="232"/>
      <c r="DZ139" s="212">
        <f t="shared" si="372"/>
        <v>21</v>
      </c>
      <c r="EA139" s="224">
        <f t="shared" si="475"/>
        <v>0</v>
      </c>
      <c r="EB139" s="225">
        <f t="shared" ref="EB139:EE158" si="478">IFERROR(INDEX(RTO3SF,$DZ139,EB$7),0)</f>
        <v>0</v>
      </c>
      <c r="EC139" s="225">
        <f t="shared" si="478"/>
        <v>0</v>
      </c>
      <c r="ED139" s="225">
        <f t="shared" si="478"/>
        <v>0</v>
      </c>
      <c r="EE139" s="225">
        <f t="shared" si="478"/>
        <v>0</v>
      </c>
      <c r="EF139" s="225">
        <f t="shared" si="352"/>
        <v>0</v>
      </c>
      <c r="EG139" s="225">
        <f t="shared" si="353"/>
        <v>0</v>
      </c>
      <c r="EH139" s="212"/>
      <c r="EI139" s="214"/>
      <c r="EJ139" s="214"/>
      <c r="EK139" s="214"/>
      <c r="EL139" s="212">
        <f t="shared" si="373"/>
        <v>21</v>
      </c>
      <c r="EM139" s="224">
        <f t="shared" si="477"/>
        <v>0</v>
      </c>
      <c r="EN139" s="225">
        <f>IFERROR(INDEX(RTO3CF,$EL139,'ANVA-MDS'!EB$7),0)</f>
        <v>0</v>
      </c>
      <c r="EO139" s="225">
        <f>IFERROR(INDEX(RTO3CF,$EL139,'ANVA-MDS'!EC$7),0)</f>
        <v>0</v>
      </c>
      <c r="EP139" s="225">
        <f>IFERROR(INDEX(RTO3CF,$EL139,'ANVA-MDS'!ED$7),0)</f>
        <v>0</v>
      </c>
      <c r="EQ139" s="225">
        <f>IFERROR(INDEX(RTO3CF,$EL139,'ANVA-MDS'!EE$7),0)</f>
        <v>0</v>
      </c>
      <c r="ER139" s="225">
        <f t="shared" si="355"/>
        <v>0</v>
      </c>
      <c r="ES139" s="225">
        <f t="shared" si="356"/>
        <v>0</v>
      </c>
      <c r="ET139" s="212"/>
      <c r="EU139" s="214"/>
      <c r="EV139" s="214"/>
      <c r="EW139" s="214"/>
      <c r="EX139" s="225">
        <f t="shared" si="357"/>
        <v>0</v>
      </c>
    </row>
    <row r="140" spans="1:156" ht="12.75" customHeight="1" x14ac:dyDescent="0.25">
      <c r="A140" s="243" t="s">
        <v>306</v>
      </c>
      <c r="J140" s="228">
        <v>21</v>
      </c>
      <c r="K140" s="229">
        <f t="shared" si="461"/>
        <v>0</v>
      </c>
      <c r="L140" s="230">
        <f t="shared" si="462"/>
        <v>2.9E-4</v>
      </c>
      <c r="M140" s="230" t="str">
        <f t="shared" ref="M140:V149" si="479">IF(M$8&gt;$J140,"",IF($F$124&gt;$G$124,"ns",IF(ABS($L140-INDEX(RTO3SF_ORD,M$8,2))&gt;$B$139,"s","ns")))</f>
        <v>ns</v>
      </c>
      <c r="N140" s="230" t="str">
        <f t="shared" si="479"/>
        <v>ns</v>
      </c>
      <c r="O140" s="230" t="str">
        <f t="shared" si="479"/>
        <v>ns</v>
      </c>
      <c r="P140" s="230" t="str">
        <f t="shared" si="479"/>
        <v>ns</v>
      </c>
      <c r="Q140" s="230" t="str">
        <f t="shared" si="479"/>
        <v>ns</v>
      </c>
      <c r="R140" s="230" t="str">
        <f t="shared" si="479"/>
        <v>ns</v>
      </c>
      <c r="S140" s="230" t="str">
        <f t="shared" si="479"/>
        <v>ns</v>
      </c>
      <c r="T140" s="230" t="str">
        <f t="shared" si="479"/>
        <v>ns</v>
      </c>
      <c r="U140" s="230" t="str">
        <f t="shared" si="479"/>
        <v>ns</v>
      </c>
      <c r="V140" s="230" t="str">
        <f t="shared" si="479"/>
        <v>ns</v>
      </c>
      <c r="W140" s="230" t="str">
        <f t="shared" ref="W140:AF149" si="480">IF(W$8&gt;$J140,"",IF($F$124&gt;$G$124,"ns",IF(ABS($L140-INDEX(RTO3SF_ORD,W$8,2))&gt;$B$139,"s","ns")))</f>
        <v>ns</v>
      </c>
      <c r="X140" s="230" t="str">
        <f t="shared" si="480"/>
        <v>ns</v>
      </c>
      <c r="Y140" s="230" t="str">
        <f t="shared" si="480"/>
        <v>ns</v>
      </c>
      <c r="Z140" s="230" t="str">
        <f t="shared" si="480"/>
        <v>ns</v>
      </c>
      <c r="AA140" s="230" t="str">
        <f t="shared" si="480"/>
        <v>ns</v>
      </c>
      <c r="AB140" s="230" t="str">
        <f t="shared" si="480"/>
        <v>ns</v>
      </c>
      <c r="AC140" s="230" t="str">
        <f t="shared" si="480"/>
        <v>ns</v>
      </c>
      <c r="AD140" s="230" t="str">
        <f t="shared" si="480"/>
        <v>ns</v>
      </c>
      <c r="AE140" s="230" t="str">
        <f t="shared" si="480"/>
        <v>ns</v>
      </c>
      <c r="AF140" s="230" t="str">
        <f t="shared" si="480"/>
        <v>ns</v>
      </c>
      <c r="AG140" s="230" t="str">
        <f t="shared" ref="AG140:AP149" si="481">IF(AG$8&gt;$J140,"",IF($F$124&gt;$G$124,"ns",IF(ABS($L140-INDEX(RTO3SF_ORD,AG$8,2))&gt;$B$139,"s","ns")))</f>
        <v>ns</v>
      </c>
      <c r="AH140" s="230" t="str">
        <f t="shared" si="481"/>
        <v/>
      </c>
      <c r="AI140" s="230" t="str">
        <f t="shared" si="481"/>
        <v/>
      </c>
      <c r="AJ140" s="230" t="str">
        <f t="shared" si="481"/>
        <v/>
      </c>
      <c r="AK140" s="230" t="str">
        <f t="shared" si="481"/>
        <v/>
      </c>
      <c r="AL140" s="230" t="str">
        <f t="shared" si="481"/>
        <v/>
      </c>
      <c r="AM140" s="230" t="str">
        <f t="shared" si="481"/>
        <v/>
      </c>
      <c r="AN140" s="230" t="str">
        <f t="shared" si="481"/>
        <v/>
      </c>
      <c r="AO140" s="230" t="str">
        <f t="shared" si="481"/>
        <v/>
      </c>
      <c r="AP140" s="230" t="str">
        <f t="shared" si="481"/>
        <v/>
      </c>
      <c r="AQ140" s="230" t="str">
        <f t="shared" ref="AQ140:AZ149" si="482">IF(AQ$8&gt;$J140,"",IF($F$124&gt;$G$124,"ns",IF(ABS($L140-INDEX(RTO3SF_ORD,AQ$8,2))&gt;$B$139,"s","ns")))</f>
        <v/>
      </c>
      <c r="AR140" s="230" t="str">
        <f t="shared" si="482"/>
        <v/>
      </c>
      <c r="AS140" s="230" t="str">
        <f t="shared" si="482"/>
        <v/>
      </c>
      <c r="AT140" s="230" t="str">
        <f t="shared" si="482"/>
        <v/>
      </c>
      <c r="AU140" s="230" t="str">
        <f t="shared" si="482"/>
        <v/>
      </c>
      <c r="AV140" s="230" t="str">
        <f t="shared" si="482"/>
        <v/>
      </c>
      <c r="AW140" s="230" t="str">
        <f t="shared" si="482"/>
        <v/>
      </c>
      <c r="AX140" s="230" t="str">
        <f t="shared" si="482"/>
        <v/>
      </c>
      <c r="AY140" s="230" t="str">
        <f t="shared" si="482"/>
        <v/>
      </c>
      <c r="AZ140" s="230" t="str">
        <f t="shared" si="482"/>
        <v/>
      </c>
      <c r="BA140" s="230" t="str">
        <f t="shared" ref="BA140:BJ149" si="483">IF(BA$8&gt;$J140,"",IF($F$124&gt;$G$124,"ns",IF(ABS($L140-INDEX(RTO3SF_ORD,BA$8,2))&gt;$B$139,"s","ns")))</f>
        <v/>
      </c>
      <c r="BB140" s="230" t="str">
        <f t="shared" si="483"/>
        <v/>
      </c>
      <c r="BC140" s="230" t="str">
        <f t="shared" si="483"/>
        <v/>
      </c>
      <c r="BD140" s="230" t="str">
        <f t="shared" si="483"/>
        <v/>
      </c>
      <c r="BE140" s="230" t="str">
        <f t="shared" si="483"/>
        <v/>
      </c>
      <c r="BF140" s="230" t="str">
        <f t="shared" si="483"/>
        <v/>
      </c>
      <c r="BG140" s="230" t="str">
        <f t="shared" si="483"/>
        <v/>
      </c>
      <c r="BH140" s="230" t="str">
        <f t="shared" si="483"/>
        <v/>
      </c>
      <c r="BI140" s="230" t="str">
        <f t="shared" si="483"/>
        <v/>
      </c>
      <c r="BJ140" s="230" t="str">
        <f t="shared" si="483"/>
        <v/>
      </c>
      <c r="BM140" s="243" t="s">
        <v>306</v>
      </c>
      <c r="BS140" s="197"/>
      <c r="BT140" s="197"/>
      <c r="BV140" s="228">
        <v>21</v>
      </c>
      <c r="BW140" s="229">
        <f t="shared" si="468"/>
        <v>0</v>
      </c>
      <c r="BX140" s="230">
        <f t="shared" si="469"/>
        <v>2.9E-4</v>
      </c>
      <c r="BY140" s="231" t="str">
        <f t="shared" ref="BY140:CH149" si="484">IF(BY$8&gt;$BV140,"",IF($BR$124&gt;$BS$124,"ns",IF(ABS($BX140-INDEX(RTO3CF_ORD,BY$8,2))&gt;$BN$139,"s","ns")))</f>
        <v>s</v>
      </c>
      <c r="BZ140" s="231" t="str">
        <f t="shared" si="484"/>
        <v>s</v>
      </c>
      <c r="CA140" s="231" t="str">
        <f t="shared" si="484"/>
        <v>s</v>
      </c>
      <c r="CB140" s="231" t="str">
        <f t="shared" si="484"/>
        <v>s</v>
      </c>
      <c r="CC140" s="231" t="str">
        <f t="shared" si="484"/>
        <v>s</v>
      </c>
      <c r="CD140" s="231" t="str">
        <f t="shared" si="484"/>
        <v>s</v>
      </c>
      <c r="CE140" s="231" t="str">
        <f t="shared" si="484"/>
        <v>s</v>
      </c>
      <c r="CF140" s="231" t="str">
        <f t="shared" si="484"/>
        <v>s</v>
      </c>
      <c r="CG140" s="231" t="str">
        <f t="shared" si="484"/>
        <v>s</v>
      </c>
      <c r="CH140" s="231" t="str">
        <f t="shared" si="484"/>
        <v>s</v>
      </c>
      <c r="CI140" s="231" t="str">
        <f t="shared" ref="CI140:CR149" si="485">IF(CI$8&gt;$BV140,"",IF($BR$124&gt;$BS$124,"ns",IF(ABS($BX140-INDEX(RTO3CF_ORD,CI$8,2))&gt;$BN$139,"s","ns")))</f>
        <v>s</v>
      </c>
      <c r="CJ140" s="231" t="str">
        <f t="shared" si="485"/>
        <v>s</v>
      </c>
      <c r="CK140" s="231" t="str">
        <f t="shared" si="485"/>
        <v>ns</v>
      </c>
      <c r="CL140" s="231" t="str">
        <f t="shared" si="485"/>
        <v>ns</v>
      </c>
      <c r="CM140" s="231" t="str">
        <f t="shared" si="485"/>
        <v>ns</v>
      </c>
      <c r="CN140" s="231" t="str">
        <f t="shared" si="485"/>
        <v>ns</v>
      </c>
      <c r="CO140" s="231" t="str">
        <f t="shared" si="485"/>
        <v>ns</v>
      </c>
      <c r="CP140" s="231" t="str">
        <f t="shared" si="485"/>
        <v>ns</v>
      </c>
      <c r="CQ140" s="231" t="str">
        <f t="shared" si="485"/>
        <v>ns</v>
      </c>
      <c r="CR140" s="231" t="str">
        <f t="shared" si="485"/>
        <v>ns</v>
      </c>
      <c r="CS140" s="231" t="str">
        <f t="shared" ref="CS140:DB149" si="486">IF(CS$8&gt;$BV140,"",IF($BR$124&gt;$BS$124,"ns",IF(ABS($BX140-INDEX(RTO3CF_ORD,CS$8,2))&gt;$BN$139,"s","ns")))</f>
        <v>ns</v>
      </c>
      <c r="CT140" s="231" t="str">
        <f t="shared" si="486"/>
        <v/>
      </c>
      <c r="CU140" s="231" t="str">
        <f t="shared" si="486"/>
        <v/>
      </c>
      <c r="CV140" s="231" t="str">
        <f t="shared" si="486"/>
        <v/>
      </c>
      <c r="CW140" s="231" t="str">
        <f t="shared" si="486"/>
        <v/>
      </c>
      <c r="CX140" s="231" t="str">
        <f t="shared" si="486"/>
        <v/>
      </c>
      <c r="CY140" s="231" t="str">
        <f t="shared" si="486"/>
        <v/>
      </c>
      <c r="CZ140" s="231" t="str">
        <f t="shared" si="486"/>
        <v/>
      </c>
      <c r="DA140" s="231" t="str">
        <f t="shared" si="486"/>
        <v/>
      </c>
      <c r="DB140" s="231" t="str">
        <f t="shared" si="486"/>
        <v/>
      </c>
      <c r="DC140" s="231" t="str">
        <f t="shared" ref="DC140:DL149" si="487">IF(DC$8&gt;$BV140,"",IF($BR$124&gt;$BS$124,"ns",IF(ABS($BX140-INDEX(RTO3CF_ORD,DC$8,2))&gt;$BN$139,"s","ns")))</f>
        <v/>
      </c>
      <c r="DD140" s="231" t="str">
        <f t="shared" si="487"/>
        <v/>
      </c>
      <c r="DE140" s="231" t="str">
        <f t="shared" si="487"/>
        <v/>
      </c>
      <c r="DF140" s="231" t="str">
        <f t="shared" si="487"/>
        <v/>
      </c>
      <c r="DG140" s="231" t="str">
        <f t="shared" si="487"/>
        <v/>
      </c>
      <c r="DH140" s="231" t="str">
        <f t="shared" si="487"/>
        <v/>
      </c>
      <c r="DI140" s="231" t="str">
        <f t="shared" si="487"/>
        <v/>
      </c>
      <c r="DJ140" s="231" t="str">
        <f t="shared" si="487"/>
        <v/>
      </c>
      <c r="DK140" s="231" t="str">
        <f t="shared" si="487"/>
        <v/>
      </c>
      <c r="DL140" s="231" t="str">
        <f t="shared" si="487"/>
        <v/>
      </c>
      <c r="DM140" s="231" t="str">
        <f t="shared" ref="DM140:DV149" si="488">IF(DM$8&gt;$BV140,"",IF($BR$124&gt;$BS$124,"ns",IF(ABS($BX140-INDEX(RTO3CF_ORD,DM$8,2))&gt;$BN$139,"s","ns")))</f>
        <v/>
      </c>
      <c r="DN140" s="231" t="str">
        <f t="shared" si="488"/>
        <v/>
      </c>
      <c r="DO140" s="231" t="str">
        <f t="shared" si="488"/>
        <v/>
      </c>
      <c r="DP140" s="231" t="str">
        <f t="shared" si="488"/>
        <v/>
      </c>
      <c r="DQ140" s="231" t="str">
        <f t="shared" si="488"/>
        <v/>
      </c>
      <c r="DR140" s="231" t="str">
        <f t="shared" si="488"/>
        <v/>
      </c>
      <c r="DS140" s="231" t="str">
        <f t="shared" si="488"/>
        <v/>
      </c>
      <c r="DT140" s="231" t="str">
        <f t="shared" si="488"/>
        <v/>
      </c>
      <c r="DU140" s="231" t="str">
        <f t="shared" si="488"/>
        <v/>
      </c>
      <c r="DV140" s="231" t="str">
        <f t="shared" si="488"/>
        <v/>
      </c>
      <c r="DW140" s="232"/>
      <c r="DX140" s="232"/>
      <c r="DZ140" s="212">
        <f t="shared" si="372"/>
        <v>22</v>
      </c>
      <c r="EA140" s="224">
        <f t="shared" si="475"/>
        <v>0</v>
      </c>
      <c r="EB140" s="225">
        <f t="shared" si="478"/>
        <v>0</v>
      </c>
      <c r="EC140" s="225">
        <f t="shared" si="478"/>
        <v>0</v>
      </c>
      <c r="ED140" s="225">
        <f t="shared" si="478"/>
        <v>0</v>
      </c>
      <c r="EE140" s="225">
        <f t="shared" si="478"/>
        <v>0</v>
      </c>
      <c r="EF140" s="225">
        <f t="shared" si="352"/>
        <v>0</v>
      </c>
      <c r="EG140" s="225">
        <f t="shared" si="353"/>
        <v>0</v>
      </c>
      <c r="EH140" s="212"/>
      <c r="EI140" s="214"/>
      <c r="EJ140" s="214"/>
      <c r="EK140" s="214"/>
      <c r="EL140" s="212">
        <f t="shared" si="373"/>
        <v>22</v>
      </c>
      <c r="EM140" s="224">
        <f t="shared" si="477"/>
        <v>0</v>
      </c>
      <c r="EN140" s="225">
        <f>IFERROR(INDEX(RTO3CF,$EL140,'ANVA-MDS'!EB$7),0)</f>
        <v>0</v>
      </c>
      <c r="EO140" s="225">
        <f>IFERROR(INDEX(RTO3CF,$EL140,'ANVA-MDS'!EC$7),0)</f>
        <v>0</v>
      </c>
      <c r="EP140" s="225">
        <f>IFERROR(INDEX(RTO3CF,$EL140,'ANVA-MDS'!ED$7),0)</f>
        <v>0</v>
      </c>
      <c r="EQ140" s="225">
        <f>IFERROR(INDEX(RTO3CF,$EL140,'ANVA-MDS'!EE$7),0)</f>
        <v>0</v>
      </c>
      <c r="ER140" s="225">
        <f t="shared" si="355"/>
        <v>0</v>
      </c>
      <c r="ES140" s="225">
        <f t="shared" si="356"/>
        <v>0</v>
      </c>
      <c r="ET140" s="212"/>
      <c r="EU140" s="214"/>
      <c r="EV140" s="214"/>
      <c r="EW140" s="214"/>
      <c r="EX140" s="225">
        <f t="shared" si="357"/>
        <v>0</v>
      </c>
    </row>
    <row r="141" spans="1:156" ht="12.75" customHeight="1" x14ac:dyDescent="0.25">
      <c r="A141" s="243" t="s">
        <v>307</v>
      </c>
      <c r="J141" s="228">
        <v>22</v>
      </c>
      <c r="K141" s="229">
        <f t="shared" si="461"/>
        <v>0</v>
      </c>
      <c r="L141" s="230">
        <f t="shared" si="462"/>
        <v>2.8000000000000003E-4</v>
      </c>
      <c r="M141" s="230" t="str">
        <f t="shared" si="479"/>
        <v>ns</v>
      </c>
      <c r="N141" s="230" t="str">
        <f t="shared" si="479"/>
        <v>ns</v>
      </c>
      <c r="O141" s="230" t="str">
        <f t="shared" si="479"/>
        <v>ns</v>
      </c>
      <c r="P141" s="230" t="str">
        <f t="shared" si="479"/>
        <v>ns</v>
      </c>
      <c r="Q141" s="230" t="str">
        <f t="shared" si="479"/>
        <v>ns</v>
      </c>
      <c r="R141" s="230" t="str">
        <f t="shared" si="479"/>
        <v>ns</v>
      </c>
      <c r="S141" s="230" t="str">
        <f t="shared" si="479"/>
        <v>ns</v>
      </c>
      <c r="T141" s="230" t="str">
        <f t="shared" si="479"/>
        <v>ns</v>
      </c>
      <c r="U141" s="230" t="str">
        <f t="shared" si="479"/>
        <v>ns</v>
      </c>
      <c r="V141" s="230" t="str">
        <f t="shared" si="479"/>
        <v>ns</v>
      </c>
      <c r="W141" s="230" t="str">
        <f t="shared" si="480"/>
        <v>ns</v>
      </c>
      <c r="X141" s="230" t="str">
        <f t="shared" si="480"/>
        <v>ns</v>
      </c>
      <c r="Y141" s="230" t="str">
        <f t="shared" si="480"/>
        <v>ns</v>
      </c>
      <c r="Z141" s="230" t="str">
        <f t="shared" si="480"/>
        <v>ns</v>
      </c>
      <c r="AA141" s="230" t="str">
        <f t="shared" si="480"/>
        <v>ns</v>
      </c>
      <c r="AB141" s="230" t="str">
        <f t="shared" si="480"/>
        <v>ns</v>
      </c>
      <c r="AC141" s="230" t="str">
        <f t="shared" si="480"/>
        <v>ns</v>
      </c>
      <c r="AD141" s="230" t="str">
        <f t="shared" si="480"/>
        <v>ns</v>
      </c>
      <c r="AE141" s="230" t="str">
        <f t="shared" si="480"/>
        <v>ns</v>
      </c>
      <c r="AF141" s="230" t="str">
        <f t="shared" si="480"/>
        <v>ns</v>
      </c>
      <c r="AG141" s="230" t="str">
        <f t="shared" si="481"/>
        <v>ns</v>
      </c>
      <c r="AH141" s="230" t="str">
        <f t="shared" si="481"/>
        <v>ns</v>
      </c>
      <c r="AI141" s="230" t="str">
        <f t="shared" si="481"/>
        <v/>
      </c>
      <c r="AJ141" s="230" t="str">
        <f t="shared" si="481"/>
        <v/>
      </c>
      <c r="AK141" s="230" t="str">
        <f t="shared" si="481"/>
        <v/>
      </c>
      <c r="AL141" s="230" t="str">
        <f t="shared" si="481"/>
        <v/>
      </c>
      <c r="AM141" s="230" t="str">
        <f t="shared" si="481"/>
        <v/>
      </c>
      <c r="AN141" s="230" t="str">
        <f t="shared" si="481"/>
        <v/>
      </c>
      <c r="AO141" s="230" t="str">
        <f t="shared" si="481"/>
        <v/>
      </c>
      <c r="AP141" s="230" t="str">
        <f t="shared" si="481"/>
        <v/>
      </c>
      <c r="AQ141" s="230" t="str">
        <f t="shared" si="482"/>
        <v/>
      </c>
      <c r="AR141" s="230" t="str">
        <f t="shared" si="482"/>
        <v/>
      </c>
      <c r="AS141" s="230" t="str">
        <f t="shared" si="482"/>
        <v/>
      </c>
      <c r="AT141" s="230" t="str">
        <f t="shared" si="482"/>
        <v/>
      </c>
      <c r="AU141" s="230" t="str">
        <f t="shared" si="482"/>
        <v/>
      </c>
      <c r="AV141" s="230" t="str">
        <f t="shared" si="482"/>
        <v/>
      </c>
      <c r="AW141" s="230" t="str">
        <f t="shared" si="482"/>
        <v/>
      </c>
      <c r="AX141" s="230" t="str">
        <f t="shared" si="482"/>
        <v/>
      </c>
      <c r="AY141" s="230" t="str">
        <f t="shared" si="482"/>
        <v/>
      </c>
      <c r="AZ141" s="230" t="str">
        <f t="shared" si="482"/>
        <v/>
      </c>
      <c r="BA141" s="230" t="str">
        <f t="shared" si="483"/>
        <v/>
      </c>
      <c r="BB141" s="230" t="str">
        <f t="shared" si="483"/>
        <v/>
      </c>
      <c r="BC141" s="230" t="str">
        <f t="shared" si="483"/>
        <v/>
      </c>
      <c r="BD141" s="230" t="str">
        <f t="shared" si="483"/>
        <v/>
      </c>
      <c r="BE141" s="230" t="str">
        <f t="shared" si="483"/>
        <v/>
      </c>
      <c r="BF141" s="230" t="str">
        <f t="shared" si="483"/>
        <v/>
      </c>
      <c r="BG141" s="230" t="str">
        <f t="shared" si="483"/>
        <v/>
      </c>
      <c r="BH141" s="230" t="str">
        <f t="shared" si="483"/>
        <v/>
      </c>
      <c r="BI141" s="230" t="str">
        <f t="shared" si="483"/>
        <v/>
      </c>
      <c r="BJ141" s="230" t="str">
        <f t="shared" si="483"/>
        <v/>
      </c>
      <c r="BM141" s="243" t="s">
        <v>307</v>
      </c>
      <c r="BS141" s="197"/>
      <c r="BT141" s="197"/>
      <c r="BV141" s="228">
        <v>22</v>
      </c>
      <c r="BW141" s="229">
        <f t="shared" si="468"/>
        <v>0</v>
      </c>
      <c r="BX141" s="230">
        <f t="shared" si="469"/>
        <v>2.8000000000000003E-4</v>
      </c>
      <c r="BY141" s="231" t="str">
        <f t="shared" si="484"/>
        <v>s</v>
      </c>
      <c r="BZ141" s="231" t="str">
        <f t="shared" si="484"/>
        <v>s</v>
      </c>
      <c r="CA141" s="231" t="str">
        <f t="shared" si="484"/>
        <v>s</v>
      </c>
      <c r="CB141" s="231" t="str">
        <f t="shared" si="484"/>
        <v>s</v>
      </c>
      <c r="CC141" s="231" t="str">
        <f t="shared" si="484"/>
        <v>s</v>
      </c>
      <c r="CD141" s="231" t="str">
        <f t="shared" si="484"/>
        <v>s</v>
      </c>
      <c r="CE141" s="231" t="str">
        <f t="shared" si="484"/>
        <v>s</v>
      </c>
      <c r="CF141" s="231" t="str">
        <f t="shared" si="484"/>
        <v>s</v>
      </c>
      <c r="CG141" s="231" t="str">
        <f t="shared" si="484"/>
        <v>s</v>
      </c>
      <c r="CH141" s="231" t="str">
        <f t="shared" si="484"/>
        <v>s</v>
      </c>
      <c r="CI141" s="231" t="str">
        <f t="shared" si="485"/>
        <v>s</v>
      </c>
      <c r="CJ141" s="231" t="str">
        <f t="shared" si="485"/>
        <v>s</v>
      </c>
      <c r="CK141" s="231" t="str">
        <f t="shared" si="485"/>
        <v>ns</v>
      </c>
      <c r="CL141" s="231" t="str">
        <f t="shared" si="485"/>
        <v>ns</v>
      </c>
      <c r="CM141" s="231" t="str">
        <f t="shared" si="485"/>
        <v>ns</v>
      </c>
      <c r="CN141" s="231" t="str">
        <f t="shared" si="485"/>
        <v>ns</v>
      </c>
      <c r="CO141" s="231" t="str">
        <f t="shared" si="485"/>
        <v>ns</v>
      </c>
      <c r="CP141" s="231" t="str">
        <f t="shared" si="485"/>
        <v>ns</v>
      </c>
      <c r="CQ141" s="231" t="str">
        <f t="shared" si="485"/>
        <v>ns</v>
      </c>
      <c r="CR141" s="231" t="str">
        <f t="shared" si="485"/>
        <v>ns</v>
      </c>
      <c r="CS141" s="231" t="str">
        <f t="shared" si="486"/>
        <v>ns</v>
      </c>
      <c r="CT141" s="231" t="str">
        <f t="shared" si="486"/>
        <v>ns</v>
      </c>
      <c r="CU141" s="231" t="str">
        <f t="shared" si="486"/>
        <v/>
      </c>
      <c r="CV141" s="231" t="str">
        <f t="shared" si="486"/>
        <v/>
      </c>
      <c r="CW141" s="231" t="str">
        <f t="shared" si="486"/>
        <v/>
      </c>
      <c r="CX141" s="231" t="str">
        <f t="shared" si="486"/>
        <v/>
      </c>
      <c r="CY141" s="231" t="str">
        <f t="shared" si="486"/>
        <v/>
      </c>
      <c r="CZ141" s="231" t="str">
        <f t="shared" si="486"/>
        <v/>
      </c>
      <c r="DA141" s="231" t="str">
        <f t="shared" si="486"/>
        <v/>
      </c>
      <c r="DB141" s="231" t="str">
        <f t="shared" si="486"/>
        <v/>
      </c>
      <c r="DC141" s="231" t="str">
        <f t="shared" si="487"/>
        <v/>
      </c>
      <c r="DD141" s="231" t="str">
        <f t="shared" si="487"/>
        <v/>
      </c>
      <c r="DE141" s="231" t="str">
        <f t="shared" si="487"/>
        <v/>
      </c>
      <c r="DF141" s="231" t="str">
        <f t="shared" si="487"/>
        <v/>
      </c>
      <c r="DG141" s="231" t="str">
        <f t="shared" si="487"/>
        <v/>
      </c>
      <c r="DH141" s="231" t="str">
        <f t="shared" si="487"/>
        <v/>
      </c>
      <c r="DI141" s="231" t="str">
        <f t="shared" si="487"/>
        <v/>
      </c>
      <c r="DJ141" s="231" t="str">
        <f t="shared" si="487"/>
        <v/>
      </c>
      <c r="DK141" s="231" t="str">
        <f t="shared" si="487"/>
        <v/>
      </c>
      <c r="DL141" s="231" t="str">
        <f t="shared" si="487"/>
        <v/>
      </c>
      <c r="DM141" s="231" t="str">
        <f t="shared" si="488"/>
        <v/>
      </c>
      <c r="DN141" s="231" t="str">
        <f t="shared" si="488"/>
        <v/>
      </c>
      <c r="DO141" s="231" t="str">
        <f t="shared" si="488"/>
        <v/>
      </c>
      <c r="DP141" s="231" t="str">
        <f t="shared" si="488"/>
        <v/>
      </c>
      <c r="DQ141" s="231" t="str">
        <f t="shared" si="488"/>
        <v/>
      </c>
      <c r="DR141" s="231" t="str">
        <f t="shared" si="488"/>
        <v/>
      </c>
      <c r="DS141" s="231" t="str">
        <f t="shared" si="488"/>
        <v/>
      </c>
      <c r="DT141" s="231" t="str">
        <f t="shared" si="488"/>
        <v/>
      </c>
      <c r="DU141" s="231" t="str">
        <f t="shared" si="488"/>
        <v/>
      </c>
      <c r="DV141" s="231" t="str">
        <f t="shared" si="488"/>
        <v/>
      </c>
      <c r="DW141" s="232"/>
      <c r="DX141" s="232"/>
      <c r="DZ141" s="212">
        <f t="shared" si="372"/>
        <v>23</v>
      </c>
      <c r="EA141" s="224">
        <f t="shared" si="475"/>
        <v>0</v>
      </c>
      <c r="EB141" s="225">
        <f t="shared" si="478"/>
        <v>0</v>
      </c>
      <c r="EC141" s="225">
        <f t="shared" si="478"/>
        <v>0</v>
      </c>
      <c r="ED141" s="225">
        <f t="shared" si="478"/>
        <v>0</v>
      </c>
      <c r="EE141" s="225">
        <f t="shared" si="478"/>
        <v>0</v>
      </c>
      <c r="EF141" s="225">
        <f t="shared" si="352"/>
        <v>0</v>
      </c>
      <c r="EG141" s="225">
        <f t="shared" si="353"/>
        <v>0</v>
      </c>
      <c r="EH141" s="212"/>
      <c r="EI141" s="214"/>
      <c r="EJ141" s="214"/>
      <c r="EK141" s="214"/>
      <c r="EL141" s="212">
        <f t="shared" si="373"/>
        <v>23</v>
      </c>
      <c r="EM141" s="224">
        <f t="shared" si="477"/>
        <v>0</v>
      </c>
      <c r="EN141" s="225">
        <f>IFERROR(INDEX(RTO3CF,$EL141,'ANVA-MDS'!EB$7),0)</f>
        <v>0</v>
      </c>
      <c r="EO141" s="225">
        <f>IFERROR(INDEX(RTO3CF,$EL141,'ANVA-MDS'!EC$7),0)</f>
        <v>0</v>
      </c>
      <c r="EP141" s="225">
        <f>IFERROR(INDEX(RTO3CF,$EL141,'ANVA-MDS'!ED$7),0)</f>
        <v>0</v>
      </c>
      <c r="EQ141" s="225">
        <f>IFERROR(INDEX(RTO3CF,$EL141,'ANVA-MDS'!EE$7),0)</f>
        <v>0</v>
      </c>
      <c r="ER141" s="225">
        <f t="shared" si="355"/>
        <v>0</v>
      </c>
      <c r="ES141" s="225">
        <f t="shared" si="356"/>
        <v>0</v>
      </c>
      <c r="ET141" s="212"/>
      <c r="EU141" s="214"/>
      <c r="EV141" s="214"/>
      <c r="EW141" s="214"/>
      <c r="EX141" s="225">
        <f t="shared" si="357"/>
        <v>0</v>
      </c>
    </row>
    <row r="142" spans="1:156" ht="12.75" customHeight="1" x14ac:dyDescent="0.25">
      <c r="A142" s="197"/>
      <c r="J142" s="228">
        <v>23</v>
      </c>
      <c r="K142" s="229">
        <f t="shared" si="461"/>
        <v>0</v>
      </c>
      <c r="L142" s="230">
        <f t="shared" si="462"/>
        <v>2.7E-4</v>
      </c>
      <c r="M142" s="230" t="str">
        <f t="shared" si="479"/>
        <v>ns</v>
      </c>
      <c r="N142" s="230" t="str">
        <f t="shared" si="479"/>
        <v>ns</v>
      </c>
      <c r="O142" s="230" t="str">
        <f t="shared" si="479"/>
        <v>ns</v>
      </c>
      <c r="P142" s="230" t="str">
        <f t="shared" si="479"/>
        <v>ns</v>
      </c>
      <c r="Q142" s="230" t="str">
        <f t="shared" si="479"/>
        <v>ns</v>
      </c>
      <c r="R142" s="230" t="str">
        <f t="shared" si="479"/>
        <v>ns</v>
      </c>
      <c r="S142" s="230" t="str">
        <f t="shared" si="479"/>
        <v>ns</v>
      </c>
      <c r="T142" s="230" t="str">
        <f t="shared" si="479"/>
        <v>ns</v>
      </c>
      <c r="U142" s="230" t="str">
        <f t="shared" si="479"/>
        <v>ns</v>
      </c>
      <c r="V142" s="230" t="str">
        <f t="shared" si="479"/>
        <v>ns</v>
      </c>
      <c r="W142" s="230" t="str">
        <f t="shared" si="480"/>
        <v>ns</v>
      </c>
      <c r="X142" s="230" t="str">
        <f t="shared" si="480"/>
        <v>ns</v>
      </c>
      <c r="Y142" s="230" t="str">
        <f t="shared" si="480"/>
        <v>ns</v>
      </c>
      <c r="Z142" s="230" t="str">
        <f t="shared" si="480"/>
        <v>ns</v>
      </c>
      <c r="AA142" s="230" t="str">
        <f t="shared" si="480"/>
        <v>ns</v>
      </c>
      <c r="AB142" s="230" t="str">
        <f t="shared" si="480"/>
        <v>ns</v>
      </c>
      <c r="AC142" s="230" t="str">
        <f t="shared" si="480"/>
        <v>ns</v>
      </c>
      <c r="AD142" s="230" t="str">
        <f t="shared" si="480"/>
        <v>ns</v>
      </c>
      <c r="AE142" s="230" t="str">
        <f t="shared" si="480"/>
        <v>ns</v>
      </c>
      <c r="AF142" s="230" t="str">
        <f t="shared" si="480"/>
        <v>ns</v>
      </c>
      <c r="AG142" s="230" t="str">
        <f t="shared" si="481"/>
        <v>ns</v>
      </c>
      <c r="AH142" s="230" t="str">
        <f t="shared" si="481"/>
        <v>ns</v>
      </c>
      <c r="AI142" s="230" t="str">
        <f t="shared" si="481"/>
        <v>ns</v>
      </c>
      <c r="AJ142" s="230" t="str">
        <f t="shared" si="481"/>
        <v/>
      </c>
      <c r="AK142" s="230" t="str">
        <f t="shared" si="481"/>
        <v/>
      </c>
      <c r="AL142" s="230" t="str">
        <f t="shared" si="481"/>
        <v/>
      </c>
      <c r="AM142" s="230" t="str">
        <f t="shared" si="481"/>
        <v/>
      </c>
      <c r="AN142" s="230" t="str">
        <f t="shared" si="481"/>
        <v/>
      </c>
      <c r="AO142" s="230" t="str">
        <f t="shared" si="481"/>
        <v/>
      </c>
      <c r="AP142" s="230" t="str">
        <f t="shared" si="481"/>
        <v/>
      </c>
      <c r="AQ142" s="230" t="str">
        <f t="shared" si="482"/>
        <v/>
      </c>
      <c r="AR142" s="230" t="str">
        <f t="shared" si="482"/>
        <v/>
      </c>
      <c r="AS142" s="230" t="str">
        <f t="shared" si="482"/>
        <v/>
      </c>
      <c r="AT142" s="230" t="str">
        <f t="shared" si="482"/>
        <v/>
      </c>
      <c r="AU142" s="230" t="str">
        <f t="shared" si="482"/>
        <v/>
      </c>
      <c r="AV142" s="230" t="str">
        <f t="shared" si="482"/>
        <v/>
      </c>
      <c r="AW142" s="230" t="str">
        <f t="shared" si="482"/>
        <v/>
      </c>
      <c r="AX142" s="230" t="str">
        <f t="shared" si="482"/>
        <v/>
      </c>
      <c r="AY142" s="230" t="str">
        <f t="shared" si="482"/>
        <v/>
      </c>
      <c r="AZ142" s="230" t="str">
        <f t="shared" si="482"/>
        <v/>
      </c>
      <c r="BA142" s="230" t="str">
        <f t="shared" si="483"/>
        <v/>
      </c>
      <c r="BB142" s="230" t="str">
        <f t="shared" si="483"/>
        <v/>
      </c>
      <c r="BC142" s="230" t="str">
        <f t="shared" si="483"/>
        <v/>
      </c>
      <c r="BD142" s="230" t="str">
        <f t="shared" si="483"/>
        <v/>
      </c>
      <c r="BE142" s="230" t="str">
        <f t="shared" si="483"/>
        <v/>
      </c>
      <c r="BF142" s="230" t="str">
        <f t="shared" si="483"/>
        <v/>
      </c>
      <c r="BG142" s="230" t="str">
        <f t="shared" si="483"/>
        <v/>
      </c>
      <c r="BH142" s="230" t="str">
        <f t="shared" si="483"/>
        <v/>
      </c>
      <c r="BI142" s="230" t="str">
        <f t="shared" si="483"/>
        <v/>
      </c>
      <c r="BJ142" s="230" t="str">
        <f t="shared" si="483"/>
        <v/>
      </c>
      <c r="BM142" s="197"/>
      <c r="BS142" s="197"/>
      <c r="BT142" s="197"/>
      <c r="BU142" s="210"/>
      <c r="BV142" s="228">
        <v>23</v>
      </c>
      <c r="BW142" s="229">
        <f t="shared" si="468"/>
        <v>0</v>
      </c>
      <c r="BX142" s="230">
        <f t="shared" si="469"/>
        <v>2.7E-4</v>
      </c>
      <c r="BY142" s="231" t="str">
        <f t="shared" si="484"/>
        <v>s</v>
      </c>
      <c r="BZ142" s="231" t="str">
        <f t="shared" si="484"/>
        <v>s</v>
      </c>
      <c r="CA142" s="231" t="str">
        <f t="shared" si="484"/>
        <v>s</v>
      </c>
      <c r="CB142" s="231" t="str">
        <f t="shared" si="484"/>
        <v>s</v>
      </c>
      <c r="CC142" s="231" t="str">
        <f t="shared" si="484"/>
        <v>s</v>
      </c>
      <c r="CD142" s="231" t="str">
        <f t="shared" si="484"/>
        <v>s</v>
      </c>
      <c r="CE142" s="231" t="str">
        <f t="shared" si="484"/>
        <v>s</v>
      </c>
      <c r="CF142" s="231" t="str">
        <f t="shared" si="484"/>
        <v>s</v>
      </c>
      <c r="CG142" s="231" t="str">
        <f t="shared" si="484"/>
        <v>s</v>
      </c>
      <c r="CH142" s="231" t="str">
        <f t="shared" si="484"/>
        <v>s</v>
      </c>
      <c r="CI142" s="231" t="str">
        <f t="shared" si="485"/>
        <v>s</v>
      </c>
      <c r="CJ142" s="231" t="str">
        <f t="shared" si="485"/>
        <v>s</v>
      </c>
      <c r="CK142" s="231" t="str">
        <f t="shared" si="485"/>
        <v>ns</v>
      </c>
      <c r="CL142" s="231" t="str">
        <f t="shared" si="485"/>
        <v>ns</v>
      </c>
      <c r="CM142" s="231" t="str">
        <f t="shared" si="485"/>
        <v>ns</v>
      </c>
      <c r="CN142" s="231" t="str">
        <f t="shared" si="485"/>
        <v>ns</v>
      </c>
      <c r="CO142" s="231" t="str">
        <f t="shared" si="485"/>
        <v>ns</v>
      </c>
      <c r="CP142" s="231" t="str">
        <f t="shared" si="485"/>
        <v>ns</v>
      </c>
      <c r="CQ142" s="231" t="str">
        <f t="shared" si="485"/>
        <v>ns</v>
      </c>
      <c r="CR142" s="231" t="str">
        <f t="shared" si="485"/>
        <v>ns</v>
      </c>
      <c r="CS142" s="231" t="str">
        <f t="shared" si="486"/>
        <v>ns</v>
      </c>
      <c r="CT142" s="231" t="str">
        <f t="shared" si="486"/>
        <v>ns</v>
      </c>
      <c r="CU142" s="231" t="str">
        <f t="shared" si="486"/>
        <v>ns</v>
      </c>
      <c r="CV142" s="231" t="str">
        <f t="shared" si="486"/>
        <v/>
      </c>
      <c r="CW142" s="231" t="str">
        <f t="shared" si="486"/>
        <v/>
      </c>
      <c r="CX142" s="231" t="str">
        <f t="shared" si="486"/>
        <v/>
      </c>
      <c r="CY142" s="231" t="str">
        <f t="shared" si="486"/>
        <v/>
      </c>
      <c r="CZ142" s="231" t="str">
        <f t="shared" si="486"/>
        <v/>
      </c>
      <c r="DA142" s="231" t="str">
        <f t="shared" si="486"/>
        <v/>
      </c>
      <c r="DB142" s="231" t="str">
        <f t="shared" si="486"/>
        <v/>
      </c>
      <c r="DC142" s="231" t="str">
        <f t="shared" si="487"/>
        <v/>
      </c>
      <c r="DD142" s="231" t="str">
        <f t="shared" si="487"/>
        <v/>
      </c>
      <c r="DE142" s="231" t="str">
        <f t="shared" si="487"/>
        <v/>
      </c>
      <c r="DF142" s="231" t="str">
        <f t="shared" si="487"/>
        <v/>
      </c>
      <c r="DG142" s="231" t="str">
        <f t="shared" si="487"/>
        <v/>
      </c>
      <c r="DH142" s="231" t="str">
        <f t="shared" si="487"/>
        <v/>
      </c>
      <c r="DI142" s="231" t="str">
        <f t="shared" si="487"/>
        <v/>
      </c>
      <c r="DJ142" s="231" t="str">
        <f t="shared" si="487"/>
        <v/>
      </c>
      <c r="DK142" s="231" t="str">
        <f t="shared" si="487"/>
        <v/>
      </c>
      <c r="DL142" s="231" t="str">
        <f t="shared" si="487"/>
        <v/>
      </c>
      <c r="DM142" s="231" t="str">
        <f t="shared" si="488"/>
        <v/>
      </c>
      <c r="DN142" s="231" t="str">
        <f t="shared" si="488"/>
        <v/>
      </c>
      <c r="DO142" s="231" t="str">
        <f t="shared" si="488"/>
        <v/>
      </c>
      <c r="DP142" s="231" t="str">
        <f t="shared" si="488"/>
        <v/>
      </c>
      <c r="DQ142" s="231" t="str">
        <f t="shared" si="488"/>
        <v/>
      </c>
      <c r="DR142" s="231" t="str">
        <f t="shared" si="488"/>
        <v/>
      </c>
      <c r="DS142" s="231" t="str">
        <f t="shared" si="488"/>
        <v/>
      </c>
      <c r="DT142" s="231" t="str">
        <f t="shared" si="488"/>
        <v/>
      </c>
      <c r="DU142" s="231" t="str">
        <f t="shared" si="488"/>
        <v/>
      </c>
      <c r="DV142" s="231" t="str">
        <f t="shared" si="488"/>
        <v/>
      </c>
      <c r="DW142" s="232"/>
      <c r="DX142" s="232"/>
      <c r="DZ142" s="212">
        <f t="shared" si="372"/>
        <v>24</v>
      </c>
      <c r="EA142" s="224">
        <f t="shared" si="475"/>
        <v>0</v>
      </c>
      <c r="EB142" s="225">
        <f t="shared" si="478"/>
        <v>0</v>
      </c>
      <c r="EC142" s="225">
        <f t="shared" si="478"/>
        <v>0</v>
      </c>
      <c r="ED142" s="225">
        <f t="shared" si="478"/>
        <v>0</v>
      </c>
      <c r="EE142" s="225">
        <f t="shared" si="478"/>
        <v>0</v>
      </c>
      <c r="EF142" s="225">
        <f t="shared" si="352"/>
        <v>0</v>
      </c>
      <c r="EG142" s="225">
        <f t="shared" si="353"/>
        <v>0</v>
      </c>
      <c r="EH142" s="212"/>
      <c r="EI142" s="214"/>
      <c r="EJ142" s="214"/>
      <c r="EK142" s="214"/>
      <c r="EL142" s="212">
        <f t="shared" si="373"/>
        <v>24</v>
      </c>
      <c r="EM142" s="224">
        <f t="shared" si="477"/>
        <v>0</v>
      </c>
      <c r="EN142" s="225">
        <f>IFERROR(INDEX(RTO3CF,$EL142,'ANVA-MDS'!EB$7),0)</f>
        <v>0</v>
      </c>
      <c r="EO142" s="225">
        <f>IFERROR(INDEX(RTO3CF,$EL142,'ANVA-MDS'!EC$7),0)</f>
        <v>0</v>
      </c>
      <c r="EP142" s="225">
        <f>IFERROR(INDEX(RTO3CF,$EL142,'ANVA-MDS'!ED$7),0)</f>
        <v>0</v>
      </c>
      <c r="EQ142" s="225">
        <f>IFERROR(INDEX(RTO3CF,$EL142,'ANVA-MDS'!EE$7),0)</f>
        <v>0</v>
      </c>
      <c r="ER142" s="225">
        <f t="shared" si="355"/>
        <v>0</v>
      </c>
      <c r="ES142" s="225">
        <f t="shared" si="356"/>
        <v>0</v>
      </c>
      <c r="ET142" s="212"/>
      <c r="EU142" s="214"/>
      <c r="EV142" s="214"/>
      <c r="EW142" s="214"/>
      <c r="EX142" s="225">
        <f t="shared" si="357"/>
        <v>0</v>
      </c>
      <c r="EY142" s="247"/>
      <c r="EZ142" s="214"/>
    </row>
    <row r="143" spans="1:156" ht="12.75" customHeight="1" x14ac:dyDescent="0.25">
      <c r="A143" s="242" t="s">
        <v>308</v>
      </c>
      <c r="J143" s="228">
        <v>24</v>
      </c>
      <c r="K143" s="229">
        <f t="shared" si="461"/>
        <v>0</v>
      </c>
      <c r="L143" s="230">
        <f t="shared" si="462"/>
        <v>2.6000000000000003E-4</v>
      </c>
      <c r="M143" s="230" t="str">
        <f t="shared" si="479"/>
        <v>ns</v>
      </c>
      <c r="N143" s="230" t="str">
        <f t="shared" si="479"/>
        <v>ns</v>
      </c>
      <c r="O143" s="230" t="str">
        <f t="shared" si="479"/>
        <v>ns</v>
      </c>
      <c r="P143" s="230" t="str">
        <f t="shared" si="479"/>
        <v>ns</v>
      </c>
      <c r="Q143" s="230" t="str">
        <f t="shared" si="479"/>
        <v>ns</v>
      </c>
      <c r="R143" s="230" t="str">
        <f t="shared" si="479"/>
        <v>ns</v>
      </c>
      <c r="S143" s="230" t="str">
        <f t="shared" si="479"/>
        <v>ns</v>
      </c>
      <c r="T143" s="230" t="str">
        <f t="shared" si="479"/>
        <v>ns</v>
      </c>
      <c r="U143" s="230" t="str">
        <f t="shared" si="479"/>
        <v>ns</v>
      </c>
      <c r="V143" s="230" t="str">
        <f t="shared" si="479"/>
        <v>ns</v>
      </c>
      <c r="W143" s="230" t="str">
        <f t="shared" si="480"/>
        <v>ns</v>
      </c>
      <c r="X143" s="230" t="str">
        <f t="shared" si="480"/>
        <v>ns</v>
      </c>
      <c r="Y143" s="230" t="str">
        <f t="shared" si="480"/>
        <v>ns</v>
      </c>
      <c r="Z143" s="230" t="str">
        <f t="shared" si="480"/>
        <v>ns</v>
      </c>
      <c r="AA143" s="230" t="str">
        <f t="shared" si="480"/>
        <v>ns</v>
      </c>
      <c r="AB143" s="230" t="str">
        <f t="shared" si="480"/>
        <v>ns</v>
      </c>
      <c r="AC143" s="230" t="str">
        <f t="shared" si="480"/>
        <v>ns</v>
      </c>
      <c r="AD143" s="230" t="str">
        <f t="shared" si="480"/>
        <v>ns</v>
      </c>
      <c r="AE143" s="230" t="str">
        <f t="shared" si="480"/>
        <v>ns</v>
      </c>
      <c r="AF143" s="230" t="str">
        <f t="shared" si="480"/>
        <v>ns</v>
      </c>
      <c r="AG143" s="230" t="str">
        <f t="shared" si="481"/>
        <v>ns</v>
      </c>
      <c r="AH143" s="230" t="str">
        <f t="shared" si="481"/>
        <v>ns</v>
      </c>
      <c r="AI143" s="230" t="str">
        <f t="shared" si="481"/>
        <v>ns</v>
      </c>
      <c r="AJ143" s="230" t="str">
        <f t="shared" si="481"/>
        <v>ns</v>
      </c>
      <c r="AK143" s="230" t="str">
        <f t="shared" si="481"/>
        <v/>
      </c>
      <c r="AL143" s="230" t="str">
        <f t="shared" si="481"/>
        <v/>
      </c>
      <c r="AM143" s="230" t="str">
        <f t="shared" si="481"/>
        <v/>
      </c>
      <c r="AN143" s="230" t="str">
        <f t="shared" si="481"/>
        <v/>
      </c>
      <c r="AO143" s="230" t="str">
        <f t="shared" si="481"/>
        <v/>
      </c>
      <c r="AP143" s="230" t="str">
        <f t="shared" si="481"/>
        <v/>
      </c>
      <c r="AQ143" s="230" t="str">
        <f t="shared" si="482"/>
        <v/>
      </c>
      <c r="AR143" s="230" t="str">
        <f t="shared" si="482"/>
        <v/>
      </c>
      <c r="AS143" s="230" t="str">
        <f t="shared" si="482"/>
        <v/>
      </c>
      <c r="AT143" s="230" t="str">
        <f t="shared" si="482"/>
        <v/>
      </c>
      <c r="AU143" s="230" t="str">
        <f t="shared" si="482"/>
        <v/>
      </c>
      <c r="AV143" s="230" t="str">
        <f t="shared" si="482"/>
        <v/>
      </c>
      <c r="AW143" s="230" t="str">
        <f t="shared" si="482"/>
        <v/>
      </c>
      <c r="AX143" s="230" t="str">
        <f t="shared" si="482"/>
        <v/>
      </c>
      <c r="AY143" s="230" t="str">
        <f t="shared" si="482"/>
        <v/>
      </c>
      <c r="AZ143" s="230" t="str">
        <f t="shared" si="482"/>
        <v/>
      </c>
      <c r="BA143" s="230" t="str">
        <f t="shared" si="483"/>
        <v/>
      </c>
      <c r="BB143" s="230" t="str">
        <f t="shared" si="483"/>
        <v/>
      </c>
      <c r="BC143" s="230" t="str">
        <f t="shared" si="483"/>
        <v/>
      </c>
      <c r="BD143" s="230" t="str">
        <f t="shared" si="483"/>
        <v/>
      </c>
      <c r="BE143" s="230" t="str">
        <f t="shared" si="483"/>
        <v/>
      </c>
      <c r="BF143" s="230" t="str">
        <f t="shared" si="483"/>
        <v/>
      </c>
      <c r="BG143" s="230" t="str">
        <f t="shared" si="483"/>
        <v/>
      </c>
      <c r="BH143" s="230" t="str">
        <f t="shared" si="483"/>
        <v/>
      </c>
      <c r="BI143" s="230" t="str">
        <f t="shared" si="483"/>
        <v/>
      </c>
      <c r="BJ143" s="230" t="str">
        <f t="shared" si="483"/>
        <v/>
      </c>
      <c r="BM143" s="242" t="s">
        <v>308</v>
      </c>
      <c r="BS143" s="197"/>
      <c r="BT143" s="197"/>
      <c r="BU143" s="197"/>
      <c r="BV143" s="228">
        <v>24</v>
      </c>
      <c r="BW143" s="229">
        <f t="shared" si="468"/>
        <v>0</v>
      </c>
      <c r="BX143" s="230">
        <f t="shared" si="469"/>
        <v>2.6000000000000003E-4</v>
      </c>
      <c r="BY143" s="231" t="str">
        <f t="shared" si="484"/>
        <v>s</v>
      </c>
      <c r="BZ143" s="231" t="str">
        <f t="shared" si="484"/>
        <v>s</v>
      </c>
      <c r="CA143" s="231" t="str">
        <f t="shared" si="484"/>
        <v>s</v>
      </c>
      <c r="CB143" s="231" t="str">
        <f t="shared" si="484"/>
        <v>s</v>
      </c>
      <c r="CC143" s="231" t="str">
        <f t="shared" si="484"/>
        <v>s</v>
      </c>
      <c r="CD143" s="231" t="str">
        <f t="shared" si="484"/>
        <v>s</v>
      </c>
      <c r="CE143" s="231" t="str">
        <f t="shared" si="484"/>
        <v>s</v>
      </c>
      <c r="CF143" s="231" t="str">
        <f t="shared" si="484"/>
        <v>s</v>
      </c>
      <c r="CG143" s="231" t="str">
        <f t="shared" si="484"/>
        <v>s</v>
      </c>
      <c r="CH143" s="231" t="str">
        <f t="shared" si="484"/>
        <v>s</v>
      </c>
      <c r="CI143" s="231" t="str">
        <f t="shared" si="485"/>
        <v>s</v>
      </c>
      <c r="CJ143" s="231" t="str">
        <f t="shared" si="485"/>
        <v>s</v>
      </c>
      <c r="CK143" s="231" t="str">
        <f t="shared" si="485"/>
        <v>ns</v>
      </c>
      <c r="CL143" s="231" t="str">
        <f t="shared" si="485"/>
        <v>ns</v>
      </c>
      <c r="CM143" s="231" t="str">
        <f t="shared" si="485"/>
        <v>ns</v>
      </c>
      <c r="CN143" s="231" t="str">
        <f t="shared" si="485"/>
        <v>ns</v>
      </c>
      <c r="CO143" s="231" t="str">
        <f t="shared" si="485"/>
        <v>ns</v>
      </c>
      <c r="CP143" s="231" t="str">
        <f t="shared" si="485"/>
        <v>ns</v>
      </c>
      <c r="CQ143" s="231" t="str">
        <f t="shared" si="485"/>
        <v>ns</v>
      </c>
      <c r="CR143" s="231" t="str">
        <f t="shared" si="485"/>
        <v>ns</v>
      </c>
      <c r="CS143" s="231" t="str">
        <f t="shared" si="486"/>
        <v>ns</v>
      </c>
      <c r="CT143" s="231" t="str">
        <f t="shared" si="486"/>
        <v>ns</v>
      </c>
      <c r="CU143" s="231" t="str">
        <f t="shared" si="486"/>
        <v>ns</v>
      </c>
      <c r="CV143" s="231" t="str">
        <f t="shared" si="486"/>
        <v>ns</v>
      </c>
      <c r="CW143" s="231" t="str">
        <f t="shared" si="486"/>
        <v/>
      </c>
      <c r="CX143" s="231" t="str">
        <f t="shared" si="486"/>
        <v/>
      </c>
      <c r="CY143" s="231" t="str">
        <f t="shared" si="486"/>
        <v/>
      </c>
      <c r="CZ143" s="231" t="str">
        <f t="shared" si="486"/>
        <v/>
      </c>
      <c r="DA143" s="231" t="str">
        <f t="shared" si="486"/>
        <v/>
      </c>
      <c r="DB143" s="231" t="str">
        <f t="shared" si="486"/>
        <v/>
      </c>
      <c r="DC143" s="231" t="str">
        <f t="shared" si="487"/>
        <v/>
      </c>
      <c r="DD143" s="231" t="str">
        <f t="shared" si="487"/>
        <v/>
      </c>
      <c r="DE143" s="231" t="str">
        <f t="shared" si="487"/>
        <v/>
      </c>
      <c r="DF143" s="231" t="str">
        <f t="shared" si="487"/>
        <v/>
      </c>
      <c r="DG143" s="231" t="str">
        <f t="shared" si="487"/>
        <v/>
      </c>
      <c r="DH143" s="231" t="str">
        <f t="shared" si="487"/>
        <v/>
      </c>
      <c r="DI143" s="231" t="str">
        <f t="shared" si="487"/>
        <v/>
      </c>
      <c r="DJ143" s="231" t="str">
        <f t="shared" si="487"/>
        <v/>
      </c>
      <c r="DK143" s="231" t="str">
        <f t="shared" si="487"/>
        <v/>
      </c>
      <c r="DL143" s="231" t="str">
        <f t="shared" si="487"/>
        <v/>
      </c>
      <c r="DM143" s="231" t="str">
        <f t="shared" si="488"/>
        <v/>
      </c>
      <c r="DN143" s="231" t="str">
        <f t="shared" si="488"/>
        <v/>
      </c>
      <c r="DO143" s="231" t="str">
        <f t="shared" si="488"/>
        <v/>
      </c>
      <c r="DP143" s="231" t="str">
        <f t="shared" si="488"/>
        <v/>
      </c>
      <c r="DQ143" s="231" t="str">
        <f t="shared" si="488"/>
        <v/>
      </c>
      <c r="DR143" s="231" t="str">
        <f t="shared" si="488"/>
        <v/>
      </c>
      <c r="DS143" s="231" t="str">
        <f t="shared" si="488"/>
        <v/>
      </c>
      <c r="DT143" s="231" t="str">
        <f t="shared" si="488"/>
        <v/>
      </c>
      <c r="DU143" s="231" t="str">
        <f t="shared" si="488"/>
        <v/>
      </c>
      <c r="DV143" s="231" t="str">
        <f t="shared" si="488"/>
        <v/>
      </c>
      <c r="DW143" s="232"/>
      <c r="DX143" s="232"/>
      <c r="DZ143" s="212">
        <f t="shared" si="372"/>
        <v>25</v>
      </c>
      <c r="EA143" s="224">
        <f t="shared" si="475"/>
        <v>0</v>
      </c>
      <c r="EB143" s="225">
        <f t="shared" si="478"/>
        <v>0</v>
      </c>
      <c r="EC143" s="225">
        <f t="shared" si="478"/>
        <v>0</v>
      </c>
      <c r="ED143" s="225">
        <f t="shared" si="478"/>
        <v>0</v>
      </c>
      <c r="EE143" s="225">
        <f t="shared" si="478"/>
        <v>0</v>
      </c>
      <c r="EF143" s="225">
        <f t="shared" si="352"/>
        <v>0</v>
      </c>
      <c r="EG143" s="225">
        <f t="shared" si="353"/>
        <v>0</v>
      </c>
      <c r="EH143" s="212"/>
      <c r="EI143" s="214"/>
      <c r="EJ143" s="214"/>
      <c r="EK143" s="214"/>
      <c r="EL143" s="212">
        <f t="shared" si="373"/>
        <v>25</v>
      </c>
      <c r="EM143" s="224">
        <f t="shared" si="477"/>
        <v>0</v>
      </c>
      <c r="EN143" s="225">
        <f>IFERROR(INDEX(RTO3CF,$EL143,'ANVA-MDS'!EB$7),0)</f>
        <v>0</v>
      </c>
      <c r="EO143" s="225">
        <f>IFERROR(INDEX(RTO3CF,$EL143,'ANVA-MDS'!EC$7),0)</f>
        <v>0</v>
      </c>
      <c r="EP143" s="225">
        <f>IFERROR(INDEX(RTO3CF,$EL143,'ANVA-MDS'!ED$7),0)</f>
        <v>0</v>
      </c>
      <c r="EQ143" s="225">
        <f>IFERROR(INDEX(RTO3CF,$EL143,'ANVA-MDS'!EE$7),0)</f>
        <v>0</v>
      </c>
      <c r="ER143" s="225">
        <f t="shared" si="355"/>
        <v>0</v>
      </c>
      <c r="ES143" s="225">
        <f t="shared" si="356"/>
        <v>0</v>
      </c>
      <c r="ET143" s="212"/>
      <c r="EU143" s="214"/>
      <c r="EV143" s="214"/>
      <c r="EW143" s="214"/>
      <c r="EX143" s="225">
        <f t="shared" si="357"/>
        <v>0</v>
      </c>
    </row>
    <row r="144" spans="1:156" ht="12.75" customHeight="1" x14ac:dyDescent="0.25">
      <c r="B144" s="238" t="str">
        <f>'ANVA-MDS'!EJ123</f>
        <v>sd</v>
      </c>
      <c r="J144" s="228">
        <v>25</v>
      </c>
      <c r="K144" s="229">
        <f t="shared" si="461"/>
        <v>0</v>
      </c>
      <c r="L144" s="230">
        <f t="shared" si="462"/>
        <v>2.5000000000000001E-4</v>
      </c>
      <c r="M144" s="230" t="str">
        <f t="shared" si="479"/>
        <v>ns</v>
      </c>
      <c r="N144" s="230" t="str">
        <f t="shared" si="479"/>
        <v>ns</v>
      </c>
      <c r="O144" s="230" t="str">
        <f t="shared" si="479"/>
        <v>ns</v>
      </c>
      <c r="P144" s="230" t="str">
        <f t="shared" si="479"/>
        <v>ns</v>
      </c>
      <c r="Q144" s="230" t="str">
        <f t="shared" si="479"/>
        <v>ns</v>
      </c>
      <c r="R144" s="230" t="str">
        <f t="shared" si="479"/>
        <v>ns</v>
      </c>
      <c r="S144" s="230" t="str">
        <f t="shared" si="479"/>
        <v>ns</v>
      </c>
      <c r="T144" s="230" t="str">
        <f t="shared" si="479"/>
        <v>ns</v>
      </c>
      <c r="U144" s="230" t="str">
        <f t="shared" si="479"/>
        <v>ns</v>
      </c>
      <c r="V144" s="230" t="str">
        <f t="shared" si="479"/>
        <v>ns</v>
      </c>
      <c r="W144" s="230" t="str">
        <f t="shared" si="480"/>
        <v>ns</v>
      </c>
      <c r="X144" s="230" t="str">
        <f t="shared" si="480"/>
        <v>ns</v>
      </c>
      <c r="Y144" s="230" t="str">
        <f t="shared" si="480"/>
        <v>ns</v>
      </c>
      <c r="Z144" s="230" t="str">
        <f t="shared" si="480"/>
        <v>ns</v>
      </c>
      <c r="AA144" s="230" t="str">
        <f t="shared" si="480"/>
        <v>ns</v>
      </c>
      <c r="AB144" s="230" t="str">
        <f t="shared" si="480"/>
        <v>ns</v>
      </c>
      <c r="AC144" s="230" t="str">
        <f t="shared" si="480"/>
        <v>ns</v>
      </c>
      <c r="AD144" s="230" t="str">
        <f t="shared" si="480"/>
        <v>ns</v>
      </c>
      <c r="AE144" s="230" t="str">
        <f t="shared" si="480"/>
        <v>ns</v>
      </c>
      <c r="AF144" s="230" t="str">
        <f t="shared" si="480"/>
        <v>ns</v>
      </c>
      <c r="AG144" s="230" t="str">
        <f t="shared" si="481"/>
        <v>ns</v>
      </c>
      <c r="AH144" s="230" t="str">
        <f t="shared" si="481"/>
        <v>ns</v>
      </c>
      <c r="AI144" s="230" t="str">
        <f t="shared" si="481"/>
        <v>ns</v>
      </c>
      <c r="AJ144" s="230" t="str">
        <f t="shared" si="481"/>
        <v>ns</v>
      </c>
      <c r="AK144" s="230" t="str">
        <f t="shared" si="481"/>
        <v>ns</v>
      </c>
      <c r="AL144" s="230" t="str">
        <f t="shared" si="481"/>
        <v/>
      </c>
      <c r="AM144" s="230" t="str">
        <f t="shared" si="481"/>
        <v/>
      </c>
      <c r="AN144" s="230" t="str">
        <f t="shared" si="481"/>
        <v/>
      </c>
      <c r="AO144" s="230" t="str">
        <f t="shared" si="481"/>
        <v/>
      </c>
      <c r="AP144" s="230" t="str">
        <f t="shared" si="481"/>
        <v/>
      </c>
      <c r="AQ144" s="230" t="str">
        <f t="shared" si="482"/>
        <v/>
      </c>
      <c r="AR144" s="230" t="str">
        <f t="shared" si="482"/>
        <v/>
      </c>
      <c r="AS144" s="230" t="str">
        <f t="shared" si="482"/>
        <v/>
      </c>
      <c r="AT144" s="230" t="str">
        <f t="shared" si="482"/>
        <v/>
      </c>
      <c r="AU144" s="230" t="str">
        <f t="shared" si="482"/>
        <v/>
      </c>
      <c r="AV144" s="230" t="str">
        <f t="shared" si="482"/>
        <v/>
      </c>
      <c r="AW144" s="230" t="str">
        <f t="shared" si="482"/>
        <v/>
      </c>
      <c r="AX144" s="230" t="str">
        <f t="shared" si="482"/>
        <v/>
      </c>
      <c r="AY144" s="230" t="str">
        <f t="shared" si="482"/>
        <v/>
      </c>
      <c r="AZ144" s="230" t="str">
        <f t="shared" si="482"/>
        <v/>
      </c>
      <c r="BA144" s="230" t="str">
        <f t="shared" si="483"/>
        <v/>
      </c>
      <c r="BB144" s="230" t="str">
        <f t="shared" si="483"/>
        <v/>
      </c>
      <c r="BC144" s="230" t="str">
        <f t="shared" si="483"/>
        <v/>
      </c>
      <c r="BD144" s="230" t="str">
        <f t="shared" si="483"/>
        <v/>
      </c>
      <c r="BE144" s="230" t="str">
        <f t="shared" si="483"/>
        <v/>
      </c>
      <c r="BF144" s="230" t="str">
        <f t="shared" si="483"/>
        <v/>
      </c>
      <c r="BG144" s="230" t="str">
        <f t="shared" si="483"/>
        <v/>
      </c>
      <c r="BH144" s="230" t="str">
        <f t="shared" si="483"/>
        <v/>
      </c>
      <c r="BI144" s="230" t="str">
        <f t="shared" si="483"/>
        <v/>
      </c>
      <c r="BJ144" s="230" t="str">
        <f t="shared" si="483"/>
        <v/>
      </c>
      <c r="BN144" s="238">
        <f>'ANVA-MDS'!EV123</f>
        <v>2251.5256660168943</v>
      </c>
      <c r="BS144" s="197"/>
      <c r="BT144" s="197"/>
      <c r="BV144" s="228">
        <v>25</v>
      </c>
      <c r="BW144" s="229">
        <f t="shared" si="468"/>
        <v>0</v>
      </c>
      <c r="BX144" s="230">
        <f t="shared" si="469"/>
        <v>2.5000000000000001E-4</v>
      </c>
      <c r="BY144" s="231" t="str">
        <f t="shared" si="484"/>
        <v>s</v>
      </c>
      <c r="BZ144" s="231" t="str">
        <f t="shared" si="484"/>
        <v>s</v>
      </c>
      <c r="CA144" s="231" t="str">
        <f t="shared" si="484"/>
        <v>s</v>
      </c>
      <c r="CB144" s="231" t="str">
        <f t="shared" si="484"/>
        <v>s</v>
      </c>
      <c r="CC144" s="231" t="str">
        <f t="shared" si="484"/>
        <v>s</v>
      </c>
      <c r="CD144" s="231" t="str">
        <f t="shared" si="484"/>
        <v>s</v>
      </c>
      <c r="CE144" s="231" t="str">
        <f t="shared" si="484"/>
        <v>s</v>
      </c>
      <c r="CF144" s="231" t="str">
        <f t="shared" si="484"/>
        <v>s</v>
      </c>
      <c r="CG144" s="231" t="str">
        <f t="shared" si="484"/>
        <v>s</v>
      </c>
      <c r="CH144" s="231" t="str">
        <f t="shared" si="484"/>
        <v>s</v>
      </c>
      <c r="CI144" s="231" t="str">
        <f t="shared" si="485"/>
        <v>s</v>
      </c>
      <c r="CJ144" s="231" t="str">
        <f t="shared" si="485"/>
        <v>s</v>
      </c>
      <c r="CK144" s="231" t="str">
        <f t="shared" si="485"/>
        <v>ns</v>
      </c>
      <c r="CL144" s="231" t="str">
        <f t="shared" si="485"/>
        <v>ns</v>
      </c>
      <c r="CM144" s="231" t="str">
        <f t="shared" si="485"/>
        <v>ns</v>
      </c>
      <c r="CN144" s="231" t="str">
        <f t="shared" si="485"/>
        <v>ns</v>
      </c>
      <c r="CO144" s="231" t="str">
        <f t="shared" si="485"/>
        <v>ns</v>
      </c>
      <c r="CP144" s="231" t="str">
        <f t="shared" si="485"/>
        <v>ns</v>
      </c>
      <c r="CQ144" s="231" t="str">
        <f t="shared" si="485"/>
        <v>ns</v>
      </c>
      <c r="CR144" s="231" t="str">
        <f t="shared" si="485"/>
        <v>ns</v>
      </c>
      <c r="CS144" s="231" t="str">
        <f t="shared" si="486"/>
        <v>ns</v>
      </c>
      <c r="CT144" s="231" t="str">
        <f t="shared" si="486"/>
        <v>ns</v>
      </c>
      <c r="CU144" s="231" t="str">
        <f t="shared" si="486"/>
        <v>ns</v>
      </c>
      <c r="CV144" s="231" t="str">
        <f t="shared" si="486"/>
        <v>ns</v>
      </c>
      <c r="CW144" s="231" t="str">
        <f t="shared" si="486"/>
        <v>ns</v>
      </c>
      <c r="CX144" s="231" t="str">
        <f t="shared" si="486"/>
        <v/>
      </c>
      <c r="CY144" s="231" t="str">
        <f t="shared" si="486"/>
        <v/>
      </c>
      <c r="CZ144" s="231" t="str">
        <f t="shared" si="486"/>
        <v/>
      </c>
      <c r="DA144" s="231" t="str">
        <f t="shared" si="486"/>
        <v/>
      </c>
      <c r="DB144" s="231" t="str">
        <f t="shared" si="486"/>
        <v/>
      </c>
      <c r="DC144" s="231" t="str">
        <f t="shared" si="487"/>
        <v/>
      </c>
      <c r="DD144" s="231" t="str">
        <f t="shared" si="487"/>
        <v/>
      </c>
      <c r="DE144" s="231" t="str">
        <f t="shared" si="487"/>
        <v/>
      </c>
      <c r="DF144" s="231" t="str">
        <f t="shared" si="487"/>
        <v/>
      </c>
      <c r="DG144" s="231" t="str">
        <f t="shared" si="487"/>
        <v/>
      </c>
      <c r="DH144" s="231" t="str">
        <f t="shared" si="487"/>
        <v/>
      </c>
      <c r="DI144" s="231" t="str">
        <f t="shared" si="487"/>
        <v/>
      </c>
      <c r="DJ144" s="231" t="str">
        <f t="shared" si="487"/>
        <v/>
      </c>
      <c r="DK144" s="231" t="str">
        <f t="shared" si="487"/>
        <v/>
      </c>
      <c r="DL144" s="231" t="str">
        <f t="shared" si="487"/>
        <v/>
      </c>
      <c r="DM144" s="231" t="str">
        <f t="shared" si="488"/>
        <v/>
      </c>
      <c r="DN144" s="231" t="str">
        <f t="shared" si="488"/>
        <v/>
      </c>
      <c r="DO144" s="231" t="str">
        <f t="shared" si="488"/>
        <v/>
      </c>
      <c r="DP144" s="231" t="str">
        <f t="shared" si="488"/>
        <v/>
      </c>
      <c r="DQ144" s="231" t="str">
        <f t="shared" si="488"/>
        <v/>
      </c>
      <c r="DR144" s="231" t="str">
        <f t="shared" si="488"/>
        <v/>
      </c>
      <c r="DS144" s="231" t="str">
        <f t="shared" si="488"/>
        <v/>
      </c>
      <c r="DT144" s="231" t="str">
        <f t="shared" si="488"/>
        <v/>
      </c>
      <c r="DU144" s="231" t="str">
        <f t="shared" si="488"/>
        <v/>
      </c>
      <c r="DV144" s="231" t="str">
        <f t="shared" si="488"/>
        <v/>
      </c>
      <c r="DW144" s="232"/>
      <c r="DX144" s="232"/>
      <c r="DZ144" s="212">
        <f t="shared" si="372"/>
        <v>26</v>
      </c>
      <c r="EA144" s="224">
        <f t="shared" si="475"/>
        <v>0</v>
      </c>
      <c r="EB144" s="225">
        <f t="shared" si="478"/>
        <v>0</v>
      </c>
      <c r="EC144" s="225">
        <f t="shared" si="478"/>
        <v>0</v>
      </c>
      <c r="ED144" s="225">
        <f t="shared" si="478"/>
        <v>0</v>
      </c>
      <c r="EE144" s="225">
        <f t="shared" si="478"/>
        <v>0</v>
      </c>
      <c r="EF144" s="225">
        <f t="shared" si="352"/>
        <v>0</v>
      </c>
      <c r="EG144" s="225">
        <f t="shared" si="353"/>
        <v>0</v>
      </c>
      <c r="EH144" s="212"/>
      <c r="EI144" s="214"/>
      <c r="EJ144" s="214"/>
      <c r="EK144" s="214"/>
      <c r="EL144" s="212">
        <f t="shared" si="373"/>
        <v>26</v>
      </c>
      <c r="EM144" s="224">
        <f t="shared" si="477"/>
        <v>0</v>
      </c>
      <c r="EN144" s="225">
        <f>IFERROR(INDEX(RTO3CF,$EL144,'ANVA-MDS'!EB$7),0)</f>
        <v>0</v>
      </c>
      <c r="EO144" s="225">
        <f>IFERROR(INDEX(RTO3CF,$EL144,'ANVA-MDS'!EC$7),0)</f>
        <v>0</v>
      </c>
      <c r="EP144" s="225">
        <f>IFERROR(INDEX(RTO3CF,$EL144,'ANVA-MDS'!ED$7),0)</f>
        <v>0</v>
      </c>
      <c r="EQ144" s="225">
        <f>IFERROR(INDEX(RTO3CF,$EL144,'ANVA-MDS'!EE$7),0)</f>
        <v>0</v>
      </c>
      <c r="ER144" s="225">
        <f t="shared" si="355"/>
        <v>0</v>
      </c>
      <c r="ES144" s="225">
        <f t="shared" si="356"/>
        <v>0</v>
      </c>
      <c r="ET144" s="212"/>
      <c r="EU144" s="214"/>
      <c r="EV144" s="214"/>
      <c r="EW144" s="214"/>
      <c r="EX144" s="225">
        <f t="shared" si="357"/>
        <v>0</v>
      </c>
      <c r="EY144" s="214"/>
      <c r="EZ144" s="214"/>
    </row>
    <row r="145" spans="9:156" ht="12.75" customHeight="1" x14ac:dyDescent="0.25">
      <c r="J145" s="228">
        <v>26</v>
      </c>
      <c r="K145" s="229">
        <f t="shared" si="461"/>
        <v>0</v>
      </c>
      <c r="L145" s="230">
        <f t="shared" si="462"/>
        <v>2.4000000000000003E-4</v>
      </c>
      <c r="M145" s="230" t="str">
        <f t="shared" si="479"/>
        <v>ns</v>
      </c>
      <c r="N145" s="230" t="str">
        <f t="shared" si="479"/>
        <v>ns</v>
      </c>
      <c r="O145" s="230" t="str">
        <f t="shared" si="479"/>
        <v>ns</v>
      </c>
      <c r="P145" s="230" t="str">
        <f t="shared" si="479"/>
        <v>ns</v>
      </c>
      <c r="Q145" s="230" t="str">
        <f t="shared" si="479"/>
        <v>ns</v>
      </c>
      <c r="R145" s="230" t="str">
        <f t="shared" si="479"/>
        <v>ns</v>
      </c>
      <c r="S145" s="230" t="str">
        <f t="shared" si="479"/>
        <v>ns</v>
      </c>
      <c r="T145" s="230" t="str">
        <f t="shared" si="479"/>
        <v>ns</v>
      </c>
      <c r="U145" s="230" t="str">
        <f t="shared" si="479"/>
        <v>ns</v>
      </c>
      <c r="V145" s="230" t="str">
        <f t="shared" si="479"/>
        <v>ns</v>
      </c>
      <c r="W145" s="230" t="str">
        <f t="shared" si="480"/>
        <v>ns</v>
      </c>
      <c r="X145" s="230" t="str">
        <f t="shared" si="480"/>
        <v>ns</v>
      </c>
      <c r="Y145" s="230" t="str">
        <f t="shared" si="480"/>
        <v>ns</v>
      </c>
      <c r="Z145" s="230" t="str">
        <f t="shared" si="480"/>
        <v>ns</v>
      </c>
      <c r="AA145" s="230" t="str">
        <f t="shared" si="480"/>
        <v>ns</v>
      </c>
      <c r="AB145" s="230" t="str">
        <f t="shared" si="480"/>
        <v>ns</v>
      </c>
      <c r="AC145" s="230" t="str">
        <f t="shared" si="480"/>
        <v>ns</v>
      </c>
      <c r="AD145" s="230" t="str">
        <f t="shared" si="480"/>
        <v>ns</v>
      </c>
      <c r="AE145" s="230" t="str">
        <f t="shared" si="480"/>
        <v>ns</v>
      </c>
      <c r="AF145" s="230" t="str">
        <f t="shared" si="480"/>
        <v>ns</v>
      </c>
      <c r="AG145" s="230" t="str">
        <f t="shared" si="481"/>
        <v>ns</v>
      </c>
      <c r="AH145" s="230" t="str">
        <f t="shared" si="481"/>
        <v>ns</v>
      </c>
      <c r="AI145" s="230" t="str">
        <f t="shared" si="481"/>
        <v>ns</v>
      </c>
      <c r="AJ145" s="230" t="str">
        <f t="shared" si="481"/>
        <v>ns</v>
      </c>
      <c r="AK145" s="230" t="str">
        <f t="shared" si="481"/>
        <v>ns</v>
      </c>
      <c r="AL145" s="230" t="str">
        <f t="shared" si="481"/>
        <v>ns</v>
      </c>
      <c r="AM145" s="230" t="str">
        <f t="shared" si="481"/>
        <v/>
      </c>
      <c r="AN145" s="230" t="str">
        <f t="shared" si="481"/>
        <v/>
      </c>
      <c r="AO145" s="230" t="str">
        <f t="shared" si="481"/>
        <v/>
      </c>
      <c r="AP145" s="230" t="str">
        <f t="shared" si="481"/>
        <v/>
      </c>
      <c r="AQ145" s="230" t="str">
        <f t="shared" si="482"/>
        <v/>
      </c>
      <c r="AR145" s="230" t="str">
        <f t="shared" si="482"/>
        <v/>
      </c>
      <c r="AS145" s="230" t="str">
        <f t="shared" si="482"/>
        <v/>
      </c>
      <c r="AT145" s="230" t="str">
        <f t="shared" si="482"/>
        <v/>
      </c>
      <c r="AU145" s="230" t="str">
        <f t="shared" si="482"/>
        <v/>
      </c>
      <c r="AV145" s="230" t="str">
        <f t="shared" si="482"/>
        <v/>
      </c>
      <c r="AW145" s="230" t="str">
        <f t="shared" si="482"/>
        <v/>
      </c>
      <c r="AX145" s="230" t="str">
        <f t="shared" si="482"/>
        <v/>
      </c>
      <c r="AY145" s="230" t="str">
        <f t="shared" si="482"/>
        <v/>
      </c>
      <c r="AZ145" s="230" t="str">
        <f t="shared" si="482"/>
        <v/>
      </c>
      <c r="BA145" s="230" t="str">
        <f t="shared" si="483"/>
        <v/>
      </c>
      <c r="BB145" s="230" t="str">
        <f t="shared" si="483"/>
        <v/>
      </c>
      <c r="BC145" s="230" t="str">
        <f t="shared" si="483"/>
        <v/>
      </c>
      <c r="BD145" s="230" t="str">
        <f t="shared" si="483"/>
        <v/>
      </c>
      <c r="BE145" s="230" t="str">
        <f t="shared" si="483"/>
        <v/>
      </c>
      <c r="BF145" s="230" t="str">
        <f t="shared" si="483"/>
        <v/>
      </c>
      <c r="BG145" s="230" t="str">
        <f t="shared" si="483"/>
        <v/>
      </c>
      <c r="BH145" s="230" t="str">
        <f t="shared" si="483"/>
        <v/>
      </c>
      <c r="BI145" s="230" t="str">
        <f t="shared" si="483"/>
        <v/>
      </c>
      <c r="BJ145" s="230" t="str">
        <f t="shared" si="483"/>
        <v/>
      </c>
      <c r="BS145" s="197"/>
      <c r="BT145" s="197"/>
      <c r="BV145" s="228">
        <v>26</v>
      </c>
      <c r="BW145" s="229">
        <f t="shared" si="468"/>
        <v>0</v>
      </c>
      <c r="BX145" s="230">
        <f t="shared" si="469"/>
        <v>2.4000000000000003E-4</v>
      </c>
      <c r="BY145" s="231" t="str">
        <f t="shared" si="484"/>
        <v>s</v>
      </c>
      <c r="BZ145" s="231" t="str">
        <f t="shared" si="484"/>
        <v>s</v>
      </c>
      <c r="CA145" s="231" t="str">
        <f t="shared" si="484"/>
        <v>s</v>
      </c>
      <c r="CB145" s="231" t="str">
        <f t="shared" si="484"/>
        <v>s</v>
      </c>
      <c r="CC145" s="231" t="str">
        <f t="shared" si="484"/>
        <v>s</v>
      </c>
      <c r="CD145" s="231" t="str">
        <f t="shared" si="484"/>
        <v>s</v>
      </c>
      <c r="CE145" s="231" t="str">
        <f t="shared" si="484"/>
        <v>s</v>
      </c>
      <c r="CF145" s="231" t="str">
        <f t="shared" si="484"/>
        <v>s</v>
      </c>
      <c r="CG145" s="231" t="str">
        <f t="shared" si="484"/>
        <v>s</v>
      </c>
      <c r="CH145" s="231" t="str">
        <f t="shared" si="484"/>
        <v>s</v>
      </c>
      <c r="CI145" s="231" t="str">
        <f t="shared" si="485"/>
        <v>s</v>
      </c>
      <c r="CJ145" s="231" t="str">
        <f t="shared" si="485"/>
        <v>s</v>
      </c>
      <c r="CK145" s="231" t="str">
        <f t="shared" si="485"/>
        <v>ns</v>
      </c>
      <c r="CL145" s="231" t="str">
        <f t="shared" si="485"/>
        <v>ns</v>
      </c>
      <c r="CM145" s="231" t="str">
        <f t="shared" si="485"/>
        <v>ns</v>
      </c>
      <c r="CN145" s="231" t="str">
        <f t="shared" si="485"/>
        <v>ns</v>
      </c>
      <c r="CO145" s="231" t="str">
        <f t="shared" si="485"/>
        <v>ns</v>
      </c>
      <c r="CP145" s="231" t="str">
        <f t="shared" si="485"/>
        <v>ns</v>
      </c>
      <c r="CQ145" s="231" t="str">
        <f t="shared" si="485"/>
        <v>ns</v>
      </c>
      <c r="CR145" s="231" t="str">
        <f t="shared" si="485"/>
        <v>ns</v>
      </c>
      <c r="CS145" s="231" t="str">
        <f t="shared" si="486"/>
        <v>ns</v>
      </c>
      <c r="CT145" s="231" t="str">
        <f t="shared" si="486"/>
        <v>ns</v>
      </c>
      <c r="CU145" s="231" t="str">
        <f t="shared" si="486"/>
        <v>ns</v>
      </c>
      <c r="CV145" s="231" t="str">
        <f t="shared" si="486"/>
        <v>ns</v>
      </c>
      <c r="CW145" s="231" t="str">
        <f t="shared" si="486"/>
        <v>ns</v>
      </c>
      <c r="CX145" s="231" t="str">
        <f t="shared" si="486"/>
        <v>ns</v>
      </c>
      <c r="CY145" s="231" t="str">
        <f t="shared" si="486"/>
        <v/>
      </c>
      <c r="CZ145" s="231" t="str">
        <f t="shared" si="486"/>
        <v/>
      </c>
      <c r="DA145" s="231" t="str">
        <f t="shared" si="486"/>
        <v/>
      </c>
      <c r="DB145" s="231" t="str">
        <f t="shared" si="486"/>
        <v/>
      </c>
      <c r="DC145" s="231" t="str">
        <f t="shared" si="487"/>
        <v/>
      </c>
      <c r="DD145" s="231" t="str">
        <f t="shared" si="487"/>
        <v/>
      </c>
      <c r="DE145" s="231" t="str">
        <f t="shared" si="487"/>
        <v/>
      </c>
      <c r="DF145" s="231" t="str">
        <f t="shared" si="487"/>
        <v/>
      </c>
      <c r="DG145" s="231" t="str">
        <f t="shared" si="487"/>
        <v/>
      </c>
      <c r="DH145" s="231" t="str">
        <f t="shared" si="487"/>
        <v/>
      </c>
      <c r="DI145" s="231" t="str">
        <f t="shared" si="487"/>
        <v/>
      </c>
      <c r="DJ145" s="231" t="str">
        <f t="shared" si="487"/>
        <v/>
      </c>
      <c r="DK145" s="231" t="str">
        <f t="shared" si="487"/>
        <v/>
      </c>
      <c r="DL145" s="231" t="str">
        <f t="shared" si="487"/>
        <v/>
      </c>
      <c r="DM145" s="231" t="str">
        <f t="shared" si="488"/>
        <v/>
      </c>
      <c r="DN145" s="231" t="str">
        <f t="shared" si="488"/>
        <v/>
      </c>
      <c r="DO145" s="231" t="str">
        <f t="shared" si="488"/>
        <v/>
      </c>
      <c r="DP145" s="231" t="str">
        <f t="shared" si="488"/>
        <v/>
      </c>
      <c r="DQ145" s="231" t="str">
        <f t="shared" si="488"/>
        <v/>
      </c>
      <c r="DR145" s="231" t="str">
        <f t="shared" si="488"/>
        <v/>
      </c>
      <c r="DS145" s="231" t="str">
        <f t="shared" si="488"/>
        <v/>
      </c>
      <c r="DT145" s="231" t="str">
        <f t="shared" si="488"/>
        <v/>
      </c>
      <c r="DU145" s="231" t="str">
        <f t="shared" si="488"/>
        <v/>
      </c>
      <c r="DV145" s="231" t="str">
        <f t="shared" si="488"/>
        <v/>
      </c>
      <c r="DW145" s="232"/>
      <c r="DX145" s="232"/>
      <c r="DY145" s="243"/>
      <c r="DZ145" s="212">
        <f t="shared" si="372"/>
        <v>27</v>
      </c>
      <c r="EA145" s="224">
        <f t="shared" si="475"/>
        <v>0</v>
      </c>
      <c r="EB145" s="225">
        <f t="shared" si="478"/>
        <v>0</v>
      </c>
      <c r="EC145" s="225">
        <f t="shared" si="478"/>
        <v>0</v>
      </c>
      <c r="ED145" s="225">
        <f t="shared" si="478"/>
        <v>0</v>
      </c>
      <c r="EE145" s="225">
        <f t="shared" si="478"/>
        <v>0</v>
      </c>
      <c r="EF145" s="225">
        <f t="shared" si="352"/>
        <v>0</v>
      </c>
      <c r="EG145" s="225">
        <f t="shared" si="353"/>
        <v>0</v>
      </c>
      <c r="EH145" s="212"/>
      <c r="EI145" s="214"/>
      <c r="EJ145" s="214"/>
      <c r="EK145" s="214"/>
      <c r="EL145" s="212">
        <f t="shared" si="373"/>
        <v>27</v>
      </c>
      <c r="EM145" s="224">
        <f t="shared" si="477"/>
        <v>0</v>
      </c>
      <c r="EN145" s="225">
        <f>IFERROR(INDEX(RTO3CF,$EL145,'ANVA-MDS'!EB$7),0)</f>
        <v>0</v>
      </c>
      <c r="EO145" s="225">
        <f>IFERROR(INDEX(RTO3CF,$EL145,'ANVA-MDS'!EC$7),0)</f>
        <v>0</v>
      </c>
      <c r="EP145" s="225">
        <f>IFERROR(INDEX(RTO3CF,$EL145,'ANVA-MDS'!ED$7),0)</f>
        <v>0</v>
      </c>
      <c r="EQ145" s="225">
        <f>IFERROR(INDEX(RTO3CF,$EL145,'ANVA-MDS'!EE$7),0)</f>
        <v>0</v>
      </c>
      <c r="ER145" s="225">
        <f t="shared" si="355"/>
        <v>0</v>
      </c>
      <c r="ES145" s="225">
        <f t="shared" si="356"/>
        <v>0</v>
      </c>
      <c r="ET145" s="212"/>
      <c r="EU145" s="214"/>
      <c r="EV145" s="214"/>
      <c r="EW145" s="214"/>
      <c r="EX145" s="225">
        <f t="shared" si="357"/>
        <v>0</v>
      </c>
      <c r="EY145" s="214"/>
      <c r="EZ145" s="214"/>
    </row>
    <row r="146" spans="9:156" ht="12.75" customHeight="1" x14ac:dyDescent="0.25">
      <c r="J146" s="228">
        <v>27</v>
      </c>
      <c r="K146" s="229">
        <f t="shared" si="461"/>
        <v>0</v>
      </c>
      <c r="L146" s="230">
        <f t="shared" si="462"/>
        <v>2.3000000000000001E-4</v>
      </c>
      <c r="M146" s="230" t="str">
        <f t="shared" si="479"/>
        <v>ns</v>
      </c>
      <c r="N146" s="230" t="str">
        <f t="shared" si="479"/>
        <v>ns</v>
      </c>
      <c r="O146" s="230" t="str">
        <f t="shared" si="479"/>
        <v>ns</v>
      </c>
      <c r="P146" s="230" t="str">
        <f t="shared" si="479"/>
        <v>ns</v>
      </c>
      <c r="Q146" s="230" t="str">
        <f t="shared" si="479"/>
        <v>ns</v>
      </c>
      <c r="R146" s="230" t="str">
        <f t="shared" si="479"/>
        <v>ns</v>
      </c>
      <c r="S146" s="230" t="str">
        <f t="shared" si="479"/>
        <v>ns</v>
      </c>
      <c r="T146" s="230" t="str">
        <f t="shared" si="479"/>
        <v>ns</v>
      </c>
      <c r="U146" s="230" t="str">
        <f t="shared" si="479"/>
        <v>ns</v>
      </c>
      <c r="V146" s="230" t="str">
        <f t="shared" si="479"/>
        <v>ns</v>
      </c>
      <c r="W146" s="230" t="str">
        <f t="shared" si="480"/>
        <v>ns</v>
      </c>
      <c r="X146" s="230" t="str">
        <f t="shared" si="480"/>
        <v>ns</v>
      </c>
      <c r="Y146" s="230" t="str">
        <f t="shared" si="480"/>
        <v>ns</v>
      </c>
      <c r="Z146" s="230" t="str">
        <f t="shared" si="480"/>
        <v>ns</v>
      </c>
      <c r="AA146" s="230" t="str">
        <f t="shared" si="480"/>
        <v>ns</v>
      </c>
      <c r="AB146" s="230" t="str">
        <f t="shared" si="480"/>
        <v>ns</v>
      </c>
      <c r="AC146" s="230" t="str">
        <f t="shared" si="480"/>
        <v>ns</v>
      </c>
      <c r="AD146" s="230" t="str">
        <f t="shared" si="480"/>
        <v>ns</v>
      </c>
      <c r="AE146" s="230" t="str">
        <f t="shared" si="480"/>
        <v>ns</v>
      </c>
      <c r="AF146" s="230" t="str">
        <f t="shared" si="480"/>
        <v>ns</v>
      </c>
      <c r="AG146" s="230" t="str">
        <f t="shared" si="481"/>
        <v>ns</v>
      </c>
      <c r="AH146" s="230" t="str">
        <f t="shared" si="481"/>
        <v>ns</v>
      </c>
      <c r="AI146" s="230" t="str">
        <f t="shared" si="481"/>
        <v>ns</v>
      </c>
      <c r="AJ146" s="230" t="str">
        <f t="shared" si="481"/>
        <v>ns</v>
      </c>
      <c r="AK146" s="230" t="str">
        <f t="shared" si="481"/>
        <v>ns</v>
      </c>
      <c r="AL146" s="230" t="str">
        <f t="shared" si="481"/>
        <v>ns</v>
      </c>
      <c r="AM146" s="230" t="str">
        <f t="shared" si="481"/>
        <v>ns</v>
      </c>
      <c r="AN146" s="230" t="str">
        <f t="shared" si="481"/>
        <v/>
      </c>
      <c r="AO146" s="230" t="str">
        <f t="shared" si="481"/>
        <v/>
      </c>
      <c r="AP146" s="230" t="str">
        <f t="shared" si="481"/>
        <v/>
      </c>
      <c r="AQ146" s="230" t="str">
        <f t="shared" si="482"/>
        <v/>
      </c>
      <c r="AR146" s="230" t="str">
        <f t="shared" si="482"/>
        <v/>
      </c>
      <c r="AS146" s="230" t="str">
        <f t="shared" si="482"/>
        <v/>
      </c>
      <c r="AT146" s="230" t="str">
        <f t="shared" si="482"/>
        <v/>
      </c>
      <c r="AU146" s="230" t="str">
        <f t="shared" si="482"/>
        <v/>
      </c>
      <c r="AV146" s="230" t="str">
        <f t="shared" si="482"/>
        <v/>
      </c>
      <c r="AW146" s="230" t="str">
        <f t="shared" si="482"/>
        <v/>
      </c>
      <c r="AX146" s="230" t="str">
        <f t="shared" si="482"/>
        <v/>
      </c>
      <c r="AY146" s="230" t="str">
        <f t="shared" si="482"/>
        <v/>
      </c>
      <c r="AZ146" s="230" t="str">
        <f t="shared" si="482"/>
        <v/>
      </c>
      <c r="BA146" s="230" t="str">
        <f t="shared" si="483"/>
        <v/>
      </c>
      <c r="BB146" s="230" t="str">
        <f t="shared" si="483"/>
        <v/>
      </c>
      <c r="BC146" s="230" t="str">
        <f t="shared" si="483"/>
        <v/>
      </c>
      <c r="BD146" s="230" t="str">
        <f t="shared" si="483"/>
        <v/>
      </c>
      <c r="BE146" s="230" t="str">
        <f t="shared" si="483"/>
        <v/>
      </c>
      <c r="BF146" s="230" t="str">
        <f t="shared" si="483"/>
        <v/>
      </c>
      <c r="BG146" s="230" t="str">
        <f t="shared" si="483"/>
        <v/>
      </c>
      <c r="BH146" s="230" t="str">
        <f t="shared" si="483"/>
        <v/>
      </c>
      <c r="BI146" s="230" t="str">
        <f t="shared" si="483"/>
        <v/>
      </c>
      <c r="BJ146" s="230" t="str">
        <f t="shared" si="483"/>
        <v/>
      </c>
      <c r="BS146" s="197"/>
      <c r="BT146" s="197"/>
      <c r="BV146" s="228">
        <v>27</v>
      </c>
      <c r="BW146" s="229">
        <f t="shared" si="468"/>
        <v>0</v>
      </c>
      <c r="BX146" s="230">
        <f t="shared" si="469"/>
        <v>2.3000000000000001E-4</v>
      </c>
      <c r="BY146" s="231" t="str">
        <f t="shared" si="484"/>
        <v>s</v>
      </c>
      <c r="BZ146" s="231" t="str">
        <f t="shared" si="484"/>
        <v>s</v>
      </c>
      <c r="CA146" s="231" t="str">
        <f t="shared" si="484"/>
        <v>s</v>
      </c>
      <c r="CB146" s="231" t="str">
        <f t="shared" si="484"/>
        <v>s</v>
      </c>
      <c r="CC146" s="231" t="str">
        <f t="shared" si="484"/>
        <v>s</v>
      </c>
      <c r="CD146" s="231" t="str">
        <f t="shared" si="484"/>
        <v>s</v>
      </c>
      <c r="CE146" s="231" t="str">
        <f t="shared" si="484"/>
        <v>s</v>
      </c>
      <c r="CF146" s="231" t="str">
        <f t="shared" si="484"/>
        <v>s</v>
      </c>
      <c r="CG146" s="231" t="str">
        <f t="shared" si="484"/>
        <v>s</v>
      </c>
      <c r="CH146" s="231" t="str">
        <f t="shared" si="484"/>
        <v>s</v>
      </c>
      <c r="CI146" s="231" t="str">
        <f t="shared" si="485"/>
        <v>s</v>
      </c>
      <c r="CJ146" s="231" t="str">
        <f t="shared" si="485"/>
        <v>s</v>
      </c>
      <c r="CK146" s="231" t="str">
        <f t="shared" si="485"/>
        <v>ns</v>
      </c>
      <c r="CL146" s="231" t="str">
        <f t="shared" si="485"/>
        <v>ns</v>
      </c>
      <c r="CM146" s="231" t="str">
        <f t="shared" si="485"/>
        <v>ns</v>
      </c>
      <c r="CN146" s="231" t="str">
        <f t="shared" si="485"/>
        <v>ns</v>
      </c>
      <c r="CO146" s="231" t="str">
        <f t="shared" si="485"/>
        <v>ns</v>
      </c>
      <c r="CP146" s="231" t="str">
        <f t="shared" si="485"/>
        <v>ns</v>
      </c>
      <c r="CQ146" s="231" t="str">
        <f t="shared" si="485"/>
        <v>ns</v>
      </c>
      <c r="CR146" s="231" t="str">
        <f t="shared" si="485"/>
        <v>ns</v>
      </c>
      <c r="CS146" s="231" t="str">
        <f t="shared" si="486"/>
        <v>ns</v>
      </c>
      <c r="CT146" s="231" t="str">
        <f t="shared" si="486"/>
        <v>ns</v>
      </c>
      <c r="CU146" s="231" t="str">
        <f t="shared" si="486"/>
        <v>ns</v>
      </c>
      <c r="CV146" s="231" t="str">
        <f t="shared" si="486"/>
        <v>ns</v>
      </c>
      <c r="CW146" s="231" t="str">
        <f t="shared" si="486"/>
        <v>ns</v>
      </c>
      <c r="CX146" s="231" t="str">
        <f t="shared" si="486"/>
        <v>ns</v>
      </c>
      <c r="CY146" s="231" t="str">
        <f t="shared" si="486"/>
        <v>ns</v>
      </c>
      <c r="CZ146" s="231" t="str">
        <f t="shared" si="486"/>
        <v/>
      </c>
      <c r="DA146" s="231" t="str">
        <f t="shared" si="486"/>
        <v/>
      </c>
      <c r="DB146" s="231" t="str">
        <f t="shared" si="486"/>
        <v/>
      </c>
      <c r="DC146" s="231" t="str">
        <f t="shared" si="487"/>
        <v/>
      </c>
      <c r="DD146" s="231" t="str">
        <f t="shared" si="487"/>
        <v/>
      </c>
      <c r="DE146" s="231" t="str">
        <f t="shared" si="487"/>
        <v/>
      </c>
      <c r="DF146" s="231" t="str">
        <f t="shared" si="487"/>
        <v/>
      </c>
      <c r="DG146" s="231" t="str">
        <f t="shared" si="487"/>
        <v/>
      </c>
      <c r="DH146" s="231" t="str">
        <f t="shared" si="487"/>
        <v/>
      </c>
      <c r="DI146" s="231" t="str">
        <f t="shared" si="487"/>
        <v/>
      </c>
      <c r="DJ146" s="231" t="str">
        <f t="shared" si="487"/>
        <v/>
      </c>
      <c r="DK146" s="231" t="str">
        <f t="shared" si="487"/>
        <v/>
      </c>
      <c r="DL146" s="231" t="str">
        <f t="shared" si="487"/>
        <v/>
      </c>
      <c r="DM146" s="231" t="str">
        <f t="shared" si="488"/>
        <v/>
      </c>
      <c r="DN146" s="231" t="str">
        <f t="shared" si="488"/>
        <v/>
      </c>
      <c r="DO146" s="231" t="str">
        <f t="shared" si="488"/>
        <v/>
      </c>
      <c r="DP146" s="231" t="str">
        <f t="shared" si="488"/>
        <v/>
      </c>
      <c r="DQ146" s="231" t="str">
        <f t="shared" si="488"/>
        <v/>
      </c>
      <c r="DR146" s="231" t="str">
        <f t="shared" si="488"/>
        <v/>
      </c>
      <c r="DS146" s="231" t="str">
        <f t="shared" si="488"/>
        <v/>
      </c>
      <c r="DT146" s="231" t="str">
        <f t="shared" si="488"/>
        <v/>
      </c>
      <c r="DU146" s="231" t="str">
        <f t="shared" si="488"/>
        <v/>
      </c>
      <c r="DV146" s="231" t="str">
        <f t="shared" si="488"/>
        <v/>
      </c>
      <c r="DW146" s="232"/>
      <c r="DX146" s="232"/>
      <c r="DZ146" s="212">
        <f t="shared" si="372"/>
        <v>28</v>
      </c>
      <c r="EA146" s="224">
        <f t="shared" si="475"/>
        <v>0</v>
      </c>
      <c r="EB146" s="225">
        <f t="shared" si="478"/>
        <v>0</v>
      </c>
      <c r="EC146" s="225">
        <f t="shared" si="478"/>
        <v>0</v>
      </c>
      <c r="ED146" s="225">
        <f t="shared" si="478"/>
        <v>0</v>
      </c>
      <c r="EE146" s="225">
        <f t="shared" si="478"/>
        <v>0</v>
      </c>
      <c r="EF146" s="225">
        <f t="shared" si="352"/>
        <v>0</v>
      </c>
      <c r="EG146" s="225">
        <f t="shared" si="353"/>
        <v>0</v>
      </c>
      <c r="EH146" s="212"/>
      <c r="EI146" s="212"/>
      <c r="EJ146" s="212"/>
      <c r="EK146" s="214"/>
      <c r="EL146" s="212">
        <f t="shared" si="373"/>
        <v>28</v>
      </c>
      <c r="EM146" s="224">
        <f t="shared" si="477"/>
        <v>0</v>
      </c>
      <c r="EN146" s="225">
        <f>IFERROR(INDEX(RTO3CF,$EL146,'ANVA-MDS'!EB$7),0)</f>
        <v>0</v>
      </c>
      <c r="EO146" s="225">
        <f>IFERROR(INDEX(RTO3CF,$EL146,'ANVA-MDS'!EC$7),0)</f>
        <v>0</v>
      </c>
      <c r="EP146" s="225">
        <f>IFERROR(INDEX(RTO3CF,$EL146,'ANVA-MDS'!ED$7),0)</f>
        <v>0</v>
      </c>
      <c r="EQ146" s="225">
        <f>IFERROR(INDEX(RTO3CF,$EL146,'ANVA-MDS'!EE$7),0)</f>
        <v>0</v>
      </c>
      <c r="ER146" s="225">
        <f t="shared" si="355"/>
        <v>0</v>
      </c>
      <c r="ES146" s="225">
        <f t="shared" si="356"/>
        <v>0</v>
      </c>
      <c r="ET146" s="212"/>
      <c r="EU146" s="212"/>
      <c r="EV146" s="212"/>
      <c r="EW146" s="214"/>
      <c r="EX146" s="225">
        <f t="shared" si="357"/>
        <v>0</v>
      </c>
      <c r="EY146" s="214"/>
      <c r="EZ146" s="214"/>
    </row>
    <row r="147" spans="9:156" ht="12.75" customHeight="1" x14ac:dyDescent="0.25">
      <c r="J147" s="228">
        <v>28</v>
      </c>
      <c r="K147" s="229">
        <f t="shared" si="461"/>
        <v>0</v>
      </c>
      <c r="L147" s="230">
        <f t="shared" si="462"/>
        <v>2.2000000000000001E-4</v>
      </c>
      <c r="M147" s="230" t="str">
        <f t="shared" si="479"/>
        <v>ns</v>
      </c>
      <c r="N147" s="230" t="str">
        <f t="shared" si="479"/>
        <v>ns</v>
      </c>
      <c r="O147" s="230" t="str">
        <f t="shared" si="479"/>
        <v>ns</v>
      </c>
      <c r="P147" s="230" t="str">
        <f t="shared" si="479"/>
        <v>ns</v>
      </c>
      <c r="Q147" s="230" t="str">
        <f t="shared" si="479"/>
        <v>ns</v>
      </c>
      <c r="R147" s="230" t="str">
        <f t="shared" si="479"/>
        <v>ns</v>
      </c>
      <c r="S147" s="230" t="str">
        <f t="shared" si="479"/>
        <v>ns</v>
      </c>
      <c r="T147" s="230" t="str">
        <f t="shared" si="479"/>
        <v>ns</v>
      </c>
      <c r="U147" s="230" t="str">
        <f t="shared" si="479"/>
        <v>ns</v>
      </c>
      <c r="V147" s="230" t="str">
        <f t="shared" si="479"/>
        <v>ns</v>
      </c>
      <c r="W147" s="230" t="str">
        <f t="shared" si="480"/>
        <v>ns</v>
      </c>
      <c r="X147" s="230" t="str">
        <f t="shared" si="480"/>
        <v>ns</v>
      </c>
      <c r="Y147" s="230" t="str">
        <f t="shared" si="480"/>
        <v>ns</v>
      </c>
      <c r="Z147" s="230" t="str">
        <f t="shared" si="480"/>
        <v>ns</v>
      </c>
      <c r="AA147" s="230" t="str">
        <f t="shared" si="480"/>
        <v>ns</v>
      </c>
      <c r="AB147" s="230" t="str">
        <f t="shared" si="480"/>
        <v>ns</v>
      </c>
      <c r="AC147" s="230" t="str">
        <f t="shared" si="480"/>
        <v>ns</v>
      </c>
      <c r="AD147" s="230" t="str">
        <f t="shared" si="480"/>
        <v>ns</v>
      </c>
      <c r="AE147" s="230" t="str">
        <f t="shared" si="480"/>
        <v>ns</v>
      </c>
      <c r="AF147" s="230" t="str">
        <f t="shared" si="480"/>
        <v>ns</v>
      </c>
      <c r="AG147" s="230" t="str">
        <f t="shared" si="481"/>
        <v>ns</v>
      </c>
      <c r="AH147" s="230" t="str">
        <f t="shared" si="481"/>
        <v>ns</v>
      </c>
      <c r="AI147" s="230" t="str">
        <f t="shared" si="481"/>
        <v>ns</v>
      </c>
      <c r="AJ147" s="230" t="str">
        <f t="shared" si="481"/>
        <v>ns</v>
      </c>
      <c r="AK147" s="230" t="str">
        <f t="shared" si="481"/>
        <v>ns</v>
      </c>
      <c r="AL147" s="230" t="str">
        <f t="shared" si="481"/>
        <v>ns</v>
      </c>
      <c r="AM147" s="230" t="str">
        <f t="shared" si="481"/>
        <v>ns</v>
      </c>
      <c r="AN147" s="230" t="str">
        <f t="shared" si="481"/>
        <v>ns</v>
      </c>
      <c r="AO147" s="230" t="str">
        <f t="shared" si="481"/>
        <v/>
      </c>
      <c r="AP147" s="230" t="str">
        <f t="shared" si="481"/>
        <v/>
      </c>
      <c r="AQ147" s="230" t="str">
        <f t="shared" si="482"/>
        <v/>
      </c>
      <c r="AR147" s="230" t="str">
        <f t="shared" si="482"/>
        <v/>
      </c>
      <c r="AS147" s="230" t="str">
        <f t="shared" si="482"/>
        <v/>
      </c>
      <c r="AT147" s="230" t="str">
        <f t="shared" si="482"/>
        <v/>
      </c>
      <c r="AU147" s="230" t="str">
        <f t="shared" si="482"/>
        <v/>
      </c>
      <c r="AV147" s="230" t="str">
        <f t="shared" si="482"/>
        <v/>
      </c>
      <c r="AW147" s="230" t="str">
        <f t="shared" si="482"/>
        <v/>
      </c>
      <c r="AX147" s="230" t="str">
        <f t="shared" si="482"/>
        <v/>
      </c>
      <c r="AY147" s="230" t="str">
        <f t="shared" si="482"/>
        <v/>
      </c>
      <c r="AZ147" s="230" t="str">
        <f t="shared" si="482"/>
        <v/>
      </c>
      <c r="BA147" s="230" t="str">
        <f t="shared" si="483"/>
        <v/>
      </c>
      <c r="BB147" s="230" t="str">
        <f t="shared" si="483"/>
        <v/>
      </c>
      <c r="BC147" s="230" t="str">
        <f t="shared" si="483"/>
        <v/>
      </c>
      <c r="BD147" s="230" t="str">
        <f t="shared" si="483"/>
        <v/>
      </c>
      <c r="BE147" s="230" t="str">
        <f t="shared" si="483"/>
        <v/>
      </c>
      <c r="BF147" s="230" t="str">
        <f t="shared" si="483"/>
        <v/>
      </c>
      <c r="BG147" s="230" t="str">
        <f t="shared" si="483"/>
        <v/>
      </c>
      <c r="BH147" s="230" t="str">
        <f t="shared" si="483"/>
        <v/>
      </c>
      <c r="BI147" s="230" t="str">
        <f t="shared" si="483"/>
        <v/>
      </c>
      <c r="BJ147" s="230" t="str">
        <f t="shared" si="483"/>
        <v/>
      </c>
      <c r="BS147" s="197"/>
      <c r="BT147" s="197"/>
      <c r="BV147" s="228">
        <v>28</v>
      </c>
      <c r="BW147" s="229">
        <f t="shared" si="468"/>
        <v>0</v>
      </c>
      <c r="BX147" s="230">
        <f t="shared" si="469"/>
        <v>2.2000000000000001E-4</v>
      </c>
      <c r="BY147" s="231" t="str">
        <f t="shared" si="484"/>
        <v>s</v>
      </c>
      <c r="BZ147" s="231" t="str">
        <f t="shared" si="484"/>
        <v>s</v>
      </c>
      <c r="CA147" s="231" t="str">
        <f t="shared" si="484"/>
        <v>s</v>
      </c>
      <c r="CB147" s="231" t="str">
        <f t="shared" si="484"/>
        <v>s</v>
      </c>
      <c r="CC147" s="231" t="str">
        <f t="shared" si="484"/>
        <v>s</v>
      </c>
      <c r="CD147" s="231" t="str">
        <f t="shared" si="484"/>
        <v>s</v>
      </c>
      <c r="CE147" s="231" t="str">
        <f t="shared" si="484"/>
        <v>s</v>
      </c>
      <c r="CF147" s="231" t="str">
        <f t="shared" si="484"/>
        <v>s</v>
      </c>
      <c r="CG147" s="231" t="str">
        <f t="shared" si="484"/>
        <v>s</v>
      </c>
      <c r="CH147" s="231" t="str">
        <f t="shared" si="484"/>
        <v>s</v>
      </c>
      <c r="CI147" s="231" t="str">
        <f t="shared" si="485"/>
        <v>s</v>
      </c>
      <c r="CJ147" s="231" t="str">
        <f t="shared" si="485"/>
        <v>s</v>
      </c>
      <c r="CK147" s="231" t="str">
        <f t="shared" si="485"/>
        <v>ns</v>
      </c>
      <c r="CL147" s="231" t="str">
        <f t="shared" si="485"/>
        <v>ns</v>
      </c>
      <c r="CM147" s="231" t="str">
        <f t="shared" si="485"/>
        <v>ns</v>
      </c>
      <c r="CN147" s="231" t="str">
        <f t="shared" si="485"/>
        <v>ns</v>
      </c>
      <c r="CO147" s="231" t="str">
        <f t="shared" si="485"/>
        <v>ns</v>
      </c>
      <c r="CP147" s="231" t="str">
        <f t="shared" si="485"/>
        <v>ns</v>
      </c>
      <c r="CQ147" s="231" t="str">
        <f t="shared" si="485"/>
        <v>ns</v>
      </c>
      <c r="CR147" s="231" t="str">
        <f t="shared" si="485"/>
        <v>ns</v>
      </c>
      <c r="CS147" s="231" t="str">
        <f t="shared" si="486"/>
        <v>ns</v>
      </c>
      <c r="CT147" s="231" t="str">
        <f t="shared" si="486"/>
        <v>ns</v>
      </c>
      <c r="CU147" s="231" t="str">
        <f t="shared" si="486"/>
        <v>ns</v>
      </c>
      <c r="CV147" s="231" t="str">
        <f t="shared" si="486"/>
        <v>ns</v>
      </c>
      <c r="CW147" s="231" t="str">
        <f t="shared" si="486"/>
        <v>ns</v>
      </c>
      <c r="CX147" s="231" t="str">
        <f t="shared" si="486"/>
        <v>ns</v>
      </c>
      <c r="CY147" s="231" t="str">
        <f t="shared" si="486"/>
        <v>ns</v>
      </c>
      <c r="CZ147" s="231" t="str">
        <f t="shared" si="486"/>
        <v>ns</v>
      </c>
      <c r="DA147" s="231" t="str">
        <f t="shared" si="486"/>
        <v/>
      </c>
      <c r="DB147" s="231" t="str">
        <f t="shared" si="486"/>
        <v/>
      </c>
      <c r="DC147" s="231" t="str">
        <f t="shared" si="487"/>
        <v/>
      </c>
      <c r="DD147" s="231" t="str">
        <f t="shared" si="487"/>
        <v/>
      </c>
      <c r="DE147" s="231" t="str">
        <f t="shared" si="487"/>
        <v/>
      </c>
      <c r="DF147" s="231" t="str">
        <f t="shared" si="487"/>
        <v/>
      </c>
      <c r="DG147" s="231" t="str">
        <f t="shared" si="487"/>
        <v/>
      </c>
      <c r="DH147" s="231" t="str">
        <f t="shared" si="487"/>
        <v/>
      </c>
      <c r="DI147" s="231" t="str">
        <f t="shared" si="487"/>
        <v/>
      </c>
      <c r="DJ147" s="231" t="str">
        <f t="shared" si="487"/>
        <v/>
      </c>
      <c r="DK147" s="231" t="str">
        <f t="shared" si="487"/>
        <v/>
      </c>
      <c r="DL147" s="231" t="str">
        <f t="shared" si="487"/>
        <v/>
      </c>
      <c r="DM147" s="231" t="str">
        <f t="shared" si="488"/>
        <v/>
      </c>
      <c r="DN147" s="231" t="str">
        <f t="shared" si="488"/>
        <v/>
      </c>
      <c r="DO147" s="231" t="str">
        <f t="shared" si="488"/>
        <v/>
      </c>
      <c r="DP147" s="231" t="str">
        <f t="shared" si="488"/>
        <v/>
      </c>
      <c r="DQ147" s="231" t="str">
        <f t="shared" si="488"/>
        <v/>
      </c>
      <c r="DR147" s="231" t="str">
        <f t="shared" si="488"/>
        <v/>
      </c>
      <c r="DS147" s="231" t="str">
        <f t="shared" si="488"/>
        <v/>
      </c>
      <c r="DT147" s="231" t="str">
        <f t="shared" si="488"/>
        <v/>
      </c>
      <c r="DU147" s="231" t="str">
        <f t="shared" si="488"/>
        <v/>
      </c>
      <c r="DV147" s="231" t="str">
        <f t="shared" si="488"/>
        <v/>
      </c>
      <c r="DW147" s="232"/>
      <c r="DX147" s="232"/>
      <c r="DZ147" s="212">
        <f t="shared" si="372"/>
        <v>29</v>
      </c>
      <c r="EA147" s="224">
        <f t="shared" si="475"/>
        <v>0</v>
      </c>
      <c r="EB147" s="225">
        <f t="shared" si="478"/>
        <v>0</v>
      </c>
      <c r="EC147" s="225">
        <f t="shared" si="478"/>
        <v>0</v>
      </c>
      <c r="ED147" s="225">
        <f t="shared" si="478"/>
        <v>0</v>
      </c>
      <c r="EE147" s="225">
        <f t="shared" si="478"/>
        <v>0</v>
      </c>
      <c r="EF147" s="225">
        <f t="shared" si="352"/>
        <v>0</v>
      </c>
      <c r="EG147" s="225">
        <f t="shared" si="353"/>
        <v>0</v>
      </c>
      <c r="EH147" s="212"/>
      <c r="EI147" s="212"/>
      <c r="EJ147" s="212"/>
      <c r="EK147" s="214"/>
      <c r="EL147" s="212">
        <f t="shared" si="373"/>
        <v>29</v>
      </c>
      <c r="EM147" s="224">
        <f t="shared" si="477"/>
        <v>0</v>
      </c>
      <c r="EN147" s="225">
        <f>IFERROR(INDEX(RTO3CF,$EL147,'ANVA-MDS'!EB$7),0)</f>
        <v>0</v>
      </c>
      <c r="EO147" s="225">
        <f>IFERROR(INDEX(RTO3CF,$EL147,'ANVA-MDS'!EC$7),0)</f>
        <v>0</v>
      </c>
      <c r="EP147" s="225">
        <f>IFERROR(INDEX(RTO3CF,$EL147,'ANVA-MDS'!ED$7),0)</f>
        <v>0</v>
      </c>
      <c r="EQ147" s="225">
        <f>IFERROR(INDEX(RTO3CF,$EL147,'ANVA-MDS'!EE$7),0)</f>
        <v>0</v>
      </c>
      <c r="ER147" s="225">
        <f t="shared" si="355"/>
        <v>0</v>
      </c>
      <c r="ES147" s="225">
        <f t="shared" si="356"/>
        <v>0</v>
      </c>
      <c r="ET147" s="212"/>
      <c r="EU147" s="212"/>
      <c r="EV147" s="212"/>
      <c r="EW147" s="214"/>
      <c r="EX147" s="225">
        <f t="shared" si="357"/>
        <v>0</v>
      </c>
      <c r="EY147" s="214"/>
      <c r="EZ147" s="214"/>
    </row>
    <row r="148" spans="9:156" ht="12.75" customHeight="1" x14ac:dyDescent="0.25">
      <c r="J148" s="228">
        <v>29</v>
      </c>
      <c r="K148" s="229">
        <f t="shared" si="461"/>
        <v>0</v>
      </c>
      <c r="L148" s="230">
        <f t="shared" si="462"/>
        <v>2.1000000000000001E-4</v>
      </c>
      <c r="M148" s="230" t="str">
        <f t="shared" si="479"/>
        <v>ns</v>
      </c>
      <c r="N148" s="230" t="str">
        <f t="shared" si="479"/>
        <v>ns</v>
      </c>
      <c r="O148" s="230" t="str">
        <f t="shared" si="479"/>
        <v>ns</v>
      </c>
      <c r="P148" s="230" t="str">
        <f t="shared" si="479"/>
        <v>ns</v>
      </c>
      <c r="Q148" s="230" t="str">
        <f t="shared" si="479"/>
        <v>ns</v>
      </c>
      <c r="R148" s="230" t="str">
        <f t="shared" si="479"/>
        <v>ns</v>
      </c>
      <c r="S148" s="230" t="str">
        <f t="shared" si="479"/>
        <v>ns</v>
      </c>
      <c r="T148" s="230" t="str">
        <f t="shared" si="479"/>
        <v>ns</v>
      </c>
      <c r="U148" s="230" t="str">
        <f t="shared" si="479"/>
        <v>ns</v>
      </c>
      <c r="V148" s="230" t="str">
        <f t="shared" si="479"/>
        <v>ns</v>
      </c>
      <c r="W148" s="230" t="str">
        <f t="shared" si="480"/>
        <v>ns</v>
      </c>
      <c r="X148" s="230" t="str">
        <f t="shared" si="480"/>
        <v>ns</v>
      </c>
      <c r="Y148" s="230" t="str">
        <f t="shared" si="480"/>
        <v>ns</v>
      </c>
      <c r="Z148" s="230" t="str">
        <f t="shared" si="480"/>
        <v>ns</v>
      </c>
      <c r="AA148" s="230" t="str">
        <f t="shared" si="480"/>
        <v>ns</v>
      </c>
      <c r="AB148" s="230" t="str">
        <f t="shared" si="480"/>
        <v>ns</v>
      </c>
      <c r="AC148" s="230" t="str">
        <f t="shared" si="480"/>
        <v>ns</v>
      </c>
      <c r="AD148" s="230" t="str">
        <f t="shared" si="480"/>
        <v>ns</v>
      </c>
      <c r="AE148" s="230" t="str">
        <f t="shared" si="480"/>
        <v>ns</v>
      </c>
      <c r="AF148" s="230" t="str">
        <f t="shared" si="480"/>
        <v>ns</v>
      </c>
      <c r="AG148" s="230" t="str">
        <f t="shared" si="481"/>
        <v>ns</v>
      </c>
      <c r="AH148" s="230" t="str">
        <f t="shared" si="481"/>
        <v>ns</v>
      </c>
      <c r="AI148" s="230" t="str">
        <f t="shared" si="481"/>
        <v>ns</v>
      </c>
      <c r="AJ148" s="230" t="str">
        <f t="shared" si="481"/>
        <v>ns</v>
      </c>
      <c r="AK148" s="230" t="str">
        <f t="shared" si="481"/>
        <v>ns</v>
      </c>
      <c r="AL148" s="230" t="str">
        <f t="shared" si="481"/>
        <v>ns</v>
      </c>
      <c r="AM148" s="230" t="str">
        <f t="shared" si="481"/>
        <v>ns</v>
      </c>
      <c r="AN148" s="230" t="str">
        <f t="shared" si="481"/>
        <v>ns</v>
      </c>
      <c r="AO148" s="230" t="str">
        <f t="shared" si="481"/>
        <v>ns</v>
      </c>
      <c r="AP148" s="230" t="str">
        <f t="shared" si="481"/>
        <v/>
      </c>
      <c r="AQ148" s="230" t="str">
        <f t="shared" si="482"/>
        <v/>
      </c>
      <c r="AR148" s="230" t="str">
        <f t="shared" si="482"/>
        <v/>
      </c>
      <c r="AS148" s="230" t="str">
        <f t="shared" si="482"/>
        <v/>
      </c>
      <c r="AT148" s="230" t="str">
        <f t="shared" si="482"/>
        <v/>
      </c>
      <c r="AU148" s="230" t="str">
        <f t="shared" si="482"/>
        <v/>
      </c>
      <c r="AV148" s="230" t="str">
        <f t="shared" si="482"/>
        <v/>
      </c>
      <c r="AW148" s="230" t="str">
        <f t="shared" si="482"/>
        <v/>
      </c>
      <c r="AX148" s="230" t="str">
        <f t="shared" si="482"/>
        <v/>
      </c>
      <c r="AY148" s="230" t="str">
        <f t="shared" si="482"/>
        <v/>
      </c>
      <c r="AZ148" s="230" t="str">
        <f t="shared" si="482"/>
        <v/>
      </c>
      <c r="BA148" s="230" t="str">
        <f t="shared" si="483"/>
        <v/>
      </c>
      <c r="BB148" s="230" t="str">
        <f t="shared" si="483"/>
        <v/>
      </c>
      <c r="BC148" s="230" t="str">
        <f t="shared" si="483"/>
        <v/>
      </c>
      <c r="BD148" s="230" t="str">
        <f t="shared" si="483"/>
        <v/>
      </c>
      <c r="BE148" s="230" t="str">
        <f t="shared" si="483"/>
        <v/>
      </c>
      <c r="BF148" s="230" t="str">
        <f t="shared" si="483"/>
        <v/>
      </c>
      <c r="BG148" s="230" t="str">
        <f t="shared" si="483"/>
        <v/>
      </c>
      <c r="BH148" s="230" t="str">
        <f t="shared" si="483"/>
        <v/>
      </c>
      <c r="BI148" s="230" t="str">
        <f t="shared" si="483"/>
        <v/>
      </c>
      <c r="BJ148" s="230" t="str">
        <f t="shared" si="483"/>
        <v/>
      </c>
      <c r="BS148" s="197"/>
      <c r="BT148" s="197"/>
      <c r="BV148" s="228">
        <v>29</v>
      </c>
      <c r="BW148" s="229">
        <f t="shared" si="468"/>
        <v>0</v>
      </c>
      <c r="BX148" s="230">
        <f t="shared" si="469"/>
        <v>2.1000000000000001E-4</v>
      </c>
      <c r="BY148" s="231" t="str">
        <f t="shared" si="484"/>
        <v>s</v>
      </c>
      <c r="BZ148" s="231" t="str">
        <f t="shared" si="484"/>
        <v>s</v>
      </c>
      <c r="CA148" s="231" t="str">
        <f t="shared" si="484"/>
        <v>s</v>
      </c>
      <c r="CB148" s="231" t="str">
        <f t="shared" si="484"/>
        <v>s</v>
      </c>
      <c r="CC148" s="231" t="str">
        <f t="shared" si="484"/>
        <v>s</v>
      </c>
      <c r="CD148" s="231" t="str">
        <f t="shared" si="484"/>
        <v>s</v>
      </c>
      <c r="CE148" s="231" t="str">
        <f t="shared" si="484"/>
        <v>s</v>
      </c>
      <c r="CF148" s="231" t="str">
        <f t="shared" si="484"/>
        <v>s</v>
      </c>
      <c r="CG148" s="231" t="str">
        <f t="shared" si="484"/>
        <v>s</v>
      </c>
      <c r="CH148" s="231" t="str">
        <f t="shared" si="484"/>
        <v>s</v>
      </c>
      <c r="CI148" s="231" t="str">
        <f t="shared" si="485"/>
        <v>s</v>
      </c>
      <c r="CJ148" s="231" t="str">
        <f t="shared" si="485"/>
        <v>s</v>
      </c>
      <c r="CK148" s="231" t="str">
        <f t="shared" si="485"/>
        <v>ns</v>
      </c>
      <c r="CL148" s="231" t="str">
        <f t="shared" si="485"/>
        <v>ns</v>
      </c>
      <c r="CM148" s="231" t="str">
        <f t="shared" si="485"/>
        <v>ns</v>
      </c>
      <c r="CN148" s="231" t="str">
        <f t="shared" si="485"/>
        <v>ns</v>
      </c>
      <c r="CO148" s="231" t="str">
        <f t="shared" si="485"/>
        <v>ns</v>
      </c>
      <c r="CP148" s="231" t="str">
        <f t="shared" si="485"/>
        <v>ns</v>
      </c>
      <c r="CQ148" s="231" t="str">
        <f t="shared" si="485"/>
        <v>ns</v>
      </c>
      <c r="CR148" s="231" t="str">
        <f t="shared" si="485"/>
        <v>ns</v>
      </c>
      <c r="CS148" s="231" t="str">
        <f t="shared" si="486"/>
        <v>ns</v>
      </c>
      <c r="CT148" s="231" t="str">
        <f t="shared" si="486"/>
        <v>ns</v>
      </c>
      <c r="CU148" s="231" t="str">
        <f t="shared" si="486"/>
        <v>ns</v>
      </c>
      <c r="CV148" s="231" t="str">
        <f t="shared" si="486"/>
        <v>ns</v>
      </c>
      <c r="CW148" s="231" t="str">
        <f t="shared" si="486"/>
        <v>ns</v>
      </c>
      <c r="CX148" s="231" t="str">
        <f t="shared" si="486"/>
        <v>ns</v>
      </c>
      <c r="CY148" s="231" t="str">
        <f t="shared" si="486"/>
        <v>ns</v>
      </c>
      <c r="CZ148" s="231" t="str">
        <f t="shared" si="486"/>
        <v>ns</v>
      </c>
      <c r="DA148" s="231" t="str">
        <f t="shared" si="486"/>
        <v>ns</v>
      </c>
      <c r="DB148" s="231" t="str">
        <f t="shared" si="486"/>
        <v/>
      </c>
      <c r="DC148" s="231" t="str">
        <f t="shared" si="487"/>
        <v/>
      </c>
      <c r="DD148" s="231" t="str">
        <f t="shared" si="487"/>
        <v/>
      </c>
      <c r="DE148" s="231" t="str">
        <f t="shared" si="487"/>
        <v/>
      </c>
      <c r="DF148" s="231" t="str">
        <f t="shared" si="487"/>
        <v/>
      </c>
      <c r="DG148" s="231" t="str">
        <f t="shared" si="487"/>
        <v/>
      </c>
      <c r="DH148" s="231" t="str">
        <f t="shared" si="487"/>
        <v/>
      </c>
      <c r="DI148" s="231" t="str">
        <f t="shared" si="487"/>
        <v/>
      </c>
      <c r="DJ148" s="231" t="str">
        <f t="shared" si="487"/>
        <v/>
      </c>
      <c r="DK148" s="231" t="str">
        <f t="shared" si="487"/>
        <v/>
      </c>
      <c r="DL148" s="231" t="str">
        <f t="shared" si="487"/>
        <v/>
      </c>
      <c r="DM148" s="231" t="str">
        <f t="shared" si="488"/>
        <v/>
      </c>
      <c r="DN148" s="231" t="str">
        <f t="shared" si="488"/>
        <v/>
      </c>
      <c r="DO148" s="231" t="str">
        <f t="shared" si="488"/>
        <v/>
      </c>
      <c r="DP148" s="231" t="str">
        <f t="shared" si="488"/>
        <v/>
      </c>
      <c r="DQ148" s="231" t="str">
        <f t="shared" si="488"/>
        <v/>
      </c>
      <c r="DR148" s="231" t="str">
        <f t="shared" si="488"/>
        <v/>
      </c>
      <c r="DS148" s="231" t="str">
        <f t="shared" si="488"/>
        <v/>
      </c>
      <c r="DT148" s="231" t="str">
        <f t="shared" si="488"/>
        <v/>
      </c>
      <c r="DU148" s="231" t="str">
        <f t="shared" si="488"/>
        <v/>
      </c>
      <c r="DV148" s="231" t="str">
        <f t="shared" si="488"/>
        <v/>
      </c>
      <c r="DW148" s="232"/>
      <c r="DX148" s="232"/>
      <c r="DY148" s="197"/>
      <c r="DZ148" s="212">
        <f t="shared" si="372"/>
        <v>30</v>
      </c>
      <c r="EA148" s="224">
        <f t="shared" si="475"/>
        <v>0</v>
      </c>
      <c r="EB148" s="225">
        <f t="shared" si="478"/>
        <v>0</v>
      </c>
      <c r="EC148" s="225">
        <f t="shared" si="478"/>
        <v>0</v>
      </c>
      <c r="ED148" s="225">
        <f t="shared" si="478"/>
        <v>0</v>
      </c>
      <c r="EE148" s="225">
        <f t="shared" si="478"/>
        <v>0</v>
      </c>
      <c r="EF148" s="225">
        <f t="shared" si="352"/>
        <v>0</v>
      </c>
      <c r="EG148" s="225">
        <f t="shared" si="353"/>
        <v>0</v>
      </c>
      <c r="EH148" s="212"/>
      <c r="EI148" s="212"/>
      <c r="EJ148" s="212"/>
      <c r="EK148" s="214"/>
      <c r="EL148" s="212">
        <f t="shared" si="373"/>
        <v>30</v>
      </c>
      <c r="EM148" s="224">
        <f t="shared" si="477"/>
        <v>0</v>
      </c>
      <c r="EN148" s="225">
        <f>IFERROR(INDEX(RTO3CF,$EL148,'ANVA-MDS'!EB$7),0)</f>
        <v>0</v>
      </c>
      <c r="EO148" s="225">
        <f>IFERROR(INDEX(RTO3CF,$EL148,'ANVA-MDS'!EC$7),0)</f>
        <v>0</v>
      </c>
      <c r="EP148" s="225">
        <f>IFERROR(INDEX(RTO3CF,$EL148,'ANVA-MDS'!ED$7),0)</f>
        <v>0</v>
      </c>
      <c r="EQ148" s="225">
        <f>IFERROR(INDEX(RTO3CF,$EL148,'ANVA-MDS'!EE$7),0)</f>
        <v>0</v>
      </c>
      <c r="ER148" s="225">
        <f t="shared" si="355"/>
        <v>0</v>
      </c>
      <c r="ES148" s="225">
        <f t="shared" si="356"/>
        <v>0</v>
      </c>
      <c r="ET148" s="212"/>
      <c r="EU148" s="212"/>
      <c r="EV148" s="212"/>
      <c r="EW148" s="214"/>
      <c r="EX148" s="225">
        <f t="shared" si="357"/>
        <v>0</v>
      </c>
      <c r="EY148" s="214"/>
      <c r="EZ148" s="214"/>
    </row>
    <row r="149" spans="9:156" ht="12.75" customHeight="1" x14ac:dyDescent="0.25">
      <c r="J149" s="228">
        <v>30</v>
      </c>
      <c r="K149" s="229">
        <f t="shared" si="461"/>
        <v>0</v>
      </c>
      <c r="L149" s="230">
        <f t="shared" si="462"/>
        <v>2.0000000000000001E-4</v>
      </c>
      <c r="M149" s="230" t="str">
        <f t="shared" si="479"/>
        <v>ns</v>
      </c>
      <c r="N149" s="230" t="str">
        <f t="shared" si="479"/>
        <v>ns</v>
      </c>
      <c r="O149" s="230" t="str">
        <f t="shared" si="479"/>
        <v>ns</v>
      </c>
      <c r="P149" s="230" t="str">
        <f t="shared" si="479"/>
        <v>ns</v>
      </c>
      <c r="Q149" s="230" t="str">
        <f t="shared" si="479"/>
        <v>ns</v>
      </c>
      <c r="R149" s="230" t="str">
        <f t="shared" si="479"/>
        <v>ns</v>
      </c>
      <c r="S149" s="230" t="str">
        <f t="shared" si="479"/>
        <v>ns</v>
      </c>
      <c r="T149" s="230" t="str">
        <f t="shared" si="479"/>
        <v>ns</v>
      </c>
      <c r="U149" s="230" t="str">
        <f t="shared" si="479"/>
        <v>ns</v>
      </c>
      <c r="V149" s="230" t="str">
        <f t="shared" si="479"/>
        <v>ns</v>
      </c>
      <c r="W149" s="230" t="str">
        <f t="shared" si="480"/>
        <v>ns</v>
      </c>
      <c r="X149" s="230" t="str">
        <f t="shared" si="480"/>
        <v>ns</v>
      </c>
      <c r="Y149" s="230" t="str">
        <f t="shared" si="480"/>
        <v>ns</v>
      </c>
      <c r="Z149" s="230" t="str">
        <f t="shared" si="480"/>
        <v>ns</v>
      </c>
      <c r="AA149" s="230" t="str">
        <f t="shared" si="480"/>
        <v>ns</v>
      </c>
      <c r="AB149" s="230" t="str">
        <f t="shared" si="480"/>
        <v>ns</v>
      </c>
      <c r="AC149" s="230" t="str">
        <f t="shared" si="480"/>
        <v>ns</v>
      </c>
      <c r="AD149" s="230" t="str">
        <f t="shared" si="480"/>
        <v>ns</v>
      </c>
      <c r="AE149" s="230" t="str">
        <f t="shared" si="480"/>
        <v>ns</v>
      </c>
      <c r="AF149" s="230" t="str">
        <f t="shared" si="480"/>
        <v>ns</v>
      </c>
      <c r="AG149" s="230" t="str">
        <f t="shared" si="481"/>
        <v>ns</v>
      </c>
      <c r="AH149" s="230" t="str">
        <f t="shared" si="481"/>
        <v>ns</v>
      </c>
      <c r="AI149" s="230" t="str">
        <f t="shared" si="481"/>
        <v>ns</v>
      </c>
      <c r="AJ149" s="230" t="str">
        <f t="shared" si="481"/>
        <v>ns</v>
      </c>
      <c r="AK149" s="230" t="str">
        <f t="shared" si="481"/>
        <v>ns</v>
      </c>
      <c r="AL149" s="230" t="str">
        <f t="shared" si="481"/>
        <v>ns</v>
      </c>
      <c r="AM149" s="230" t="str">
        <f t="shared" si="481"/>
        <v>ns</v>
      </c>
      <c r="AN149" s="230" t="str">
        <f t="shared" si="481"/>
        <v>ns</v>
      </c>
      <c r="AO149" s="230" t="str">
        <f t="shared" si="481"/>
        <v>ns</v>
      </c>
      <c r="AP149" s="230" t="str">
        <f t="shared" si="481"/>
        <v>ns</v>
      </c>
      <c r="AQ149" s="230" t="str">
        <f t="shared" si="482"/>
        <v/>
      </c>
      <c r="AR149" s="230" t="str">
        <f t="shared" si="482"/>
        <v/>
      </c>
      <c r="AS149" s="230" t="str">
        <f t="shared" si="482"/>
        <v/>
      </c>
      <c r="AT149" s="230" t="str">
        <f t="shared" si="482"/>
        <v/>
      </c>
      <c r="AU149" s="230" t="str">
        <f t="shared" si="482"/>
        <v/>
      </c>
      <c r="AV149" s="230" t="str">
        <f t="shared" si="482"/>
        <v/>
      </c>
      <c r="AW149" s="230" t="str">
        <f t="shared" si="482"/>
        <v/>
      </c>
      <c r="AX149" s="230" t="str">
        <f t="shared" si="482"/>
        <v/>
      </c>
      <c r="AY149" s="230" t="str">
        <f t="shared" si="482"/>
        <v/>
      </c>
      <c r="AZ149" s="230" t="str">
        <f t="shared" si="482"/>
        <v/>
      </c>
      <c r="BA149" s="230" t="str">
        <f t="shared" si="483"/>
        <v/>
      </c>
      <c r="BB149" s="230" t="str">
        <f t="shared" si="483"/>
        <v/>
      </c>
      <c r="BC149" s="230" t="str">
        <f t="shared" si="483"/>
        <v/>
      </c>
      <c r="BD149" s="230" t="str">
        <f t="shared" si="483"/>
        <v/>
      </c>
      <c r="BE149" s="230" t="str">
        <f t="shared" si="483"/>
        <v/>
      </c>
      <c r="BF149" s="230" t="str">
        <f t="shared" si="483"/>
        <v/>
      </c>
      <c r="BG149" s="230" t="str">
        <f t="shared" si="483"/>
        <v/>
      </c>
      <c r="BH149" s="230" t="str">
        <f t="shared" si="483"/>
        <v/>
      </c>
      <c r="BI149" s="230" t="str">
        <f t="shared" si="483"/>
        <v/>
      </c>
      <c r="BJ149" s="230" t="str">
        <f t="shared" si="483"/>
        <v/>
      </c>
      <c r="BS149" s="197"/>
      <c r="BT149" s="197"/>
      <c r="BV149" s="228">
        <v>30</v>
      </c>
      <c r="BW149" s="229">
        <f t="shared" si="468"/>
        <v>0</v>
      </c>
      <c r="BX149" s="230">
        <f t="shared" si="469"/>
        <v>2.0000000000000001E-4</v>
      </c>
      <c r="BY149" s="231" t="str">
        <f t="shared" si="484"/>
        <v>s</v>
      </c>
      <c r="BZ149" s="231" t="str">
        <f t="shared" si="484"/>
        <v>s</v>
      </c>
      <c r="CA149" s="231" t="str">
        <f t="shared" si="484"/>
        <v>s</v>
      </c>
      <c r="CB149" s="231" t="str">
        <f t="shared" si="484"/>
        <v>s</v>
      </c>
      <c r="CC149" s="231" t="str">
        <f t="shared" si="484"/>
        <v>s</v>
      </c>
      <c r="CD149" s="231" t="str">
        <f t="shared" si="484"/>
        <v>s</v>
      </c>
      <c r="CE149" s="231" t="str">
        <f t="shared" si="484"/>
        <v>s</v>
      </c>
      <c r="CF149" s="231" t="str">
        <f t="shared" si="484"/>
        <v>s</v>
      </c>
      <c r="CG149" s="231" t="str">
        <f t="shared" si="484"/>
        <v>s</v>
      </c>
      <c r="CH149" s="231" t="str">
        <f t="shared" si="484"/>
        <v>s</v>
      </c>
      <c r="CI149" s="231" t="str">
        <f t="shared" si="485"/>
        <v>s</v>
      </c>
      <c r="CJ149" s="231" t="str">
        <f t="shared" si="485"/>
        <v>s</v>
      </c>
      <c r="CK149" s="231" t="str">
        <f t="shared" si="485"/>
        <v>ns</v>
      </c>
      <c r="CL149" s="231" t="str">
        <f t="shared" si="485"/>
        <v>ns</v>
      </c>
      <c r="CM149" s="231" t="str">
        <f t="shared" si="485"/>
        <v>ns</v>
      </c>
      <c r="CN149" s="231" t="str">
        <f t="shared" si="485"/>
        <v>ns</v>
      </c>
      <c r="CO149" s="231" t="str">
        <f t="shared" si="485"/>
        <v>ns</v>
      </c>
      <c r="CP149" s="231" t="str">
        <f t="shared" si="485"/>
        <v>ns</v>
      </c>
      <c r="CQ149" s="231" t="str">
        <f t="shared" si="485"/>
        <v>ns</v>
      </c>
      <c r="CR149" s="231" t="str">
        <f t="shared" si="485"/>
        <v>ns</v>
      </c>
      <c r="CS149" s="231" t="str">
        <f t="shared" si="486"/>
        <v>ns</v>
      </c>
      <c r="CT149" s="231" t="str">
        <f t="shared" si="486"/>
        <v>ns</v>
      </c>
      <c r="CU149" s="231" t="str">
        <f t="shared" si="486"/>
        <v>ns</v>
      </c>
      <c r="CV149" s="231" t="str">
        <f t="shared" si="486"/>
        <v>ns</v>
      </c>
      <c r="CW149" s="231" t="str">
        <f t="shared" si="486"/>
        <v>ns</v>
      </c>
      <c r="CX149" s="231" t="str">
        <f t="shared" si="486"/>
        <v>ns</v>
      </c>
      <c r="CY149" s="231" t="str">
        <f t="shared" si="486"/>
        <v>ns</v>
      </c>
      <c r="CZ149" s="231" t="str">
        <f t="shared" si="486"/>
        <v>ns</v>
      </c>
      <c r="DA149" s="231" t="str">
        <f t="shared" si="486"/>
        <v>ns</v>
      </c>
      <c r="DB149" s="231" t="str">
        <f t="shared" si="486"/>
        <v>ns</v>
      </c>
      <c r="DC149" s="231" t="str">
        <f t="shared" si="487"/>
        <v/>
      </c>
      <c r="DD149" s="231" t="str">
        <f t="shared" si="487"/>
        <v/>
      </c>
      <c r="DE149" s="231" t="str">
        <f t="shared" si="487"/>
        <v/>
      </c>
      <c r="DF149" s="231" t="str">
        <f t="shared" si="487"/>
        <v/>
      </c>
      <c r="DG149" s="231" t="str">
        <f t="shared" si="487"/>
        <v/>
      </c>
      <c r="DH149" s="231" t="str">
        <f t="shared" si="487"/>
        <v/>
      </c>
      <c r="DI149" s="231" t="str">
        <f t="shared" si="487"/>
        <v/>
      </c>
      <c r="DJ149" s="231" t="str">
        <f t="shared" si="487"/>
        <v/>
      </c>
      <c r="DK149" s="231" t="str">
        <f t="shared" si="487"/>
        <v/>
      </c>
      <c r="DL149" s="231" t="str">
        <f t="shared" si="487"/>
        <v/>
      </c>
      <c r="DM149" s="231" t="str">
        <f t="shared" si="488"/>
        <v/>
      </c>
      <c r="DN149" s="231" t="str">
        <f t="shared" si="488"/>
        <v/>
      </c>
      <c r="DO149" s="231" t="str">
        <f t="shared" si="488"/>
        <v/>
      </c>
      <c r="DP149" s="231" t="str">
        <f t="shared" si="488"/>
        <v/>
      </c>
      <c r="DQ149" s="231" t="str">
        <f t="shared" si="488"/>
        <v/>
      </c>
      <c r="DR149" s="231" t="str">
        <f t="shared" si="488"/>
        <v/>
      </c>
      <c r="DS149" s="231" t="str">
        <f t="shared" si="488"/>
        <v/>
      </c>
      <c r="DT149" s="231" t="str">
        <f t="shared" si="488"/>
        <v/>
      </c>
      <c r="DU149" s="231" t="str">
        <f t="shared" si="488"/>
        <v/>
      </c>
      <c r="DV149" s="231" t="str">
        <f t="shared" si="488"/>
        <v/>
      </c>
      <c r="DW149" s="232"/>
      <c r="DX149" s="232"/>
      <c r="DY149" s="243"/>
      <c r="DZ149" s="212">
        <f t="shared" si="372"/>
        <v>31</v>
      </c>
      <c r="EA149" s="224">
        <f t="shared" si="475"/>
        <v>0</v>
      </c>
      <c r="EB149" s="225">
        <f t="shared" si="478"/>
        <v>0</v>
      </c>
      <c r="EC149" s="225">
        <f t="shared" si="478"/>
        <v>0</v>
      </c>
      <c r="ED149" s="225">
        <f t="shared" si="478"/>
        <v>0</v>
      </c>
      <c r="EE149" s="225">
        <f t="shared" si="478"/>
        <v>0</v>
      </c>
      <c r="EF149" s="225">
        <f t="shared" si="352"/>
        <v>0</v>
      </c>
      <c r="EG149" s="225">
        <f t="shared" si="353"/>
        <v>0</v>
      </c>
      <c r="EH149" s="212"/>
      <c r="EI149" s="212"/>
      <c r="EJ149" s="212"/>
      <c r="EK149" s="214"/>
      <c r="EL149" s="212">
        <f t="shared" si="373"/>
        <v>31</v>
      </c>
      <c r="EM149" s="224">
        <f t="shared" si="477"/>
        <v>0</v>
      </c>
      <c r="EN149" s="225">
        <f>IFERROR(INDEX(RTO3CF,$EL149,'ANVA-MDS'!EB$7),0)</f>
        <v>0</v>
      </c>
      <c r="EO149" s="225">
        <f>IFERROR(INDEX(RTO3CF,$EL149,'ANVA-MDS'!EC$7),0)</f>
        <v>0</v>
      </c>
      <c r="EP149" s="225">
        <f>IFERROR(INDEX(RTO3CF,$EL149,'ANVA-MDS'!ED$7),0)</f>
        <v>0</v>
      </c>
      <c r="EQ149" s="225">
        <f>IFERROR(INDEX(RTO3CF,$EL149,'ANVA-MDS'!EE$7),0)</f>
        <v>0</v>
      </c>
      <c r="ER149" s="225">
        <f t="shared" si="355"/>
        <v>0</v>
      </c>
      <c r="ES149" s="225">
        <f t="shared" si="356"/>
        <v>0</v>
      </c>
      <c r="ET149" s="212"/>
      <c r="EU149" s="212"/>
      <c r="EV149" s="212"/>
      <c r="EW149" s="214"/>
      <c r="EX149" s="225">
        <f t="shared" si="357"/>
        <v>0</v>
      </c>
      <c r="EY149" s="214"/>
      <c r="EZ149" s="214"/>
    </row>
    <row r="150" spans="9:156" ht="12.75" customHeight="1" x14ac:dyDescent="0.25">
      <c r="J150" s="228">
        <v>31</v>
      </c>
      <c r="K150" s="229">
        <f t="shared" si="461"/>
        <v>0</v>
      </c>
      <c r="L150" s="230">
        <f t="shared" si="462"/>
        <v>1.9000000000000001E-4</v>
      </c>
      <c r="M150" s="230" t="str">
        <f t="shared" ref="M150:V159" si="489">IF(M$8&gt;$J150,"",IF($F$124&gt;$G$124,"ns",IF(ABS($L150-INDEX(RTO3SF_ORD,M$8,2))&gt;$B$139,"s","ns")))</f>
        <v>ns</v>
      </c>
      <c r="N150" s="230" t="str">
        <f t="shared" si="489"/>
        <v>ns</v>
      </c>
      <c r="O150" s="230" t="str">
        <f t="shared" si="489"/>
        <v>ns</v>
      </c>
      <c r="P150" s="230" t="str">
        <f t="shared" si="489"/>
        <v>ns</v>
      </c>
      <c r="Q150" s="230" t="str">
        <f t="shared" si="489"/>
        <v>ns</v>
      </c>
      <c r="R150" s="230" t="str">
        <f t="shared" si="489"/>
        <v>ns</v>
      </c>
      <c r="S150" s="230" t="str">
        <f t="shared" si="489"/>
        <v>ns</v>
      </c>
      <c r="T150" s="230" t="str">
        <f t="shared" si="489"/>
        <v>ns</v>
      </c>
      <c r="U150" s="230" t="str">
        <f t="shared" si="489"/>
        <v>ns</v>
      </c>
      <c r="V150" s="230" t="str">
        <f t="shared" si="489"/>
        <v>ns</v>
      </c>
      <c r="W150" s="230" t="str">
        <f t="shared" ref="W150:AF159" si="490">IF(W$8&gt;$J150,"",IF($F$124&gt;$G$124,"ns",IF(ABS($L150-INDEX(RTO3SF_ORD,W$8,2))&gt;$B$139,"s","ns")))</f>
        <v>ns</v>
      </c>
      <c r="X150" s="230" t="str">
        <f t="shared" si="490"/>
        <v>ns</v>
      </c>
      <c r="Y150" s="230" t="str">
        <f t="shared" si="490"/>
        <v>ns</v>
      </c>
      <c r="Z150" s="230" t="str">
        <f t="shared" si="490"/>
        <v>ns</v>
      </c>
      <c r="AA150" s="230" t="str">
        <f t="shared" si="490"/>
        <v>ns</v>
      </c>
      <c r="AB150" s="230" t="str">
        <f t="shared" si="490"/>
        <v>ns</v>
      </c>
      <c r="AC150" s="230" t="str">
        <f t="shared" si="490"/>
        <v>ns</v>
      </c>
      <c r="AD150" s="230" t="str">
        <f t="shared" si="490"/>
        <v>ns</v>
      </c>
      <c r="AE150" s="230" t="str">
        <f t="shared" si="490"/>
        <v>ns</v>
      </c>
      <c r="AF150" s="230" t="str">
        <f t="shared" si="490"/>
        <v>ns</v>
      </c>
      <c r="AG150" s="230" t="str">
        <f t="shared" ref="AG150:AP159" si="491">IF(AG$8&gt;$J150,"",IF($F$124&gt;$G$124,"ns",IF(ABS($L150-INDEX(RTO3SF_ORD,AG$8,2))&gt;$B$139,"s","ns")))</f>
        <v>ns</v>
      </c>
      <c r="AH150" s="230" t="str">
        <f t="shared" si="491"/>
        <v>ns</v>
      </c>
      <c r="AI150" s="230" t="str">
        <f t="shared" si="491"/>
        <v>ns</v>
      </c>
      <c r="AJ150" s="230" t="str">
        <f t="shared" si="491"/>
        <v>ns</v>
      </c>
      <c r="AK150" s="230" t="str">
        <f t="shared" si="491"/>
        <v>ns</v>
      </c>
      <c r="AL150" s="230" t="str">
        <f t="shared" si="491"/>
        <v>ns</v>
      </c>
      <c r="AM150" s="230" t="str">
        <f t="shared" si="491"/>
        <v>ns</v>
      </c>
      <c r="AN150" s="230" t="str">
        <f t="shared" si="491"/>
        <v>ns</v>
      </c>
      <c r="AO150" s="230" t="str">
        <f t="shared" si="491"/>
        <v>ns</v>
      </c>
      <c r="AP150" s="230" t="str">
        <f t="shared" si="491"/>
        <v>ns</v>
      </c>
      <c r="AQ150" s="230" t="str">
        <f t="shared" ref="AQ150:AZ159" si="492">IF(AQ$8&gt;$J150,"",IF($F$124&gt;$G$124,"ns",IF(ABS($L150-INDEX(RTO3SF_ORD,AQ$8,2))&gt;$B$139,"s","ns")))</f>
        <v>ns</v>
      </c>
      <c r="AR150" s="230" t="str">
        <f t="shared" si="492"/>
        <v/>
      </c>
      <c r="AS150" s="230" t="str">
        <f t="shared" si="492"/>
        <v/>
      </c>
      <c r="AT150" s="230" t="str">
        <f t="shared" si="492"/>
        <v/>
      </c>
      <c r="AU150" s="230" t="str">
        <f t="shared" si="492"/>
        <v/>
      </c>
      <c r="AV150" s="230" t="str">
        <f t="shared" si="492"/>
        <v/>
      </c>
      <c r="AW150" s="230" t="str">
        <f t="shared" si="492"/>
        <v/>
      </c>
      <c r="AX150" s="230" t="str">
        <f t="shared" si="492"/>
        <v/>
      </c>
      <c r="AY150" s="230" t="str">
        <f t="shared" si="492"/>
        <v/>
      </c>
      <c r="AZ150" s="230" t="str">
        <f t="shared" si="492"/>
        <v/>
      </c>
      <c r="BA150" s="230" t="str">
        <f t="shared" ref="BA150:BJ159" si="493">IF(BA$8&gt;$J150,"",IF($F$124&gt;$G$124,"ns",IF(ABS($L150-INDEX(RTO3SF_ORD,BA$8,2))&gt;$B$139,"s","ns")))</f>
        <v/>
      </c>
      <c r="BB150" s="230" t="str">
        <f t="shared" si="493"/>
        <v/>
      </c>
      <c r="BC150" s="230" t="str">
        <f t="shared" si="493"/>
        <v/>
      </c>
      <c r="BD150" s="230" t="str">
        <f t="shared" si="493"/>
        <v/>
      </c>
      <c r="BE150" s="230" t="str">
        <f t="shared" si="493"/>
        <v/>
      </c>
      <c r="BF150" s="230" t="str">
        <f t="shared" si="493"/>
        <v/>
      </c>
      <c r="BG150" s="230" t="str">
        <f t="shared" si="493"/>
        <v/>
      </c>
      <c r="BH150" s="230" t="str">
        <f t="shared" si="493"/>
        <v/>
      </c>
      <c r="BI150" s="230" t="str">
        <f t="shared" si="493"/>
        <v/>
      </c>
      <c r="BJ150" s="230" t="str">
        <f t="shared" si="493"/>
        <v/>
      </c>
      <c r="BS150" s="197"/>
      <c r="BT150" s="197"/>
      <c r="BV150" s="228">
        <v>31</v>
      </c>
      <c r="BW150" s="229">
        <f t="shared" si="468"/>
        <v>0</v>
      </c>
      <c r="BX150" s="230">
        <f t="shared" si="469"/>
        <v>1.9000000000000001E-4</v>
      </c>
      <c r="BY150" s="231" t="str">
        <f t="shared" ref="BY150:CH159" si="494">IF(BY$8&gt;$BV150,"",IF($BR$124&gt;$BS$124,"ns",IF(ABS($BX150-INDEX(RTO3CF_ORD,BY$8,2))&gt;$BN$139,"s","ns")))</f>
        <v>s</v>
      </c>
      <c r="BZ150" s="231" t="str">
        <f t="shared" si="494"/>
        <v>s</v>
      </c>
      <c r="CA150" s="231" t="str">
        <f t="shared" si="494"/>
        <v>s</v>
      </c>
      <c r="CB150" s="231" t="str">
        <f t="shared" si="494"/>
        <v>s</v>
      </c>
      <c r="CC150" s="231" t="str">
        <f t="shared" si="494"/>
        <v>s</v>
      </c>
      <c r="CD150" s="231" t="str">
        <f t="shared" si="494"/>
        <v>s</v>
      </c>
      <c r="CE150" s="231" t="str">
        <f t="shared" si="494"/>
        <v>s</v>
      </c>
      <c r="CF150" s="231" t="str">
        <f t="shared" si="494"/>
        <v>s</v>
      </c>
      <c r="CG150" s="231" t="str">
        <f t="shared" si="494"/>
        <v>s</v>
      </c>
      <c r="CH150" s="231" t="str">
        <f t="shared" si="494"/>
        <v>s</v>
      </c>
      <c r="CI150" s="231" t="str">
        <f t="shared" ref="CI150:CR159" si="495">IF(CI$8&gt;$BV150,"",IF($BR$124&gt;$BS$124,"ns",IF(ABS($BX150-INDEX(RTO3CF_ORD,CI$8,2))&gt;$BN$139,"s","ns")))</f>
        <v>s</v>
      </c>
      <c r="CJ150" s="231" t="str">
        <f t="shared" si="495"/>
        <v>s</v>
      </c>
      <c r="CK150" s="231" t="str">
        <f t="shared" si="495"/>
        <v>ns</v>
      </c>
      <c r="CL150" s="231" t="str">
        <f t="shared" si="495"/>
        <v>ns</v>
      </c>
      <c r="CM150" s="231" t="str">
        <f t="shared" si="495"/>
        <v>ns</v>
      </c>
      <c r="CN150" s="231" t="str">
        <f t="shared" si="495"/>
        <v>ns</v>
      </c>
      <c r="CO150" s="231" t="str">
        <f t="shared" si="495"/>
        <v>ns</v>
      </c>
      <c r="CP150" s="231" t="str">
        <f t="shared" si="495"/>
        <v>ns</v>
      </c>
      <c r="CQ150" s="231" t="str">
        <f t="shared" si="495"/>
        <v>ns</v>
      </c>
      <c r="CR150" s="231" t="str">
        <f t="shared" si="495"/>
        <v>ns</v>
      </c>
      <c r="CS150" s="231" t="str">
        <f t="shared" ref="CS150:DB159" si="496">IF(CS$8&gt;$BV150,"",IF($BR$124&gt;$BS$124,"ns",IF(ABS($BX150-INDEX(RTO3CF_ORD,CS$8,2))&gt;$BN$139,"s","ns")))</f>
        <v>ns</v>
      </c>
      <c r="CT150" s="231" t="str">
        <f t="shared" si="496"/>
        <v>ns</v>
      </c>
      <c r="CU150" s="231" t="str">
        <f t="shared" si="496"/>
        <v>ns</v>
      </c>
      <c r="CV150" s="231" t="str">
        <f t="shared" si="496"/>
        <v>ns</v>
      </c>
      <c r="CW150" s="231" t="str">
        <f t="shared" si="496"/>
        <v>ns</v>
      </c>
      <c r="CX150" s="231" t="str">
        <f t="shared" si="496"/>
        <v>ns</v>
      </c>
      <c r="CY150" s="231" t="str">
        <f t="shared" si="496"/>
        <v>ns</v>
      </c>
      <c r="CZ150" s="231" t="str">
        <f t="shared" si="496"/>
        <v>ns</v>
      </c>
      <c r="DA150" s="231" t="str">
        <f t="shared" si="496"/>
        <v>ns</v>
      </c>
      <c r="DB150" s="231" t="str">
        <f t="shared" si="496"/>
        <v>ns</v>
      </c>
      <c r="DC150" s="231" t="str">
        <f t="shared" ref="DC150:DL159" si="497">IF(DC$8&gt;$BV150,"",IF($BR$124&gt;$BS$124,"ns",IF(ABS($BX150-INDEX(RTO3CF_ORD,DC$8,2))&gt;$BN$139,"s","ns")))</f>
        <v>ns</v>
      </c>
      <c r="DD150" s="231" t="str">
        <f t="shared" si="497"/>
        <v/>
      </c>
      <c r="DE150" s="231" t="str">
        <f t="shared" si="497"/>
        <v/>
      </c>
      <c r="DF150" s="231" t="str">
        <f t="shared" si="497"/>
        <v/>
      </c>
      <c r="DG150" s="231" t="str">
        <f t="shared" si="497"/>
        <v/>
      </c>
      <c r="DH150" s="231" t="str">
        <f t="shared" si="497"/>
        <v/>
      </c>
      <c r="DI150" s="231" t="str">
        <f t="shared" si="497"/>
        <v/>
      </c>
      <c r="DJ150" s="231" t="str">
        <f t="shared" si="497"/>
        <v/>
      </c>
      <c r="DK150" s="231" t="str">
        <f t="shared" si="497"/>
        <v/>
      </c>
      <c r="DL150" s="231" t="str">
        <f t="shared" si="497"/>
        <v/>
      </c>
      <c r="DM150" s="231" t="str">
        <f t="shared" ref="DM150:DV159" si="498">IF(DM$8&gt;$BV150,"",IF($BR$124&gt;$BS$124,"ns",IF(ABS($BX150-INDEX(RTO3CF_ORD,DM$8,2))&gt;$BN$139,"s","ns")))</f>
        <v/>
      </c>
      <c r="DN150" s="231" t="str">
        <f t="shared" si="498"/>
        <v/>
      </c>
      <c r="DO150" s="231" t="str">
        <f t="shared" si="498"/>
        <v/>
      </c>
      <c r="DP150" s="231" t="str">
        <f t="shared" si="498"/>
        <v/>
      </c>
      <c r="DQ150" s="231" t="str">
        <f t="shared" si="498"/>
        <v/>
      </c>
      <c r="DR150" s="231" t="str">
        <f t="shared" si="498"/>
        <v/>
      </c>
      <c r="DS150" s="231" t="str">
        <f t="shared" si="498"/>
        <v/>
      </c>
      <c r="DT150" s="231" t="str">
        <f t="shared" si="498"/>
        <v/>
      </c>
      <c r="DU150" s="231" t="str">
        <f t="shared" si="498"/>
        <v/>
      </c>
      <c r="DV150" s="231" t="str">
        <f t="shared" si="498"/>
        <v/>
      </c>
      <c r="DW150" s="232"/>
      <c r="DX150" s="232"/>
      <c r="DY150" s="243"/>
      <c r="DZ150" s="212">
        <f t="shared" si="372"/>
        <v>32</v>
      </c>
      <c r="EA150" s="224">
        <f t="shared" si="475"/>
        <v>0</v>
      </c>
      <c r="EB150" s="225">
        <f t="shared" si="478"/>
        <v>0</v>
      </c>
      <c r="EC150" s="225">
        <f t="shared" si="478"/>
        <v>0</v>
      </c>
      <c r="ED150" s="225">
        <f t="shared" si="478"/>
        <v>0</v>
      </c>
      <c r="EE150" s="225">
        <f t="shared" si="478"/>
        <v>0</v>
      </c>
      <c r="EF150" s="225">
        <f t="shared" si="352"/>
        <v>0</v>
      </c>
      <c r="EG150" s="225">
        <f t="shared" si="353"/>
        <v>0</v>
      </c>
      <c r="EH150" s="212"/>
      <c r="EI150" s="212"/>
      <c r="EJ150" s="212"/>
      <c r="EK150" s="214"/>
      <c r="EL150" s="212">
        <f t="shared" si="373"/>
        <v>32</v>
      </c>
      <c r="EM150" s="224">
        <f t="shared" si="477"/>
        <v>0</v>
      </c>
      <c r="EN150" s="225">
        <f>IFERROR(INDEX(RTO3CF,$EL150,'ANVA-MDS'!EB$7),0)</f>
        <v>0</v>
      </c>
      <c r="EO150" s="225">
        <f>IFERROR(INDEX(RTO3CF,$EL150,'ANVA-MDS'!EC$7),0)</f>
        <v>0</v>
      </c>
      <c r="EP150" s="225">
        <f>IFERROR(INDEX(RTO3CF,$EL150,'ANVA-MDS'!ED$7),0)</f>
        <v>0</v>
      </c>
      <c r="EQ150" s="225">
        <f>IFERROR(INDEX(RTO3CF,$EL150,'ANVA-MDS'!EE$7),0)</f>
        <v>0</v>
      </c>
      <c r="ER150" s="225">
        <f t="shared" si="355"/>
        <v>0</v>
      </c>
      <c r="ES150" s="225">
        <f t="shared" si="356"/>
        <v>0</v>
      </c>
      <c r="ET150" s="212"/>
      <c r="EU150" s="212"/>
      <c r="EV150" s="212"/>
      <c r="EW150" s="214"/>
      <c r="EX150" s="225">
        <f t="shared" si="357"/>
        <v>0</v>
      </c>
      <c r="EY150" s="214"/>
      <c r="EZ150" s="214"/>
    </row>
    <row r="151" spans="9:156" ht="12.75" customHeight="1" x14ac:dyDescent="0.25">
      <c r="J151" s="228">
        <v>32</v>
      </c>
      <c r="K151" s="229">
        <f t="shared" si="461"/>
        <v>0</v>
      </c>
      <c r="L151" s="230">
        <f t="shared" si="462"/>
        <v>1.8000000000000001E-4</v>
      </c>
      <c r="M151" s="230" t="str">
        <f t="shared" si="489"/>
        <v>ns</v>
      </c>
      <c r="N151" s="230" t="str">
        <f t="shared" si="489"/>
        <v>ns</v>
      </c>
      <c r="O151" s="230" t="str">
        <f t="shared" si="489"/>
        <v>ns</v>
      </c>
      <c r="P151" s="230" t="str">
        <f t="shared" si="489"/>
        <v>ns</v>
      </c>
      <c r="Q151" s="230" t="str">
        <f t="shared" si="489"/>
        <v>ns</v>
      </c>
      <c r="R151" s="230" t="str">
        <f t="shared" si="489"/>
        <v>ns</v>
      </c>
      <c r="S151" s="230" t="str">
        <f t="shared" si="489"/>
        <v>ns</v>
      </c>
      <c r="T151" s="230" t="str">
        <f t="shared" si="489"/>
        <v>ns</v>
      </c>
      <c r="U151" s="230" t="str">
        <f t="shared" si="489"/>
        <v>ns</v>
      </c>
      <c r="V151" s="230" t="str">
        <f t="shared" si="489"/>
        <v>ns</v>
      </c>
      <c r="W151" s="230" t="str">
        <f t="shared" si="490"/>
        <v>ns</v>
      </c>
      <c r="X151" s="230" t="str">
        <f t="shared" si="490"/>
        <v>ns</v>
      </c>
      <c r="Y151" s="230" t="str">
        <f t="shared" si="490"/>
        <v>ns</v>
      </c>
      <c r="Z151" s="230" t="str">
        <f t="shared" si="490"/>
        <v>ns</v>
      </c>
      <c r="AA151" s="230" t="str">
        <f t="shared" si="490"/>
        <v>ns</v>
      </c>
      <c r="AB151" s="230" t="str">
        <f t="shared" si="490"/>
        <v>ns</v>
      </c>
      <c r="AC151" s="230" t="str">
        <f t="shared" si="490"/>
        <v>ns</v>
      </c>
      <c r="AD151" s="230" t="str">
        <f t="shared" si="490"/>
        <v>ns</v>
      </c>
      <c r="AE151" s="230" t="str">
        <f t="shared" si="490"/>
        <v>ns</v>
      </c>
      <c r="AF151" s="230" t="str">
        <f t="shared" si="490"/>
        <v>ns</v>
      </c>
      <c r="AG151" s="230" t="str">
        <f t="shared" si="491"/>
        <v>ns</v>
      </c>
      <c r="AH151" s="230" t="str">
        <f t="shared" si="491"/>
        <v>ns</v>
      </c>
      <c r="AI151" s="230" t="str">
        <f t="shared" si="491"/>
        <v>ns</v>
      </c>
      <c r="AJ151" s="230" t="str">
        <f t="shared" si="491"/>
        <v>ns</v>
      </c>
      <c r="AK151" s="230" t="str">
        <f t="shared" si="491"/>
        <v>ns</v>
      </c>
      <c r="AL151" s="230" t="str">
        <f t="shared" si="491"/>
        <v>ns</v>
      </c>
      <c r="AM151" s="230" t="str">
        <f t="shared" si="491"/>
        <v>ns</v>
      </c>
      <c r="AN151" s="230" t="str">
        <f t="shared" si="491"/>
        <v>ns</v>
      </c>
      <c r="AO151" s="230" t="str">
        <f t="shared" si="491"/>
        <v>ns</v>
      </c>
      <c r="AP151" s="230" t="str">
        <f t="shared" si="491"/>
        <v>ns</v>
      </c>
      <c r="AQ151" s="230" t="str">
        <f t="shared" si="492"/>
        <v>ns</v>
      </c>
      <c r="AR151" s="230" t="str">
        <f t="shared" si="492"/>
        <v>ns</v>
      </c>
      <c r="AS151" s="230" t="str">
        <f t="shared" si="492"/>
        <v/>
      </c>
      <c r="AT151" s="230" t="str">
        <f t="shared" si="492"/>
        <v/>
      </c>
      <c r="AU151" s="230" t="str">
        <f t="shared" si="492"/>
        <v/>
      </c>
      <c r="AV151" s="230" t="str">
        <f t="shared" si="492"/>
        <v/>
      </c>
      <c r="AW151" s="230" t="str">
        <f t="shared" si="492"/>
        <v/>
      </c>
      <c r="AX151" s="230" t="str">
        <f t="shared" si="492"/>
        <v/>
      </c>
      <c r="AY151" s="230" t="str">
        <f t="shared" si="492"/>
        <v/>
      </c>
      <c r="AZ151" s="230" t="str">
        <f t="shared" si="492"/>
        <v/>
      </c>
      <c r="BA151" s="230" t="str">
        <f t="shared" si="493"/>
        <v/>
      </c>
      <c r="BB151" s="230" t="str">
        <f t="shared" si="493"/>
        <v/>
      </c>
      <c r="BC151" s="230" t="str">
        <f t="shared" si="493"/>
        <v/>
      </c>
      <c r="BD151" s="230" t="str">
        <f t="shared" si="493"/>
        <v/>
      </c>
      <c r="BE151" s="230" t="str">
        <f t="shared" si="493"/>
        <v/>
      </c>
      <c r="BF151" s="230" t="str">
        <f t="shared" si="493"/>
        <v/>
      </c>
      <c r="BG151" s="230" t="str">
        <f t="shared" si="493"/>
        <v/>
      </c>
      <c r="BH151" s="230" t="str">
        <f t="shared" si="493"/>
        <v/>
      </c>
      <c r="BI151" s="230" t="str">
        <f t="shared" si="493"/>
        <v/>
      </c>
      <c r="BJ151" s="230" t="str">
        <f t="shared" si="493"/>
        <v/>
      </c>
      <c r="BS151" s="197"/>
      <c r="BT151" s="197"/>
      <c r="BV151" s="228">
        <v>32</v>
      </c>
      <c r="BW151" s="229">
        <f t="shared" si="468"/>
        <v>0</v>
      </c>
      <c r="BX151" s="230">
        <f t="shared" si="469"/>
        <v>1.8000000000000001E-4</v>
      </c>
      <c r="BY151" s="231" t="str">
        <f t="shared" si="494"/>
        <v>s</v>
      </c>
      <c r="BZ151" s="231" t="str">
        <f t="shared" si="494"/>
        <v>s</v>
      </c>
      <c r="CA151" s="231" t="str">
        <f t="shared" si="494"/>
        <v>s</v>
      </c>
      <c r="CB151" s="231" t="str">
        <f t="shared" si="494"/>
        <v>s</v>
      </c>
      <c r="CC151" s="231" t="str">
        <f t="shared" si="494"/>
        <v>s</v>
      </c>
      <c r="CD151" s="231" t="str">
        <f t="shared" si="494"/>
        <v>s</v>
      </c>
      <c r="CE151" s="231" t="str">
        <f t="shared" si="494"/>
        <v>s</v>
      </c>
      <c r="CF151" s="231" t="str">
        <f t="shared" si="494"/>
        <v>s</v>
      </c>
      <c r="CG151" s="231" t="str">
        <f t="shared" si="494"/>
        <v>s</v>
      </c>
      <c r="CH151" s="231" t="str">
        <f t="shared" si="494"/>
        <v>s</v>
      </c>
      <c r="CI151" s="231" t="str">
        <f t="shared" si="495"/>
        <v>s</v>
      </c>
      <c r="CJ151" s="231" t="str">
        <f t="shared" si="495"/>
        <v>s</v>
      </c>
      <c r="CK151" s="231" t="str">
        <f t="shared" si="495"/>
        <v>ns</v>
      </c>
      <c r="CL151" s="231" t="str">
        <f t="shared" si="495"/>
        <v>ns</v>
      </c>
      <c r="CM151" s="231" t="str">
        <f t="shared" si="495"/>
        <v>ns</v>
      </c>
      <c r="CN151" s="231" t="str">
        <f t="shared" si="495"/>
        <v>ns</v>
      </c>
      <c r="CO151" s="231" t="str">
        <f t="shared" si="495"/>
        <v>ns</v>
      </c>
      <c r="CP151" s="231" t="str">
        <f t="shared" si="495"/>
        <v>ns</v>
      </c>
      <c r="CQ151" s="231" t="str">
        <f t="shared" si="495"/>
        <v>ns</v>
      </c>
      <c r="CR151" s="231" t="str">
        <f t="shared" si="495"/>
        <v>ns</v>
      </c>
      <c r="CS151" s="231" t="str">
        <f t="shared" si="496"/>
        <v>ns</v>
      </c>
      <c r="CT151" s="231" t="str">
        <f t="shared" si="496"/>
        <v>ns</v>
      </c>
      <c r="CU151" s="231" t="str">
        <f t="shared" si="496"/>
        <v>ns</v>
      </c>
      <c r="CV151" s="231" t="str">
        <f t="shared" si="496"/>
        <v>ns</v>
      </c>
      <c r="CW151" s="231" t="str">
        <f t="shared" si="496"/>
        <v>ns</v>
      </c>
      <c r="CX151" s="231" t="str">
        <f t="shared" si="496"/>
        <v>ns</v>
      </c>
      <c r="CY151" s="231" t="str">
        <f t="shared" si="496"/>
        <v>ns</v>
      </c>
      <c r="CZ151" s="231" t="str">
        <f t="shared" si="496"/>
        <v>ns</v>
      </c>
      <c r="DA151" s="231" t="str">
        <f t="shared" si="496"/>
        <v>ns</v>
      </c>
      <c r="DB151" s="231" t="str">
        <f t="shared" si="496"/>
        <v>ns</v>
      </c>
      <c r="DC151" s="231" t="str">
        <f t="shared" si="497"/>
        <v>ns</v>
      </c>
      <c r="DD151" s="231" t="str">
        <f t="shared" si="497"/>
        <v>ns</v>
      </c>
      <c r="DE151" s="231" t="str">
        <f t="shared" si="497"/>
        <v/>
      </c>
      <c r="DF151" s="231" t="str">
        <f t="shared" si="497"/>
        <v/>
      </c>
      <c r="DG151" s="231" t="str">
        <f t="shared" si="497"/>
        <v/>
      </c>
      <c r="DH151" s="231" t="str">
        <f t="shared" si="497"/>
        <v/>
      </c>
      <c r="DI151" s="231" t="str">
        <f t="shared" si="497"/>
        <v/>
      </c>
      <c r="DJ151" s="231" t="str">
        <f t="shared" si="497"/>
        <v/>
      </c>
      <c r="DK151" s="231" t="str">
        <f t="shared" si="497"/>
        <v/>
      </c>
      <c r="DL151" s="231" t="str">
        <f t="shared" si="497"/>
        <v/>
      </c>
      <c r="DM151" s="231" t="str">
        <f t="shared" si="498"/>
        <v/>
      </c>
      <c r="DN151" s="231" t="str">
        <f t="shared" si="498"/>
        <v/>
      </c>
      <c r="DO151" s="231" t="str">
        <f t="shared" si="498"/>
        <v/>
      </c>
      <c r="DP151" s="231" t="str">
        <f t="shared" si="498"/>
        <v/>
      </c>
      <c r="DQ151" s="231" t="str">
        <f t="shared" si="498"/>
        <v/>
      </c>
      <c r="DR151" s="231" t="str">
        <f t="shared" si="498"/>
        <v/>
      </c>
      <c r="DS151" s="231" t="str">
        <f t="shared" si="498"/>
        <v/>
      </c>
      <c r="DT151" s="231" t="str">
        <f t="shared" si="498"/>
        <v/>
      </c>
      <c r="DU151" s="231" t="str">
        <f t="shared" si="498"/>
        <v/>
      </c>
      <c r="DV151" s="231" t="str">
        <f t="shared" si="498"/>
        <v/>
      </c>
      <c r="DW151" s="232"/>
      <c r="DX151" s="232"/>
      <c r="DZ151" s="212">
        <f t="shared" si="372"/>
        <v>33</v>
      </c>
      <c r="EA151" s="224">
        <f t="shared" ref="EA151:EA168" si="499">IFERROR(INDEX(RTO3CV,$DZ151,1),0)</f>
        <v>0</v>
      </c>
      <c r="EB151" s="225">
        <f t="shared" si="478"/>
        <v>0</v>
      </c>
      <c r="EC151" s="225">
        <f t="shared" si="478"/>
        <v>0</v>
      </c>
      <c r="ED151" s="225">
        <f t="shared" si="478"/>
        <v>0</v>
      </c>
      <c r="EE151" s="225">
        <f t="shared" si="478"/>
        <v>0</v>
      </c>
      <c r="EF151" s="225">
        <f t="shared" si="352"/>
        <v>0</v>
      </c>
      <c r="EG151" s="225">
        <f t="shared" si="353"/>
        <v>0</v>
      </c>
      <c r="EH151" s="212"/>
      <c r="EI151" s="212"/>
      <c r="EJ151" s="212"/>
      <c r="EK151" s="214"/>
      <c r="EL151" s="212">
        <f t="shared" si="373"/>
        <v>33</v>
      </c>
      <c r="EM151" s="224">
        <f t="shared" ref="EM151:EM168" si="500">IFERROR(INDEX(RTO3CV,$EL151,1),0)</f>
        <v>0</v>
      </c>
      <c r="EN151" s="225">
        <f>IFERROR(INDEX(RTO3CF,$EL151,'ANVA-MDS'!EB$7),0)</f>
        <v>0</v>
      </c>
      <c r="EO151" s="225">
        <f>IFERROR(INDEX(RTO3CF,$EL151,'ANVA-MDS'!EC$7),0)</f>
        <v>0</v>
      </c>
      <c r="EP151" s="225">
        <f>IFERROR(INDEX(RTO3CF,$EL151,'ANVA-MDS'!ED$7),0)</f>
        <v>0</v>
      </c>
      <c r="EQ151" s="225">
        <f>IFERROR(INDEX(RTO3CF,$EL151,'ANVA-MDS'!EE$7),0)</f>
        <v>0</v>
      </c>
      <c r="ER151" s="225">
        <f t="shared" si="355"/>
        <v>0</v>
      </c>
      <c r="ES151" s="225">
        <f t="shared" si="356"/>
        <v>0</v>
      </c>
      <c r="ET151" s="212"/>
      <c r="EU151" s="212"/>
      <c r="EV151" s="212"/>
      <c r="EW151" s="214"/>
      <c r="EX151" s="225">
        <f t="shared" si="357"/>
        <v>0</v>
      </c>
      <c r="EY151" s="214"/>
      <c r="EZ151" s="214"/>
    </row>
    <row r="152" spans="9:156" ht="12.75" customHeight="1" x14ac:dyDescent="0.25">
      <c r="J152" s="228">
        <v>33</v>
      </c>
      <c r="K152" s="229">
        <f t="shared" ref="K152:K169" si="501">IFERROR(INDEX(RTO3SF_ORD,J152,1),"sd")</f>
        <v>0</v>
      </c>
      <c r="L152" s="230">
        <f t="shared" ref="L152:L169" si="502">IFERROR(INDEX(RTO3SF_ORD,J152,2),"sd")</f>
        <v>1.7000000000000001E-4</v>
      </c>
      <c r="M152" s="230" t="str">
        <f t="shared" si="489"/>
        <v>ns</v>
      </c>
      <c r="N152" s="230" t="str">
        <f t="shared" si="489"/>
        <v>ns</v>
      </c>
      <c r="O152" s="230" t="str">
        <f t="shared" si="489"/>
        <v>ns</v>
      </c>
      <c r="P152" s="230" t="str">
        <f t="shared" si="489"/>
        <v>ns</v>
      </c>
      <c r="Q152" s="230" t="str">
        <f t="shared" si="489"/>
        <v>ns</v>
      </c>
      <c r="R152" s="230" t="str">
        <f t="shared" si="489"/>
        <v>ns</v>
      </c>
      <c r="S152" s="230" t="str">
        <f t="shared" si="489"/>
        <v>ns</v>
      </c>
      <c r="T152" s="230" t="str">
        <f t="shared" si="489"/>
        <v>ns</v>
      </c>
      <c r="U152" s="230" t="str">
        <f t="shared" si="489"/>
        <v>ns</v>
      </c>
      <c r="V152" s="230" t="str">
        <f t="shared" si="489"/>
        <v>ns</v>
      </c>
      <c r="W152" s="230" t="str">
        <f t="shared" si="490"/>
        <v>ns</v>
      </c>
      <c r="X152" s="230" t="str">
        <f t="shared" si="490"/>
        <v>ns</v>
      </c>
      <c r="Y152" s="230" t="str">
        <f t="shared" si="490"/>
        <v>ns</v>
      </c>
      <c r="Z152" s="230" t="str">
        <f t="shared" si="490"/>
        <v>ns</v>
      </c>
      <c r="AA152" s="230" t="str">
        <f t="shared" si="490"/>
        <v>ns</v>
      </c>
      <c r="AB152" s="230" t="str">
        <f t="shared" si="490"/>
        <v>ns</v>
      </c>
      <c r="AC152" s="230" t="str">
        <f t="shared" si="490"/>
        <v>ns</v>
      </c>
      <c r="AD152" s="230" t="str">
        <f t="shared" si="490"/>
        <v>ns</v>
      </c>
      <c r="AE152" s="230" t="str">
        <f t="shared" si="490"/>
        <v>ns</v>
      </c>
      <c r="AF152" s="230" t="str">
        <f t="shared" si="490"/>
        <v>ns</v>
      </c>
      <c r="AG152" s="230" t="str">
        <f t="shared" si="491"/>
        <v>ns</v>
      </c>
      <c r="AH152" s="230" t="str">
        <f t="shared" si="491"/>
        <v>ns</v>
      </c>
      <c r="AI152" s="230" t="str">
        <f t="shared" si="491"/>
        <v>ns</v>
      </c>
      <c r="AJ152" s="230" t="str">
        <f t="shared" si="491"/>
        <v>ns</v>
      </c>
      <c r="AK152" s="230" t="str">
        <f t="shared" si="491"/>
        <v>ns</v>
      </c>
      <c r="AL152" s="230" t="str">
        <f t="shared" si="491"/>
        <v>ns</v>
      </c>
      <c r="AM152" s="230" t="str">
        <f t="shared" si="491"/>
        <v>ns</v>
      </c>
      <c r="AN152" s="230" t="str">
        <f t="shared" si="491"/>
        <v>ns</v>
      </c>
      <c r="AO152" s="230" t="str">
        <f t="shared" si="491"/>
        <v>ns</v>
      </c>
      <c r="AP152" s="230" t="str">
        <f t="shared" si="491"/>
        <v>ns</v>
      </c>
      <c r="AQ152" s="230" t="str">
        <f t="shared" si="492"/>
        <v>ns</v>
      </c>
      <c r="AR152" s="230" t="str">
        <f t="shared" si="492"/>
        <v>ns</v>
      </c>
      <c r="AS152" s="230" t="str">
        <f t="shared" si="492"/>
        <v>ns</v>
      </c>
      <c r="AT152" s="230" t="str">
        <f t="shared" si="492"/>
        <v/>
      </c>
      <c r="AU152" s="230" t="str">
        <f t="shared" si="492"/>
        <v/>
      </c>
      <c r="AV152" s="230" t="str">
        <f t="shared" si="492"/>
        <v/>
      </c>
      <c r="AW152" s="230" t="str">
        <f t="shared" si="492"/>
        <v/>
      </c>
      <c r="AX152" s="230" t="str">
        <f t="shared" si="492"/>
        <v/>
      </c>
      <c r="AY152" s="230" t="str">
        <f t="shared" si="492"/>
        <v/>
      </c>
      <c r="AZ152" s="230" t="str">
        <f t="shared" si="492"/>
        <v/>
      </c>
      <c r="BA152" s="230" t="str">
        <f t="shared" si="493"/>
        <v/>
      </c>
      <c r="BB152" s="230" t="str">
        <f t="shared" si="493"/>
        <v/>
      </c>
      <c r="BC152" s="230" t="str">
        <f t="shared" si="493"/>
        <v/>
      </c>
      <c r="BD152" s="230" t="str">
        <f t="shared" si="493"/>
        <v/>
      </c>
      <c r="BE152" s="230" t="str">
        <f t="shared" si="493"/>
        <v/>
      </c>
      <c r="BF152" s="230" t="str">
        <f t="shared" si="493"/>
        <v/>
      </c>
      <c r="BG152" s="230" t="str">
        <f t="shared" si="493"/>
        <v/>
      </c>
      <c r="BH152" s="230" t="str">
        <f t="shared" si="493"/>
        <v/>
      </c>
      <c r="BI152" s="230" t="str">
        <f t="shared" si="493"/>
        <v/>
      </c>
      <c r="BJ152" s="230" t="str">
        <f t="shared" si="493"/>
        <v/>
      </c>
      <c r="BS152" s="197"/>
      <c r="BT152" s="243"/>
      <c r="BV152" s="228">
        <v>33</v>
      </c>
      <c r="BW152" s="229">
        <f t="shared" ref="BW152:BW169" si="503">IFERROR(INDEX(RTO3CF_ORD,BV152,1),"sd")</f>
        <v>0</v>
      </c>
      <c r="BX152" s="230">
        <f t="shared" ref="BX152:BX169" si="504">IFERROR(INDEX(RTO3CF_ORD,BV152,2),"sd")</f>
        <v>1.7000000000000001E-4</v>
      </c>
      <c r="BY152" s="231" t="str">
        <f t="shared" si="494"/>
        <v>s</v>
      </c>
      <c r="BZ152" s="231" t="str">
        <f t="shared" si="494"/>
        <v>s</v>
      </c>
      <c r="CA152" s="231" t="str">
        <f t="shared" si="494"/>
        <v>s</v>
      </c>
      <c r="CB152" s="231" t="str">
        <f t="shared" si="494"/>
        <v>s</v>
      </c>
      <c r="CC152" s="231" t="str">
        <f t="shared" si="494"/>
        <v>s</v>
      </c>
      <c r="CD152" s="231" t="str">
        <f t="shared" si="494"/>
        <v>s</v>
      </c>
      <c r="CE152" s="231" t="str">
        <f t="shared" si="494"/>
        <v>s</v>
      </c>
      <c r="CF152" s="231" t="str">
        <f t="shared" si="494"/>
        <v>s</v>
      </c>
      <c r="CG152" s="231" t="str">
        <f t="shared" si="494"/>
        <v>s</v>
      </c>
      <c r="CH152" s="231" t="str">
        <f t="shared" si="494"/>
        <v>s</v>
      </c>
      <c r="CI152" s="231" t="str">
        <f t="shared" si="495"/>
        <v>s</v>
      </c>
      <c r="CJ152" s="231" t="str">
        <f t="shared" si="495"/>
        <v>s</v>
      </c>
      <c r="CK152" s="231" t="str">
        <f t="shared" si="495"/>
        <v>ns</v>
      </c>
      <c r="CL152" s="231" t="str">
        <f t="shared" si="495"/>
        <v>ns</v>
      </c>
      <c r="CM152" s="231" t="str">
        <f t="shared" si="495"/>
        <v>ns</v>
      </c>
      <c r="CN152" s="231" t="str">
        <f t="shared" si="495"/>
        <v>ns</v>
      </c>
      <c r="CO152" s="231" t="str">
        <f t="shared" si="495"/>
        <v>ns</v>
      </c>
      <c r="CP152" s="231" t="str">
        <f t="shared" si="495"/>
        <v>ns</v>
      </c>
      <c r="CQ152" s="231" t="str">
        <f t="shared" si="495"/>
        <v>ns</v>
      </c>
      <c r="CR152" s="231" t="str">
        <f t="shared" si="495"/>
        <v>ns</v>
      </c>
      <c r="CS152" s="231" t="str">
        <f t="shared" si="496"/>
        <v>ns</v>
      </c>
      <c r="CT152" s="231" t="str">
        <f t="shared" si="496"/>
        <v>ns</v>
      </c>
      <c r="CU152" s="231" t="str">
        <f t="shared" si="496"/>
        <v>ns</v>
      </c>
      <c r="CV152" s="231" t="str">
        <f t="shared" si="496"/>
        <v>ns</v>
      </c>
      <c r="CW152" s="231" t="str">
        <f t="shared" si="496"/>
        <v>ns</v>
      </c>
      <c r="CX152" s="231" t="str">
        <f t="shared" si="496"/>
        <v>ns</v>
      </c>
      <c r="CY152" s="231" t="str">
        <f t="shared" si="496"/>
        <v>ns</v>
      </c>
      <c r="CZ152" s="231" t="str">
        <f t="shared" si="496"/>
        <v>ns</v>
      </c>
      <c r="DA152" s="231" t="str">
        <f t="shared" si="496"/>
        <v>ns</v>
      </c>
      <c r="DB152" s="231" t="str">
        <f t="shared" si="496"/>
        <v>ns</v>
      </c>
      <c r="DC152" s="231" t="str">
        <f t="shared" si="497"/>
        <v>ns</v>
      </c>
      <c r="DD152" s="231" t="str">
        <f t="shared" si="497"/>
        <v>ns</v>
      </c>
      <c r="DE152" s="231" t="str">
        <f t="shared" si="497"/>
        <v>ns</v>
      </c>
      <c r="DF152" s="231" t="str">
        <f t="shared" si="497"/>
        <v/>
      </c>
      <c r="DG152" s="231" t="str">
        <f t="shared" si="497"/>
        <v/>
      </c>
      <c r="DH152" s="231" t="str">
        <f t="shared" si="497"/>
        <v/>
      </c>
      <c r="DI152" s="231" t="str">
        <f t="shared" si="497"/>
        <v/>
      </c>
      <c r="DJ152" s="231" t="str">
        <f t="shared" si="497"/>
        <v/>
      </c>
      <c r="DK152" s="231" t="str">
        <f t="shared" si="497"/>
        <v/>
      </c>
      <c r="DL152" s="231" t="str">
        <f t="shared" si="497"/>
        <v/>
      </c>
      <c r="DM152" s="231" t="str">
        <f t="shared" si="498"/>
        <v/>
      </c>
      <c r="DN152" s="231" t="str">
        <f t="shared" si="498"/>
        <v/>
      </c>
      <c r="DO152" s="231" t="str">
        <f t="shared" si="498"/>
        <v/>
      </c>
      <c r="DP152" s="231" t="str">
        <f t="shared" si="498"/>
        <v/>
      </c>
      <c r="DQ152" s="231" t="str">
        <f t="shared" si="498"/>
        <v/>
      </c>
      <c r="DR152" s="231" t="str">
        <f t="shared" si="498"/>
        <v/>
      </c>
      <c r="DS152" s="231" t="str">
        <f t="shared" si="498"/>
        <v/>
      </c>
      <c r="DT152" s="231" t="str">
        <f t="shared" si="498"/>
        <v/>
      </c>
      <c r="DU152" s="231" t="str">
        <f t="shared" si="498"/>
        <v/>
      </c>
      <c r="DV152" s="231" t="str">
        <f t="shared" si="498"/>
        <v/>
      </c>
      <c r="DW152" s="232"/>
      <c r="DX152" s="232"/>
      <c r="DZ152" s="212">
        <f t="shared" si="372"/>
        <v>34</v>
      </c>
      <c r="EA152" s="224">
        <f t="shared" si="499"/>
        <v>0</v>
      </c>
      <c r="EB152" s="225">
        <f t="shared" si="478"/>
        <v>0</v>
      </c>
      <c r="EC152" s="225">
        <f t="shared" si="478"/>
        <v>0</v>
      </c>
      <c r="ED152" s="225">
        <f t="shared" si="478"/>
        <v>0</v>
      </c>
      <c r="EE152" s="225">
        <f t="shared" si="478"/>
        <v>0</v>
      </c>
      <c r="EF152" s="225">
        <f t="shared" si="352"/>
        <v>0</v>
      </c>
      <c r="EG152" s="225">
        <f t="shared" si="353"/>
        <v>0</v>
      </c>
      <c r="EH152" s="212"/>
      <c r="EI152" s="212"/>
      <c r="EJ152" s="212"/>
      <c r="EK152" s="214"/>
      <c r="EL152" s="212">
        <f t="shared" si="373"/>
        <v>34</v>
      </c>
      <c r="EM152" s="224">
        <f t="shared" si="500"/>
        <v>0</v>
      </c>
      <c r="EN152" s="225">
        <f>IFERROR(INDEX(RTO3CF,$EL152,'ANVA-MDS'!EB$7),0)</f>
        <v>0</v>
      </c>
      <c r="EO152" s="225">
        <f>IFERROR(INDEX(RTO3CF,$EL152,'ANVA-MDS'!EC$7),0)</f>
        <v>0</v>
      </c>
      <c r="EP152" s="225">
        <f>IFERROR(INDEX(RTO3CF,$EL152,'ANVA-MDS'!ED$7),0)</f>
        <v>0</v>
      </c>
      <c r="EQ152" s="225">
        <f>IFERROR(INDEX(RTO3CF,$EL152,'ANVA-MDS'!EE$7),0)</f>
        <v>0</v>
      </c>
      <c r="ER152" s="225">
        <f t="shared" si="355"/>
        <v>0</v>
      </c>
      <c r="ES152" s="225">
        <f t="shared" si="356"/>
        <v>0</v>
      </c>
      <c r="ET152" s="212"/>
      <c r="EU152" s="212"/>
      <c r="EV152" s="212"/>
      <c r="EW152" s="214"/>
      <c r="EX152" s="225">
        <f t="shared" si="357"/>
        <v>0</v>
      </c>
      <c r="EY152" s="214"/>
      <c r="EZ152" s="214"/>
    </row>
    <row r="153" spans="9:156" ht="12.75" customHeight="1" x14ac:dyDescent="0.25">
      <c r="J153" s="228">
        <v>34</v>
      </c>
      <c r="K153" s="229">
        <f t="shared" si="501"/>
        <v>0</v>
      </c>
      <c r="L153" s="230">
        <f t="shared" si="502"/>
        <v>1.6000000000000001E-4</v>
      </c>
      <c r="M153" s="230" t="str">
        <f t="shared" si="489"/>
        <v>ns</v>
      </c>
      <c r="N153" s="230" t="str">
        <f t="shared" si="489"/>
        <v>ns</v>
      </c>
      <c r="O153" s="230" t="str">
        <f t="shared" si="489"/>
        <v>ns</v>
      </c>
      <c r="P153" s="230" t="str">
        <f t="shared" si="489"/>
        <v>ns</v>
      </c>
      <c r="Q153" s="230" t="str">
        <f t="shared" si="489"/>
        <v>ns</v>
      </c>
      <c r="R153" s="230" t="str">
        <f t="shared" si="489"/>
        <v>ns</v>
      </c>
      <c r="S153" s="230" t="str">
        <f t="shared" si="489"/>
        <v>ns</v>
      </c>
      <c r="T153" s="230" t="str">
        <f t="shared" si="489"/>
        <v>ns</v>
      </c>
      <c r="U153" s="230" t="str">
        <f t="shared" si="489"/>
        <v>ns</v>
      </c>
      <c r="V153" s="230" t="str">
        <f t="shared" si="489"/>
        <v>ns</v>
      </c>
      <c r="W153" s="230" t="str">
        <f t="shared" si="490"/>
        <v>ns</v>
      </c>
      <c r="X153" s="230" t="str">
        <f t="shared" si="490"/>
        <v>ns</v>
      </c>
      <c r="Y153" s="230" t="str">
        <f t="shared" si="490"/>
        <v>ns</v>
      </c>
      <c r="Z153" s="230" t="str">
        <f t="shared" si="490"/>
        <v>ns</v>
      </c>
      <c r="AA153" s="230" t="str">
        <f t="shared" si="490"/>
        <v>ns</v>
      </c>
      <c r="AB153" s="230" t="str">
        <f t="shared" si="490"/>
        <v>ns</v>
      </c>
      <c r="AC153" s="230" t="str">
        <f t="shared" si="490"/>
        <v>ns</v>
      </c>
      <c r="AD153" s="230" t="str">
        <f t="shared" si="490"/>
        <v>ns</v>
      </c>
      <c r="AE153" s="230" t="str">
        <f t="shared" si="490"/>
        <v>ns</v>
      </c>
      <c r="AF153" s="230" t="str">
        <f t="shared" si="490"/>
        <v>ns</v>
      </c>
      <c r="AG153" s="230" t="str">
        <f t="shared" si="491"/>
        <v>ns</v>
      </c>
      <c r="AH153" s="230" t="str">
        <f t="shared" si="491"/>
        <v>ns</v>
      </c>
      <c r="AI153" s="230" t="str">
        <f t="shared" si="491"/>
        <v>ns</v>
      </c>
      <c r="AJ153" s="230" t="str">
        <f t="shared" si="491"/>
        <v>ns</v>
      </c>
      <c r="AK153" s="230" t="str">
        <f t="shared" si="491"/>
        <v>ns</v>
      </c>
      <c r="AL153" s="230" t="str">
        <f t="shared" si="491"/>
        <v>ns</v>
      </c>
      <c r="AM153" s="230" t="str">
        <f t="shared" si="491"/>
        <v>ns</v>
      </c>
      <c r="AN153" s="230" t="str">
        <f t="shared" si="491"/>
        <v>ns</v>
      </c>
      <c r="AO153" s="230" t="str">
        <f t="shared" si="491"/>
        <v>ns</v>
      </c>
      <c r="AP153" s="230" t="str">
        <f t="shared" si="491"/>
        <v>ns</v>
      </c>
      <c r="AQ153" s="230" t="str">
        <f t="shared" si="492"/>
        <v>ns</v>
      </c>
      <c r="AR153" s="230" t="str">
        <f t="shared" si="492"/>
        <v>ns</v>
      </c>
      <c r="AS153" s="230" t="str">
        <f t="shared" si="492"/>
        <v>ns</v>
      </c>
      <c r="AT153" s="230" t="str">
        <f t="shared" si="492"/>
        <v>ns</v>
      </c>
      <c r="AU153" s="230" t="str">
        <f t="shared" si="492"/>
        <v/>
      </c>
      <c r="AV153" s="230" t="str">
        <f t="shared" si="492"/>
        <v/>
      </c>
      <c r="AW153" s="230" t="str">
        <f t="shared" si="492"/>
        <v/>
      </c>
      <c r="AX153" s="230" t="str">
        <f t="shared" si="492"/>
        <v/>
      </c>
      <c r="AY153" s="230" t="str">
        <f t="shared" si="492"/>
        <v/>
      </c>
      <c r="AZ153" s="230" t="str">
        <f t="shared" si="492"/>
        <v/>
      </c>
      <c r="BA153" s="230" t="str">
        <f t="shared" si="493"/>
        <v/>
      </c>
      <c r="BB153" s="230" t="str">
        <f t="shared" si="493"/>
        <v/>
      </c>
      <c r="BC153" s="230" t="str">
        <f t="shared" si="493"/>
        <v/>
      </c>
      <c r="BD153" s="230" t="str">
        <f t="shared" si="493"/>
        <v/>
      </c>
      <c r="BE153" s="230" t="str">
        <f t="shared" si="493"/>
        <v/>
      </c>
      <c r="BF153" s="230" t="str">
        <f t="shared" si="493"/>
        <v/>
      </c>
      <c r="BG153" s="230" t="str">
        <f t="shared" si="493"/>
        <v/>
      </c>
      <c r="BH153" s="230" t="str">
        <f t="shared" si="493"/>
        <v/>
      </c>
      <c r="BI153" s="230" t="str">
        <f t="shared" si="493"/>
        <v/>
      </c>
      <c r="BJ153" s="230" t="str">
        <f t="shared" si="493"/>
        <v/>
      </c>
      <c r="BS153" s="197"/>
      <c r="BT153" s="243"/>
      <c r="BV153" s="228">
        <v>34</v>
      </c>
      <c r="BW153" s="229">
        <f t="shared" si="503"/>
        <v>0</v>
      </c>
      <c r="BX153" s="230">
        <f t="shared" si="504"/>
        <v>1.6000000000000001E-4</v>
      </c>
      <c r="BY153" s="231" t="str">
        <f t="shared" si="494"/>
        <v>s</v>
      </c>
      <c r="BZ153" s="231" t="str">
        <f t="shared" si="494"/>
        <v>s</v>
      </c>
      <c r="CA153" s="231" t="str">
        <f t="shared" si="494"/>
        <v>s</v>
      </c>
      <c r="CB153" s="231" t="str">
        <f t="shared" si="494"/>
        <v>s</v>
      </c>
      <c r="CC153" s="231" t="str">
        <f t="shared" si="494"/>
        <v>s</v>
      </c>
      <c r="CD153" s="231" t="str">
        <f t="shared" si="494"/>
        <v>s</v>
      </c>
      <c r="CE153" s="231" t="str">
        <f t="shared" si="494"/>
        <v>s</v>
      </c>
      <c r="CF153" s="231" t="str">
        <f t="shared" si="494"/>
        <v>s</v>
      </c>
      <c r="CG153" s="231" t="str">
        <f t="shared" si="494"/>
        <v>s</v>
      </c>
      <c r="CH153" s="231" t="str">
        <f t="shared" si="494"/>
        <v>s</v>
      </c>
      <c r="CI153" s="231" t="str">
        <f t="shared" si="495"/>
        <v>s</v>
      </c>
      <c r="CJ153" s="231" t="str">
        <f t="shared" si="495"/>
        <v>s</v>
      </c>
      <c r="CK153" s="231" t="str">
        <f t="shared" si="495"/>
        <v>ns</v>
      </c>
      <c r="CL153" s="231" t="str">
        <f t="shared" si="495"/>
        <v>ns</v>
      </c>
      <c r="CM153" s="231" t="str">
        <f t="shared" si="495"/>
        <v>ns</v>
      </c>
      <c r="CN153" s="231" t="str">
        <f t="shared" si="495"/>
        <v>ns</v>
      </c>
      <c r="CO153" s="231" t="str">
        <f t="shared" si="495"/>
        <v>ns</v>
      </c>
      <c r="CP153" s="231" t="str">
        <f t="shared" si="495"/>
        <v>ns</v>
      </c>
      <c r="CQ153" s="231" t="str">
        <f t="shared" si="495"/>
        <v>ns</v>
      </c>
      <c r="CR153" s="231" t="str">
        <f t="shared" si="495"/>
        <v>ns</v>
      </c>
      <c r="CS153" s="231" t="str">
        <f t="shared" si="496"/>
        <v>ns</v>
      </c>
      <c r="CT153" s="231" t="str">
        <f t="shared" si="496"/>
        <v>ns</v>
      </c>
      <c r="CU153" s="231" t="str">
        <f t="shared" si="496"/>
        <v>ns</v>
      </c>
      <c r="CV153" s="231" t="str">
        <f t="shared" si="496"/>
        <v>ns</v>
      </c>
      <c r="CW153" s="231" t="str">
        <f t="shared" si="496"/>
        <v>ns</v>
      </c>
      <c r="CX153" s="231" t="str">
        <f t="shared" si="496"/>
        <v>ns</v>
      </c>
      <c r="CY153" s="231" t="str">
        <f t="shared" si="496"/>
        <v>ns</v>
      </c>
      <c r="CZ153" s="231" t="str">
        <f t="shared" si="496"/>
        <v>ns</v>
      </c>
      <c r="DA153" s="231" t="str">
        <f t="shared" si="496"/>
        <v>ns</v>
      </c>
      <c r="DB153" s="231" t="str">
        <f t="shared" si="496"/>
        <v>ns</v>
      </c>
      <c r="DC153" s="231" t="str">
        <f t="shared" si="497"/>
        <v>ns</v>
      </c>
      <c r="DD153" s="231" t="str">
        <f t="shared" si="497"/>
        <v>ns</v>
      </c>
      <c r="DE153" s="231" t="str">
        <f t="shared" si="497"/>
        <v>ns</v>
      </c>
      <c r="DF153" s="231" t="str">
        <f t="shared" si="497"/>
        <v>ns</v>
      </c>
      <c r="DG153" s="231" t="str">
        <f t="shared" si="497"/>
        <v/>
      </c>
      <c r="DH153" s="231" t="str">
        <f t="shared" si="497"/>
        <v/>
      </c>
      <c r="DI153" s="231" t="str">
        <f t="shared" si="497"/>
        <v/>
      </c>
      <c r="DJ153" s="231" t="str">
        <f t="shared" si="497"/>
        <v/>
      </c>
      <c r="DK153" s="231" t="str">
        <f t="shared" si="497"/>
        <v/>
      </c>
      <c r="DL153" s="231" t="str">
        <f t="shared" si="497"/>
        <v/>
      </c>
      <c r="DM153" s="231" t="str">
        <f t="shared" si="498"/>
        <v/>
      </c>
      <c r="DN153" s="231" t="str">
        <f t="shared" si="498"/>
        <v/>
      </c>
      <c r="DO153" s="231" t="str">
        <f t="shared" si="498"/>
        <v/>
      </c>
      <c r="DP153" s="231" t="str">
        <f t="shared" si="498"/>
        <v/>
      </c>
      <c r="DQ153" s="231" t="str">
        <f t="shared" si="498"/>
        <v/>
      </c>
      <c r="DR153" s="231" t="str">
        <f t="shared" si="498"/>
        <v/>
      </c>
      <c r="DS153" s="231" t="str">
        <f t="shared" si="498"/>
        <v/>
      </c>
      <c r="DT153" s="231" t="str">
        <f t="shared" si="498"/>
        <v/>
      </c>
      <c r="DU153" s="231" t="str">
        <f t="shared" si="498"/>
        <v/>
      </c>
      <c r="DV153" s="231" t="str">
        <f t="shared" si="498"/>
        <v/>
      </c>
      <c r="DW153" s="232"/>
      <c r="DX153" s="232"/>
      <c r="DZ153" s="212">
        <f t="shared" si="372"/>
        <v>35</v>
      </c>
      <c r="EA153" s="224">
        <f t="shared" si="499"/>
        <v>0</v>
      </c>
      <c r="EB153" s="225">
        <f t="shared" si="478"/>
        <v>0</v>
      </c>
      <c r="EC153" s="225">
        <f t="shared" si="478"/>
        <v>0</v>
      </c>
      <c r="ED153" s="225">
        <f t="shared" si="478"/>
        <v>0</v>
      </c>
      <c r="EE153" s="225">
        <f t="shared" si="478"/>
        <v>0</v>
      </c>
      <c r="EF153" s="225">
        <f t="shared" si="352"/>
        <v>0</v>
      </c>
      <c r="EG153" s="225">
        <f t="shared" si="353"/>
        <v>0</v>
      </c>
      <c r="EH153" s="212"/>
      <c r="EI153" s="212"/>
      <c r="EJ153" s="212"/>
      <c r="EK153" s="214"/>
      <c r="EL153" s="212">
        <f t="shared" si="373"/>
        <v>35</v>
      </c>
      <c r="EM153" s="224">
        <f t="shared" si="500"/>
        <v>0</v>
      </c>
      <c r="EN153" s="225">
        <f>IFERROR(INDEX(RTO3CF,$EL153,'ANVA-MDS'!EB$7),0)</f>
        <v>0</v>
      </c>
      <c r="EO153" s="225">
        <f>IFERROR(INDEX(RTO3CF,$EL153,'ANVA-MDS'!EC$7),0)</f>
        <v>0</v>
      </c>
      <c r="EP153" s="225">
        <f>IFERROR(INDEX(RTO3CF,$EL153,'ANVA-MDS'!ED$7),0)</f>
        <v>0</v>
      </c>
      <c r="EQ153" s="225">
        <f>IFERROR(INDEX(RTO3CF,$EL153,'ANVA-MDS'!EE$7),0)</f>
        <v>0</v>
      </c>
      <c r="ER153" s="225">
        <f t="shared" si="355"/>
        <v>0</v>
      </c>
      <c r="ES153" s="225">
        <f t="shared" si="356"/>
        <v>0</v>
      </c>
      <c r="ET153" s="212"/>
      <c r="EU153" s="212"/>
      <c r="EV153" s="212"/>
      <c r="EW153" s="214"/>
      <c r="EX153" s="225">
        <f t="shared" si="357"/>
        <v>0</v>
      </c>
      <c r="EY153" s="214"/>
      <c r="EZ153" s="214"/>
    </row>
    <row r="154" spans="9:156" ht="12.75" customHeight="1" x14ac:dyDescent="0.25">
      <c r="J154" s="228">
        <v>35</v>
      </c>
      <c r="K154" s="229">
        <f t="shared" si="501"/>
        <v>0</v>
      </c>
      <c r="L154" s="230">
        <f t="shared" si="502"/>
        <v>1.5000000000000001E-4</v>
      </c>
      <c r="M154" s="230" t="str">
        <f t="shared" si="489"/>
        <v>ns</v>
      </c>
      <c r="N154" s="230" t="str">
        <f t="shared" si="489"/>
        <v>ns</v>
      </c>
      <c r="O154" s="230" t="str">
        <f t="shared" si="489"/>
        <v>ns</v>
      </c>
      <c r="P154" s="230" t="str">
        <f t="shared" si="489"/>
        <v>ns</v>
      </c>
      <c r="Q154" s="230" t="str">
        <f t="shared" si="489"/>
        <v>ns</v>
      </c>
      <c r="R154" s="230" t="str">
        <f t="shared" si="489"/>
        <v>ns</v>
      </c>
      <c r="S154" s="230" t="str">
        <f t="shared" si="489"/>
        <v>ns</v>
      </c>
      <c r="T154" s="230" t="str">
        <f t="shared" si="489"/>
        <v>ns</v>
      </c>
      <c r="U154" s="230" t="str">
        <f t="shared" si="489"/>
        <v>ns</v>
      </c>
      <c r="V154" s="230" t="str">
        <f t="shared" si="489"/>
        <v>ns</v>
      </c>
      <c r="W154" s="230" t="str">
        <f t="shared" si="490"/>
        <v>ns</v>
      </c>
      <c r="X154" s="230" t="str">
        <f t="shared" si="490"/>
        <v>ns</v>
      </c>
      <c r="Y154" s="230" t="str">
        <f t="shared" si="490"/>
        <v>ns</v>
      </c>
      <c r="Z154" s="230" t="str">
        <f t="shared" si="490"/>
        <v>ns</v>
      </c>
      <c r="AA154" s="230" t="str">
        <f t="shared" si="490"/>
        <v>ns</v>
      </c>
      <c r="AB154" s="230" t="str">
        <f t="shared" si="490"/>
        <v>ns</v>
      </c>
      <c r="AC154" s="230" t="str">
        <f t="shared" si="490"/>
        <v>ns</v>
      </c>
      <c r="AD154" s="230" t="str">
        <f t="shared" si="490"/>
        <v>ns</v>
      </c>
      <c r="AE154" s="230" t="str">
        <f t="shared" si="490"/>
        <v>ns</v>
      </c>
      <c r="AF154" s="230" t="str">
        <f t="shared" si="490"/>
        <v>ns</v>
      </c>
      <c r="AG154" s="230" t="str">
        <f t="shared" si="491"/>
        <v>ns</v>
      </c>
      <c r="AH154" s="230" t="str">
        <f t="shared" si="491"/>
        <v>ns</v>
      </c>
      <c r="AI154" s="230" t="str">
        <f t="shared" si="491"/>
        <v>ns</v>
      </c>
      <c r="AJ154" s="230" t="str">
        <f t="shared" si="491"/>
        <v>ns</v>
      </c>
      <c r="AK154" s="230" t="str">
        <f t="shared" si="491"/>
        <v>ns</v>
      </c>
      <c r="AL154" s="230" t="str">
        <f t="shared" si="491"/>
        <v>ns</v>
      </c>
      <c r="AM154" s="230" t="str">
        <f t="shared" si="491"/>
        <v>ns</v>
      </c>
      <c r="AN154" s="230" t="str">
        <f t="shared" si="491"/>
        <v>ns</v>
      </c>
      <c r="AO154" s="230" t="str">
        <f t="shared" si="491"/>
        <v>ns</v>
      </c>
      <c r="AP154" s="230" t="str">
        <f t="shared" si="491"/>
        <v>ns</v>
      </c>
      <c r="AQ154" s="230" t="str">
        <f t="shared" si="492"/>
        <v>ns</v>
      </c>
      <c r="AR154" s="230" t="str">
        <f t="shared" si="492"/>
        <v>ns</v>
      </c>
      <c r="AS154" s="230" t="str">
        <f t="shared" si="492"/>
        <v>ns</v>
      </c>
      <c r="AT154" s="230" t="str">
        <f t="shared" si="492"/>
        <v>ns</v>
      </c>
      <c r="AU154" s="230" t="str">
        <f t="shared" si="492"/>
        <v>ns</v>
      </c>
      <c r="AV154" s="230" t="str">
        <f t="shared" si="492"/>
        <v/>
      </c>
      <c r="AW154" s="230" t="str">
        <f t="shared" si="492"/>
        <v/>
      </c>
      <c r="AX154" s="230" t="str">
        <f t="shared" si="492"/>
        <v/>
      </c>
      <c r="AY154" s="230" t="str">
        <f t="shared" si="492"/>
        <v/>
      </c>
      <c r="AZ154" s="230" t="str">
        <f t="shared" si="492"/>
        <v/>
      </c>
      <c r="BA154" s="230" t="str">
        <f t="shared" si="493"/>
        <v/>
      </c>
      <c r="BB154" s="230" t="str">
        <f t="shared" si="493"/>
        <v/>
      </c>
      <c r="BC154" s="230" t="str">
        <f t="shared" si="493"/>
        <v/>
      </c>
      <c r="BD154" s="230" t="str">
        <f t="shared" si="493"/>
        <v/>
      </c>
      <c r="BE154" s="230" t="str">
        <f t="shared" si="493"/>
        <v/>
      </c>
      <c r="BF154" s="230" t="str">
        <f t="shared" si="493"/>
        <v/>
      </c>
      <c r="BG154" s="230" t="str">
        <f t="shared" si="493"/>
        <v/>
      </c>
      <c r="BH154" s="230" t="str">
        <f t="shared" si="493"/>
        <v/>
      </c>
      <c r="BI154" s="230" t="str">
        <f t="shared" si="493"/>
        <v/>
      </c>
      <c r="BJ154" s="230" t="str">
        <f t="shared" si="493"/>
        <v/>
      </c>
      <c r="BS154" s="197"/>
      <c r="BT154" s="197"/>
      <c r="BV154" s="228">
        <v>35</v>
      </c>
      <c r="BW154" s="229">
        <f t="shared" si="503"/>
        <v>0</v>
      </c>
      <c r="BX154" s="230">
        <f t="shared" si="504"/>
        <v>1.5000000000000001E-4</v>
      </c>
      <c r="BY154" s="231" t="str">
        <f t="shared" si="494"/>
        <v>s</v>
      </c>
      <c r="BZ154" s="231" t="str">
        <f t="shared" si="494"/>
        <v>s</v>
      </c>
      <c r="CA154" s="231" t="str">
        <f t="shared" si="494"/>
        <v>s</v>
      </c>
      <c r="CB154" s="231" t="str">
        <f t="shared" si="494"/>
        <v>s</v>
      </c>
      <c r="CC154" s="231" t="str">
        <f t="shared" si="494"/>
        <v>s</v>
      </c>
      <c r="CD154" s="231" t="str">
        <f t="shared" si="494"/>
        <v>s</v>
      </c>
      <c r="CE154" s="231" t="str">
        <f t="shared" si="494"/>
        <v>s</v>
      </c>
      <c r="CF154" s="231" t="str">
        <f t="shared" si="494"/>
        <v>s</v>
      </c>
      <c r="CG154" s="231" t="str">
        <f t="shared" si="494"/>
        <v>s</v>
      </c>
      <c r="CH154" s="231" t="str">
        <f t="shared" si="494"/>
        <v>s</v>
      </c>
      <c r="CI154" s="231" t="str">
        <f t="shared" si="495"/>
        <v>s</v>
      </c>
      <c r="CJ154" s="231" t="str">
        <f t="shared" si="495"/>
        <v>s</v>
      </c>
      <c r="CK154" s="231" t="str">
        <f t="shared" si="495"/>
        <v>ns</v>
      </c>
      <c r="CL154" s="231" t="str">
        <f t="shared" si="495"/>
        <v>ns</v>
      </c>
      <c r="CM154" s="231" t="str">
        <f t="shared" si="495"/>
        <v>ns</v>
      </c>
      <c r="CN154" s="231" t="str">
        <f t="shared" si="495"/>
        <v>ns</v>
      </c>
      <c r="CO154" s="231" t="str">
        <f t="shared" si="495"/>
        <v>ns</v>
      </c>
      <c r="CP154" s="231" t="str">
        <f t="shared" si="495"/>
        <v>ns</v>
      </c>
      <c r="CQ154" s="231" t="str">
        <f t="shared" si="495"/>
        <v>ns</v>
      </c>
      <c r="CR154" s="231" t="str">
        <f t="shared" si="495"/>
        <v>ns</v>
      </c>
      <c r="CS154" s="231" t="str">
        <f t="shared" si="496"/>
        <v>ns</v>
      </c>
      <c r="CT154" s="231" t="str">
        <f t="shared" si="496"/>
        <v>ns</v>
      </c>
      <c r="CU154" s="231" t="str">
        <f t="shared" si="496"/>
        <v>ns</v>
      </c>
      <c r="CV154" s="231" t="str">
        <f t="shared" si="496"/>
        <v>ns</v>
      </c>
      <c r="CW154" s="231" t="str">
        <f t="shared" si="496"/>
        <v>ns</v>
      </c>
      <c r="CX154" s="231" t="str">
        <f t="shared" si="496"/>
        <v>ns</v>
      </c>
      <c r="CY154" s="231" t="str">
        <f t="shared" si="496"/>
        <v>ns</v>
      </c>
      <c r="CZ154" s="231" t="str">
        <f t="shared" si="496"/>
        <v>ns</v>
      </c>
      <c r="DA154" s="231" t="str">
        <f t="shared" si="496"/>
        <v>ns</v>
      </c>
      <c r="DB154" s="231" t="str">
        <f t="shared" si="496"/>
        <v>ns</v>
      </c>
      <c r="DC154" s="231" t="str">
        <f t="shared" si="497"/>
        <v>ns</v>
      </c>
      <c r="DD154" s="231" t="str">
        <f t="shared" si="497"/>
        <v>ns</v>
      </c>
      <c r="DE154" s="231" t="str">
        <f t="shared" si="497"/>
        <v>ns</v>
      </c>
      <c r="DF154" s="231" t="str">
        <f t="shared" si="497"/>
        <v>ns</v>
      </c>
      <c r="DG154" s="231" t="str">
        <f t="shared" si="497"/>
        <v>ns</v>
      </c>
      <c r="DH154" s="231" t="str">
        <f t="shared" si="497"/>
        <v/>
      </c>
      <c r="DI154" s="231" t="str">
        <f t="shared" si="497"/>
        <v/>
      </c>
      <c r="DJ154" s="231" t="str">
        <f t="shared" si="497"/>
        <v/>
      </c>
      <c r="DK154" s="231" t="str">
        <f t="shared" si="497"/>
        <v/>
      </c>
      <c r="DL154" s="231" t="str">
        <f t="shared" si="497"/>
        <v/>
      </c>
      <c r="DM154" s="231" t="str">
        <f t="shared" si="498"/>
        <v/>
      </c>
      <c r="DN154" s="231" t="str">
        <f t="shared" si="498"/>
        <v/>
      </c>
      <c r="DO154" s="231" t="str">
        <f t="shared" si="498"/>
        <v/>
      </c>
      <c r="DP154" s="231" t="str">
        <f t="shared" si="498"/>
        <v/>
      </c>
      <c r="DQ154" s="231" t="str">
        <f t="shared" si="498"/>
        <v/>
      </c>
      <c r="DR154" s="231" t="str">
        <f t="shared" si="498"/>
        <v/>
      </c>
      <c r="DS154" s="231" t="str">
        <f t="shared" si="498"/>
        <v/>
      </c>
      <c r="DT154" s="231" t="str">
        <f t="shared" si="498"/>
        <v/>
      </c>
      <c r="DU154" s="231" t="str">
        <f t="shared" si="498"/>
        <v/>
      </c>
      <c r="DV154" s="231" t="str">
        <f t="shared" si="498"/>
        <v/>
      </c>
      <c r="DW154" s="232"/>
      <c r="DX154" s="232"/>
      <c r="DZ154" s="212">
        <f t="shared" si="372"/>
        <v>36</v>
      </c>
      <c r="EA154" s="224">
        <f t="shared" si="499"/>
        <v>0</v>
      </c>
      <c r="EB154" s="225">
        <f t="shared" si="478"/>
        <v>0</v>
      </c>
      <c r="EC154" s="225">
        <f t="shared" si="478"/>
        <v>0</v>
      </c>
      <c r="ED154" s="225">
        <f t="shared" si="478"/>
        <v>0</v>
      </c>
      <c r="EE154" s="225">
        <f t="shared" si="478"/>
        <v>0</v>
      </c>
      <c r="EF154" s="225">
        <f t="shared" si="352"/>
        <v>0</v>
      </c>
      <c r="EG154" s="225">
        <f t="shared" si="353"/>
        <v>0</v>
      </c>
      <c r="EH154" s="212"/>
      <c r="EI154" s="212"/>
      <c r="EJ154" s="212"/>
      <c r="EK154" s="214"/>
      <c r="EL154" s="212">
        <f t="shared" si="373"/>
        <v>36</v>
      </c>
      <c r="EM154" s="224">
        <f t="shared" si="500"/>
        <v>0</v>
      </c>
      <c r="EN154" s="225">
        <f>IFERROR(INDEX(RTO3CF,$EL154,'ANVA-MDS'!EB$7),0)</f>
        <v>0</v>
      </c>
      <c r="EO154" s="225">
        <f>IFERROR(INDEX(RTO3CF,$EL154,'ANVA-MDS'!EC$7),0)</f>
        <v>0</v>
      </c>
      <c r="EP154" s="225">
        <f>IFERROR(INDEX(RTO3CF,$EL154,'ANVA-MDS'!ED$7),0)</f>
        <v>0</v>
      </c>
      <c r="EQ154" s="225">
        <f>IFERROR(INDEX(RTO3CF,$EL154,'ANVA-MDS'!EE$7),0)</f>
        <v>0</v>
      </c>
      <c r="ER154" s="225">
        <f t="shared" si="355"/>
        <v>0</v>
      </c>
      <c r="ES154" s="225">
        <f t="shared" si="356"/>
        <v>0</v>
      </c>
      <c r="ET154" s="212"/>
      <c r="EU154" s="212"/>
      <c r="EV154" s="212"/>
      <c r="EW154" s="214"/>
      <c r="EX154" s="225">
        <f t="shared" si="357"/>
        <v>0</v>
      </c>
      <c r="EY154" s="214"/>
      <c r="EZ154" s="214"/>
    </row>
    <row r="155" spans="9:156" ht="12.75" customHeight="1" x14ac:dyDescent="0.25">
      <c r="J155" s="228">
        <v>36</v>
      </c>
      <c r="K155" s="229">
        <f t="shared" si="501"/>
        <v>0</v>
      </c>
      <c r="L155" s="230">
        <f t="shared" si="502"/>
        <v>1.4000000000000001E-4</v>
      </c>
      <c r="M155" s="230" t="str">
        <f t="shared" si="489"/>
        <v>ns</v>
      </c>
      <c r="N155" s="230" t="str">
        <f t="shared" si="489"/>
        <v>ns</v>
      </c>
      <c r="O155" s="230" t="str">
        <f t="shared" si="489"/>
        <v>ns</v>
      </c>
      <c r="P155" s="230" t="str">
        <f t="shared" si="489"/>
        <v>ns</v>
      </c>
      <c r="Q155" s="230" t="str">
        <f t="shared" si="489"/>
        <v>ns</v>
      </c>
      <c r="R155" s="230" t="str">
        <f t="shared" si="489"/>
        <v>ns</v>
      </c>
      <c r="S155" s="230" t="str">
        <f t="shared" si="489"/>
        <v>ns</v>
      </c>
      <c r="T155" s="230" t="str">
        <f t="shared" si="489"/>
        <v>ns</v>
      </c>
      <c r="U155" s="230" t="str">
        <f t="shared" si="489"/>
        <v>ns</v>
      </c>
      <c r="V155" s="230" t="str">
        <f t="shared" si="489"/>
        <v>ns</v>
      </c>
      <c r="W155" s="230" t="str">
        <f t="shared" si="490"/>
        <v>ns</v>
      </c>
      <c r="X155" s="230" t="str">
        <f t="shared" si="490"/>
        <v>ns</v>
      </c>
      <c r="Y155" s="230" t="str">
        <f t="shared" si="490"/>
        <v>ns</v>
      </c>
      <c r="Z155" s="230" t="str">
        <f t="shared" si="490"/>
        <v>ns</v>
      </c>
      <c r="AA155" s="230" t="str">
        <f t="shared" si="490"/>
        <v>ns</v>
      </c>
      <c r="AB155" s="230" t="str">
        <f t="shared" si="490"/>
        <v>ns</v>
      </c>
      <c r="AC155" s="230" t="str">
        <f t="shared" si="490"/>
        <v>ns</v>
      </c>
      <c r="AD155" s="230" t="str">
        <f t="shared" si="490"/>
        <v>ns</v>
      </c>
      <c r="AE155" s="230" t="str">
        <f t="shared" si="490"/>
        <v>ns</v>
      </c>
      <c r="AF155" s="230" t="str">
        <f t="shared" si="490"/>
        <v>ns</v>
      </c>
      <c r="AG155" s="230" t="str">
        <f t="shared" si="491"/>
        <v>ns</v>
      </c>
      <c r="AH155" s="230" t="str">
        <f t="shared" si="491"/>
        <v>ns</v>
      </c>
      <c r="AI155" s="230" t="str">
        <f t="shared" si="491"/>
        <v>ns</v>
      </c>
      <c r="AJ155" s="230" t="str">
        <f t="shared" si="491"/>
        <v>ns</v>
      </c>
      <c r="AK155" s="230" t="str">
        <f t="shared" si="491"/>
        <v>ns</v>
      </c>
      <c r="AL155" s="230" t="str">
        <f t="shared" si="491"/>
        <v>ns</v>
      </c>
      <c r="AM155" s="230" t="str">
        <f t="shared" si="491"/>
        <v>ns</v>
      </c>
      <c r="AN155" s="230" t="str">
        <f t="shared" si="491"/>
        <v>ns</v>
      </c>
      <c r="AO155" s="230" t="str">
        <f t="shared" si="491"/>
        <v>ns</v>
      </c>
      <c r="AP155" s="230" t="str">
        <f t="shared" si="491"/>
        <v>ns</v>
      </c>
      <c r="AQ155" s="230" t="str">
        <f t="shared" si="492"/>
        <v>ns</v>
      </c>
      <c r="AR155" s="230" t="str">
        <f t="shared" si="492"/>
        <v>ns</v>
      </c>
      <c r="AS155" s="230" t="str">
        <f t="shared" si="492"/>
        <v>ns</v>
      </c>
      <c r="AT155" s="230" t="str">
        <f t="shared" si="492"/>
        <v>ns</v>
      </c>
      <c r="AU155" s="230" t="str">
        <f t="shared" si="492"/>
        <v>ns</v>
      </c>
      <c r="AV155" s="230" t="str">
        <f t="shared" si="492"/>
        <v>ns</v>
      </c>
      <c r="AW155" s="230" t="str">
        <f t="shared" si="492"/>
        <v/>
      </c>
      <c r="AX155" s="230" t="str">
        <f t="shared" si="492"/>
        <v/>
      </c>
      <c r="AY155" s="230" t="str">
        <f t="shared" si="492"/>
        <v/>
      </c>
      <c r="AZ155" s="230" t="str">
        <f t="shared" si="492"/>
        <v/>
      </c>
      <c r="BA155" s="230" t="str">
        <f t="shared" si="493"/>
        <v/>
      </c>
      <c r="BB155" s="230" t="str">
        <f t="shared" si="493"/>
        <v/>
      </c>
      <c r="BC155" s="230" t="str">
        <f t="shared" si="493"/>
        <v/>
      </c>
      <c r="BD155" s="230" t="str">
        <f t="shared" si="493"/>
        <v/>
      </c>
      <c r="BE155" s="230" t="str">
        <f t="shared" si="493"/>
        <v/>
      </c>
      <c r="BF155" s="230" t="str">
        <f t="shared" si="493"/>
        <v/>
      </c>
      <c r="BG155" s="230" t="str">
        <f t="shared" si="493"/>
        <v/>
      </c>
      <c r="BH155" s="230" t="str">
        <f t="shared" si="493"/>
        <v/>
      </c>
      <c r="BI155" s="230" t="str">
        <f t="shared" si="493"/>
        <v/>
      </c>
      <c r="BJ155" s="230" t="str">
        <f t="shared" si="493"/>
        <v/>
      </c>
      <c r="BS155" s="197"/>
      <c r="BT155" s="243"/>
      <c r="BV155" s="228">
        <v>36</v>
      </c>
      <c r="BW155" s="229">
        <f t="shared" si="503"/>
        <v>0</v>
      </c>
      <c r="BX155" s="230">
        <f t="shared" si="504"/>
        <v>1.4000000000000001E-4</v>
      </c>
      <c r="BY155" s="231" t="str">
        <f t="shared" si="494"/>
        <v>s</v>
      </c>
      <c r="BZ155" s="231" t="str">
        <f t="shared" si="494"/>
        <v>s</v>
      </c>
      <c r="CA155" s="231" t="str">
        <f t="shared" si="494"/>
        <v>s</v>
      </c>
      <c r="CB155" s="231" t="str">
        <f t="shared" si="494"/>
        <v>s</v>
      </c>
      <c r="CC155" s="231" t="str">
        <f t="shared" si="494"/>
        <v>s</v>
      </c>
      <c r="CD155" s="231" t="str">
        <f t="shared" si="494"/>
        <v>s</v>
      </c>
      <c r="CE155" s="231" t="str">
        <f t="shared" si="494"/>
        <v>s</v>
      </c>
      <c r="CF155" s="231" t="str">
        <f t="shared" si="494"/>
        <v>s</v>
      </c>
      <c r="CG155" s="231" t="str">
        <f t="shared" si="494"/>
        <v>s</v>
      </c>
      <c r="CH155" s="231" t="str">
        <f t="shared" si="494"/>
        <v>s</v>
      </c>
      <c r="CI155" s="231" t="str">
        <f t="shared" si="495"/>
        <v>s</v>
      </c>
      <c r="CJ155" s="231" t="str">
        <f t="shared" si="495"/>
        <v>s</v>
      </c>
      <c r="CK155" s="231" t="str">
        <f t="shared" si="495"/>
        <v>ns</v>
      </c>
      <c r="CL155" s="231" t="str">
        <f t="shared" si="495"/>
        <v>ns</v>
      </c>
      <c r="CM155" s="231" t="str">
        <f t="shared" si="495"/>
        <v>ns</v>
      </c>
      <c r="CN155" s="231" t="str">
        <f t="shared" si="495"/>
        <v>ns</v>
      </c>
      <c r="CO155" s="231" t="str">
        <f t="shared" si="495"/>
        <v>ns</v>
      </c>
      <c r="CP155" s="231" t="str">
        <f t="shared" si="495"/>
        <v>ns</v>
      </c>
      <c r="CQ155" s="231" t="str">
        <f t="shared" si="495"/>
        <v>ns</v>
      </c>
      <c r="CR155" s="231" t="str">
        <f t="shared" si="495"/>
        <v>ns</v>
      </c>
      <c r="CS155" s="231" t="str">
        <f t="shared" si="496"/>
        <v>ns</v>
      </c>
      <c r="CT155" s="231" t="str">
        <f t="shared" si="496"/>
        <v>ns</v>
      </c>
      <c r="CU155" s="231" t="str">
        <f t="shared" si="496"/>
        <v>ns</v>
      </c>
      <c r="CV155" s="231" t="str">
        <f t="shared" si="496"/>
        <v>ns</v>
      </c>
      <c r="CW155" s="231" t="str">
        <f t="shared" si="496"/>
        <v>ns</v>
      </c>
      <c r="CX155" s="231" t="str">
        <f t="shared" si="496"/>
        <v>ns</v>
      </c>
      <c r="CY155" s="231" t="str">
        <f t="shared" si="496"/>
        <v>ns</v>
      </c>
      <c r="CZ155" s="231" t="str">
        <f t="shared" si="496"/>
        <v>ns</v>
      </c>
      <c r="DA155" s="231" t="str">
        <f t="shared" si="496"/>
        <v>ns</v>
      </c>
      <c r="DB155" s="231" t="str">
        <f t="shared" si="496"/>
        <v>ns</v>
      </c>
      <c r="DC155" s="231" t="str">
        <f t="shared" si="497"/>
        <v>ns</v>
      </c>
      <c r="DD155" s="231" t="str">
        <f t="shared" si="497"/>
        <v>ns</v>
      </c>
      <c r="DE155" s="231" t="str">
        <f t="shared" si="497"/>
        <v>ns</v>
      </c>
      <c r="DF155" s="231" t="str">
        <f t="shared" si="497"/>
        <v>ns</v>
      </c>
      <c r="DG155" s="231" t="str">
        <f t="shared" si="497"/>
        <v>ns</v>
      </c>
      <c r="DH155" s="231" t="str">
        <f t="shared" si="497"/>
        <v>ns</v>
      </c>
      <c r="DI155" s="231" t="str">
        <f t="shared" si="497"/>
        <v/>
      </c>
      <c r="DJ155" s="231" t="str">
        <f t="shared" si="497"/>
        <v/>
      </c>
      <c r="DK155" s="231" t="str">
        <f t="shared" si="497"/>
        <v/>
      </c>
      <c r="DL155" s="231" t="str">
        <f t="shared" si="497"/>
        <v/>
      </c>
      <c r="DM155" s="231" t="str">
        <f t="shared" si="498"/>
        <v/>
      </c>
      <c r="DN155" s="231" t="str">
        <f t="shared" si="498"/>
        <v/>
      </c>
      <c r="DO155" s="231" t="str">
        <f t="shared" si="498"/>
        <v/>
      </c>
      <c r="DP155" s="231" t="str">
        <f t="shared" si="498"/>
        <v/>
      </c>
      <c r="DQ155" s="231" t="str">
        <f t="shared" si="498"/>
        <v/>
      </c>
      <c r="DR155" s="231" t="str">
        <f t="shared" si="498"/>
        <v/>
      </c>
      <c r="DS155" s="231" t="str">
        <f t="shared" si="498"/>
        <v/>
      </c>
      <c r="DT155" s="231" t="str">
        <f t="shared" si="498"/>
        <v/>
      </c>
      <c r="DU155" s="231" t="str">
        <f t="shared" si="498"/>
        <v/>
      </c>
      <c r="DV155" s="231" t="str">
        <f t="shared" si="498"/>
        <v/>
      </c>
      <c r="DW155" s="232"/>
      <c r="DX155" s="232"/>
      <c r="DZ155" s="212">
        <f t="shared" si="372"/>
        <v>37</v>
      </c>
      <c r="EA155" s="224">
        <f t="shared" si="499"/>
        <v>0</v>
      </c>
      <c r="EB155" s="225">
        <f t="shared" si="478"/>
        <v>0</v>
      </c>
      <c r="EC155" s="225">
        <f t="shared" si="478"/>
        <v>0</v>
      </c>
      <c r="ED155" s="225">
        <f t="shared" si="478"/>
        <v>0</v>
      </c>
      <c r="EE155" s="225">
        <f t="shared" si="478"/>
        <v>0</v>
      </c>
      <c r="EF155" s="225">
        <f t="shared" si="352"/>
        <v>0</v>
      </c>
      <c r="EG155" s="225">
        <f t="shared" si="353"/>
        <v>0</v>
      </c>
      <c r="EH155" s="212"/>
      <c r="EI155" s="212"/>
      <c r="EJ155" s="212"/>
      <c r="EK155" s="214"/>
      <c r="EL155" s="212">
        <f t="shared" si="373"/>
        <v>37</v>
      </c>
      <c r="EM155" s="224">
        <f t="shared" si="500"/>
        <v>0</v>
      </c>
      <c r="EN155" s="225">
        <f>IFERROR(INDEX(RTO3CF,$EL155,'ANVA-MDS'!EB$7),0)</f>
        <v>0</v>
      </c>
      <c r="EO155" s="225">
        <f>IFERROR(INDEX(RTO3CF,$EL155,'ANVA-MDS'!EC$7),0)</f>
        <v>0</v>
      </c>
      <c r="EP155" s="225">
        <f>IFERROR(INDEX(RTO3CF,$EL155,'ANVA-MDS'!ED$7),0)</f>
        <v>0</v>
      </c>
      <c r="EQ155" s="225">
        <f>IFERROR(INDEX(RTO3CF,$EL155,'ANVA-MDS'!EE$7),0)</f>
        <v>0</v>
      </c>
      <c r="ER155" s="225">
        <f t="shared" si="355"/>
        <v>0</v>
      </c>
      <c r="ES155" s="225">
        <f t="shared" si="356"/>
        <v>0</v>
      </c>
      <c r="ET155" s="212"/>
      <c r="EU155" s="212"/>
      <c r="EV155" s="212"/>
      <c r="EW155" s="214"/>
      <c r="EX155" s="225">
        <f t="shared" si="357"/>
        <v>0</v>
      </c>
      <c r="EY155" s="214"/>
      <c r="EZ155" s="214"/>
    </row>
    <row r="156" spans="9:156" ht="12.75" customHeight="1" x14ac:dyDescent="0.25">
      <c r="J156" s="228">
        <v>37</v>
      </c>
      <c r="K156" s="229">
        <f t="shared" si="501"/>
        <v>0</v>
      </c>
      <c r="L156" s="230">
        <f t="shared" si="502"/>
        <v>1.3000000000000002E-4</v>
      </c>
      <c r="M156" s="230" t="str">
        <f t="shared" si="489"/>
        <v>ns</v>
      </c>
      <c r="N156" s="230" t="str">
        <f t="shared" si="489"/>
        <v>ns</v>
      </c>
      <c r="O156" s="230" t="str">
        <f t="shared" si="489"/>
        <v>ns</v>
      </c>
      <c r="P156" s="230" t="str">
        <f t="shared" si="489"/>
        <v>ns</v>
      </c>
      <c r="Q156" s="230" t="str">
        <f t="shared" si="489"/>
        <v>ns</v>
      </c>
      <c r="R156" s="230" t="str">
        <f t="shared" si="489"/>
        <v>ns</v>
      </c>
      <c r="S156" s="230" t="str">
        <f t="shared" si="489"/>
        <v>ns</v>
      </c>
      <c r="T156" s="230" t="str">
        <f t="shared" si="489"/>
        <v>ns</v>
      </c>
      <c r="U156" s="230" t="str">
        <f t="shared" si="489"/>
        <v>ns</v>
      </c>
      <c r="V156" s="230" t="str">
        <f t="shared" si="489"/>
        <v>ns</v>
      </c>
      <c r="W156" s="230" t="str">
        <f t="shared" si="490"/>
        <v>ns</v>
      </c>
      <c r="X156" s="230" t="str">
        <f t="shared" si="490"/>
        <v>ns</v>
      </c>
      <c r="Y156" s="230" t="str">
        <f t="shared" si="490"/>
        <v>ns</v>
      </c>
      <c r="Z156" s="230" t="str">
        <f t="shared" si="490"/>
        <v>ns</v>
      </c>
      <c r="AA156" s="230" t="str">
        <f t="shared" si="490"/>
        <v>ns</v>
      </c>
      <c r="AB156" s="230" t="str">
        <f t="shared" si="490"/>
        <v>ns</v>
      </c>
      <c r="AC156" s="230" t="str">
        <f t="shared" si="490"/>
        <v>ns</v>
      </c>
      <c r="AD156" s="230" t="str">
        <f t="shared" si="490"/>
        <v>ns</v>
      </c>
      <c r="AE156" s="230" t="str">
        <f t="shared" si="490"/>
        <v>ns</v>
      </c>
      <c r="AF156" s="230" t="str">
        <f t="shared" si="490"/>
        <v>ns</v>
      </c>
      <c r="AG156" s="230" t="str">
        <f t="shared" si="491"/>
        <v>ns</v>
      </c>
      <c r="AH156" s="230" t="str">
        <f t="shared" si="491"/>
        <v>ns</v>
      </c>
      <c r="AI156" s="230" t="str">
        <f t="shared" si="491"/>
        <v>ns</v>
      </c>
      <c r="AJ156" s="230" t="str">
        <f t="shared" si="491"/>
        <v>ns</v>
      </c>
      <c r="AK156" s="230" t="str">
        <f t="shared" si="491"/>
        <v>ns</v>
      </c>
      <c r="AL156" s="230" t="str">
        <f t="shared" si="491"/>
        <v>ns</v>
      </c>
      <c r="AM156" s="230" t="str">
        <f t="shared" si="491"/>
        <v>ns</v>
      </c>
      <c r="AN156" s="230" t="str">
        <f t="shared" si="491"/>
        <v>ns</v>
      </c>
      <c r="AO156" s="230" t="str">
        <f t="shared" si="491"/>
        <v>ns</v>
      </c>
      <c r="AP156" s="230" t="str">
        <f t="shared" si="491"/>
        <v>ns</v>
      </c>
      <c r="AQ156" s="230" t="str">
        <f t="shared" si="492"/>
        <v>ns</v>
      </c>
      <c r="AR156" s="230" t="str">
        <f t="shared" si="492"/>
        <v>ns</v>
      </c>
      <c r="AS156" s="230" t="str">
        <f t="shared" si="492"/>
        <v>ns</v>
      </c>
      <c r="AT156" s="230" t="str">
        <f t="shared" si="492"/>
        <v>ns</v>
      </c>
      <c r="AU156" s="230" t="str">
        <f t="shared" si="492"/>
        <v>ns</v>
      </c>
      <c r="AV156" s="230" t="str">
        <f t="shared" si="492"/>
        <v>ns</v>
      </c>
      <c r="AW156" s="230" t="str">
        <f t="shared" si="492"/>
        <v>ns</v>
      </c>
      <c r="AX156" s="230" t="str">
        <f t="shared" si="492"/>
        <v/>
      </c>
      <c r="AY156" s="230" t="str">
        <f t="shared" si="492"/>
        <v/>
      </c>
      <c r="AZ156" s="230" t="str">
        <f t="shared" si="492"/>
        <v/>
      </c>
      <c r="BA156" s="230" t="str">
        <f t="shared" si="493"/>
        <v/>
      </c>
      <c r="BB156" s="230" t="str">
        <f t="shared" si="493"/>
        <v/>
      </c>
      <c r="BC156" s="230" t="str">
        <f t="shared" si="493"/>
        <v/>
      </c>
      <c r="BD156" s="230" t="str">
        <f t="shared" si="493"/>
        <v/>
      </c>
      <c r="BE156" s="230" t="str">
        <f t="shared" si="493"/>
        <v/>
      </c>
      <c r="BF156" s="230" t="str">
        <f t="shared" si="493"/>
        <v/>
      </c>
      <c r="BG156" s="230" t="str">
        <f t="shared" si="493"/>
        <v/>
      </c>
      <c r="BH156" s="230" t="str">
        <f t="shared" si="493"/>
        <v/>
      </c>
      <c r="BI156" s="230" t="str">
        <f t="shared" si="493"/>
        <v/>
      </c>
      <c r="BJ156" s="230" t="str">
        <f t="shared" si="493"/>
        <v/>
      </c>
      <c r="BS156" s="197"/>
      <c r="BT156" s="197"/>
      <c r="BV156" s="228">
        <v>37</v>
      </c>
      <c r="BW156" s="229">
        <f t="shared" si="503"/>
        <v>0</v>
      </c>
      <c r="BX156" s="230">
        <f t="shared" si="504"/>
        <v>1.3000000000000002E-4</v>
      </c>
      <c r="BY156" s="231" t="str">
        <f t="shared" si="494"/>
        <v>s</v>
      </c>
      <c r="BZ156" s="231" t="str">
        <f t="shared" si="494"/>
        <v>s</v>
      </c>
      <c r="CA156" s="231" t="str">
        <f t="shared" si="494"/>
        <v>s</v>
      </c>
      <c r="CB156" s="231" t="str">
        <f t="shared" si="494"/>
        <v>s</v>
      </c>
      <c r="CC156" s="231" t="str">
        <f t="shared" si="494"/>
        <v>s</v>
      </c>
      <c r="CD156" s="231" t="str">
        <f t="shared" si="494"/>
        <v>s</v>
      </c>
      <c r="CE156" s="231" t="str">
        <f t="shared" si="494"/>
        <v>s</v>
      </c>
      <c r="CF156" s="231" t="str">
        <f t="shared" si="494"/>
        <v>s</v>
      </c>
      <c r="CG156" s="231" t="str">
        <f t="shared" si="494"/>
        <v>s</v>
      </c>
      <c r="CH156" s="231" t="str">
        <f t="shared" si="494"/>
        <v>s</v>
      </c>
      <c r="CI156" s="231" t="str">
        <f t="shared" si="495"/>
        <v>s</v>
      </c>
      <c r="CJ156" s="231" t="str">
        <f t="shared" si="495"/>
        <v>s</v>
      </c>
      <c r="CK156" s="231" t="str">
        <f t="shared" si="495"/>
        <v>ns</v>
      </c>
      <c r="CL156" s="231" t="str">
        <f t="shared" si="495"/>
        <v>ns</v>
      </c>
      <c r="CM156" s="231" t="str">
        <f t="shared" si="495"/>
        <v>ns</v>
      </c>
      <c r="CN156" s="231" t="str">
        <f t="shared" si="495"/>
        <v>ns</v>
      </c>
      <c r="CO156" s="231" t="str">
        <f t="shared" si="495"/>
        <v>ns</v>
      </c>
      <c r="CP156" s="231" t="str">
        <f t="shared" si="495"/>
        <v>ns</v>
      </c>
      <c r="CQ156" s="231" t="str">
        <f t="shared" si="495"/>
        <v>ns</v>
      </c>
      <c r="CR156" s="231" t="str">
        <f t="shared" si="495"/>
        <v>ns</v>
      </c>
      <c r="CS156" s="231" t="str">
        <f t="shared" si="496"/>
        <v>ns</v>
      </c>
      <c r="CT156" s="231" t="str">
        <f t="shared" si="496"/>
        <v>ns</v>
      </c>
      <c r="CU156" s="231" t="str">
        <f t="shared" si="496"/>
        <v>ns</v>
      </c>
      <c r="CV156" s="231" t="str">
        <f t="shared" si="496"/>
        <v>ns</v>
      </c>
      <c r="CW156" s="231" t="str">
        <f t="shared" si="496"/>
        <v>ns</v>
      </c>
      <c r="CX156" s="231" t="str">
        <f t="shared" si="496"/>
        <v>ns</v>
      </c>
      <c r="CY156" s="231" t="str">
        <f t="shared" si="496"/>
        <v>ns</v>
      </c>
      <c r="CZ156" s="231" t="str">
        <f t="shared" si="496"/>
        <v>ns</v>
      </c>
      <c r="DA156" s="231" t="str">
        <f t="shared" si="496"/>
        <v>ns</v>
      </c>
      <c r="DB156" s="231" t="str">
        <f t="shared" si="496"/>
        <v>ns</v>
      </c>
      <c r="DC156" s="231" t="str">
        <f t="shared" si="497"/>
        <v>ns</v>
      </c>
      <c r="DD156" s="231" t="str">
        <f t="shared" si="497"/>
        <v>ns</v>
      </c>
      <c r="DE156" s="231" t="str">
        <f t="shared" si="497"/>
        <v>ns</v>
      </c>
      <c r="DF156" s="231" t="str">
        <f t="shared" si="497"/>
        <v>ns</v>
      </c>
      <c r="DG156" s="231" t="str">
        <f t="shared" si="497"/>
        <v>ns</v>
      </c>
      <c r="DH156" s="231" t="str">
        <f t="shared" si="497"/>
        <v>ns</v>
      </c>
      <c r="DI156" s="231" t="str">
        <f t="shared" si="497"/>
        <v>ns</v>
      </c>
      <c r="DJ156" s="231" t="str">
        <f t="shared" si="497"/>
        <v/>
      </c>
      <c r="DK156" s="231" t="str">
        <f t="shared" si="497"/>
        <v/>
      </c>
      <c r="DL156" s="231" t="str">
        <f t="shared" si="497"/>
        <v/>
      </c>
      <c r="DM156" s="231" t="str">
        <f t="shared" si="498"/>
        <v/>
      </c>
      <c r="DN156" s="231" t="str">
        <f t="shared" si="498"/>
        <v/>
      </c>
      <c r="DO156" s="231" t="str">
        <f t="shared" si="498"/>
        <v/>
      </c>
      <c r="DP156" s="231" t="str">
        <f t="shared" si="498"/>
        <v/>
      </c>
      <c r="DQ156" s="231" t="str">
        <f t="shared" si="498"/>
        <v/>
      </c>
      <c r="DR156" s="231" t="str">
        <f t="shared" si="498"/>
        <v/>
      </c>
      <c r="DS156" s="231" t="str">
        <f t="shared" si="498"/>
        <v/>
      </c>
      <c r="DT156" s="231" t="str">
        <f t="shared" si="498"/>
        <v/>
      </c>
      <c r="DU156" s="231" t="str">
        <f t="shared" si="498"/>
        <v/>
      </c>
      <c r="DV156" s="231" t="str">
        <f t="shared" si="498"/>
        <v/>
      </c>
      <c r="DW156" s="232"/>
      <c r="DX156" s="232"/>
      <c r="DZ156" s="212">
        <f t="shared" si="372"/>
        <v>38</v>
      </c>
      <c r="EA156" s="224">
        <f t="shared" si="499"/>
        <v>0</v>
      </c>
      <c r="EB156" s="225">
        <f t="shared" si="478"/>
        <v>0</v>
      </c>
      <c r="EC156" s="225">
        <f t="shared" si="478"/>
        <v>0</v>
      </c>
      <c r="ED156" s="225">
        <f t="shared" si="478"/>
        <v>0</v>
      </c>
      <c r="EE156" s="225">
        <f t="shared" si="478"/>
        <v>0</v>
      </c>
      <c r="EF156" s="225">
        <f t="shared" si="352"/>
        <v>0</v>
      </c>
      <c r="EG156" s="225">
        <f t="shared" si="353"/>
        <v>0</v>
      </c>
      <c r="EH156" s="212"/>
      <c r="EI156" s="212"/>
      <c r="EJ156" s="212"/>
      <c r="EK156" s="214"/>
      <c r="EL156" s="212">
        <f t="shared" si="373"/>
        <v>38</v>
      </c>
      <c r="EM156" s="224">
        <f t="shared" si="500"/>
        <v>0</v>
      </c>
      <c r="EN156" s="225">
        <f>IFERROR(INDEX(RTO3CF,$EL156,'ANVA-MDS'!EB$7),0)</f>
        <v>0</v>
      </c>
      <c r="EO156" s="225">
        <f>IFERROR(INDEX(RTO3CF,$EL156,'ANVA-MDS'!EC$7),0)</f>
        <v>0</v>
      </c>
      <c r="EP156" s="225">
        <f>IFERROR(INDEX(RTO3CF,$EL156,'ANVA-MDS'!ED$7),0)</f>
        <v>0</v>
      </c>
      <c r="EQ156" s="225">
        <f>IFERROR(INDEX(RTO3CF,$EL156,'ANVA-MDS'!EE$7),0)</f>
        <v>0</v>
      </c>
      <c r="ER156" s="225">
        <f t="shared" si="355"/>
        <v>0</v>
      </c>
      <c r="ES156" s="225">
        <f t="shared" si="356"/>
        <v>0</v>
      </c>
      <c r="ET156" s="212"/>
      <c r="EU156" s="212"/>
      <c r="EV156" s="212"/>
      <c r="EW156" s="214"/>
      <c r="EX156" s="225">
        <f t="shared" si="357"/>
        <v>0</v>
      </c>
      <c r="EY156" s="214"/>
      <c r="EZ156" s="214"/>
    </row>
    <row r="157" spans="9:156" ht="12.75" customHeight="1" x14ac:dyDescent="0.25">
      <c r="J157" s="228">
        <v>38</v>
      </c>
      <c r="K157" s="229">
        <f t="shared" si="501"/>
        <v>0</v>
      </c>
      <c r="L157" s="230">
        <f t="shared" si="502"/>
        <v>1.2000000000000002E-4</v>
      </c>
      <c r="M157" s="230" t="str">
        <f t="shared" si="489"/>
        <v>ns</v>
      </c>
      <c r="N157" s="230" t="str">
        <f t="shared" si="489"/>
        <v>ns</v>
      </c>
      <c r="O157" s="230" t="str">
        <f t="shared" si="489"/>
        <v>ns</v>
      </c>
      <c r="P157" s="230" t="str">
        <f t="shared" si="489"/>
        <v>ns</v>
      </c>
      <c r="Q157" s="230" t="str">
        <f t="shared" si="489"/>
        <v>ns</v>
      </c>
      <c r="R157" s="230" t="str">
        <f t="shared" si="489"/>
        <v>ns</v>
      </c>
      <c r="S157" s="230" t="str">
        <f t="shared" si="489"/>
        <v>ns</v>
      </c>
      <c r="T157" s="230" t="str">
        <f t="shared" si="489"/>
        <v>ns</v>
      </c>
      <c r="U157" s="230" t="str">
        <f t="shared" si="489"/>
        <v>ns</v>
      </c>
      <c r="V157" s="230" t="str">
        <f t="shared" si="489"/>
        <v>ns</v>
      </c>
      <c r="W157" s="230" t="str">
        <f t="shared" si="490"/>
        <v>ns</v>
      </c>
      <c r="X157" s="230" t="str">
        <f t="shared" si="490"/>
        <v>ns</v>
      </c>
      <c r="Y157" s="230" t="str">
        <f t="shared" si="490"/>
        <v>ns</v>
      </c>
      <c r="Z157" s="230" t="str">
        <f t="shared" si="490"/>
        <v>ns</v>
      </c>
      <c r="AA157" s="230" t="str">
        <f t="shared" si="490"/>
        <v>ns</v>
      </c>
      <c r="AB157" s="230" t="str">
        <f t="shared" si="490"/>
        <v>ns</v>
      </c>
      <c r="AC157" s="230" t="str">
        <f t="shared" si="490"/>
        <v>ns</v>
      </c>
      <c r="AD157" s="230" t="str">
        <f t="shared" si="490"/>
        <v>ns</v>
      </c>
      <c r="AE157" s="230" t="str">
        <f t="shared" si="490"/>
        <v>ns</v>
      </c>
      <c r="AF157" s="230" t="str">
        <f t="shared" si="490"/>
        <v>ns</v>
      </c>
      <c r="AG157" s="230" t="str">
        <f t="shared" si="491"/>
        <v>ns</v>
      </c>
      <c r="AH157" s="230" t="str">
        <f t="shared" si="491"/>
        <v>ns</v>
      </c>
      <c r="AI157" s="230" t="str">
        <f t="shared" si="491"/>
        <v>ns</v>
      </c>
      <c r="AJ157" s="230" t="str">
        <f t="shared" si="491"/>
        <v>ns</v>
      </c>
      <c r="AK157" s="230" t="str">
        <f t="shared" si="491"/>
        <v>ns</v>
      </c>
      <c r="AL157" s="230" t="str">
        <f t="shared" si="491"/>
        <v>ns</v>
      </c>
      <c r="AM157" s="230" t="str">
        <f t="shared" si="491"/>
        <v>ns</v>
      </c>
      <c r="AN157" s="230" t="str">
        <f t="shared" si="491"/>
        <v>ns</v>
      </c>
      <c r="AO157" s="230" t="str">
        <f t="shared" si="491"/>
        <v>ns</v>
      </c>
      <c r="AP157" s="230" t="str">
        <f t="shared" si="491"/>
        <v>ns</v>
      </c>
      <c r="AQ157" s="230" t="str">
        <f t="shared" si="492"/>
        <v>ns</v>
      </c>
      <c r="AR157" s="230" t="str">
        <f t="shared" si="492"/>
        <v>ns</v>
      </c>
      <c r="AS157" s="230" t="str">
        <f t="shared" si="492"/>
        <v>ns</v>
      </c>
      <c r="AT157" s="230" t="str">
        <f t="shared" si="492"/>
        <v>ns</v>
      </c>
      <c r="AU157" s="230" t="str">
        <f t="shared" si="492"/>
        <v>ns</v>
      </c>
      <c r="AV157" s="230" t="str">
        <f t="shared" si="492"/>
        <v>ns</v>
      </c>
      <c r="AW157" s="230" t="str">
        <f t="shared" si="492"/>
        <v>ns</v>
      </c>
      <c r="AX157" s="230" t="str">
        <f t="shared" si="492"/>
        <v>ns</v>
      </c>
      <c r="AY157" s="230" t="str">
        <f t="shared" si="492"/>
        <v/>
      </c>
      <c r="AZ157" s="230" t="str">
        <f t="shared" si="492"/>
        <v/>
      </c>
      <c r="BA157" s="230" t="str">
        <f t="shared" si="493"/>
        <v/>
      </c>
      <c r="BB157" s="230" t="str">
        <f t="shared" si="493"/>
        <v/>
      </c>
      <c r="BC157" s="230" t="str">
        <f t="shared" si="493"/>
        <v/>
      </c>
      <c r="BD157" s="230" t="str">
        <f t="shared" si="493"/>
        <v/>
      </c>
      <c r="BE157" s="230" t="str">
        <f t="shared" si="493"/>
        <v/>
      </c>
      <c r="BF157" s="230" t="str">
        <f t="shared" si="493"/>
        <v/>
      </c>
      <c r="BG157" s="230" t="str">
        <f t="shared" si="493"/>
        <v/>
      </c>
      <c r="BH157" s="230" t="str">
        <f t="shared" si="493"/>
        <v/>
      </c>
      <c r="BI157" s="230" t="str">
        <f t="shared" si="493"/>
        <v/>
      </c>
      <c r="BJ157" s="230" t="str">
        <f t="shared" si="493"/>
        <v/>
      </c>
      <c r="BS157" s="197"/>
      <c r="BT157" s="197"/>
      <c r="BV157" s="228">
        <v>38</v>
      </c>
      <c r="BW157" s="229">
        <f t="shared" si="503"/>
        <v>0</v>
      </c>
      <c r="BX157" s="230">
        <f t="shared" si="504"/>
        <v>1.2000000000000002E-4</v>
      </c>
      <c r="BY157" s="231" t="str">
        <f t="shared" si="494"/>
        <v>s</v>
      </c>
      <c r="BZ157" s="231" t="str">
        <f t="shared" si="494"/>
        <v>s</v>
      </c>
      <c r="CA157" s="231" t="str">
        <f t="shared" si="494"/>
        <v>s</v>
      </c>
      <c r="CB157" s="231" t="str">
        <f t="shared" si="494"/>
        <v>s</v>
      </c>
      <c r="CC157" s="231" t="str">
        <f t="shared" si="494"/>
        <v>s</v>
      </c>
      <c r="CD157" s="231" t="str">
        <f t="shared" si="494"/>
        <v>s</v>
      </c>
      <c r="CE157" s="231" t="str">
        <f t="shared" si="494"/>
        <v>s</v>
      </c>
      <c r="CF157" s="231" t="str">
        <f t="shared" si="494"/>
        <v>s</v>
      </c>
      <c r="CG157" s="231" t="str">
        <f t="shared" si="494"/>
        <v>s</v>
      </c>
      <c r="CH157" s="231" t="str">
        <f t="shared" si="494"/>
        <v>s</v>
      </c>
      <c r="CI157" s="231" t="str">
        <f t="shared" si="495"/>
        <v>s</v>
      </c>
      <c r="CJ157" s="231" t="str">
        <f t="shared" si="495"/>
        <v>s</v>
      </c>
      <c r="CK157" s="231" t="str">
        <f t="shared" si="495"/>
        <v>ns</v>
      </c>
      <c r="CL157" s="231" t="str">
        <f t="shared" si="495"/>
        <v>ns</v>
      </c>
      <c r="CM157" s="231" t="str">
        <f t="shared" si="495"/>
        <v>ns</v>
      </c>
      <c r="CN157" s="231" t="str">
        <f t="shared" si="495"/>
        <v>ns</v>
      </c>
      <c r="CO157" s="231" t="str">
        <f t="shared" si="495"/>
        <v>ns</v>
      </c>
      <c r="CP157" s="231" t="str">
        <f t="shared" si="495"/>
        <v>ns</v>
      </c>
      <c r="CQ157" s="231" t="str">
        <f t="shared" si="495"/>
        <v>ns</v>
      </c>
      <c r="CR157" s="231" t="str">
        <f t="shared" si="495"/>
        <v>ns</v>
      </c>
      <c r="CS157" s="231" t="str">
        <f t="shared" si="496"/>
        <v>ns</v>
      </c>
      <c r="CT157" s="231" t="str">
        <f t="shared" si="496"/>
        <v>ns</v>
      </c>
      <c r="CU157" s="231" t="str">
        <f t="shared" si="496"/>
        <v>ns</v>
      </c>
      <c r="CV157" s="231" t="str">
        <f t="shared" si="496"/>
        <v>ns</v>
      </c>
      <c r="CW157" s="231" t="str">
        <f t="shared" si="496"/>
        <v>ns</v>
      </c>
      <c r="CX157" s="231" t="str">
        <f t="shared" si="496"/>
        <v>ns</v>
      </c>
      <c r="CY157" s="231" t="str">
        <f t="shared" si="496"/>
        <v>ns</v>
      </c>
      <c r="CZ157" s="231" t="str">
        <f t="shared" si="496"/>
        <v>ns</v>
      </c>
      <c r="DA157" s="231" t="str">
        <f t="shared" si="496"/>
        <v>ns</v>
      </c>
      <c r="DB157" s="231" t="str">
        <f t="shared" si="496"/>
        <v>ns</v>
      </c>
      <c r="DC157" s="231" t="str">
        <f t="shared" si="497"/>
        <v>ns</v>
      </c>
      <c r="DD157" s="231" t="str">
        <f t="shared" si="497"/>
        <v>ns</v>
      </c>
      <c r="DE157" s="231" t="str">
        <f t="shared" si="497"/>
        <v>ns</v>
      </c>
      <c r="DF157" s="231" t="str">
        <f t="shared" si="497"/>
        <v>ns</v>
      </c>
      <c r="DG157" s="231" t="str">
        <f t="shared" si="497"/>
        <v>ns</v>
      </c>
      <c r="DH157" s="231" t="str">
        <f t="shared" si="497"/>
        <v>ns</v>
      </c>
      <c r="DI157" s="231" t="str">
        <f t="shared" si="497"/>
        <v>ns</v>
      </c>
      <c r="DJ157" s="231" t="str">
        <f t="shared" si="497"/>
        <v>ns</v>
      </c>
      <c r="DK157" s="231" t="str">
        <f t="shared" si="497"/>
        <v/>
      </c>
      <c r="DL157" s="231" t="str">
        <f t="shared" si="497"/>
        <v/>
      </c>
      <c r="DM157" s="231" t="str">
        <f t="shared" si="498"/>
        <v/>
      </c>
      <c r="DN157" s="231" t="str">
        <f t="shared" si="498"/>
        <v/>
      </c>
      <c r="DO157" s="231" t="str">
        <f t="shared" si="498"/>
        <v/>
      </c>
      <c r="DP157" s="231" t="str">
        <f t="shared" si="498"/>
        <v/>
      </c>
      <c r="DQ157" s="231" t="str">
        <f t="shared" si="498"/>
        <v/>
      </c>
      <c r="DR157" s="231" t="str">
        <f t="shared" si="498"/>
        <v/>
      </c>
      <c r="DS157" s="231" t="str">
        <f t="shared" si="498"/>
        <v/>
      </c>
      <c r="DT157" s="231" t="str">
        <f t="shared" si="498"/>
        <v/>
      </c>
      <c r="DU157" s="231" t="str">
        <f t="shared" si="498"/>
        <v/>
      </c>
      <c r="DV157" s="231" t="str">
        <f t="shared" si="498"/>
        <v/>
      </c>
      <c r="DW157" s="232"/>
      <c r="DX157" s="232"/>
      <c r="DZ157" s="212">
        <f t="shared" si="372"/>
        <v>39</v>
      </c>
      <c r="EA157" s="224">
        <f t="shared" si="499"/>
        <v>0</v>
      </c>
      <c r="EB157" s="225">
        <f t="shared" si="478"/>
        <v>0</v>
      </c>
      <c r="EC157" s="225">
        <f t="shared" si="478"/>
        <v>0</v>
      </c>
      <c r="ED157" s="225">
        <f t="shared" si="478"/>
        <v>0</v>
      </c>
      <c r="EE157" s="225">
        <f t="shared" si="478"/>
        <v>0</v>
      </c>
      <c r="EF157" s="225">
        <f t="shared" si="352"/>
        <v>0</v>
      </c>
      <c r="EG157" s="225">
        <f t="shared" si="353"/>
        <v>0</v>
      </c>
      <c r="EH157" s="212"/>
      <c r="EI157" s="212"/>
      <c r="EJ157" s="212"/>
      <c r="EK157" s="214"/>
      <c r="EL157" s="212">
        <f t="shared" si="373"/>
        <v>39</v>
      </c>
      <c r="EM157" s="224">
        <f t="shared" si="500"/>
        <v>0</v>
      </c>
      <c r="EN157" s="225">
        <f>IFERROR(INDEX(RTO3CF,$EL157,'ANVA-MDS'!EB$7),0)</f>
        <v>0</v>
      </c>
      <c r="EO157" s="225">
        <f>IFERROR(INDEX(RTO3CF,$EL157,'ANVA-MDS'!EC$7),0)</f>
        <v>0</v>
      </c>
      <c r="EP157" s="225">
        <f>IFERROR(INDEX(RTO3CF,$EL157,'ANVA-MDS'!ED$7),0)</f>
        <v>0</v>
      </c>
      <c r="EQ157" s="225">
        <f>IFERROR(INDEX(RTO3CF,$EL157,'ANVA-MDS'!EE$7),0)</f>
        <v>0</v>
      </c>
      <c r="ER157" s="225">
        <f t="shared" si="355"/>
        <v>0</v>
      </c>
      <c r="ES157" s="225">
        <f t="shared" si="356"/>
        <v>0</v>
      </c>
      <c r="ET157" s="212"/>
      <c r="EU157" s="212"/>
      <c r="EV157" s="212"/>
      <c r="EW157" s="214"/>
      <c r="EX157" s="225">
        <f t="shared" si="357"/>
        <v>0</v>
      </c>
      <c r="EY157" s="214"/>
      <c r="EZ157" s="214"/>
    </row>
    <row r="158" spans="9:156" ht="12.75" customHeight="1" x14ac:dyDescent="0.25">
      <c r="I158" s="197"/>
      <c r="J158" s="228">
        <v>39</v>
      </c>
      <c r="K158" s="229">
        <f t="shared" si="501"/>
        <v>0</v>
      </c>
      <c r="L158" s="230">
        <f t="shared" si="502"/>
        <v>1.1E-4</v>
      </c>
      <c r="M158" s="230" t="str">
        <f t="shared" si="489"/>
        <v>ns</v>
      </c>
      <c r="N158" s="230" t="str">
        <f t="shared" si="489"/>
        <v>ns</v>
      </c>
      <c r="O158" s="230" t="str">
        <f t="shared" si="489"/>
        <v>ns</v>
      </c>
      <c r="P158" s="230" t="str">
        <f t="shared" si="489"/>
        <v>ns</v>
      </c>
      <c r="Q158" s="230" t="str">
        <f t="shared" si="489"/>
        <v>ns</v>
      </c>
      <c r="R158" s="230" t="str">
        <f t="shared" si="489"/>
        <v>ns</v>
      </c>
      <c r="S158" s="230" t="str">
        <f t="shared" si="489"/>
        <v>ns</v>
      </c>
      <c r="T158" s="230" t="str">
        <f t="shared" si="489"/>
        <v>ns</v>
      </c>
      <c r="U158" s="230" t="str">
        <f t="shared" si="489"/>
        <v>ns</v>
      </c>
      <c r="V158" s="230" t="str">
        <f t="shared" si="489"/>
        <v>ns</v>
      </c>
      <c r="W158" s="230" t="str">
        <f t="shared" si="490"/>
        <v>ns</v>
      </c>
      <c r="X158" s="230" t="str">
        <f t="shared" si="490"/>
        <v>ns</v>
      </c>
      <c r="Y158" s="230" t="str">
        <f t="shared" si="490"/>
        <v>ns</v>
      </c>
      <c r="Z158" s="230" t="str">
        <f t="shared" si="490"/>
        <v>ns</v>
      </c>
      <c r="AA158" s="230" t="str">
        <f t="shared" si="490"/>
        <v>ns</v>
      </c>
      <c r="AB158" s="230" t="str">
        <f t="shared" si="490"/>
        <v>ns</v>
      </c>
      <c r="AC158" s="230" t="str">
        <f t="shared" si="490"/>
        <v>ns</v>
      </c>
      <c r="AD158" s="230" t="str">
        <f t="shared" si="490"/>
        <v>ns</v>
      </c>
      <c r="AE158" s="230" t="str">
        <f t="shared" si="490"/>
        <v>ns</v>
      </c>
      <c r="AF158" s="230" t="str">
        <f t="shared" si="490"/>
        <v>ns</v>
      </c>
      <c r="AG158" s="230" t="str">
        <f t="shared" si="491"/>
        <v>ns</v>
      </c>
      <c r="AH158" s="230" t="str">
        <f t="shared" si="491"/>
        <v>ns</v>
      </c>
      <c r="AI158" s="230" t="str">
        <f t="shared" si="491"/>
        <v>ns</v>
      </c>
      <c r="AJ158" s="230" t="str">
        <f t="shared" si="491"/>
        <v>ns</v>
      </c>
      <c r="AK158" s="230" t="str">
        <f t="shared" si="491"/>
        <v>ns</v>
      </c>
      <c r="AL158" s="230" t="str">
        <f t="shared" si="491"/>
        <v>ns</v>
      </c>
      <c r="AM158" s="230" t="str">
        <f t="shared" si="491"/>
        <v>ns</v>
      </c>
      <c r="AN158" s="230" t="str">
        <f t="shared" si="491"/>
        <v>ns</v>
      </c>
      <c r="AO158" s="230" t="str">
        <f t="shared" si="491"/>
        <v>ns</v>
      </c>
      <c r="AP158" s="230" t="str">
        <f t="shared" si="491"/>
        <v>ns</v>
      </c>
      <c r="AQ158" s="230" t="str">
        <f t="shared" si="492"/>
        <v>ns</v>
      </c>
      <c r="AR158" s="230" t="str">
        <f t="shared" si="492"/>
        <v>ns</v>
      </c>
      <c r="AS158" s="230" t="str">
        <f t="shared" si="492"/>
        <v>ns</v>
      </c>
      <c r="AT158" s="230" t="str">
        <f t="shared" si="492"/>
        <v>ns</v>
      </c>
      <c r="AU158" s="230" t="str">
        <f t="shared" si="492"/>
        <v>ns</v>
      </c>
      <c r="AV158" s="230" t="str">
        <f t="shared" si="492"/>
        <v>ns</v>
      </c>
      <c r="AW158" s="230" t="str">
        <f t="shared" si="492"/>
        <v>ns</v>
      </c>
      <c r="AX158" s="230" t="str">
        <f t="shared" si="492"/>
        <v>ns</v>
      </c>
      <c r="AY158" s="230" t="str">
        <f t="shared" si="492"/>
        <v>ns</v>
      </c>
      <c r="AZ158" s="230" t="str">
        <f t="shared" si="492"/>
        <v/>
      </c>
      <c r="BA158" s="230" t="str">
        <f t="shared" si="493"/>
        <v/>
      </c>
      <c r="BB158" s="230" t="str">
        <f t="shared" si="493"/>
        <v/>
      </c>
      <c r="BC158" s="230" t="str">
        <f t="shared" si="493"/>
        <v/>
      </c>
      <c r="BD158" s="230" t="str">
        <f t="shared" si="493"/>
        <v/>
      </c>
      <c r="BE158" s="230" t="str">
        <f t="shared" si="493"/>
        <v/>
      </c>
      <c r="BF158" s="230" t="str">
        <f t="shared" si="493"/>
        <v/>
      </c>
      <c r="BG158" s="230" t="str">
        <f t="shared" si="493"/>
        <v/>
      </c>
      <c r="BH158" s="230" t="str">
        <f t="shared" si="493"/>
        <v/>
      </c>
      <c r="BI158" s="230" t="str">
        <f t="shared" si="493"/>
        <v/>
      </c>
      <c r="BJ158" s="230" t="str">
        <f t="shared" si="493"/>
        <v/>
      </c>
      <c r="BS158" s="197"/>
      <c r="BT158" s="197"/>
      <c r="BV158" s="228">
        <v>39</v>
      </c>
      <c r="BW158" s="229">
        <f t="shared" si="503"/>
        <v>0</v>
      </c>
      <c r="BX158" s="230">
        <f t="shared" si="504"/>
        <v>1.1E-4</v>
      </c>
      <c r="BY158" s="231" t="str">
        <f t="shared" si="494"/>
        <v>s</v>
      </c>
      <c r="BZ158" s="231" t="str">
        <f t="shared" si="494"/>
        <v>s</v>
      </c>
      <c r="CA158" s="231" t="str">
        <f t="shared" si="494"/>
        <v>s</v>
      </c>
      <c r="CB158" s="231" t="str">
        <f t="shared" si="494"/>
        <v>s</v>
      </c>
      <c r="CC158" s="231" t="str">
        <f t="shared" si="494"/>
        <v>s</v>
      </c>
      <c r="CD158" s="231" t="str">
        <f t="shared" si="494"/>
        <v>s</v>
      </c>
      <c r="CE158" s="231" t="str">
        <f t="shared" si="494"/>
        <v>s</v>
      </c>
      <c r="CF158" s="231" t="str">
        <f t="shared" si="494"/>
        <v>s</v>
      </c>
      <c r="CG158" s="231" t="str">
        <f t="shared" si="494"/>
        <v>s</v>
      </c>
      <c r="CH158" s="231" t="str">
        <f t="shared" si="494"/>
        <v>s</v>
      </c>
      <c r="CI158" s="231" t="str">
        <f t="shared" si="495"/>
        <v>s</v>
      </c>
      <c r="CJ158" s="231" t="str">
        <f t="shared" si="495"/>
        <v>s</v>
      </c>
      <c r="CK158" s="231" t="str">
        <f t="shared" si="495"/>
        <v>ns</v>
      </c>
      <c r="CL158" s="231" t="str">
        <f t="shared" si="495"/>
        <v>ns</v>
      </c>
      <c r="CM158" s="231" t="str">
        <f t="shared" si="495"/>
        <v>ns</v>
      </c>
      <c r="CN158" s="231" t="str">
        <f t="shared" si="495"/>
        <v>ns</v>
      </c>
      <c r="CO158" s="231" t="str">
        <f t="shared" si="495"/>
        <v>ns</v>
      </c>
      <c r="CP158" s="231" t="str">
        <f t="shared" si="495"/>
        <v>ns</v>
      </c>
      <c r="CQ158" s="231" t="str">
        <f t="shared" si="495"/>
        <v>ns</v>
      </c>
      <c r="CR158" s="231" t="str">
        <f t="shared" si="495"/>
        <v>ns</v>
      </c>
      <c r="CS158" s="231" t="str">
        <f t="shared" si="496"/>
        <v>ns</v>
      </c>
      <c r="CT158" s="231" t="str">
        <f t="shared" si="496"/>
        <v>ns</v>
      </c>
      <c r="CU158" s="231" t="str">
        <f t="shared" si="496"/>
        <v>ns</v>
      </c>
      <c r="CV158" s="231" t="str">
        <f t="shared" si="496"/>
        <v>ns</v>
      </c>
      <c r="CW158" s="231" t="str">
        <f t="shared" si="496"/>
        <v>ns</v>
      </c>
      <c r="CX158" s="231" t="str">
        <f t="shared" si="496"/>
        <v>ns</v>
      </c>
      <c r="CY158" s="231" t="str">
        <f t="shared" si="496"/>
        <v>ns</v>
      </c>
      <c r="CZ158" s="231" t="str">
        <f t="shared" si="496"/>
        <v>ns</v>
      </c>
      <c r="DA158" s="231" t="str">
        <f t="shared" si="496"/>
        <v>ns</v>
      </c>
      <c r="DB158" s="231" t="str">
        <f t="shared" si="496"/>
        <v>ns</v>
      </c>
      <c r="DC158" s="231" t="str">
        <f t="shared" si="497"/>
        <v>ns</v>
      </c>
      <c r="DD158" s="231" t="str">
        <f t="shared" si="497"/>
        <v>ns</v>
      </c>
      <c r="DE158" s="231" t="str">
        <f t="shared" si="497"/>
        <v>ns</v>
      </c>
      <c r="DF158" s="231" t="str">
        <f t="shared" si="497"/>
        <v>ns</v>
      </c>
      <c r="DG158" s="231" t="str">
        <f t="shared" si="497"/>
        <v>ns</v>
      </c>
      <c r="DH158" s="231" t="str">
        <f t="shared" si="497"/>
        <v>ns</v>
      </c>
      <c r="DI158" s="231" t="str">
        <f t="shared" si="497"/>
        <v>ns</v>
      </c>
      <c r="DJ158" s="231" t="str">
        <f t="shared" si="497"/>
        <v>ns</v>
      </c>
      <c r="DK158" s="231" t="str">
        <f t="shared" si="497"/>
        <v>ns</v>
      </c>
      <c r="DL158" s="231" t="str">
        <f t="shared" si="497"/>
        <v/>
      </c>
      <c r="DM158" s="231" t="str">
        <f t="shared" si="498"/>
        <v/>
      </c>
      <c r="DN158" s="231" t="str">
        <f t="shared" si="498"/>
        <v/>
      </c>
      <c r="DO158" s="231" t="str">
        <f t="shared" si="498"/>
        <v/>
      </c>
      <c r="DP158" s="231" t="str">
        <f t="shared" si="498"/>
        <v/>
      </c>
      <c r="DQ158" s="231" t="str">
        <f t="shared" si="498"/>
        <v/>
      </c>
      <c r="DR158" s="231" t="str">
        <f t="shared" si="498"/>
        <v/>
      </c>
      <c r="DS158" s="231" t="str">
        <f t="shared" si="498"/>
        <v/>
      </c>
      <c r="DT158" s="231" t="str">
        <f t="shared" si="498"/>
        <v/>
      </c>
      <c r="DU158" s="231" t="str">
        <f t="shared" si="498"/>
        <v/>
      </c>
      <c r="DV158" s="231" t="str">
        <f t="shared" si="498"/>
        <v/>
      </c>
      <c r="DW158" s="232"/>
      <c r="DX158" s="232"/>
      <c r="DZ158" s="212">
        <f t="shared" si="372"/>
        <v>40</v>
      </c>
      <c r="EA158" s="224">
        <f t="shared" si="499"/>
        <v>0</v>
      </c>
      <c r="EB158" s="225">
        <f t="shared" si="478"/>
        <v>0</v>
      </c>
      <c r="EC158" s="225">
        <f t="shared" si="478"/>
        <v>0</v>
      </c>
      <c r="ED158" s="225">
        <f t="shared" si="478"/>
        <v>0</v>
      </c>
      <c r="EE158" s="225">
        <f t="shared" si="478"/>
        <v>0</v>
      </c>
      <c r="EF158" s="225">
        <f t="shared" si="352"/>
        <v>0</v>
      </c>
      <c r="EG158" s="225">
        <f t="shared" si="353"/>
        <v>0</v>
      </c>
      <c r="EH158" s="212"/>
      <c r="EI158" s="212"/>
      <c r="EJ158" s="212"/>
      <c r="EK158" s="214"/>
      <c r="EL158" s="212">
        <f t="shared" si="373"/>
        <v>40</v>
      </c>
      <c r="EM158" s="224">
        <f t="shared" si="500"/>
        <v>0</v>
      </c>
      <c r="EN158" s="225">
        <f>IFERROR(INDEX(RTO3CF,$EL158,'ANVA-MDS'!EB$7),0)</f>
        <v>0</v>
      </c>
      <c r="EO158" s="225">
        <f>IFERROR(INDEX(RTO3CF,$EL158,'ANVA-MDS'!EC$7),0)</f>
        <v>0</v>
      </c>
      <c r="EP158" s="225">
        <f>IFERROR(INDEX(RTO3CF,$EL158,'ANVA-MDS'!ED$7),0)</f>
        <v>0</v>
      </c>
      <c r="EQ158" s="225">
        <f>IFERROR(INDEX(RTO3CF,$EL158,'ANVA-MDS'!EE$7),0)</f>
        <v>0</v>
      </c>
      <c r="ER158" s="225">
        <f t="shared" si="355"/>
        <v>0</v>
      </c>
      <c r="ES158" s="225">
        <f t="shared" si="356"/>
        <v>0</v>
      </c>
      <c r="ET158" s="212"/>
      <c r="EU158" s="212"/>
      <c r="EV158" s="212"/>
      <c r="EW158" s="214"/>
      <c r="EX158" s="225">
        <f t="shared" si="357"/>
        <v>0</v>
      </c>
      <c r="EY158" s="214"/>
      <c r="EZ158" s="214"/>
    </row>
    <row r="159" spans="9:156" ht="12.75" customHeight="1" x14ac:dyDescent="0.25">
      <c r="J159" s="228">
        <v>40</v>
      </c>
      <c r="K159" s="229">
        <f t="shared" si="501"/>
        <v>0</v>
      </c>
      <c r="L159" s="230">
        <f t="shared" si="502"/>
        <v>1E-4</v>
      </c>
      <c r="M159" s="230" t="str">
        <f t="shared" si="489"/>
        <v>ns</v>
      </c>
      <c r="N159" s="230" t="str">
        <f t="shared" si="489"/>
        <v>ns</v>
      </c>
      <c r="O159" s="230" t="str">
        <f t="shared" si="489"/>
        <v>ns</v>
      </c>
      <c r="P159" s="230" t="str">
        <f t="shared" si="489"/>
        <v>ns</v>
      </c>
      <c r="Q159" s="230" t="str">
        <f t="shared" si="489"/>
        <v>ns</v>
      </c>
      <c r="R159" s="230" t="str">
        <f t="shared" si="489"/>
        <v>ns</v>
      </c>
      <c r="S159" s="230" t="str">
        <f t="shared" si="489"/>
        <v>ns</v>
      </c>
      <c r="T159" s="230" t="str">
        <f t="shared" si="489"/>
        <v>ns</v>
      </c>
      <c r="U159" s="230" t="str">
        <f t="shared" si="489"/>
        <v>ns</v>
      </c>
      <c r="V159" s="230" t="str">
        <f t="shared" si="489"/>
        <v>ns</v>
      </c>
      <c r="W159" s="230" t="str">
        <f t="shared" si="490"/>
        <v>ns</v>
      </c>
      <c r="X159" s="230" t="str">
        <f t="shared" si="490"/>
        <v>ns</v>
      </c>
      <c r="Y159" s="230" t="str">
        <f t="shared" si="490"/>
        <v>ns</v>
      </c>
      <c r="Z159" s="230" t="str">
        <f t="shared" si="490"/>
        <v>ns</v>
      </c>
      <c r="AA159" s="230" t="str">
        <f t="shared" si="490"/>
        <v>ns</v>
      </c>
      <c r="AB159" s="230" t="str">
        <f t="shared" si="490"/>
        <v>ns</v>
      </c>
      <c r="AC159" s="230" t="str">
        <f t="shared" si="490"/>
        <v>ns</v>
      </c>
      <c r="AD159" s="230" t="str">
        <f t="shared" si="490"/>
        <v>ns</v>
      </c>
      <c r="AE159" s="230" t="str">
        <f t="shared" si="490"/>
        <v>ns</v>
      </c>
      <c r="AF159" s="230" t="str">
        <f t="shared" si="490"/>
        <v>ns</v>
      </c>
      <c r="AG159" s="230" t="str">
        <f t="shared" si="491"/>
        <v>ns</v>
      </c>
      <c r="AH159" s="230" t="str">
        <f t="shared" si="491"/>
        <v>ns</v>
      </c>
      <c r="AI159" s="230" t="str">
        <f t="shared" si="491"/>
        <v>ns</v>
      </c>
      <c r="AJ159" s="230" t="str">
        <f t="shared" si="491"/>
        <v>ns</v>
      </c>
      <c r="AK159" s="230" t="str">
        <f t="shared" si="491"/>
        <v>ns</v>
      </c>
      <c r="AL159" s="230" t="str">
        <f t="shared" si="491"/>
        <v>ns</v>
      </c>
      <c r="AM159" s="230" t="str">
        <f t="shared" si="491"/>
        <v>ns</v>
      </c>
      <c r="AN159" s="230" t="str">
        <f t="shared" si="491"/>
        <v>ns</v>
      </c>
      <c r="AO159" s="230" t="str">
        <f t="shared" si="491"/>
        <v>ns</v>
      </c>
      <c r="AP159" s="230" t="str">
        <f t="shared" si="491"/>
        <v>ns</v>
      </c>
      <c r="AQ159" s="230" t="str">
        <f t="shared" si="492"/>
        <v>ns</v>
      </c>
      <c r="AR159" s="230" t="str">
        <f t="shared" si="492"/>
        <v>ns</v>
      </c>
      <c r="AS159" s="230" t="str">
        <f t="shared" si="492"/>
        <v>ns</v>
      </c>
      <c r="AT159" s="230" t="str">
        <f t="shared" si="492"/>
        <v>ns</v>
      </c>
      <c r="AU159" s="230" t="str">
        <f t="shared" si="492"/>
        <v>ns</v>
      </c>
      <c r="AV159" s="230" t="str">
        <f t="shared" si="492"/>
        <v>ns</v>
      </c>
      <c r="AW159" s="230" t="str">
        <f t="shared" si="492"/>
        <v>ns</v>
      </c>
      <c r="AX159" s="230" t="str">
        <f t="shared" si="492"/>
        <v>ns</v>
      </c>
      <c r="AY159" s="230" t="str">
        <f t="shared" si="492"/>
        <v>ns</v>
      </c>
      <c r="AZ159" s="230" t="str">
        <f t="shared" si="492"/>
        <v>ns</v>
      </c>
      <c r="BA159" s="230" t="str">
        <f t="shared" si="493"/>
        <v/>
      </c>
      <c r="BB159" s="230" t="str">
        <f t="shared" si="493"/>
        <v/>
      </c>
      <c r="BC159" s="230" t="str">
        <f t="shared" si="493"/>
        <v/>
      </c>
      <c r="BD159" s="230" t="str">
        <f t="shared" si="493"/>
        <v/>
      </c>
      <c r="BE159" s="230" t="str">
        <f t="shared" si="493"/>
        <v/>
      </c>
      <c r="BF159" s="230" t="str">
        <f t="shared" si="493"/>
        <v/>
      </c>
      <c r="BG159" s="230" t="str">
        <f t="shared" si="493"/>
        <v/>
      </c>
      <c r="BH159" s="230" t="str">
        <f t="shared" si="493"/>
        <v/>
      </c>
      <c r="BI159" s="230" t="str">
        <f t="shared" si="493"/>
        <v/>
      </c>
      <c r="BJ159" s="230" t="str">
        <f t="shared" si="493"/>
        <v/>
      </c>
      <c r="BS159" s="197"/>
      <c r="BT159" s="197"/>
      <c r="BV159" s="228">
        <v>40</v>
      </c>
      <c r="BW159" s="229">
        <f t="shared" si="503"/>
        <v>0</v>
      </c>
      <c r="BX159" s="230">
        <f t="shared" si="504"/>
        <v>1E-4</v>
      </c>
      <c r="BY159" s="231" t="str">
        <f t="shared" si="494"/>
        <v>s</v>
      </c>
      <c r="BZ159" s="231" t="str">
        <f t="shared" si="494"/>
        <v>s</v>
      </c>
      <c r="CA159" s="231" t="str">
        <f t="shared" si="494"/>
        <v>s</v>
      </c>
      <c r="CB159" s="231" t="str">
        <f t="shared" si="494"/>
        <v>s</v>
      </c>
      <c r="CC159" s="231" t="str">
        <f t="shared" si="494"/>
        <v>s</v>
      </c>
      <c r="CD159" s="231" t="str">
        <f t="shared" si="494"/>
        <v>s</v>
      </c>
      <c r="CE159" s="231" t="str">
        <f t="shared" si="494"/>
        <v>s</v>
      </c>
      <c r="CF159" s="231" t="str">
        <f t="shared" si="494"/>
        <v>s</v>
      </c>
      <c r="CG159" s="231" t="str">
        <f t="shared" si="494"/>
        <v>s</v>
      </c>
      <c r="CH159" s="231" t="str">
        <f t="shared" si="494"/>
        <v>s</v>
      </c>
      <c r="CI159" s="231" t="str">
        <f t="shared" si="495"/>
        <v>s</v>
      </c>
      <c r="CJ159" s="231" t="str">
        <f t="shared" si="495"/>
        <v>s</v>
      </c>
      <c r="CK159" s="231" t="str">
        <f t="shared" si="495"/>
        <v>ns</v>
      </c>
      <c r="CL159" s="231" t="str">
        <f t="shared" si="495"/>
        <v>ns</v>
      </c>
      <c r="CM159" s="231" t="str">
        <f t="shared" si="495"/>
        <v>ns</v>
      </c>
      <c r="CN159" s="231" t="str">
        <f t="shared" si="495"/>
        <v>ns</v>
      </c>
      <c r="CO159" s="231" t="str">
        <f t="shared" si="495"/>
        <v>ns</v>
      </c>
      <c r="CP159" s="231" t="str">
        <f t="shared" si="495"/>
        <v>ns</v>
      </c>
      <c r="CQ159" s="231" t="str">
        <f t="shared" si="495"/>
        <v>ns</v>
      </c>
      <c r="CR159" s="231" t="str">
        <f t="shared" si="495"/>
        <v>ns</v>
      </c>
      <c r="CS159" s="231" t="str">
        <f t="shared" si="496"/>
        <v>ns</v>
      </c>
      <c r="CT159" s="231" t="str">
        <f t="shared" si="496"/>
        <v>ns</v>
      </c>
      <c r="CU159" s="231" t="str">
        <f t="shared" si="496"/>
        <v>ns</v>
      </c>
      <c r="CV159" s="231" t="str">
        <f t="shared" si="496"/>
        <v>ns</v>
      </c>
      <c r="CW159" s="231" t="str">
        <f t="shared" si="496"/>
        <v>ns</v>
      </c>
      <c r="CX159" s="231" t="str">
        <f t="shared" si="496"/>
        <v>ns</v>
      </c>
      <c r="CY159" s="231" t="str">
        <f t="shared" si="496"/>
        <v>ns</v>
      </c>
      <c r="CZ159" s="231" t="str">
        <f t="shared" si="496"/>
        <v>ns</v>
      </c>
      <c r="DA159" s="231" t="str">
        <f t="shared" si="496"/>
        <v>ns</v>
      </c>
      <c r="DB159" s="231" t="str">
        <f t="shared" si="496"/>
        <v>ns</v>
      </c>
      <c r="DC159" s="231" t="str">
        <f t="shared" si="497"/>
        <v>ns</v>
      </c>
      <c r="DD159" s="231" t="str">
        <f t="shared" si="497"/>
        <v>ns</v>
      </c>
      <c r="DE159" s="231" t="str">
        <f t="shared" si="497"/>
        <v>ns</v>
      </c>
      <c r="DF159" s="231" t="str">
        <f t="shared" si="497"/>
        <v>ns</v>
      </c>
      <c r="DG159" s="231" t="str">
        <f t="shared" si="497"/>
        <v>ns</v>
      </c>
      <c r="DH159" s="231" t="str">
        <f t="shared" si="497"/>
        <v>ns</v>
      </c>
      <c r="DI159" s="231" t="str">
        <f t="shared" si="497"/>
        <v>ns</v>
      </c>
      <c r="DJ159" s="231" t="str">
        <f t="shared" si="497"/>
        <v>ns</v>
      </c>
      <c r="DK159" s="231" t="str">
        <f t="shared" si="497"/>
        <v>ns</v>
      </c>
      <c r="DL159" s="231" t="str">
        <f t="shared" si="497"/>
        <v>ns</v>
      </c>
      <c r="DM159" s="231" t="str">
        <f t="shared" si="498"/>
        <v/>
      </c>
      <c r="DN159" s="231" t="str">
        <f t="shared" si="498"/>
        <v/>
      </c>
      <c r="DO159" s="231" t="str">
        <f t="shared" si="498"/>
        <v/>
      </c>
      <c r="DP159" s="231" t="str">
        <f t="shared" si="498"/>
        <v/>
      </c>
      <c r="DQ159" s="231" t="str">
        <f t="shared" si="498"/>
        <v/>
      </c>
      <c r="DR159" s="231" t="str">
        <f t="shared" si="498"/>
        <v/>
      </c>
      <c r="DS159" s="231" t="str">
        <f t="shared" si="498"/>
        <v/>
      </c>
      <c r="DT159" s="231" t="str">
        <f t="shared" si="498"/>
        <v/>
      </c>
      <c r="DU159" s="231" t="str">
        <f t="shared" si="498"/>
        <v/>
      </c>
      <c r="DV159" s="231" t="str">
        <f t="shared" si="498"/>
        <v/>
      </c>
      <c r="DW159" s="232"/>
      <c r="DX159" s="232"/>
      <c r="DZ159" s="212">
        <f t="shared" si="372"/>
        <v>41</v>
      </c>
      <c r="EA159" s="224">
        <f t="shared" si="499"/>
        <v>0</v>
      </c>
      <c r="EB159" s="225">
        <f t="shared" ref="EB159:EE168" si="505">IFERROR(INDEX(RTO3SF,$DZ159,EB$7),0)</f>
        <v>0</v>
      </c>
      <c r="EC159" s="225">
        <f t="shared" si="505"/>
        <v>0</v>
      </c>
      <c r="ED159" s="225">
        <f t="shared" si="505"/>
        <v>0</v>
      </c>
      <c r="EE159" s="225">
        <f t="shared" si="505"/>
        <v>0</v>
      </c>
      <c r="EF159" s="225">
        <f t="shared" si="352"/>
        <v>0</v>
      </c>
      <c r="EG159" s="225">
        <f t="shared" si="353"/>
        <v>0</v>
      </c>
      <c r="EH159" s="212"/>
      <c r="EI159" s="212"/>
      <c r="EJ159" s="212"/>
      <c r="EK159" s="214"/>
      <c r="EL159" s="212">
        <f t="shared" si="373"/>
        <v>41</v>
      </c>
      <c r="EM159" s="224">
        <f t="shared" si="500"/>
        <v>0</v>
      </c>
      <c r="EN159" s="225">
        <f>IFERROR(INDEX(RTO3CF,$EL159,'ANVA-MDS'!EB$7),0)</f>
        <v>0</v>
      </c>
      <c r="EO159" s="225">
        <f>IFERROR(INDEX(RTO3CF,$EL159,'ANVA-MDS'!EC$7),0)</f>
        <v>0</v>
      </c>
      <c r="EP159" s="225">
        <f>IFERROR(INDEX(RTO3CF,$EL159,'ANVA-MDS'!ED$7),0)</f>
        <v>0</v>
      </c>
      <c r="EQ159" s="225">
        <f>IFERROR(INDEX(RTO3CF,$EL159,'ANVA-MDS'!EE$7),0)</f>
        <v>0</v>
      </c>
      <c r="ER159" s="225">
        <f t="shared" si="355"/>
        <v>0</v>
      </c>
      <c r="ES159" s="225">
        <f t="shared" si="356"/>
        <v>0</v>
      </c>
      <c r="ET159" s="212"/>
      <c r="EU159" s="212"/>
      <c r="EV159" s="212"/>
      <c r="EW159" s="214"/>
      <c r="EX159" s="225">
        <f t="shared" si="357"/>
        <v>0</v>
      </c>
      <c r="EY159" s="214"/>
      <c r="EZ159" s="214"/>
    </row>
    <row r="160" spans="9:156" ht="12.75" customHeight="1" x14ac:dyDescent="0.25">
      <c r="J160" s="228">
        <v>41</v>
      </c>
      <c r="K160" s="229">
        <f t="shared" si="501"/>
        <v>0</v>
      </c>
      <c r="L160" s="230">
        <f t="shared" si="502"/>
        <v>9.0000000000000006E-5</v>
      </c>
      <c r="M160" s="230" t="str">
        <f t="shared" ref="M160:V169" si="506">IF(M$8&gt;$J160,"",IF($F$124&gt;$G$124,"ns",IF(ABS($L160-INDEX(RTO3SF_ORD,M$8,2))&gt;$B$139,"s","ns")))</f>
        <v>ns</v>
      </c>
      <c r="N160" s="230" t="str">
        <f t="shared" si="506"/>
        <v>ns</v>
      </c>
      <c r="O160" s="230" t="str">
        <f t="shared" si="506"/>
        <v>ns</v>
      </c>
      <c r="P160" s="230" t="str">
        <f t="shared" si="506"/>
        <v>ns</v>
      </c>
      <c r="Q160" s="230" t="str">
        <f t="shared" si="506"/>
        <v>ns</v>
      </c>
      <c r="R160" s="230" t="str">
        <f t="shared" si="506"/>
        <v>ns</v>
      </c>
      <c r="S160" s="230" t="str">
        <f t="shared" si="506"/>
        <v>ns</v>
      </c>
      <c r="T160" s="230" t="str">
        <f t="shared" si="506"/>
        <v>ns</v>
      </c>
      <c r="U160" s="230" t="str">
        <f t="shared" si="506"/>
        <v>ns</v>
      </c>
      <c r="V160" s="230" t="str">
        <f t="shared" si="506"/>
        <v>ns</v>
      </c>
      <c r="W160" s="230" t="str">
        <f t="shared" ref="W160:AF169" si="507">IF(W$8&gt;$J160,"",IF($F$124&gt;$G$124,"ns",IF(ABS($L160-INDEX(RTO3SF_ORD,W$8,2))&gt;$B$139,"s","ns")))</f>
        <v>ns</v>
      </c>
      <c r="X160" s="230" t="str">
        <f t="shared" si="507"/>
        <v>ns</v>
      </c>
      <c r="Y160" s="230" t="str">
        <f t="shared" si="507"/>
        <v>ns</v>
      </c>
      <c r="Z160" s="230" t="str">
        <f t="shared" si="507"/>
        <v>ns</v>
      </c>
      <c r="AA160" s="230" t="str">
        <f t="shared" si="507"/>
        <v>ns</v>
      </c>
      <c r="AB160" s="230" t="str">
        <f t="shared" si="507"/>
        <v>ns</v>
      </c>
      <c r="AC160" s="230" t="str">
        <f t="shared" si="507"/>
        <v>ns</v>
      </c>
      <c r="AD160" s="230" t="str">
        <f t="shared" si="507"/>
        <v>ns</v>
      </c>
      <c r="AE160" s="230" t="str">
        <f t="shared" si="507"/>
        <v>ns</v>
      </c>
      <c r="AF160" s="230" t="str">
        <f t="shared" si="507"/>
        <v>ns</v>
      </c>
      <c r="AG160" s="230" t="str">
        <f t="shared" ref="AG160:AP169" si="508">IF(AG$8&gt;$J160,"",IF($F$124&gt;$G$124,"ns",IF(ABS($L160-INDEX(RTO3SF_ORD,AG$8,2))&gt;$B$139,"s","ns")))</f>
        <v>ns</v>
      </c>
      <c r="AH160" s="230" t="str">
        <f t="shared" si="508"/>
        <v>ns</v>
      </c>
      <c r="AI160" s="230" t="str">
        <f t="shared" si="508"/>
        <v>ns</v>
      </c>
      <c r="AJ160" s="230" t="str">
        <f t="shared" si="508"/>
        <v>ns</v>
      </c>
      <c r="AK160" s="230" t="str">
        <f t="shared" si="508"/>
        <v>ns</v>
      </c>
      <c r="AL160" s="230" t="str">
        <f t="shared" si="508"/>
        <v>ns</v>
      </c>
      <c r="AM160" s="230" t="str">
        <f t="shared" si="508"/>
        <v>ns</v>
      </c>
      <c r="AN160" s="230" t="str">
        <f t="shared" si="508"/>
        <v>ns</v>
      </c>
      <c r="AO160" s="230" t="str">
        <f t="shared" si="508"/>
        <v>ns</v>
      </c>
      <c r="AP160" s="230" t="str">
        <f t="shared" si="508"/>
        <v>ns</v>
      </c>
      <c r="AQ160" s="230" t="str">
        <f t="shared" ref="AQ160:AZ169" si="509">IF(AQ$8&gt;$J160,"",IF($F$124&gt;$G$124,"ns",IF(ABS($L160-INDEX(RTO3SF_ORD,AQ$8,2))&gt;$B$139,"s","ns")))</f>
        <v>ns</v>
      </c>
      <c r="AR160" s="230" t="str">
        <f t="shared" si="509"/>
        <v>ns</v>
      </c>
      <c r="AS160" s="230" t="str">
        <f t="shared" si="509"/>
        <v>ns</v>
      </c>
      <c r="AT160" s="230" t="str">
        <f t="shared" si="509"/>
        <v>ns</v>
      </c>
      <c r="AU160" s="230" t="str">
        <f t="shared" si="509"/>
        <v>ns</v>
      </c>
      <c r="AV160" s="230" t="str">
        <f t="shared" si="509"/>
        <v>ns</v>
      </c>
      <c r="AW160" s="230" t="str">
        <f t="shared" si="509"/>
        <v>ns</v>
      </c>
      <c r="AX160" s="230" t="str">
        <f t="shared" si="509"/>
        <v>ns</v>
      </c>
      <c r="AY160" s="230" t="str">
        <f t="shared" si="509"/>
        <v>ns</v>
      </c>
      <c r="AZ160" s="230" t="str">
        <f t="shared" si="509"/>
        <v>ns</v>
      </c>
      <c r="BA160" s="230" t="str">
        <f t="shared" ref="BA160:BJ169" si="510">IF(BA$8&gt;$J160,"",IF($F$124&gt;$G$124,"ns",IF(ABS($L160-INDEX(RTO3SF_ORD,BA$8,2))&gt;$B$139,"s","ns")))</f>
        <v>ns</v>
      </c>
      <c r="BB160" s="230" t="str">
        <f t="shared" si="510"/>
        <v/>
      </c>
      <c r="BC160" s="230" t="str">
        <f t="shared" si="510"/>
        <v/>
      </c>
      <c r="BD160" s="230" t="str">
        <f t="shared" si="510"/>
        <v/>
      </c>
      <c r="BE160" s="230" t="str">
        <f t="shared" si="510"/>
        <v/>
      </c>
      <c r="BF160" s="230" t="str">
        <f t="shared" si="510"/>
        <v/>
      </c>
      <c r="BG160" s="230" t="str">
        <f t="shared" si="510"/>
        <v/>
      </c>
      <c r="BH160" s="230" t="str">
        <f t="shared" si="510"/>
        <v/>
      </c>
      <c r="BI160" s="230" t="str">
        <f t="shared" si="510"/>
        <v/>
      </c>
      <c r="BJ160" s="230" t="str">
        <f t="shared" si="510"/>
        <v/>
      </c>
      <c r="BS160" s="197"/>
      <c r="BT160" s="197"/>
      <c r="BV160" s="228">
        <v>41</v>
      </c>
      <c r="BW160" s="229">
        <f t="shared" si="503"/>
        <v>0</v>
      </c>
      <c r="BX160" s="230">
        <f t="shared" si="504"/>
        <v>9.0000000000000006E-5</v>
      </c>
      <c r="BY160" s="231" t="str">
        <f t="shared" ref="BY160:CH169" si="511">IF(BY$8&gt;$BV160,"",IF($BR$124&gt;$BS$124,"ns",IF(ABS($BX160-INDEX(RTO3CF_ORD,BY$8,2))&gt;$BN$139,"s","ns")))</f>
        <v>s</v>
      </c>
      <c r="BZ160" s="231" t="str">
        <f t="shared" si="511"/>
        <v>s</v>
      </c>
      <c r="CA160" s="231" t="str">
        <f t="shared" si="511"/>
        <v>s</v>
      </c>
      <c r="CB160" s="231" t="str">
        <f t="shared" si="511"/>
        <v>s</v>
      </c>
      <c r="CC160" s="231" t="str">
        <f t="shared" si="511"/>
        <v>s</v>
      </c>
      <c r="CD160" s="231" t="str">
        <f t="shared" si="511"/>
        <v>s</v>
      </c>
      <c r="CE160" s="231" t="str">
        <f t="shared" si="511"/>
        <v>s</v>
      </c>
      <c r="CF160" s="231" t="str">
        <f t="shared" si="511"/>
        <v>s</v>
      </c>
      <c r="CG160" s="231" t="str">
        <f t="shared" si="511"/>
        <v>s</v>
      </c>
      <c r="CH160" s="231" t="str">
        <f t="shared" si="511"/>
        <v>s</v>
      </c>
      <c r="CI160" s="231" t="str">
        <f t="shared" ref="CI160:CR169" si="512">IF(CI$8&gt;$BV160,"",IF($BR$124&gt;$BS$124,"ns",IF(ABS($BX160-INDEX(RTO3CF_ORD,CI$8,2))&gt;$BN$139,"s","ns")))</f>
        <v>s</v>
      </c>
      <c r="CJ160" s="231" t="str">
        <f t="shared" si="512"/>
        <v>s</v>
      </c>
      <c r="CK160" s="231" t="str">
        <f t="shared" si="512"/>
        <v>ns</v>
      </c>
      <c r="CL160" s="231" t="str">
        <f t="shared" si="512"/>
        <v>ns</v>
      </c>
      <c r="CM160" s="231" t="str">
        <f t="shared" si="512"/>
        <v>ns</v>
      </c>
      <c r="CN160" s="231" t="str">
        <f t="shared" si="512"/>
        <v>ns</v>
      </c>
      <c r="CO160" s="231" t="str">
        <f t="shared" si="512"/>
        <v>ns</v>
      </c>
      <c r="CP160" s="231" t="str">
        <f t="shared" si="512"/>
        <v>ns</v>
      </c>
      <c r="CQ160" s="231" t="str">
        <f t="shared" si="512"/>
        <v>ns</v>
      </c>
      <c r="CR160" s="231" t="str">
        <f t="shared" si="512"/>
        <v>ns</v>
      </c>
      <c r="CS160" s="231" t="str">
        <f t="shared" ref="CS160:DB169" si="513">IF(CS$8&gt;$BV160,"",IF($BR$124&gt;$BS$124,"ns",IF(ABS($BX160-INDEX(RTO3CF_ORD,CS$8,2))&gt;$BN$139,"s","ns")))</f>
        <v>ns</v>
      </c>
      <c r="CT160" s="231" t="str">
        <f t="shared" si="513"/>
        <v>ns</v>
      </c>
      <c r="CU160" s="231" t="str">
        <f t="shared" si="513"/>
        <v>ns</v>
      </c>
      <c r="CV160" s="231" t="str">
        <f t="shared" si="513"/>
        <v>ns</v>
      </c>
      <c r="CW160" s="231" t="str">
        <f t="shared" si="513"/>
        <v>ns</v>
      </c>
      <c r="CX160" s="231" t="str">
        <f t="shared" si="513"/>
        <v>ns</v>
      </c>
      <c r="CY160" s="231" t="str">
        <f t="shared" si="513"/>
        <v>ns</v>
      </c>
      <c r="CZ160" s="231" t="str">
        <f t="shared" si="513"/>
        <v>ns</v>
      </c>
      <c r="DA160" s="231" t="str">
        <f t="shared" si="513"/>
        <v>ns</v>
      </c>
      <c r="DB160" s="231" t="str">
        <f t="shared" si="513"/>
        <v>ns</v>
      </c>
      <c r="DC160" s="231" t="str">
        <f t="shared" ref="DC160:DL169" si="514">IF(DC$8&gt;$BV160,"",IF($BR$124&gt;$BS$124,"ns",IF(ABS($BX160-INDEX(RTO3CF_ORD,DC$8,2))&gt;$BN$139,"s","ns")))</f>
        <v>ns</v>
      </c>
      <c r="DD160" s="231" t="str">
        <f t="shared" si="514"/>
        <v>ns</v>
      </c>
      <c r="DE160" s="231" t="str">
        <f t="shared" si="514"/>
        <v>ns</v>
      </c>
      <c r="DF160" s="231" t="str">
        <f t="shared" si="514"/>
        <v>ns</v>
      </c>
      <c r="DG160" s="231" t="str">
        <f t="shared" si="514"/>
        <v>ns</v>
      </c>
      <c r="DH160" s="231" t="str">
        <f t="shared" si="514"/>
        <v>ns</v>
      </c>
      <c r="DI160" s="231" t="str">
        <f t="shared" si="514"/>
        <v>ns</v>
      </c>
      <c r="DJ160" s="231" t="str">
        <f t="shared" si="514"/>
        <v>ns</v>
      </c>
      <c r="DK160" s="231" t="str">
        <f t="shared" si="514"/>
        <v>ns</v>
      </c>
      <c r="DL160" s="231" t="str">
        <f t="shared" si="514"/>
        <v>ns</v>
      </c>
      <c r="DM160" s="231" t="str">
        <f t="shared" ref="DM160:DV169" si="515">IF(DM$8&gt;$BV160,"",IF($BR$124&gt;$BS$124,"ns",IF(ABS($BX160-INDEX(RTO3CF_ORD,DM$8,2))&gt;$BN$139,"s","ns")))</f>
        <v>ns</v>
      </c>
      <c r="DN160" s="231" t="str">
        <f t="shared" si="515"/>
        <v/>
      </c>
      <c r="DO160" s="231" t="str">
        <f t="shared" si="515"/>
        <v/>
      </c>
      <c r="DP160" s="231" t="str">
        <f t="shared" si="515"/>
        <v/>
      </c>
      <c r="DQ160" s="231" t="str">
        <f t="shared" si="515"/>
        <v/>
      </c>
      <c r="DR160" s="231" t="str">
        <f t="shared" si="515"/>
        <v/>
      </c>
      <c r="DS160" s="231" t="str">
        <f t="shared" si="515"/>
        <v/>
      </c>
      <c r="DT160" s="231" t="str">
        <f t="shared" si="515"/>
        <v/>
      </c>
      <c r="DU160" s="231" t="str">
        <f t="shared" si="515"/>
        <v/>
      </c>
      <c r="DV160" s="231" t="str">
        <f t="shared" si="515"/>
        <v/>
      </c>
      <c r="DW160" s="232"/>
      <c r="DX160" s="232"/>
      <c r="DZ160" s="212">
        <f t="shared" si="372"/>
        <v>42</v>
      </c>
      <c r="EA160" s="224">
        <f t="shared" si="499"/>
        <v>0</v>
      </c>
      <c r="EB160" s="225">
        <f t="shared" si="505"/>
        <v>0</v>
      </c>
      <c r="EC160" s="225">
        <f t="shared" si="505"/>
        <v>0</v>
      </c>
      <c r="ED160" s="225">
        <f t="shared" si="505"/>
        <v>0</v>
      </c>
      <c r="EE160" s="225">
        <f t="shared" si="505"/>
        <v>0</v>
      </c>
      <c r="EF160" s="225">
        <f t="shared" si="352"/>
        <v>0</v>
      </c>
      <c r="EG160" s="225">
        <f t="shared" si="353"/>
        <v>0</v>
      </c>
      <c r="EH160" s="212"/>
      <c r="EI160" s="212"/>
      <c r="EJ160" s="212"/>
      <c r="EK160" s="214"/>
      <c r="EL160" s="212">
        <f t="shared" si="373"/>
        <v>42</v>
      </c>
      <c r="EM160" s="224">
        <f t="shared" si="500"/>
        <v>0</v>
      </c>
      <c r="EN160" s="225">
        <f>IFERROR(INDEX(RTO3CF,$EL160,'ANVA-MDS'!EB$7),0)</f>
        <v>0</v>
      </c>
      <c r="EO160" s="225">
        <f>IFERROR(INDEX(RTO3CF,$EL160,'ANVA-MDS'!EC$7),0)</f>
        <v>0</v>
      </c>
      <c r="EP160" s="225">
        <f>IFERROR(INDEX(RTO3CF,$EL160,'ANVA-MDS'!ED$7),0)</f>
        <v>0</v>
      </c>
      <c r="EQ160" s="225">
        <f>IFERROR(INDEX(RTO3CF,$EL160,'ANVA-MDS'!EE$7),0)</f>
        <v>0</v>
      </c>
      <c r="ER160" s="225">
        <f t="shared" si="355"/>
        <v>0</v>
      </c>
      <c r="ES160" s="225">
        <f t="shared" si="356"/>
        <v>0</v>
      </c>
      <c r="ET160" s="212"/>
      <c r="EU160" s="212"/>
      <c r="EV160" s="212"/>
      <c r="EW160" s="214"/>
      <c r="EX160" s="225">
        <f t="shared" si="357"/>
        <v>0</v>
      </c>
      <c r="EY160" s="214"/>
      <c r="EZ160" s="214"/>
    </row>
    <row r="161" spans="1:156" ht="12.75" customHeight="1" x14ac:dyDescent="0.25">
      <c r="J161" s="228">
        <v>42</v>
      </c>
      <c r="K161" s="229">
        <f t="shared" si="501"/>
        <v>0</v>
      </c>
      <c r="L161" s="230">
        <f t="shared" si="502"/>
        <v>8.0000000000000007E-5</v>
      </c>
      <c r="M161" s="230" t="str">
        <f t="shared" si="506"/>
        <v>ns</v>
      </c>
      <c r="N161" s="230" t="str">
        <f t="shared" si="506"/>
        <v>ns</v>
      </c>
      <c r="O161" s="230" t="str">
        <f t="shared" si="506"/>
        <v>ns</v>
      </c>
      <c r="P161" s="230" t="str">
        <f t="shared" si="506"/>
        <v>ns</v>
      </c>
      <c r="Q161" s="230" t="str">
        <f t="shared" si="506"/>
        <v>ns</v>
      </c>
      <c r="R161" s="230" t="str">
        <f t="shared" si="506"/>
        <v>ns</v>
      </c>
      <c r="S161" s="230" t="str">
        <f t="shared" si="506"/>
        <v>ns</v>
      </c>
      <c r="T161" s="230" t="str">
        <f t="shared" si="506"/>
        <v>ns</v>
      </c>
      <c r="U161" s="230" t="str">
        <f t="shared" si="506"/>
        <v>ns</v>
      </c>
      <c r="V161" s="230" t="str">
        <f t="shared" si="506"/>
        <v>ns</v>
      </c>
      <c r="W161" s="230" t="str">
        <f t="shared" si="507"/>
        <v>ns</v>
      </c>
      <c r="X161" s="230" t="str">
        <f t="shared" si="507"/>
        <v>ns</v>
      </c>
      <c r="Y161" s="230" t="str">
        <f t="shared" si="507"/>
        <v>ns</v>
      </c>
      <c r="Z161" s="230" t="str">
        <f t="shared" si="507"/>
        <v>ns</v>
      </c>
      <c r="AA161" s="230" t="str">
        <f t="shared" si="507"/>
        <v>ns</v>
      </c>
      <c r="AB161" s="230" t="str">
        <f t="shared" si="507"/>
        <v>ns</v>
      </c>
      <c r="AC161" s="230" t="str">
        <f t="shared" si="507"/>
        <v>ns</v>
      </c>
      <c r="AD161" s="230" t="str">
        <f t="shared" si="507"/>
        <v>ns</v>
      </c>
      <c r="AE161" s="230" t="str">
        <f t="shared" si="507"/>
        <v>ns</v>
      </c>
      <c r="AF161" s="230" t="str">
        <f t="shared" si="507"/>
        <v>ns</v>
      </c>
      <c r="AG161" s="230" t="str">
        <f t="shared" si="508"/>
        <v>ns</v>
      </c>
      <c r="AH161" s="230" t="str">
        <f t="shared" si="508"/>
        <v>ns</v>
      </c>
      <c r="AI161" s="230" t="str">
        <f t="shared" si="508"/>
        <v>ns</v>
      </c>
      <c r="AJ161" s="230" t="str">
        <f t="shared" si="508"/>
        <v>ns</v>
      </c>
      <c r="AK161" s="230" t="str">
        <f t="shared" si="508"/>
        <v>ns</v>
      </c>
      <c r="AL161" s="230" t="str">
        <f t="shared" si="508"/>
        <v>ns</v>
      </c>
      <c r="AM161" s="230" t="str">
        <f t="shared" si="508"/>
        <v>ns</v>
      </c>
      <c r="AN161" s="230" t="str">
        <f t="shared" si="508"/>
        <v>ns</v>
      </c>
      <c r="AO161" s="230" t="str">
        <f t="shared" si="508"/>
        <v>ns</v>
      </c>
      <c r="AP161" s="230" t="str">
        <f t="shared" si="508"/>
        <v>ns</v>
      </c>
      <c r="AQ161" s="230" t="str">
        <f t="shared" si="509"/>
        <v>ns</v>
      </c>
      <c r="AR161" s="230" t="str">
        <f t="shared" si="509"/>
        <v>ns</v>
      </c>
      <c r="AS161" s="230" t="str">
        <f t="shared" si="509"/>
        <v>ns</v>
      </c>
      <c r="AT161" s="230" t="str">
        <f t="shared" si="509"/>
        <v>ns</v>
      </c>
      <c r="AU161" s="230" t="str">
        <f t="shared" si="509"/>
        <v>ns</v>
      </c>
      <c r="AV161" s="230" t="str">
        <f t="shared" si="509"/>
        <v>ns</v>
      </c>
      <c r="AW161" s="230" t="str">
        <f t="shared" si="509"/>
        <v>ns</v>
      </c>
      <c r="AX161" s="230" t="str">
        <f t="shared" si="509"/>
        <v>ns</v>
      </c>
      <c r="AY161" s="230" t="str">
        <f t="shared" si="509"/>
        <v>ns</v>
      </c>
      <c r="AZ161" s="230" t="str">
        <f t="shared" si="509"/>
        <v>ns</v>
      </c>
      <c r="BA161" s="230" t="str">
        <f t="shared" si="510"/>
        <v>ns</v>
      </c>
      <c r="BB161" s="230" t="str">
        <f t="shared" si="510"/>
        <v>ns</v>
      </c>
      <c r="BC161" s="230" t="str">
        <f t="shared" si="510"/>
        <v/>
      </c>
      <c r="BD161" s="230" t="str">
        <f t="shared" si="510"/>
        <v/>
      </c>
      <c r="BE161" s="230" t="str">
        <f t="shared" si="510"/>
        <v/>
      </c>
      <c r="BF161" s="230" t="str">
        <f t="shared" si="510"/>
        <v/>
      </c>
      <c r="BG161" s="230" t="str">
        <f t="shared" si="510"/>
        <v/>
      </c>
      <c r="BH161" s="230" t="str">
        <f t="shared" si="510"/>
        <v/>
      </c>
      <c r="BI161" s="230" t="str">
        <f t="shared" si="510"/>
        <v/>
      </c>
      <c r="BJ161" s="230" t="str">
        <f t="shared" si="510"/>
        <v/>
      </c>
      <c r="BS161" s="197"/>
      <c r="BT161" s="197"/>
      <c r="BV161" s="228">
        <v>42</v>
      </c>
      <c r="BW161" s="229">
        <f t="shared" si="503"/>
        <v>0</v>
      </c>
      <c r="BX161" s="230">
        <f t="shared" si="504"/>
        <v>8.0000000000000007E-5</v>
      </c>
      <c r="BY161" s="231" t="str">
        <f t="shared" si="511"/>
        <v>s</v>
      </c>
      <c r="BZ161" s="231" t="str">
        <f t="shared" si="511"/>
        <v>s</v>
      </c>
      <c r="CA161" s="231" t="str">
        <f t="shared" si="511"/>
        <v>s</v>
      </c>
      <c r="CB161" s="231" t="str">
        <f t="shared" si="511"/>
        <v>s</v>
      </c>
      <c r="CC161" s="231" t="str">
        <f t="shared" si="511"/>
        <v>s</v>
      </c>
      <c r="CD161" s="231" t="str">
        <f t="shared" si="511"/>
        <v>s</v>
      </c>
      <c r="CE161" s="231" t="str">
        <f t="shared" si="511"/>
        <v>s</v>
      </c>
      <c r="CF161" s="231" t="str">
        <f t="shared" si="511"/>
        <v>s</v>
      </c>
      <c r="CG161" s="231" t="str">
        <f t="shared" si="511"/>
        <v>s</v>
      </c>
      <c r="CH161" s="231" t="str">
        <f t="shared" si="511"/>
        <v>s</v>
      </c>
      <c r="CI161" s="231" t="str">
        <f t="shared" si="512"/>
        <v>s</v>
      </c>
      <c r="CJ161" s="231" t="str">
        <f t="shared" si="512"/>
        <v>s</v>
      </c>
      <c r="CK161" s="231" t="str">
        <f t="shared" si="512"/>
        <v>ns</v>
      </c>
      <c r="CL161" s="231" t="str">
        <f t="shared" si="512"/>
        <v>ns</v>
      </c>
      <c r="CM161" s="231" t="str">
        <f t="shared" si="512"/>
        <v>ns</v>
      </c>
      <c r="CN161" s="231" t="str">
        <f t="shared" si="512"/>
        <v>ns</v>
      </c>
      <c r="CO161" s="231" t="str">
        <f t="shared" si="512"/>
        <v>ns</v>
      </c>
      <c r="CP161" s="231" t="str">
        <f t="shared" si="512"/>
        <v>ns</v>
      </c>
      <c r="CQ161" s="231" t="str">
        <f t="shared" si="512"/>
        <v>ns</v>
      </c>
      <c r="CR161" s="231" t="str">
        <f t="shared" si="512"/>
        <v>ns</v>
      </c>
      <c r="CS161" s="231" t="str">
        <f t="shared" si="513"/>
        <v>ns</v>
      </c>
      <c r="CT161" s="231" t="str">
        <f t="shared" si="513"/>
        <v>ns</v>
      </c>
      <c r="CU161" s="231" t="str">
        <f t="shared" si="513"/>
        <v>ns</v>
      </c>
      <c r="CV161" s="231" t="str">
        <f t="shared" si="513"/>
        <v>ns</v>
      </c>
      <c r="CW161" s="231" t="str">
        <f t="shared" si="513"/>
        <v>ns</v>
      </c>
      <c r="CX161" s="231" t="str">
        <f t="shared" si="513"/>
        <v>ns</v>
      </c>
      <c r="CY161" s="231" t="str">
        <f t="shared" si="513"/>
        <v>ns</v>
      </c>
      <c r="CZ161" s="231" t="str">
        <f t="shared" si="513"/>
        <v>ns</v>
      </c>
      <c r="DA161" s="231" t="str">
        <f t="shared" si="513"/>
        <v>ns</v>
      </c>
      <c r="DB161" s="231" t="str">
        <f t="shared" si="513"/>
        <v>ns</v>
      </c>
      <c r="DC161" s="231" t="str">
        <f t="shared" si="514"/>
        <v>ns</v>
      </c>
      <c r="DD161" s="231" t="str">
        <f t="shared" si="514"/>
        <v>ns</v>
      </c>
      <c r="DE161" s="231" t="str">
        <f t="shared" si="514"/>
        <v>ns</v>
      </c>
      <c r="DF161" s="231" t="str">
        <f t="shared" si="514"/>
        <v>ns</v>
      </c>
      <c r="DG161" s="231" t="str">
        <f t="shared" si="514"/>
        <v>ns</v>
      </c>
      <c r="DH161" s="231" t="str">
        <f t="shared" si="514"/>
        <v>ns</v>
      </c>
      <c r="DI161" s="231" t="str">
        <f t="shared" si="514"/>
        <v>ns</v>
      </c>
      <c r="DJ161" s="231" t="str">
        <f t="shared" si="514"/>
        <v>ns</v>
      </c>
      <c r="DK161" s="231" t="str">
        <f t="shared" si="514"/>
        <v>ns</v>
      </c>
      <c r="DL161" s="231" t="str">
        <f t="shared" si="514"/>
        <v>ns</v>
      </c>
      <c r="DM161" s="231" t="str">
        <f t="shared" si="515"/>
        <v>ns</v>
      </c>
      <c r="DN161" s="231" t="str">
        <f t="shared" si="515"/>
        <v>ns</v>
      </c>
      <c r="DO161" s="231" t="str">
        <f t="shared" si="515"/>
        <v/>
      </c>
      <c r="DP161" s="231" t="str">
        <f t="shared" si="515"/>
        <v/>
      </c>
      <c r="DQ161" s="231" t="str">
        <f t="shared" si="515"/>
        <v/>
      </c>
      <c r="DR161" s="231" t="str">
        <f t="shared" si="515"/>
        <v/>
      </c>
      <c r="DS161" s="231" t="str">
        <f t="shared" si="515"/>
        <v/>
      </c>
      <c r="DT161" s="231" t="str">
        <f t="shared" si="515"/>
        <v/>
      </c>
      <c r="DU161" s="231" t="str">
        <f t="shared" si="515"/>
        <v/>
      </c>
      <c r="DV161" s="231" t="str">
        <f t="shared" si="515"/>
        <v/>
      </c>
      <c r="DW161" s="232"/>
      <c r="DX161" s="232"/>
      <c r="DZ161" s="212">
        <f t="shared" si="372"/>
        <v>43</v>
      </c>
      <c r="EA161" s="224">
        <f t="shared" si="499"/>
        <v>0</v>
      </c>
      <c r="EB161" s="225">
        <f t="shared" si="505"/>
        <v>0</v>
      </c>
      <c r="EC161" s="225">
        <f t="shared" si="505"/>
        <v>0</v>
      </c>
      <c r="ED161" s="225">
        <f t="shared" si="505"/>
        <v>0</v>
      </c>
      <c r="EE161" s="225">
        <f t="shared" si="505"/>
        <v>0</v>
      </c>
      <c r="EF161" s="225">
        <f t="shared" si="352"/>
        <v>0</v>
      </c>
      <c r="EG161" s="225">
        <f t="shared" si="353"/>
        <v>0</v>
      </c>
      <c r="EH161" s="212"/>
      <c r="EI161" s="212"/>
      <c r="EJ161" s="212"/>
      <c r="EK161" s="214"/>
      <c r="EL161" s="212">
        <f t="shared" si="373"/>
        <v>43</v>
      </c>
      <c r="EM161" s="224">
        <f t="shared" si="500"/>
        <v>0</v>
      </c>
      <c r="EN161" s="225">
        <f>IFERROR(INDEX(RTO3CF,$EL161,'ANVA-MDS'!EB$7),0)</f>
        <v>0</v>
      </c>
      <c r="EO161" s="225">
        <f>IFERROR(INDEX(RTO3CF,$EL161,'ANVA-MDS'!EC$7),0)</f>
        <v>0</v>
      </c>
      <c r="EP161" s="225">
        <f>IFERROR(INDEX(RTO3CF,$EL161,'ANVA-MDS'!ED$7),0)</f>
        <v>0</v>
      </c>
      <c r="EQ161" s="225">
        <f>IFERROR(INDEX(RTO3CF,$EL161,'ANVA-MDS'!EE$7),0)</f>
        <v>0</v>
      </c>
      <c r="ER161" s="225">
        <f t="shared" si="355"/>
        <v>0</v>
      </c>
      <c r="ES161" s="225">
        <f t="shared" si="356"/>
        <v>0</v>
      </c>
      <c r="ET161" s="212"/>
      <c r="EU161" s="212"/>
      <c r="EV161" s="212"/>
      <c r="EW161" s="214"/>
      <c r="EX161" s="225">
        <f t="shared" si="357"/>
        <v>0</v>
      </c>
      <c r="EY161" s="214"/>
      <c r="EZ161" s="214"/>
    </row>
    <row r="162" spans="1:156" ht="12.75" customHeight="1" x14ac:dyDescent="0.25">
      <c r="J162" s="228">
        <v>43</v>
      </c>
      <c r="K162" s="229">
        <f t="shared" si="501"/>
        <v>0</v>
      </c>
      <c r="L162" s="230">
        <f t="shared" si="502"/>
        <v>7.0000000000000007E-5</v>
      </c>
      <c r="M162" s="230" t="str">
        <f t="shared" si="506"/>
        <v>ns</v>
      </c>
      <c r="N162" s="230" t="str">
        <f t="shared" si="506"/>
        <v>ns</v>
      </c>
      <c r="O162" s="230" t="str">
        <f t="shared" si="506"/>
        <v>ns</v>
      </c>
      <c r="P162" s="230" t="str">
        <f t="shared" si="506"/>
        <v>ns</v>
      </c>
      <c r="Q162" s="230" t="str">
        <f t="shared" si="506"/>
        <v>ns</v>
      </c>
      <c r="R162" s="230" t="str">
        <f t="shared" si="506"/>
        <v>ns</v>
      </c>
      <c r="S162" s="230" t="str">
        <f t="shared" si="506"/>
        <v>ns</v>
      </c>
      <c r="T162" s="230" t="str">
        <f t="shared" si="506"/>
        <v>ns</v>
      </c>
      <c r="U162" s="230" t="str">
        <f t="shared" si="506"/>
        <v>ns</v>
      </c>
      <c r="V162" s="230" t="str">
        <f t="shared" si="506"/>
        <v>ns</v>
      </c>
      <c r="W162" s="230" t="str">
        <f t="shared" si="507"/>
        <v>ns</v>
      </c>
      <c r="X162" s="230" t="str">
        <f t="shared" si="507"/>
        <v>ns</v>
      </c>
      <c r="Y162" s="230" t="str">
        <f t="shared" si="507"/>
        <v>ns</v>
      </c>
      <c r="Z162" s="230" t="str">
        <f t="shared" si="507"/>
        <v>ns</v>
      </c>
      <c r="AA162" s="230" t="str">
        <f t="shared" si="507"/>
        <v>ns</v>
      </c>
      <c r="AB162" s="230" t="str">
        <f t="shared" si="507"/>
        <v>ns</v>
      </c>
      <c r="AC162" s="230" t="str">
        <f t="shared" si="507"/>
        <v>ns</v>
      </c>
      <c r="AD162" s="230" t="str">
        <f t="shared" si="507"/>
        <v>ns</v>
      </c>
      <c r="AE162" s="230" t="str">
        <f t="shared" si="507"/>
        <v>ns</v>
      </c>
      <c r="AF162" s="230" t="str">
        <f t="shared" si="507"/>
        <v>ns</v>
      </c>
      <c r="AG162" s="230" t="str">
        <f t="shared" si="508"/>
        <v>ns</v>
      </c>
      <c r="AH162" s="230" t="str">
        <f t="shared" si="508"/>
        <v>ns</v>
      </c>
      <c r="AI162" s="230" t="str">
        <f t="shared" si="508"/>
        <v>ns</v>
      </c>
      <c r="AJ162" s="230" t="str">
        <f t="shared" si="508"/>
        <v>ns</v>
      </c>
      <c r="AK162" s="230" t="str">
        <f t="shared" si="508"/>
        <v>ns</v>
      </c>
      <c r="AL162" s="230" t="str">
        <f t="shared" si="508"/>
        <v>ns</v>
      </c>
      <c r="AM162" s="230" t="str">
        <f t="shared" si="508"/>
        <v>ns</v>
      </c>
      <c r="AN162" s="230" t="str">
        <f t="shared" si="508"/>
        <v>ns</v>
      </c>
      <c r="AO162" s="230" t="str">
        <f t="shared" si="508"/>
        <v>ns</v>
      </c>
      <c r="AP162" s="230" t="str">
        <f t="shared" si="508"/>
        <v>ns</v>
      </c>
      <c r="AQ162" s="230" t="str">
        <f t="shared" si="509"/>
        <v>ns</v>
      </c>
      <c r="AR162" s="230" t="str">
        <f t="shared" si="509"/>
        <v>ns</v>
      </c>
      <c r="AS162" s="230" t="str">
        <f t="shared" si="509"/>
        <v>ns</v>
      </c>
      <c r="AT162" s="230" t="str">
        <f t="shared" si="509"/>
        <v>ns</v>
      </c>
      <c r="AU162" s="230" t="str">
        <f t="shared" si="509"/>
        <v>ns</v>
      </c>
      <c r="AV162" s="230" t="str">
        <f t="shared" si="509"/>
        <v>ns</v>
      </c>
      <c r="AW162" s="230" t="str">
        <f t="shared" si="509"/>
        <v>ns</v>
      </c>
      <c r="AX162" s="230" t="str">
        <f t="shared" si="509"/>
        <v>ns</v>
      </c>
      <c r="AY162" s="230" t="str">
        <f t="shared" si="509"/>
        <v>ns</v>
      </c>
      <c r="AZ162" s="230" t="str">
        <f t="shared" si="509"/>
        <v>ns</v>
      </c>
      <c r="BA162" s="230" t="str">
        <f t="shared" si="510"/>
        <v>ns</v>
      </c>
      <c r="BB162" s="230" t="str">
        <f t="shared" si="510"/>
        <v>ns</v>
      </c>
      <c r="BC162" s="230" t="str">
        <f t="shared" si="510"/>
        <v>ns</v>
      </c>
      <c r="BD162" s="230" t="str">
        <f t="shared" si="510"/>
        <v/>
      </c>
      <c r="BE162" s="230" t="str">
        <f t="shared" si="510"/>
        <v/>
      </c>
      <c r="BF162" s="230" t="str">
        <f t="shared" si="510"/>
        <v/>
      </c>
      <c r="BG162" s="230" t="str">
        <f t="shared" si="510"/>
        <v/>
      </c>
      <c r="BH162" s="230" t="str">
        <f t="shared" si="510"/>
        <v/>
      </c>
      <c r="BI162" s="230" t="str">
        <f t="shared" si="510"/>
        <v/>
      </c>
      <c r="BJ162" s="230" t="str">
        <f t="shared" si="510"/>
        <v/>
      </c>
      <c r="BS162" s="197"/>
      <c r="BT162" s="197"/>
      <c r="BV162" s="228">
        <v>43</v>
      </c>
      <c r="BW162" s="229">
        <f t="shared" si="503"/>
        <v>0</v>
      </c>
      <c r="BX162" s="230">
        <f t="shared" si="504"/>
        <v>7.0000000000000007E-5</v>
      </c>
      <c r="BY162" s="231" t="str">
        <f t="shared" si="511"/>
        <v>s</v>
      </c>
      <c r="BZ162" s="231" t="str">
        <f t="shared" si="511"/>
        <v>s</v>
      </c>
      <c r="CA162" s="231" t="str">
        <f t="shared" si="511"/>
        <v>s</v>
      </c>
      <c r="CB162" s="231" t="str">
        <f t="shared" si="511"/>
        <v>s</v>
      </c>
      <c r="CC162" s="231" t="str">
        <f t="shared" si="511"/>
        <v>s</v>
      </c>
      <c r="CD162" s="231" t="str">
        <f t="shared" si="511"/>
        <v>s</v>
      </c>
      <c r="CE162" s="231" t="str">
        <f t="shared" si="511"/>
        <v>s</v>
      </c>
      <c r="CF162" s="231" t="str">
        <f t="shared" si="511"/>
        <v>s</v>
      </c>
      <c r="CG162" s="231" t="str">
        <f t="shared" si="511"/>
        <v>s</v>
      </c>
      <c r="CH162" s="231" t="str">
        <f t="shared" si="511"/>
        <v>s</v>
      </c>
      <c r="CI162" s="231" t="str">
        <f t="shared" si="512"/>
        <v>s</v>
      </c>
      <c r="CJ162" s="231" t="str">
        <f t="shared" si="512"/>
        <v>s</v>
      </c>
      <c r="CK162" s="231" t="str">
        <f t="shared" si="512"/>
        <v>ns</v>
      </c>
      <c r="CL162" s="231" t="str">
        <f t="shared" si="512"/>
        <v>ns</v>
      </c>
      <c r="CM162" s="231" t="str">
        <f t="shared" si="512"/>
        <v>ns</v>
      </c>
      <c r="CN162" s="231" t="str">
        <f t="shared" si="512"/>
        <v>ns</v>
      </c>
      <c r="CO162" s="231" t="str">
        <f t="shared" si="512"/>
        <v>ns</v>
      </c>
      <c r="CP162" s="231" t="str">
        <f t="shared" si="512"/>
        <v>ns</v>
      </c>
      <c r="CQ162" s="231" t="str">
        <f t="shared" si="512"/>
        <v>ns</v>
      </c>
      <c r="CR162" s="231" t="str">
        <f t="shared" si="512"/>
        <v>ns</v>
      </c>
      <c r="CS162" s="231" t="str">
        <f t="shared" si="513"/>
        <v>ns</v>
      </c>
      <c r="CT162" s="231" t="str">
        <f t="shared" si="513"/>
        <v>ns</v>
      </c>
      <c r="CU162" s="231" t="str">
        <f t="shared" si="513"/>
        <v>ns</v>
      </c>
      <c r="CV162" s="231" t="str">
        <f t="shared" si="513"/>
        <v>ns</v>
      </c>
      <c r="CW162" s="231" t="str">
        <f t="shared" si="513"/>
        <v>ns</v>
      </c>
      <c r="CX162" s="231" t="str">
        <f t="shared" si="513"/>
        <v>ns</v>
      </c>
      <c r="CY162" s="231" t="str">
        <f t="shared" si="513"/>
        <v>ns</v>
      </c>
      <c r="CZ162" s="231" t="str">
        <f t="shared" si="513"/>
        <v>ns</v>
      </c>
      <c r="DA162" s="231" t="str">
        <f t="shared" si="513"/>
        <v>ns</v>
      </c>
      <c r="DB162" s="231" t="str">
        <f t="shared" si="513"/>
        <v>ns</v>
      </c>
      <c r="DC162" s="231" t="str">
        <f t="shared" si="514"/>
        <v>ns</v>
      </c>
      <c r="DD162" s="231" t="str">
        <f t="shared" si="514"/>
        <v>ns</v>
      </c>
      <c r="DE162" s="231" t="str">
        <f t="shared" si="514"/>
        <v>ns</v>
      </c>
      <c r="DF162" s="231" t="str">
        <f t="shared" si="514"/>
        <v>ns</v>
      </c>
      <c r="DG162" s="231" t="str">
        <f t="shared" si="514"/>
        <v>ns</v>
      </c>
      <c r="DH162" s="231" t="str">
        <f t="shared" si="514"/>
        <v>ns</v>
      </c>
      <c r="DI162" s="231" t="str">
        <f t="shared" si="514"/>
        <v>ns</v>
      </c>
      <c r="DJ162" s="231" t="str">
        <f t="shared" si="514"/>
        <v>ns</v>
      </c>
      <c r="DK162" s="231" t="str">
        <f t="shared" si="514"/>
        <v>ns</v>
      </c>
      <c r="DL162" s="231" t="str">
        <f t="shared" si="514"/>
        <v>ns</v>
      </c>
      <c r="DM162" s="231" t="str">
        <f t="shared" si="515"/>
        <v>ns</v>
      </c>
      <c r="DN162" s="231" t="str">
        <f t="shared" si="515"/>
        <v>ns</v>
      </c>
      <c r="DO162" s="231" t="str">
        <f t="shared" si="515"/>
        <v>ns</v>
      </c>
      <c r="DP162" s="231" t="str">
        <f t="shared" si="515"/>
        <v/>
      </c>
      <c r="DQ162" s="231" t="str">
        <f t="shared" si="515"/>
        <v/>
      </c>
      <c r="DR162" s="231" t="str">
        <f t="shared" si="515"/>
        <v/>
      </c>
      <c r="DS162" s="231" t="str">
        <f t="shared" si="515"/>
        <v/>
      </c>
      <c r="DT162" s="231" t="str">
        <f t="shared" si="515"/>
        <v/>
      </c>
      <c r="DU162" s="231" t="str">
        <f t="shared" si="515"/>
        <v/>
      </c>
      <c r="DV162" s="231" t="str">
        <f t="shared" si="515"/>
        <v/>
      </c>
      <c r="DW162" s="232"/>
      <c r="DX162" s="232"/>
      <c r="DZ162" s="212">
        <f t="shared" si="372"/>
        <v>44</v>
      </c>
      <c r="EA162" s="224">
        <f t="shared" si="499"/>
        <v>0</v>
      </c>
      <c r="EB162" s="225">
        <f t="shared" si="505"/>
        <v>0</v>
      </c>
      <c r="EC162" s="225">
        <f t="shared" si="505"/>
        <v>0</v>
      </c>
      <c r="ED162" s="225">
        <f t="shared" si="505"/>
        <v>0</v>
      </c>
      <c r="EE162" s="225">
        <f t="shared" si="505"/>
        <v>0</v>
      </c>
      <c r="EF162" s="225">
        <f t="shared" si="352"/>
        <v>0</v>
      </c>
      <c r="EG162" s="225">
        <f t="shared" si="353"/>
        <v>0</v>
      </c>
      <c r="EH162" s="212"/>
      <c r="EI162" s="212"/>
      <c r="EJ162" s="212"/>
      <c r="EK162" s="214"/>
      <c r="EL162" s="212">
        <f t="shared" si="373"/>
        <v>44</v>
      </c>
      <c r="EM162" s="224">
        <f t="shared" si="500"/>
        <v>0</v>
      </c>
      <c r="EN162" s="225">
        <f>IFERROR(INDEX(RTO3CF,$EL162,'ANVA-MDS'!EB$7),0)</f>
        <v>0</v>
      </c>
      <c r="EO162" s="225">
        <f>IFERROR(INDEX(RTO3CF,$EL162,'ANVA-MDS'!EC$7),0)</f>
        <v>0</v>
      </c>
      <c r="EP162" s="225">
        <f>IFERROR(INDEX(RTO3CF,$EL162,'ANVA-MDS'!ED$7),0)</f>
        <v>0</v>
      </c>
      <c r="EQ162" s="225">
        <f>IFERROR(INDEX(RTO3CF,$EL162,'ANVA-MDS'!EE$7),0)</f>
        <v>0</v>
      </c>
      <c r="ER162" s="225">
        <f t="shared" si="355"/>
        <v>0</v>
      </c>
      <c r="ES162" s="225">
        <f t="shared" si="356"/>
        <v>0</v>
      </c>
      <c r="ET162" s="212"/>
      <c r="EU162" s="212"/>
      <c r="EV162" s="212"/>
      <c r="EW162" s="214"/>
      <c r="EX162" s="225">
        <f t="shared" si="357"/>
        <v>0</v>
      </c>
      <c r="EY162" s="214"/>
      <c r="EZ162" s="214"/>
    </row>
    <row r="163" spans="1:156" ht="12.75" customHeight="1" x14ac:dyDescent="0.25">
      <c r="J163" s="228">
        <v>44</v>
      </c>
      <c r="K163" s="229">
        <f t="shared" si="501"/>
        <v>0</v>
      </c>
      <c r="L163" s="230">
        <f t="shared" si="502"/>
        <v>6.0000000000000008E-5</v>
      </c>
      <c r="M163" s="230" t="str">
        <f t="shared" si="506"/>
        <v>ns</v>
      </c>
      <c r="N163" s="230" t="str">
        <f t="shared" si="506"/>
        <v>ns</v>
      </c>
      <c r="O163" s="230" t="str">
        <f t="shared" si="506"/>
        <v>ns</v>
      </c>
      <c r="P163" s="230" t="str">
        <f t="shared" si="506"/>
        <v>ns</v>
      </c>
      <c r="Q163" s="230" t="str">
        <f t="shared" si="506"/>
        <v>ns</v>
      </c>
      <c r="R163" s="230" t="str">
        <f t="shared" si="506"/>
        <v>ns</v>
      </c>
      <c r="S163" s="230" t="str">
        <f t="shared" si="506"/>
        <v>ns</v>
      </c>
      <c r="T163" s="230" t="str">
        <f t="shared" si="506"/>
        <v>ns</v>
      </c>
      <c r="U163" s="230" t="str">
        <f t="shared" si="506"/>
        <v>ns</v>
      </c>
      <c r="V163" s="230" t="str">
        <f t="shared" si="506"/>
        <v>ns</v>
      </c>
      <c r="W163" s="230" t="str">
        <f t="shared" si="507"/>
        <v>ns</v>
      </c>
      <c r="X163" s="230" t="str">
        <f t="shared" si="507"/>
        <v>ns</v>
      </c>
      <c r="Y163" s="230" t="str">
        <f t="shared" si="507"/>
        <v>ns</v>
      </c>
      <c r="Z163" s="230" t="str">
        <f t="shared" si="507"/>
        <v>ns</v>
      </c>
      <c r="AA163" s="230" t="str">
        <f t="shared" si="507"/>
        <v>ns</v>
      </c>
      <c r="AB163" s="230" t="str">
        <f t="shared" si="507"/>
        <v>ns</v>
      </c>
      <c r="AC163" s="230" t="str">
        <f t="shared" si="507"/>
        <v>ns</v>
      </c>
      <c r="AD163" s="230" t="str">
        <f t="shared" si="507"/>
        <v>ns</v>
      </c>
      <c r="AE163" s="230" t="str">
        <f t="shared" si="507"/>
        <v>ns</v>
      </c>
      <c r="AF163" s="230" t="str">
        <f t="shared" si="507"/>
        <v>ns</v>
      </c>
      <c r="AG163" s="230" t="str">
        <f t="shared" si="508"/>
        <v>ns</v>
      </c>
      <c r="AH163" s="230" t="str">
        <f t="shared" si="508"/>
        <v>ns</v>
      </c>
      <c r="AI163" s="230" t="str">
        <f t="shared" si="508"/>
        <v>ns</v>
      </c>
      <c r="AJ163" s="230" t="str">
        <f t="shared" si="508"/>
        <v>ns</v>
      </c>
      <c r="AK163" s="230" t="str">
        <f t="shared" si="508"/>
        <v>ns</v>
      </c>
      <c r="AL163" s="230" t="str">
        <f t="shared" si="508"/>
        <v>ns</v>
      </c>
      <c r="AM163" s="230" t="str">
        <f t="shared" si="508"/>
        <v>ns</v>
      </c>
      <c r="AN163" s="230" t="str">
        <f t="shared" si="508"/>
        <v>ns</v>
      </c>
      <c r="AO163" s="230" t="str">
        <f t="shared" si="508"/>
        <v>ns</v>
      </c>
      <c r="AP163" s="230" t="str">
        <f t="shared" si="508"/>
        <v>ns</v>
      </c>
      <c r="AQ163" s="230" t="str">
        <f t="shared" si="509"/>
        <v>ns</v>
      </c>
      <c r="AR163" s="230" t="str">
        <f t="shared" si="509"/>
        <v>ns</v>
      </c>
      <c r="AS163" s="230" t="str">
        <f t="shared" si="509"/>
        <v>ns</v>
      </c>
      <c r="AT163" s="230" t="str">
        <f t="shared" si="509"/>
        <v>ns</v>
      </c>
      <c r="AU163" s="230" t="str">
        <f t="shared" si="509"/>
        <v>ns</v>
      </c>
      <c r="AV163" s="230" t="str">
        <f t="shared" si="509"/>
        <v>ns</v>
      </c>
      <c r="AW163" s="230" t="str">
        <f t="shared" si="509"/>
        <v>ns</v>
      </c>
      <c r="AX163" s="230" t="str">
        <f t="shared" si="509"/>
        <v>ns</v>
      </c>
      <c r="AY163" s="230" t="str">
        <f t="shared" si="509"/>
        <v>ns</v>
      </c>
      <c r="AZ163" s="230" t="str">
        <f t="shared" si="509"/>
        <v>ns</v>
      </c>
      <c r="BA163" s="230" t="str">
        <f t="shared" si="510"/>
        <v>ns</v>
      </c>
      <c r="BB163" s="230" t="str">
        <f t="shared" si="510"/>
        <v>ns</v>
      </c>
      <c r="BC163" s="230" t="str">
        <f t="shared" si="510"/>
        <v>ns</v>
      </c>
      <c r="BD163" s="230" t="str">
        <f t="shared" si="510"/>
        <v>ns</v>
      </c>
      <c r="BE163" s="230" t="str">
        <f t="shared" si="510"/>
        <v/>
      </c>
      <c r="BF163" s="230" t="str">
        <f t="shared" si="510"/>
        <v/>
      </c>
      <c r="BG163" s="230" t="str">
        <f t="shared" si="510"/>
        <v/>
      </c>
      <c r="BH163" s="230" t="str">
        <f t="shared" si="510"/>
        <v/>
      </c>
      <c r="BI163" s="230" t="str">
        <f t="shared" si="510"/>
        <v/>
      </c>
      <c r="BJ163" s="230" t="str">
        <f t="shared" si="510"/>
        <v/>
      </c>
      <c r="BS163" s="197"/>
      <c r="BT163" s="197"/>
      <c r="BV163" s="228">
        <v>44</v>
      </c>
      <c r="BW163" s="229">
        <f t="shared" si="503"/>
        <v>0</v>
      </c>
      <c r="BX163" s="230">
        <f t="shared" si="504"/>
        <v>6.0000000000000008E-5</v>
      </c>
      <c r="BY163" s="231" t="str">
        <f t="shared" si="511"/>
        <v>s</v>
      </c>
      <c r="BZ163" s="231" t="str">
        <f t="shared" si="511"/>
        <v>s</v>
      </c>
      <c r="CA163" s="231" t="str">
        <f t="shared" si="511"/>
        <v>s</v>
      </c>
      <c r="CB163" s="231" t="str">
        <f t="shared" si="511"/>
        <v>s</v>
      </c>
      <c r="CC163" s="231" t="str">
        <f t="shared" si="511"/>
        <v>s</v>
      </c>
      <c r="CD163" s="231" t="str">
        <f t="shared" si="511"/>
        <v>s</v>
      </c>
      <c r="CE163" s="231" t="str">
        <f t="shared" si="511"/>
        <v>s</v>
      </c>
      <c r="CF163" s="231" t="str">
        <f t="shared" si="511"/>
        <v>s</v>
      </c>
      <c r="CG163" s="231" t="str">
        <f t="shared" si="511"/>
        <v>s</v>
      </c>
      <c r="CH163" s="231" t="str">
        <f t="shared" si="511"/>
        <v>s</v>
      </c>
      <c r="CI163" s="231" t="str">
        <f t="shared" si="512"/>
        <v>s</v>
      </c>
      <c r="CJ163" s="231" t="str">
        <f t="shared" si="512"/>
        <v>s</v>
      </c>
      <c r="CK163" s="231" t="str">
        <f t="shared" si="512"/>
        <v>ns</v>
      </c>
      <c r="CL163" s="231" t="str">
        <f t="shared" si="512"/>
        <v>ns</v>
      </c>
      <c r="CM163" s="231" t="str">
        <f t="shared" si="512"/>
        <v>ns</v>
      </c>
      <c r="CN163" s="231" t="str">
        <f t="shared" si="512"/>
        <v>ns</v>
      </c>
      <c r="CO163" s="231" t="str">
        <f t="shared" si="512"/>
        <v>ns</v>
      </c>
      <c r="CP163" s="231" t="str">
        <f t="shared" si="512"/>
        <v>ns</v>
      </c>
      <c r="CQ163" s="231" t="str">
        <f t="shared" si="512"/>
        <v>ns</v>
      </c>
      <c r="CR163" s="231" t="str">
        <f t="shared" si="512"/>
        <v>ns</v>
      </c>
      <c r="CS163" s="231" t="str">
        <f t="shared" si="513"/>
        <v>ns</v>
      </c>
      <c r="CT163" s="231" t="str">
        <f t="shared" si="513"/>
        <v>ns</v>
      </c>
      <c r="CU163" s="231" t="str">
        <f t="shared" si="513"/>
        <v>ns</v>
      </c>
      <c r="CV163" s="231" t="str">
        <f t="shared" si="513"/>
        <v>ns</v>
      </c>
      <c r="CW163" s="231" t="str">
        <f t="shared" si="513"/>
        <v>ns</v>
      </c>
      <c r="CX163" s="231" t="str">
        <f t="shared" si="513"/>
        <v>ns</v>
      </c>
      <c r="CY163" s="231" t="str">
        <f t="shared" si="513"/>
        <v>ns</v>
      </c>
      <c r="CZ163" s="231" t="str">
        <f t="shared" si="513"/>
        <v>ns</v>
      </c>
      <c r="DA163" s="231" t="str">
        <f t="shared" si="513"/>
        <v>ns</v>
      </c>
      <c r="DB163" s="231" t="str">
        <f t="shared" si="513"/>
        <v>ns</v>
      </c>
      <c r="DC163" s="231" t="str">
        <f t="shared" si="514"/>
        <v>ns</v>
      </c>
      <c r="DD163" s="231" t="str">
        <f t="shared" si="514"/>
        <v>ns</v>
      </c>
      <c r="DE163" s="231" t="str">
        <f t="shared" si="514"/>
        <v>ns</v>
      </c>
      <c r="DF163" s="231" t="str">
        <f t="shared" si="514"/>
        <v>ns</v>
      </c>
      <c r="DG163" s="231" t="str">
        <f t="shared" si="514"/>
        <v>ns</v>
      </c>
      <c r="DH163" s="231" t="str">
        <f t="shared" si="514"/>
        <v>ns</v>
      </c>
      <c r="DI163" s="231" t="str">
        <f t="shared" si="514"/>
        <v>ns</v>
      </c>
      <c r="DJ163" s="231" t="str">
        <f t="shared" si="514"/>
        <v>ns</v>
      </c>
      <c r="DK163" s="231" t="str">
        <f t="shared" si="514"/>
        <v>ns</v>
      </c>
      <c r="DL163" s="231" t="str">
        <f t="shared" si="514"/>
        <v>ns</v>
      </c>
      <c r="DM163" s="231" t="str">
        <f t="shared" si="515"/>
        <v>ns</v>
      </c>
      <c r="DN163" s="231" t="str">
        <f t="shared" si="515"/>
        <v>ns</v>
      </c>
      <c r="DO163" s="231" t="str">
        <f t="shared" si="515"/>
        <v>ns</v>
      </c>
      <c r="DP163" s="231" t="str">
        <f t="shared" si="515"/>
        <v>ns</v>
      </c>
      <c r="DQ163" s="231" t="str">
        <f t="shared" si="515"/>
        <v/>
      </c>
      <c r="DR163" s="231" t="str">
        <f t="shared" si="515"/>
        <v/>
      </c>
      <c r="DS163" s="231" t="str">
        <f t="shared" si="515"/>
        <v/>
      </c>
      <c r="DT163" s="231" t="str">
        <f t="shared" si="515"/>
        <v/>
      </c>
      <c r="DU163" s="231" t="str">
        <f t="shared" si="515"/>
        <v/>
      </c>
      <c r="DV163" s="231" t="str">
        <f t="shared" si="515"/>
        <v/>
      </c>
      <c r="DW163" s="232"/>
      <c r="DX163" s="232"/>
      <c r="DZ163" s="212">
        <f t="shared" si="372"/>
        <v>45</v>
      </c>
      <c r="EA163" s="224">
        <f t="shared" si="499"/>
        <v>0</v>
      </c>
      <c r="EB163" s="225">
        <f t="shared" si="505"/>
        <v>0</v>
      </c>
      <c r="EC163" s="225">
        <f t="shared" si="505"/>
        <v>0</v>
      </c>
      <c r="ED163" s="225">
        <f t="shared" si="505"/>
        <v>0</v>
      </c>
      <c r="EE163" s="225">
        <f t="shared" si="505"/>
        <v>0</v>
      </c>
      <c r="EF163" s="225">
        <f t="shared" si="352"/>
        <v>0</v>
      </c>
      <c r="EG163" s="225">
        <f t="shared" si="353"/>
        <v>0</v>
      </c>
      <c r="EH163" s="212"/>
      <c r="EI163" s="212"/>
      <c r="EJ163" s="212"/>
      <c r="EK163" s="214"/>
      <c r="EL163" s="212">
        <f t="shared" si="373"/>
        <v>45</v>
      </c>
      <c r="EM163" s="224">
        <f t="shared" si="500"/>
        <v>0</v>
      </c>
      <c r="EN163" s="225">
        <f>IFERROR(INDEX(RTO3CF,$EL163,'ANVA-MDS'!EB$7),0)</f>
        <v>0</v>
      </c>
      <c r="EO163" s="225">
        <f>IFERROR(INDEX(RTO3CF,$EL163,'ANVA-MDS'!EC$7),0)</f>
        <v>0</v>
      </c>
      <c r="EP163" s="225">
        <f>IFERROR(INDEX(RTO3CF,$EL163,'ANVA-MDS'!ED$7),0)</f>
        <v>0</v>
      </c>
      <c r="EQ163" s="225">
        <f>IFERROR(INDEX(RTO3CF,$EL163,'ANVA-MDS'!EE$7),0)</f>
        <v>0</v>
      </c>
      <c r="ER163" s="225">
        <f t="shared" si="355"/>
        <v>0</v>
      </c>
      <c r="ES163" s="225">
        <f t="shared" si="356"/>
        <v>0</v>
      </c>
      <c r="ET163" s="212"/>
      <c r="EU163" s="212"/>
      <c r="EV163" s="212"/>
      <c r="EW163" s="214"/>
      <c r="EX163" s="225">
        <f t="shared" si="357"/>
        <v>0</v>
      </c>
      <c r="EY163" s="214"/>
      <c r="EZ163" s="214"/>
    </row>
    <row r="164" spans="1:156" ht="12.75" customHeight="1" x14ac:dyDescent="0.25">
      <c r="J164" s="228">
        <v>45</v>
      </c>
      <c r="K164" s="229">
        <f t="shared" si="501"/>
        <v>0</v>
      </c>
      <c r="L164" s="230">
        <f t="shared" si="502"/>
        <v>5.0000000000000002E-5</v>
      </c>
      <c r="M164" s="230" t="str">
        <f t="shared" si="506"/>
        <v>ns</v>
      </c>
      <c r="N164" s="230" t="str">
        <f t="shared" si="506"/>
        <v>ns</v>
      </c>
      <c r="O164" s="230" t="str">
        <f t="shared" si="506"/>
        <v>ns</v>
      </c>
      <c r="P164" s="230" t="str">
        <f t="shared" si="506"/>
        <v>ns</v>
      </c>
      <c r="Q164" s="230" t="str">
        <f t="shared" si="506"/>
        <v>ns</v>
      </c>
      <c r="R164" s="230" t="str">
        <f t="shared" si="506"/>
        <v>ns</v>
      </c>
      <c r="S164" s="230" t="str">
        <f t="shared" si="506"/>
        <v>ns</v>
      </c>
      <c r="T164" s="230" t="str">
        <f t="shared" si="506"/>
        <v>ns</v>
      </c>
      <c r="U164" s="230" t="str">
        <f t="shared" si="506"/>
        <v>ns</v>
      </c>
      <c r="V164" s="230" t="str">
        <f t="shared" si="506"/>
        <v>ns</v>
      </c>
      <c r="W164" s="230" t="str">
        <f t="shared" si="507"/>
        <v>ns</v>
      </c>
      <c r="X164" s="230" t="str">
        <f t="shared" si="507"/>
        <v>ns</v>
      </c>
      <c r="Y164" s="230" t="str">
        <f t="shared" si="507"/>
        <v>ns</v>
      </c>
      <c r="Z164" s="230" t="str">
        <f t="shared" si="507"/>
        <v>ns</v>
      </c>
      <c r="AA164" s="230" t="str">
        <f t="shared" si="507"/>
        <v>ns</v>
      </c>
      <c r="AB164" s="230" t="str">
        <f t="shared" si="507"/>
        <v>ns</v>
      </c>
      <c r="AC164" s="230" t="str">
        <f t="shared" si="507"/>
        <v>ns</v>
      </c>
      <c r="AD164" s="230" t="str">
        <f t="shared" si="507"/>
        <v>ns</v>
      </c>
      <c r="AE164" s="230" t="str">
        <f t="shared" si="507"/>
        <v>ns</v>
      </c>
      <c r="AF164" s="230" t="str">
        <f t="shared" si="507"/>
        <v>ns</v>
      </c>
      <c r="AG164" s="230" t="str">
        <f t="shared" si="508"/>
        <v>ns</v>
      </c>
      <c r="AH164" s="230" t="str">
        <f t="shared" si="508"/>
        <v>ns</v>
      </c>
      <c r="AI164" s="230" t="str">
        <f t="shared" si="508"/>
        <v>ns</v>
      </c>
      <c r="AJ164" s="230" t="str">
        <f t="shared" si="508"/>
        <v>ns</v>
      </c>
      <c r="AK164" s="230" t="str">
        <f t="shared" si="508"/>
        <v>ns</v>
      </c>
      <c r="AL164" s="230" t="str">
        <f t="shared" si="508"/>
        <v>ns</v>
      </c>
      <c r="AM164" s="230" t="str">
        <f t="shared" si="508"/>
        <v>ns</v>
      </c>
      <c r="AN164" s="230" t="str">
        <f t="shared" si="508"/>
        <v>ns</v>
      </c>
      <c r="AO164" s="230" t="str">
        <f t="shared" si="508"/>
        <v>ns</v>
      </c>
      <c r="AP164" s="230" t="str">
        <f t="shared" si="508"/>
        <v>ns</v>
      </c>
      <c r="AQ164" s="230" t="str">
        <f t="shared" si="509"/>
        <v>ns</v>
      </c>
      <c r="AR164" s="230" t="str">
        <f t="shared" si="509"/>
        <v>ns</v>
      </c>
      <c r="AS164" s="230" t="str">
        <f t="shared" si="509"/>
        <v>ns</v>
      </c>
      <c r="AT164" s="230" t="str">
        <f t="shared" si="509"/>
        <v>ns</v>
      </c>
      <c r="AU164" s="230" t="str">
        <f t="shared" si="509"/>
        <v>ns</v>
      </c>
      <c r="AV164" s="230" t="str">
        <f t="shared" si="509"/>
        <v>ns</v>
      </c>
      <c r="AW164" s="230" t="str">
        <f t="shared" si="509"/>
        <v>ns</v>
      </c>
      <c r="AX164" s="230" t="str">
        <f t="shared" si="509"/>
        <v>ns</v>
      </c>
      <c r="AY164" s="230" t="str">
        <f t="shared" si="509"/>
        <v>ns</v>
      </c>
      <c r="AZ164" s="230" t="str">
        <f t="shared" si="509"/>
        <v>ns</v>
      </c>
      <c r="BA164" s="230" t="str">
        <f t="shared" si="510"/>
        <v>ns</v>
      </c>
      <c r="BB164" s="230" t="str">
        <f t="shared" si="510"/>
        <v>ns</v>
      </c>
      <c r="BC164" s="230" t="str">
        <f t="shared" si="510"/>
        <v>ns</v>
      </c>
      <c r="BD164" s="230" t="str">
        <f t="shared" si="510"/>
        <v>ns</v>
      </c>
      <c r="BE164" s="230" t="str">
        <f t="shared" si="510"/>
        <v>ns</v>
      </c>
      <c r="BF164" s="230" t="str">
        <f t="shared" si="510"/>
        <v/>
      </c>
      <c r="BG164" s="230" t="str">
        <f t="shared" si="510"/>
        <v/>
      </c>
      <c r="BH164" s="230" t="str">
        <f t="shared" si="510"/>
        <v/>
      </c>
      <c r="BI164" s="230" t="str">
        <f t="shared" si="510"/>
        <v/>
      </c>
      <c r="BJ164" s="230" t="str">
        <f t="shared" si="510"/>
        <v/>
      </c>
      <c r="BS164" s="197"/>
      <c r="BT164" s="197"/>
      <c r="BV164" s="228">
        <v>45</v>
      </c>
      <c r="BW164" s="229">
        <f t="shared" si="503"/>
        <v>0</v>
      </c>
      <c r="BX164" s="230">
        <f t="shared" si="504"/>
        <v>5.0000000000000002E-5</v>
      </c>
      <c r="BY164" s="231" t="str">
        <f t="shared" si="511"/>
        <v>s</v>
      </c>
      <c r="BZ164" s="231" t="str">
        <f t="shared" si="511"/>
        <v>s</v>
      </c>
      <c r="CA164" s="231" t="str">
        <f t="shared" si="511"/>
        <v>s</v>
      </c>
      <c r="CB164" s="231" t="str">
        <f t="shared" si="511"/>
        <v>s</v>
      </c>
      <c r="CC164" s="231" t="str">
        <f t="shared" si="511"/>
        <v>s</v>
      </c>
      <c r="CD164" s="231" t="str">
        <f t="shared" si="511"/>
        <v>s</v>
      </c>
      <c r="CE164" s="231" t="str">
        <f t="shared" si="511"/>
        <v>s</v>
      </c>
      <c r="CF164" s="231" t="str">
        <f t="shared" si="511"/>
        <v>s</v>
      </c>
      <c r="CG164" s="231" t="str">
        <f t="shared" si="511"/>
        <v>s</v>
      </c>
      <c r="CH164" s="231" t="str">
        <f t="shared" si="511"/>
        <v>s</v>
      </c>
      <c r="CI164" s="231" t="str">
        <f t="shared" si="512"/>
        <v>s</v>
      </c>
      <c r="CJ164" s="231" t="str">
        <f t="shared" si="512"/>
        <v>s</v>
      </c>
      <c r="CK164" s="231" t="str">
        <f t="shared" si="512"/>
        <v>ns</v>
      </c>
      <c r="CL164" s="231" t="str">
        <f t="shared" si="512"/>
        <v>ns</v>
      </c>
      <c r="CM164" s="231" t="str">
        <f t="shared" si="512"/>
        <v>ns</v>
      </c>
      <c r="CN164" s="231" t="str">
        <f t="shared" si="512"/>
        <v>ns</v>
      </c>
      <c r="CO164" s="231" t="str">
        <f t="shared" si="512"/>
        <v>ns</v>
      </c>
      <c r="CP164" s="231" t="str">
        <f t="shared" si="512"/>
        <v>ns</v>
      </c>
      <c r="CQ164" s="231" t="str">
        <f t="shared" si="512"/>
        <v>ns</v>
      </c>
      <c r="CR164" s="231" t="str">
        <f t="shared" si="512"/>
        <v>ns</v>
      </c>
      <c r="CS164" s="231" t="str">
        <f t="shared" si="513"/>
        <v>ns</v>
      </c>
      <c r="CT164" s="231" t="str">
        <f t="shared" si="513"/>
        <v>ns</v>
      </c>
      <c r="CU164" s="231" t="str">
        <f t="shared" si="513"/>
        <v>ns</v>
      </c>
      <c r="CV164" s="231" t="str">
        <f t="shared" si="513"/>
        <v>ns</v>
      </c>
      <c r="CW164" s="231" t="str">
        <f t="shared" si="513"/>
        <v>ns</v>
      </c>
      <c r="CX164" s="231" t="str">
        <f t="shared" si="513"/>
        <v>ns</v>
      </c>
      <c r="CY164" s="231" t="str">
        <f t="shared" si="513"/>
        <v>ns</v>
      </c>
      <c r="CZ164" s="231" t="str">
        <f t="shared" si="513"/>
        <v>ns</v>
      </c>
      <c r="DA164" s="231" t="str">
        <f t="shared" si="513"/>
        <v>ns</v>
      </c>
      <c r="DB164" s="231" t="str">
        <f t="shared" si="513"/>
        <v>ns</v>
      </c>
      <c r="DC164" s="231" t="str">
        <f t="shared" si="514"/>
        <v>ns</v>
      </c>
      <c r="DD164" s="231" t="str">
        <f t="shared" si="514"/>
        <v>ns</v>
      </c>
      <c r="DE164" s="231" t="str">
        <f t="shared" si="514"/>
        <v>ns</v>
      </c>
      <c r="DF164" s="231" t="str">
        <f t="shared" si="514"/>
        <v>ns</v>
      </c>
      <c r="DG164" s="231" t="str">
        <f t="shared" si="514"/>
        <v>ns</v>
      </c>
      <c r="DH164" s="231" t="str">
        <f t="shared" si="514"/>
        <v>ns</v>
      </c>
      <c r="DI164" s="231" t="str">
        <f t="shared" si="514"/>
        <v>ns</v>
      </c>
      <c r="DJ164" s="231" t="str">
        <f t="shared" si="514"/>
        <v>ns</v>
      </c>
      <c r="DK164" s="231" t="str">
        <f t="shared" si="514"/>
        <v>ns</v>
      </c>
      <c r="DL164" s="231" t="str">
        <f t="shared" si="514"/>
        <v>ns</v>
      </c>
      <c r="DM164" s="231" t="str">
        <f t="shared" si="515"/>
        <v>ns</v>
      </c>
      <c r="DN164" s="231" t="str">
        <f t="shared" si="515"/>
        <v>ns</v>
      </c>
      <c r="DO164" s="231" t="str">
        <f t="shared" si="515"/>
        <v>ns</v>
      </c>
      <c r="DP164" s="231" t="str">
        <f t="shared" si="515"/>
        <v>ns</v>
      </c>
      <c r="DQ164" s="231" t="str">
        <f t="shared" si="515"/>
        <v>ns</v>
      </c>
      <c r="DR164" s="231" t="str">
        <f t="shared" si="515"/>
        <v/>
      </c>
      <c r="DS164" s="231" t="str">
        <f t="shared" si="515"/>
        <v/>
      </c>
      <c r="DT164" s="231" t="str">
        <f t="shared" si="515"/>
        <v/>
      </c>
      <c r="DU164" s="231" t="str">
        <f t="shared" si="515"/>
        <v/>
      </c>
      <c r="DV164" s="231" t="str">
        <f t="shared" si="515"/>
        <v/>
      </c>
      <c r="DW164" s="232"/>
      <c r="DX164" s="232"/>
      <c r="DZ164" s="212">
        <f t="shared" si="372"/>
        <v>46</v>
      </c>
      <c r="EA164" s="224">
        <f t="shared" si="499"/>
        <v>0</v>
      </c>
      <c r="EB164" s="225">
        <f t="shared" si="505"/>
        <v>0</v>
      </c>
      <c r="EC164" s="225">
        <f t="shared" si="505"/>
        <v>0</v>
      </c>
      <c r="ED164" s="225">
        <f t="shared" si="505"/>
        <v>0</v>
      </c>
      <c r="EE164" s="225">
        <f t="shared" si="505"/>
        <v>0</v>
      </c>
      <c r="EF164" s="225">
        <f t="shared" si="352"/>
        <v>0</v>
      </c>
      <c r="EG164" s="225">
        <f t="shared" si="353"/>
        <v>0</v>
      </c>
      <c r="EH164" s="212"/>
      <c r="EI164" s="212"/>
      <c r="EJ164" s="212"/>
      <c r="EK164" s="214"/>
      <c r="EL164" s="212">
        <f t="shared" si="373"/>
        <v>46</v>
      </c>
      <c r="EM164" s="224">
        <f t="shared" si="500"/>
        <v>0</v>
      </c>
      <c r="EN164" s="225">
        <f>IFERROR(INDEX(RTO3CF,$EL164,'ANVA-MDS'!EB$7),0)</f>
        <v>0</v>
      </c>
      <c r="EO164" s="225">
        <f>IFERROR(INDEX(RTO3CF,$EL164,'ANVA-MDS'!EC$7),0)</f>
        <v>0</v>
      </c>
      <c r="EP164" s="225">
        <f>IFERROR(INDEX(RTO3CF,$EL164,'ANVA-MDS'!ED$7),0)</f>
        <v>0</v>
      </c>
      <c r="EQ164" s="225">
        <f>IFERROR(INDEX(RTO3CF,$EL164,'ANVA-MDS'!EE$7),0)</f>
        <v>0</v>
      </c>
      <c r="ER164" s="225">
        <f t="shared" si="355"/>
        <v>0</v>
      </c>
      <c r="ES164" s="225">
        <f t="shared" si="356"/>
        <v>0</v>
      </c>
      <c r="ET164" s="212"/>
      <c r="EU164" s="212"/>
      <c r="EV164" s="212"/>
      <c r="EW164" s="214"/>
      <c r="EX164" s="225">
        <f t="shared" si="357"/>
        <v>0</v>
      </c>
      <c r="EY164" s="214"/>
      <c r="EZ164" s="214"/>
    </row>
    <row r="165" spans="1:156" ht="12.75" customHeight="1" x14ac:dyDescent="0.25">
      <c r="J165" s="228">
        <v>46</v>
      </c>
      <c r="K165" s="229">
        <f t="shared" si="501"/>
        <v>0</v>
      </c>
      <c r="L165" s="230">
        <f t="shared" si="502"/>
        <v>4.0000000000000003E-5</v>
      </c>
      <c r="M165" s="230" t="str">
        <f t="shared" si="506"/>
        <v>ns</v>
      </c>
      <c r="N165" s="230" t="str">
        <f t="shared" si="506"/>
        <v>ns</v>
      </c>
      <c r="O165" s="230" t="str">
        <f t="shared" si="506"/>
        <v>ns</v>
      </c>
      <c r="P165" s="230" t="str">
        <f t="shared" si="506"/>
        <v>ns</v>
      </c>
      <c r="Q165" s="230" t="str">
        <f t="shared" si="506"/>
        <v>ns</v>
      </c>
      <c r="R165" s="230" t="str">
        <f t="shared" si="506"/>
        <v>ns</v>
      </c>
      <c r="S165" s="230" t="str">
        <f t="shared" si="506"/>
        <v>ns</v>
      </c>
      <c r="T165" s="230" t="str">
        <f t="shared" si="506"/>
        <v>ns</v>
      </c>
      <c r="U165" s="230" t="str">
        <f t="shared" si="506"/>
        <v>ns</v>
      </c>
      <c r="V165" s="230" t="str">
        <f t="shared" si="506"/>
        <v>ns</v>
      </c>
      <c r="W165" s="230" t="str">
        <f t="shared" si="507"/>
        <v>ns</v>
      </c>
      <c r="X165" s="230" t="str">
        <f t="shared" si="507"/>
        <v>ns</v>
      </c>
      <c r="Y165" s="230" t="str">
        <f t="shared" si="507"/>
        <v>ns</v>
      </c>
      <c r="Z165" s="230" t="str">
        <f t="shared" si="507"/>
        <v>ns</v>
      </c>
      <c r="AA165" s="230" t="str">
        <f t="shared" si="507"/>
        <v>ns</v>
      </c>
      <c r="AB165" s="230" t="str">
        <f t="shared" si="507"/>
        <v>ns</v>
      </c>
      <c r="AC165" s="230" t="str">
        <f t="shared" si="507"/>
        <v>ns</v>
      </c>
      <c r="AD165" s="230" t="str">
        <f t="shared" si="507"/>
        <v>ns</v>
      </c>
      <c r="AE165" s="230" t="str">
        <f t="shared" si="507"/>
        <v>ns</v>
      </c>
      <c r="AF165" s="230" t="str">
        <f t="shared" si="507"/>
        <v>ns</v>
      </c>
      <c r="AG165" s="230" t="str">
        <f t="shared" si="508"/>
        <v>ns</v>
      </c>
      <c r="AH165" s="230" t="str">
        <f t="shared" si="508"/>
        <v>ns</v>
      </c>
      <c r="AI165" s="230" t="str">
        <f t="shared" si="508"/>
        <v>ns</v>
      </c>
      <c r="AJ165" s="230" t="str">
        <f t="shared" si="508"/>
        <v>ns</v>
      </c>
      <c r="AK165" s="230" t="str">
        <f t="shared" si="508"/>
        <v>ns</v>
      </c>
      <c r="AL165" s="230" t="str">
        <f t="shared" si="508"/>
        <v>ns</v>
      </c>
      <c r="AM165" s="230" t="str">
        <f t="shared" si="508"/>
        <v>ns</v>
      </c>
      <c r="AN165" s="230" t="str">
        <f t="shared" si="508"/>
        <v>ns</v>
      </c>
      <c r="AO165" s="230" t="str">
        <f t="shared" si="508"/>
        <v>ns</v>
      </c>
      <c r="AP165" s="230" t="str">
        <f t="shared" si="508"/>
        <v>ns</v>
      </c>
      <c r="AQ165" s="230" t="str">
        <f t="shared" si="509"/>
        <v>ns</v>
      </c>
      <c r="AR165" s="230" t="str">
        <f t="shared" si="509"/>
        <v>ns</v>
      </c>
      <c r="AS165" s="230" t="str">
        <f t="shared" si="509"/>
        <v>ns</v>
      </c>
      <c r="AT165" s="230" t="str">
        <f t="shared" si="509"/>
        <v>ns</v>
      </c>
      <c r="AU165" s="230" t="str">
        <f t="shared" si="509"/>
        <v>ns</v>
      </c>
      <c r="AV165" s="230" t="str">
        <f t="shared" si="509"/>
        <v>ns</v>
      </c>
      <c r="AW165" s="230" t="str">
        <f t="shared" si="509"/>
        <v>ns</v>
      </c>
      <c r="AX165" s="230" t="str">
        <f t="shared" si="509"/>
        <v>ns</v>
      </c>
      <c r="AY165" s="230" t="str">
        <f t="shared" si="509"/>
        <v>ns</v>
      </c>
      <c r="AZ165" s="230" t="str">
        <f t="shared" si="509"/>
        <v>ns</v>
      </c>
      <c r="BA165" s="230" t="str">
        <f t="shared" si="510"/>
        <v>ns</v>
      </c>
      <c r="BB165" s="230" t="str">
        <f t="shared" si="510"/>
        <v>ns</v>
      </c>
      <c r="BC165" s="230" t="str">
        <f t="shared" si="510"/>
        <v>ns</v>
      </c>
      <c r="BD165" s="230" t="str">
        <f t="shared" si="510"/>
        <v>ns</v>
      </c>
      <c r="BE165" s="230" t="str">
        <f t="shared" si="510"/>
        <v>ns</v>
      </c>
      <c r="BF165" s="230" t="str">
        <f t="shared" si="510"/>
        <v>ns</v>
      </c>
      <c r="BG165" s="230" t="str">
        <f t="shared" si="510"/>
        <v/>
      </c>
      <c r="BH165" s="230" t="str">
        <f t="shared" si="510"/>
        <v/>
      </c>
      <c r="BI165" s="230" t="str">
        <f t="shared" si="510"/>
        <v/>
      </c>
      <c r="BJ165" s="230" t="str">
        <f t="shared" si="510"/>
        <v/>
      </c>
      <c r="BS165" s="197"/>
      <c r="BT165" s="197"/>
      <c r="BV165" s="228">
        <v>46</v>
      </c>
      <c r="BW165" s="229">
        <f t="shared" si="503"/>
        <v>0</v>
      </c>
      <c r="BX165" s="230">
        <f t="shared" si="504"/>
        <v>4.0000000000000003E-5</v>
      </c>
      <c r="BY165" s="231" t="str">
        <f t="shared" si="511"/>
        <v>s</v>
      </c>
      <c r="BZ165" s="231" t="str">
        <f t="shared" si="511"/>
        <v>s</v>
      </c>
      <c r="CA165" s="231" t="str">
        <f t="shared" si="511"/>
        <v>s</v>
      </c>
      <c r="CB165" s="231" t="str">
        <f t="shared" si="511"/>
        <v>s</v>
      </c>
      <c r="CC165" s="231" t="str">
        <f t="shared" si="511"/>
        <v>s</v>
      </c>
      <c r="CD165" s="231" t="str">
        <f t="shared" si="511"/>
        <v>s</v>
      </c>
      <c r="CE165" s="231" t="str">
        <f t="shared" si="511"/>
        <v>s</v>
      </c>
      <c r="CF165" s="231" t="str">
        <f t="shared" si="511"/>
        <v>s</v>
      </c>
      <c r="CG165" s="231" t="str">
        <f t="shared" si="511"/>
        <v>s</v>
      </c>
      <c r="CH165" s="231" t="str">
        <f t="shared" si="511"/>
        <v>s</v>
      </c>
      <c r="CI165" s="231" t="str">
        <f t="shared" si="512"/>
        <v>s</v>
      </c>
      <c r="CJ165" s="231" t="str">
        <f t="shared" si="512"/>
        <v>s</v>
      </c>
      <c r="CK165" s="231" t="str">
        <f t="shared" si="512"/>
        <v>ns</v>
      </c>
      <c r="CL165" s="231" t="str">
        <f t="shared" si="512"/>
        <v>ns</v>
      </c>
      <c r="CM165" s="231" t="str">
        <f t="shared" si="512"/>
        <v>ns</v>
      </c>
      <c r="CN165" s="231" t="str">
        <f t="shared" si="512"/>
        <v>ns</v>
      </c>
      <c r="CO165" s="231" t="str">
        <f t="shared" si="512"/>
        <v>ns</v>
      </c>
      <c r="CP165" s="231" t="str">
        <f t="shared" si="512"/>
        <v>ns</v>
      </c>
      <c r="CQ165" s="231" t="str">
        <f t="shared" si="512"/>
        <v>ns</v>
      </c>
      <c r="CR165" s="231" t="str">
        <f t="shared" si="512"/>
        <v>ns</v>
      </c>
      <c r="CS165" s="231" t="str">
        <f t="shared" si="513"/>
        <v>ns</v>
      </c>
      <c r="CT165" s="231" t="str">
        <f t="shared" si="513"/>
        <v>ns</v>
      </c>
      <c r="CU165" s="231" t="str">
        <f t="shared" si="513"/>
        <v>ns</v>
      </c>
      <c r="CV165" s="231" t="str">
        <f t="shared" si="513"/>
        <v>ns</v>
      </c>
      <c r="CW165" s="231" t="str">
        <f t="shared" si="513"/>
        <v>ns</v>
      </c>
      <c r="CX165" s="231" t="str">
        <f t="shared" si="513"/>
        <v>ns</v>
      </c>
      <c r="CY165" s="231" t="str">
        <f t="shared" si="513"/>
        <v>ns</v>
      </c>
      <c r="CZ165" s="231" t="str">
        <f t="shared" si="513"/>
        <v>ns</v>
      </c>
      <c r="DA165" s="231" t="str">
        <f t="shared" si="513"/>
        <v>ns</v>
      </c>
      <c r="DB165" s="231" t="str">
        <f t="shared" si="513"/>
        <v>ns</v>
      </c>
      <c r="DC165" s="231" t="str">
        <f t="shared" si="514"/>
        <v>ns</v>
      </c>
      <c r="DD165" s="231" t="str">
        <f t="shared" si="514"/>
        <v>ns</v>
      </c>
      <c r="DE165" s="231" t="str">
        <f t="shared" si="514"/>
        <v>ns</v>
      </c>
      <c r="DF165" s="231" t="str">
        <f t="shared" si="514"/>
        <v>ns</v>
      </c>
      <c r="DG165" s="231" t="str">
        <f t="shared" si="514"/>
        <v>ns</v>
      </c>
      <c r="DH165" s="231" t="str">
        <f t="shared" si="514"/>
        <v>ns</v>
      </c>
      <c r="DI165" s="231" t="str">
        <f t="shared" si="514"/>
        <v>ns</v>
      </c>
      <c r="DJ165" s="231" t="str">
        <f t="shared" si="514"/>
        <v>ns</v>
      </c>
      <c r="DK165" s="231" t="str">
        <f t="shared" si="514"/>
        <v>ns</v>
      </c>
      <c r="DL165" s="231" t="str">
        <f t="shared" si="514"/>
        <v>ns</v>
      </c>
      <c r="DM165" s="231" t="str">
        <f t="shared" si="515"/>
        <v>ns</v>
      </c>
      <c r="DN165" s="231" t="str">
        <f t="shared" si="515"/>
        <v>ns</v>
      </c>
      <c r="DO165" s="231" t="str">
        <f t="shared" si="515"/>
        <v>ns</v>
      </c>
      <c r="DP165" s="231" t="str">
        <f t="shared" si="515"/>
        <v>ns</v>
      </c>
      <c r="DQ165" s="231" t="str">
        <f t="shared" si="515"/>
        <v>ns</v>
      </c>
      <c r="DR165" s="231" t="str">
        <f t="shared" si="515"/>
        <v>ns</v>
      </c>
      <c r="DS165" s="231" t="str">
        <f t="shared" si="515"/>
        <v/>
      </c>
      <c r="DT165" s="231" t="str">
        <f t="shared" si="515"/>
        <v/>
      </c>
      <c r="DU165" s="231" t="str">
        <f t="shared" si="515"/>
        <v/>
      </c>
      <c r="DV165" s="231" t="str">
        <f t="shared" si="515"/>
        <v/>
      </c>
      <c r="DW165" s="232"/>
      <c r="DX165" s="232"/>
      <c r="DZ165" s="212">
        <f t="shared" si="372"/>
        <v>47</v>
      </c>
      <c r="EA165" s="224">
        <f t="shared" si="499"/>
        <v>0</v>
      </c>
      <c r="EB165" s="225">
        <f t="shared" si="505"/>
        <v>0</v>
      </c>
      <c r="EC165" s="225">
        <f t="shared" si="505"/>
        <v>0</v>
      </c>
      <c r="ED165" s="225">
        <f t="shared" si="505"/>
        <v>0</v>
      </c>
      <c r="EE165" s="225">
        <f t="shared" si="505"/>
        <v>0</v>
      </c>
      <c r="EF165" s="225">
        <f t="shared" si="352"/>
        <v>0</v>
      </c>
      <c r="EG165" s="225">
        <f t="shared" si="353"/>
        <v>0</v>
      </c>
      <c r="EH165" s="212"/>
      <c r="EI165" s="212"/>
      <c r="EJ165" s="212"/>
      <c r="EK165" s="214"/>
      <c r="EL165" s="212">
        <f t="shared" si="373"/>
        <v>47</v>
      </c>
      <c r="EM165" s="224">
        <f t="shared" si="500"/>
        <v>0</v>
      </c>
      <c r="EN165" s="225">
        <f>IFERROR(INDEX(RTO3CF,$EL165,'ANVA-MDS'!EB$7),0)</f>
        <v>0</v>
      </c>
      <c r="EO165" s="225">
        <f>IFERROR(INDEX(RTO3CF,$EL165,'ANVA-MDS'!EC$7),0)</f>
        <v>0</v>
      </c>
      <c r="EP165" s="225">
        <f>IFERROR(INDEX(RTO3CF,$EL165,'ANVA-MDS'!ED$7),0)</f>
        <v>0</v>
      </c>
      <c r="EQ165" s="225">
        <f>IFERROR(INDEX(RTO3CF,$EL165,'ANVA-MDS'!EE$7),0)</f>
        <v>0</v>
      </c>
      <c r="ER165" s="225">
        <f t="shared" si="355"/>
        <v>0</v>
      </c>
      <c r="ES165" s="225">
        <f t="shared" si="356"/>
        <v>0</v>
      </c>
      <c r="ET165" s="212"/>
      <c r="EU165" s="212"/>
      <c r="EV165" s="212"/>
      <c r="EW165" s="214"/>
      <c r="EX165" s="225">
        <f t="shared" si="357"/>
        <v>0</v>
      </c>
      <c r="EY165" s="214"/>
      <c r="EZ165" s="214"/>
    </row>
    <row r="166" spans="1:156" ht="12.75" customHeight="1" x14ac:dyDescent="0.25">
      <c r="J166" s="228">
        <v>47</v>
      </c>
      <c r="K166" s="229">
        <f t="shared" si="501"/>
        <v>0</v>
      </c>
      <c r="L166" s="230">
        <f t="shared" si="502"/>
        <v>3.0000000000000004E-5</v>
      </c>
      <c r="M166" s="230" t="str">
        <f t="shared" si="506"/>
        <v>ns</v>
      </c>
      <c r="N166" s="230" t="str">
        <f t="shared" si="506"/>
        <v>ns</v>
      </c>
      <c r="O166" s="230" t="str">
        <f t="shared" si="506"/>
        <v>ns</v>
      </c>
      <c r="P166" s="230" t="str">
        <f t="shared" si="506"/>
        <v>ns</v>
      </c>
      <c r="Q166" s="230" t="str">
        <f t="shared" si="506"/>
        <v>ns</v>
      </c>
      <c r="R166" s="230" t="str">
        <f t="shared" si="506"/>
        <v>ns</v>
      </c>
      <c r="S166" s="230" t="str">
        <f t="shared" si="506"/>
        <v>ns</v>
      </c>
      <c r="T166" s="230" t="str">
        <f t="shared" si="506"/>
        <v>ns</v>
      </c>
      <c r="U166" s="230" t="str">
        <f t="shared" si="506"/>
        <v>ns</v>
      </c>
      <c r="V166" s="230" t="str">
        <f t="shared" si="506"/>
        <v>ns</v>
      </c>
      <c r="W166" s="230" t="str">
        <f t="shared" si="507"/>
        <v>ns</v>
      </c>
      <c r="X166" s="230" t="str">
        <f t="shared" si="507"/>
        <v>ns</v>
      </c>
      <c r="Y166" s="230" t="str">
        <f t="shared" si="507"/>
        <v>ns</v>
      </c>
      <c r="Z166" s="230" t="str">
        <f t="shared" si="507"/>
        <v>ns</v>
      </c>
      <c r="AA166" s="230" t="str">
        <f t="shared" si="507"/>
        <v>ns</v>
      </c>
      <c r="AB166" s="230" t="str">
        <f t="shared" si="507"/>
        <v>ns</v>
      </c>
      <c r="AC166" s="230" t="str">
        <f t="shared" si="507"/>
        <v>ns</v>
      </c>
      <c r="AD166" s="230" t="str">
        <f t="shared" si="507"/>
        <v>ns</v>
      </c>
      <c r="AE166" s="230" t="str">
        <f t="shared" si="507"/>
        <v>ns</v>
      </c>
      <c r="AF166" s="230" t="str">
        <f t="shared" si="507"/>
        <v>ns</v>
      </c>
      <c r="AG166" s="230" t="str">
        <f t="shared" si="508"/>
        <v>ns</v>
      </c>
      <c r="AH166" s="230" t="str">
        <f t="shared" si="508"/>
        <v>ns</v>
      </c>
      <c r="AI166" s="230" t="str">
        <f t="shared" si="508"/>
        <v>ns</v>
      </c>
      <c r="AJ166" s="230" t="str">
        <f t="shared" si="508"/>
        <v>ns</v>
      </c>
      <c r="AK166" s="230" t="str">
        <f t="shared" si="508"/>
        <v>ns</v>
      </c>
      <c r="AL166" s="230" t="str">
        <f t="shared" si="508"/>
        <v>ns</v>
      </c>
      <c r="AM166" s="230" t="str">
        <f t="shared" si="508"/>
        <v>ns</v>
      </c>
      <c r="AN166" s="230" t="str">
        <f t="shared" si="508"/>
        <v>ns</v>
      </c>
      <c r="AO166" s="230" t="str">
        <f t="shared" si="508"/>
        <v>ns</v>
      </c>
      <c r="AP166" s="230" t="str">
        <f t="shared" si="508"/>
        <v>ns</v>
      </c>
      <c r="AQ166" s="230" t="str">
        <f t="shared" si="509"/>
        <v>ns</v>
      </c>
      <c r="AR166" s="230" t="str">
        <f t="shared" si="509"/>
        <v>ns</v>
      </c>
      <c r="AS166" s="230" t="str">
        <f t="shared" si="509"/>
        <v>ns</v>
      </c>
      <c r="AT166" s="230" t="str">
        <f t="shared" si="509"/>
        <v>ns</v>
      </c>
      <c r="AU166" s="230" t="str">
        <f t="shared" si="509"/>
        <v>ns</v>
      </c>
      <c r="AV166" s="230" t="str">
        <f t="shared" si="509"/>
        <v>ns</v>
      </c>
      <c r="AW166" s="230" t="str">
        <f t="shared" si="509"/>
        <v>ns</v>
      </c>
      <c r="AX166" s="230" t="str">
        <f t="shared" si="509"/>
        <v>ns</v>
      </c>
      <c r="AY166" s="230" t="str">
        <f t="shared" si="509"/>
        <v>ns</v>
      </c>
      <c r="AZ166" s="230" t="str">
        <f t="shared" si="509"/>
        <v>ns</v>
      </c>
      <c r="BA166" s="230" t="str">
        <f t="shared" si="510"/>
        <v>ns</v>
      </c>
      <c r="BB166" s="230" t="str">
        <f t="shared" si="510"/>
        <v>ns</v>
      </c>
      <c r="BC166" s="230" t="str">
        <f t="shared" si="510"/>
        <v>ns</v>
      </c>
      <c r="BD166" s="230" t="str">
        <f t="shared" si="510"/>
        <v>ns</v>
      </c>
      <c r="BE166" s="230" t="str">
        <f t="shared" si="510"/>
        <v>ns</v>
      </c>
      <c r="BF166" s="230" t="str">
        <f t="shared" si="510"/>
        <v>ns</v>
      </c>
      <c r="BG166" s="230" t="str">
        <f t="shared" si="510"/>
        <v>ns</v>
      </c>
      <c r="BH166" s="230" t="str">
        <f t="shared" si="510"/>
        <v/>
      </c>
      <c r="BI166" s="230" t="str">
        <f t="shared" si="510"/>
        <v/>
      </c>
      <c r="BJ166" s="230" t="str">
        <f t="shared" si="510"/>
        <v/>
      </c>
      <c r="BS166" s="197"/>
      <c r="BT166" s="197"/>
      <c r="BV166" s="228">
        <v>47</v>
      </c>
      <c r="BW166" s="229">
        <f t="shared" si="503"/>
        <v>0</v>
      </c>
      <c r="BX166" s="230">
        <f t="shared" si="504"/>
        <v>3.0000000000000004E-5</v>
      </c>
      <c r="BY166" s="231" t="str">
        <f t="shared" si="511"/>
        <v>s</v>
      </c>
      <c r="BZ166" s="231" t="str">
        <f t="shared" si="511"/>
        <v>s</v>
      </c>
      <c r="CA166" s="231" t="str">
        <f t="shared" si="511"/>
        <v>s</v>
      </c>
      <c r="CB166" s="231" t="str">
        <f t="shared" si="511"/>
        <v>s</v>
      </c>
      <c r="CC166" s="231" t="str">
        <f t="shared" si="511"/>
        <v>s</v>
      </c>
      <c r="CD166" s="231" t="str">
        <f t="shared" si="511"/>
        <v>s</v>
      </c>
      <c r="CE166" s="231" t="str">
        <f t="shared" si="511"/>
        <v>s</v>
      </c>
      <c r="CF166" s="231" t="str">
        <f t="shared" si="511"/>
        <v>s</v>
      </c>
      <c r="CG166" s="231" t="str">
        <f t="shared" si="511"/>
        <v>s</v>
      </c>
      <c r="CH166" s="231" t="str">
        <f t="shared" si="511"/>
        <v>s</v>
      </c>
      <c r="CI166" s="231" t="str">
        <f t="shared" si="512"/>
        <v>s</v>
      </c>
      <c r="CJ166" s="231" t="str">
        <f t="shared" si="512"/>
        <v>s</v>
      </c>
      <c r="CK166" s="231" t="str">
        <f t="shared" si="512"/>
        <v>ns</v>
      </c>
      <c r="CL166" s="231" t="str">
        <f t="shared" si="512"/>
        <v>ns</v>
      </c>
      <c r="CM166" s="231" t="str">
        <f t="shared" si="512"/>
        <v>ns</v>
      </c>
      <c r="CN166" s="231" t="str">
        <f t="shared" si="512"/>
        <v>ns</v>
      </c>
      <c r="CO166" s="231" t="str">
        <f t="shared" si="512"/>
        <v>ns</v>
      </c>
      <c r="CP166" s="231" t="str">
        <f t="shared" si="512"/>
        <v>ns</v>
      </c>
      <c r="CQ166" s="231" t="str">
        <f t="shared" si="512"/>
        <v>ns</v>
      </c>
      <c r="CR166" s="231" t="str">
        <f t="shared" si="512"/>
        <v>ns</v>
      </c>
      <c r="CS166" s="231" t="str">
        <f t="shared" si="513"/>
        <v>ns</v>
      </c>
      <c r="CT166" s="231" t="str">
        <f t="shared" si="513"/>
        <v>ns</v>
      </c>
      <c r="CU166" s="231" t="str">
        <f t="shared" si="513"/>
        <v>ns</v>
      </c>
      <c r="CV166" s="231" t="str">
        <f t="shared" si="513"/>
        <v>ns</v>
      </c>
      <c r="CW166" s="231" t="str">
        <f t="shared" si="513"/>
        <v>ns</v>
      </c>
      <c r="CX166" s="231" t="str">
        <f t="shared" si="513"/>
        <v>ns</v>
      </c>
      <c r="CY166" s="231" t="str">
        <f t="shared" si="513"/>
        <v>ns</v>
      </c>
      <c r="CZ166" s="231" t="str">
        <f t="shared" si="513"/>
        <v>ns</v>
      </c>
      <c r="DA166" s="231" t="str">
        <f t="shared" si="513"/>
        <v>ns</v>
      </c>
      <c r="DB166" s="231" t="str">
        <f t="shared" si="513"/>
        <v>ns</v>
      </c>
      <c r="DC166" s="231" t="str">
        <f t="shared" si="514"/>
        <v>ns</v>
      </c>
      <c r="DD166" s="231" t="str">
        <f t="shared" si="514"/>
        <v>ns</v>
      </c>
      <c r="DE166" s="231" t="str">
        <f t="shared" si="514"/>
        <v>ns</v>
      </c>
      <c r="DF166" s="231" t="str">
        <f t="shared" si="514"/>
        <v>ns</v>
      </c>
      <c r="DG166" s="231" t="str">
        <f t="shared" si="514"/>
        <v>ns</v>
      </c>
      <c r="DH166" s="231" t="str">
        <f t="shared" si="514"/>
        <v>ns</v>
      </c>
      <c r="DI166" s="231" t="str">
        <f t="shared" si="514"/>
        <v>ns</v>
      </c>
      <c r="DJ166" s="231" t="str">
        <f t="shared" si="514"/>
        <v>ns</v>
      </c>
      <c r="DK166" s="231" t="str">
        <f t="shared" si="514"/>
        <v>ns</v>
      </c>
      <c r="DL166" s="231" t="str">
        <f t="shared" si="514"/>
        <v>ns</v>
      </c>
      <c r="DM166" s="231" t="str">
        <f t="shared" si="515"/>
        <v>ns</v>
      </c>
      <c r="DN166" s="231" t="str">
        <f t="shared" si="515"/>
        <v>ns</v>
      </c>
      <c r="DO166" s="231" t="str">
        <f t="shared" si="515"/>
        <v>ns</v>
      </c>
      <c r="DP166" s="231" t="str">
        <f t="shared" si="515"/>
        <v>ns</v>
      </c>
      <c r="DQ166" s="231" t="str">
        <f t="shared" si="515"/>
        <v>ns</v>
      </c>
      <c r="DR166" s="231" t="str">
        <f t="shared" si="515"/>
        <v>ns</v>
      </c>
      <c r="DS166" s="231" t="str">
        <f t="shared" si="515"/>
        <v>ns</v>
      </c>
      <c r="DT166" s="231" t="str">
        <f t="shared" si="515"/>
        <v/>
      </c>
      <c r="DU166" s="231" t="str">
        <f t="shared" si="515"/>
        <v/>
      </c>
      <c r="DV166" s="231" t="str">
        <f t="shared" si="515"/>
        <v/>
      </c>
      <c r="DW166" s="232"/>
      <c r="DX166" s="232"/>
      <c r="DZ166" s="212">
        <f t="shared" si="372"/>
        <v>48</v>
      </c>
      <c r="EA166" s="224">
        <f t="shared" si="499"/>
        <v>0</v>
      </c>
      <c r="EB166" s="225">
        <f t="shared" si="505"/>
        <v>0</v>
      </c>
      <c r="EC166" s="225">
        <f t="shared" si="505"/>
        <v>0</v>
      </c>
      <c r="ED166" s="225">
        <f t="shared" si="505"/>
        <v>0</v>
      </c>
      <c r="EE166" s="225">
        <f t="shared" si="505"/>
        <v>0</v>
      </c>
      <c r="EF166" s="225">
        <f t="shared" si="352"/>
        <v>0</v>
      </c>
      <c r="EG166" s="225">
        <f t="shared" si="353"/>
        <v>0</v>
      </c>
      <c r="EH166" s="212"/>
      <c r="EI166" s="212"/>
      <c r="EJ166" s="212"/>
      <c r="EK166" s="214"/>
      <c r="EL166" s="212">
        <f t="shared" si="373"/>
        <v>48</v>
      </c>
      <c r="EM166" s="224">
        <f t="shared" si="500"/>
        <v>0</v>
      </c>
      <c r="EN166" s="225">
        <f>IFERROR(INDEX(RTO3CF,$EL166,'ANVA-MDS'!EB$7),0)</f>
        <v>0</v>
      </c>
      <c r="EO166" s="225">
        <f>IFERROR(INDEX(RTO3CF,$EL166,'ANVA-MDS'!EC$7),0)</f>
        <v>0</v>
      </c>
      <c r="EP166" s="225">
        <f>IFERROR(INDEX(RTO3CF,$EL166,'ANVA-MDS'!ED$7),0)</f>
        <v>0</v>
      </c>
      <c r="EQ166" s="225">
        <f>IFERROR(INDEX(RTO3CF,$EL166,'ANVA-MDS'!EE$7),0)</f>
        <v>0</v>
      </c>
      <c r="ER166" s="225">
        <f t="shared" si="355"/>
        <v>0</v>
      </c>
      <c r="ES166" s="225">
        <f t="shared" si="356"/>
        <v>0</v>
      </c>
      <c r="ET166" s="212"/>
      <c r="EU166" s="212"/>
      <c r="EV166" s="212"/>
      <c r="EW166" s="214"/>
      <c r="EX166" s="225">
        <f t="shared" si="357"/>
        <v>0</v>
      </c>
      <c r="EY166" s="214"/>
      <c r="EZ166" s="214"/>
    </row>
    <row r="167" spans="1:156" ht="12.75" customHeight="1" x14ac:dyDescent="0.25">
      <c r="J167" s="228">
        <v>48</v>
      </c>
      <c r="K167" s="229">
        <f t="shared" si="501"/>
        <v>0</v>
      </c>
      <c r="L167" s="230">
        <f t="shared" si="502"/>
        <v>2.0000000000000002E-5</v>
      </c>
      <c r="M167" s="230" t="str">
        <f t="shared" si="506"/>
        <v>ns</v>
      </c>
      <c r="N167" s="230" t="str">
        <f t="shared" si="506"/>
        <v>ns</v>
      </c>
      <c r="O167" s="230" t="str">
        <f t="shared" si="506"/>
        <v>ns</v>
      </c>
      <c r="P167" s="230" t="str">
        <f t="shared" si="506"/>
        <v>ns</v>
      </c>
      <c r="Q167" s="230" t="str">
        <f t="shared" si="506"/>
        <v>ns</v>
      </c>
      <c r="R167" s="230" t="str">
        <f t="shared" si="506"/>
        <v>ns</v>
      </c>
      <c r="S167" s="230" t="str">
        <f t="shared" si="506"/>
        <v>ns</v>
      </c>
      <c r="T167" s="230" t="str">
        <f t="shared" si="506"/>
        <v>ns</v>
      </c>
      <c r="U167" s="230" t="str">
        <f t="shared" si="506"/>
        <v>ns</v>
      </c>
      <c r="V167" s="230" t="str">
        <f t="shared" si="506"/>
        <v>ns</v>
      </c>
      <c r="W167" s="230" t="str">
        <f t="shared" si="507"/>
        <v>ns</v>
      </c>
      <c r="X167" s="230" t="str">
        <f t="shared" si="507"/>
        <v>ns</v>
      </c>
      <c r="Y167" s="230" t="str">
        <f t="shared" si="507"/>
        <v>ns</v>
      </c>
      <c r="Z167" s="230" t="str">
        <f t="shared" si="507"/>
        <v>ns</v>
      </c>
      <c r="AA167" s="230" t="str">
        <f t="shared" si="507"/>
        <v>ns</v>
      </c>
      <c r="AB167" s="230" t="str">
        <f t="shared" si="507"/>
        <v>ns</v>
      </c>
      <c r="AC167" s="230" t="str">
        <f t="shared" si="507"/>
        <v>ns</v>
      </c>
      <c r="AD167" s="230" t="str">
        <f t="shared" si="507"/>
        <v>ns</v>
      </c>
      <c r="AE167" s="230" t="str">
        <f t="shared" si="507"/>
        <v>ns</v>
      </c>
      <c r="AF167" s="230" t="str">
        <f t="shared" si="507"/>
        <v>ns</v>
      </c>
      <c r="AG167" s="230" t="str">
        <f t="shared" si="508"/>
        <v>ns</v>
      </c>
      <c r="AH167" s="230" t="str">
        <f t="shared" si="508"/>
        <v>ns</v>
      </c>
      <c r="AI167" s="230" t="str">
        <f t="shared" si="508"/>
        <v>ns</v>
      </c>
      <c r="AJ167" s="230" t="str">
        <f t="shared" si="508"/>
        <v>ns</v>
      </c>
      <c r="AK167" s="230" t="str">
        <f t="shared" si="508"/>
        <v>ns</v>
      </c>
      <c r="AL167" s="230" t="str">
        <f t="shared" si="508"/>
        <v>ns</v>
      </c>
      <c r="AM167" s="230" t="str">
        <f t="shared" si="508"/>
        <v>ns</v>
      </c>
      <c r="AN167" s="230" t="str">
        <f t="shared" si="508"/>
        <v>ns</v>
      </c>
      <c r="AO167" s="230" t="str">
        <f t="shared" si="508"/>
        <v>ns</v>
      </c>
      <c r="AP167" s="230" t="str">
        <f t="shared" si="508"/>
        <v>ns</v>
      </c>
      <c r="AQ167" s="230" t="str">
        <f t="shared" si="509"/>
        <v>ns</v>
      </c>
      <c r="AR167" s="230" t="str">
        <f t="shared" si="509"/>
        <v>ns</v>
      </c>
      <c r="AS167" s="230" t="str">
        <f t="shared" si="509"/>
        <v>ns</v>
      </c>
      <c r="AT167" s="230" t="str">
        <f t="shared" si="509"/>
        <v>ns</v>
      </c>
      <c r="AU167" s="230" t="str">
        <f t="shared" si="509"/>
        <v>ns</v>
      </c>
      <c r="AV167" s="230" t="str">
        <f t="shared" si="509"/>
        <v>ns</v>
      </c>
      <c r="AW167" s="230" t="str">
        <f t="shared" si="509"/>
        <v>ns</v>
      </c>
      <c r="AX167" s="230" t="str">
        <f t="shared" si="509"/>
        <v>ns</v>
      </c>
      <c r="AY167" s="230" t="str">
        <f t="shared" si="509"/>
        <v>ns</v>
      </c>
      <c r="AZ167" s="230" t="str">
        <f t="shared" si="509"/>
        <v>ns</v>
      </c>
      <c r="BA167" s="230" t="str">
        <f t="shared" si="510"/>
        <v>ns</v>
      </c>
      <c r="BB167" s="230" t="str">
        <f t="shared" si="510"/>
        <v>ns</v>
      </c>
      <c r="BC167" s="230" t="str">
        <f t="shared" si="510"/>
        <v>ns</v>
      </c>
      <c r="BD167" s="230" t="str">
        <f t="shared" si="510"/>
        <v>ns</v>
      </c>
      <c r="BE167" s="230" t="str">
        <f t="shared" si="510"/>
        <v>ns</v>
      </c>
      <c r="BF167" s="230" t="str">
        <f t="shared" si="510"/>
        <v>ns</v>
      </c>
      <c r="BG167" s="230" t="str">
        <f t="shared" si="510"/>
        <v>ns</v>
      </c>
      <c r="BH167" s="230" t="str">
        <f t="shared" si="510"/>
        <v>ns</v>
      </c>
      <c r="BI167" s="230" t="str">
        <f t="shared" si="510"/>
        <v/>
      </c>
      <c r="BJ167" s="230" t="str">
        <f t="shared" si="510"/>
        <v/>
      </c>
      <c r="BS167" s="197"/>
      <c r="BT167" s="197"/>
      <c r="BV167" s="228">
        <v>48</v>
      </c>
      <c r="BW167" s="229">
        <f t="shared" si="503"/>
        <v>0</v>
      </c>
      <c r="BX167" s="230">
        <f t="shared" si="504"/>
        <v>2.0000000000000002E-5</v>
      </c>
      <c r="BY167" s="231" t="str">
        <f t="shared" si="511"/>
        <v>s</v>
      </c>
      <c r="BZ167" s="231" t="str">
        <f t="shared" si="511"/>
        <v>s</v>
      </c>
      <c r="CA167" s="231" t="str">
        <f t="shared" si="511"/>
        <v>s</v>
      </c>
      <c r="CB167" s="231" t="str">
        <f t="shared" si="511"/>
        <v>s</v>
      </c>
      <c r="CC167" s="231" t="str">
        <f t="shared" si="511"/>
        <v>s</v>
      </c>
      <c r="CD167" s="231" t="str">
        <f t="shared" si="511"/>
        <v>s</v>
      </c>
      <c r="CE167" s="231" t="str">
        <f t="shared" si="511"/>
        <v>s</v>
      </c>
      <c r="CF167" s="231" t="str">
        <f t="shared" si="511"/>
        <v>s</v>
      </c>
      <c r="CG167" s="231" t="str">
        <f t="shared" si="511"/>
        <v>s</v>
      </c>
      <c r="CH167" s="231" t="str">
        <f t="shared" si="511"/>
        <v>s</v>
      </c>
      <c r="CI167" s="231" t="str">
        <f t="shared" si="512"/>
        <v>s</v>
      </c>
      <c r="CJ167" s="231" t="str">
        <f t="shared" si="512"/>
        <v>s</v>
      </c>
      <c r="CK167" s="231" t="str">
        <f t="shared" si="512"/>
        <v>ns</v>
      </c>
      <c r="CL167" s="231" t="str">
        <f t="shared" si="512"/>
        <v>ns</v>
      </c>
      <c r="CM167" s="231" t="str">
        <f t="shared" si="512"/>
        <v>ns</v>
      </c>
      <c r="CN167" s="231" t="str">
        <f t="shared" si="512"/>
        <v>ns</v>
      </c>
      <c r="CO167" s="231" t="str">
        <f t="shared" si="512"/>
        <v>ns</v>
      </c>
      <c r="CP167" s="231" t="str">
        <f t="shared" si="512"/>
        <v>ns</v>
      </c>
      <c r="CQ167" s="231" t="str">
        <f t="shared" si="512"/>
        <v>ns</v>
      </c>
      <c r="CR167" s="231" t="str">
        <f t="shared" si="512"/>
        <v>ns</v>
      </c>
      <c r="CS167" s="231" t="str">
        <f t="shared" si="513"/>
        <v>ns</v>
      </c>
      <c r="CT167" s="231" t="str">
        <f t="shared" si="513"/>
        <v>ns</v>
      </c>
      <c r="CU167" s="231" t="str">
        <f t="shared" si="513"/>
        <v>ns</v>
      </c>
      <c r="CV167" s="231" t="str">
        <f t="shared" si="513"/>
        <v>ns</v>
      </c>
      <c r="CW167" s="231" t="str">
        <f t="shared" si="513"/>
        <v>ns</v>
      </c>
      <c r="CX167" s="231" t="str">
        <f t="shared" si="513"/>
        <v>ns</v>
      </c>
      <c r="CY167" s="231" t="str">
        <f t="shared" si="513"/>
        <v>ns</v>
      </c>
      <c r="CZ167" s="231" t="str">
        <f t="shared" si="513"/>
        <v>ns</v>
      </c>
      <c r="DA167" s="231" t="str">
        <f t="shared" si="513"/>
        <v>ns</v>
      </c>
      <c r="DB167" s="231" t="str">
        <f t="shared" si="513"/>
        <v>ns</v>
      </c>
      <c r="DC167" s="231" t="str">
        <f t="shared" si="514"/>
        <v>ns</v>
      </c>
      <c r="DD167" s="231" t="str">
        <f t="shared" si="514"/>
        <v>ns</v>
      </c>
      <c r="DE167" s="231" t="str">
        <f t="shared" si="514"/>
        <v>ns</v>
      </c>
      <c r="DF167" s="231" t="str">
        <f t="shared" si="514"/>
        <v>ns</v>
      </c>
      <c r="DG167" s="231" t="str">
        <f t="shared" si="514"/>
        <v>ns</v>
      </c>
      <c r="DH167" s="231" t="str">
        <f t="shared" si="514"/>
        <v>ns</v>
      </c>
      <c r="DI167" s="231" t="str">
        <f t="shared" si="514"/>
        <v>ns</v>
      </c>
      <c r="DJ167" s="231" t="str">
        <f t="shared" si="514"/>
        <v>ns</v>
      </c>
      <c r="DK167" s="231" t="str">
        <f t="shared" si="514"/>
        <v>ns</v>
      </c>
      <c r="DL167" s="231" t="str">
        <f t="shared" si="514"/>
        <v>ns</v>
      </c>
      <c r="DM167" s="231" t="str">
        <f t="shared" si="515"/>
        <v>ns</v>
      </c>
      <c r="DN167" s="231" t="str">
        <f t="shared" si="515"/>
        <v>ns</v>
      </c>
      <c r="DO167" s="231" t="str">
        <f t="shared" si="515"/>
        <v>ns</v>
      </c>
      <c r="DP167" s="231" t="str">
        <f t="shared" si="515"/>
        <v>ns</v>
      </c>
      <c r="DQ167" s="231" t="str">
        <f t="shared" si="515"/>
        <v>ns</v>
      </c>
      <c r="DR167" s="231" t="str">
        <f t="shared" si="515"/>
        <v>ns</v>
      </c>
      <c r="DS167" s="231" t="str">
        <f t="shared" si="515"/>
        <v>ns</v>
      </c>
      <c r="DT167" s="231" t="str">
        <f t="shared" si="515"/>
        <v>ns</v>
      </c>
      <c r="DU167" s="231" t="str">
        <f t="shared" si="515"/>
        <v/>
      </c>
      <c r="DV167" s="231" t="str">
        <f t="shared" si="515"/>
        <v/>
      </c>
      <c r="DW167" s="232"/>
      <c r="DX167" s="232"/>
      <c r="DZ167" s="212">
        <f t="shared" si="372"/>
        <v>49</v>
      </c>
      <c r="EA167" s="224">
        <f t="shared" si="499"/>
        <v>0</v>
      </c>
      <c r="EB167" s="225">
        <f t="shared" si="505"/>
        <v>0</v>
      </c>
      <c r="EC167" s="225">
        <f t="shared" si="505"/>
        <v>0</v>
      </c>
      <c r="ED167" s="225">
        <f t="shared" si="505"/>
        <v>0</v>
      </c>
      <c r="EE167" s="225">
        <f t="shared" si="505"/>
        <v>0</v>
      </c>
      <c r="EF167" s="225">
        <f t="shared" si="352"/>
        <v>0</v>
      </c>
      <c r="EG167" s="225">
        <f t="shared" si="353"/>
        <v>0</v>
      </c>
      <c r="EH167" s="212"/>
      <c r="EI167" s="212"/>
      <c r="EJ167" s="212"/>
      <c r="EK167" s="214"/>
      <c r="EL167" s="212">
        <f t="shared" si="373"/>
        <v>49</v>
      </c>
      <c r="EM167" s="224">
        <f t="shared" si="500"/>
        <v>0</v>
      </c>
      <c r="EN167" s="225">
        <f>IFERROR(INDEX(RTO3CF,$EL167,'ANVA-MDS'!EB$7),0)</f>
        <v>0</v>
      </c>
      <c r="EO167" s="225">
        <f>IFERROR(INDEX(RTO3CF,$EL167,'ANVA-MDS'!EC$7),0)</f>
        <v>0</v>
      </c>
      <c r="EP167" s="225">
        <f>IFERROR(INDEX(RTO3CF,$EL167,'ANVA-MDS'!ED$7),0)</f>
        <v>0</v>
      </c>
      <c r="EQ167" s="225">
        <f>IFERROR(INDEX(RTO3CF,$EL167,'ANVA-MDS'!EE$7),0)</f>
        <v>0</v>
      </c>
      <c r="ER167" s="225">
        <f t="shared" si="355"/>
        <v>0</v>
      </c>
      <c r="ES167" s="225">
        <f t="shared" si="356"/>
        <v>0</v>
      </c>
      <c r="ET167" s="212"/>
      <c r="EU167" s="212"/>
      <c r="EV167" s="212"/>
      <c r="EW167" s="214"/>
      <c r="EX167" s="225">
        <f t="shared" si="357"/>
        <v>0</v>
      </c>
      <c r="EY167" s="214"/>
      <c r="EZ167" s="214"/>
    </row>
    <row r="168" spans="1:156" ht="12.75" customHeight="1" x14ac:dyDescent="0.25">
      <c r="J168" s="228">
        <v>49</v>
      </c>
      <c r="K168" s="229">
        <f t="shared" si="501"/>
        <v>0</v>
      </c>
      <c r="L168" s="230">
        <f t="shared" si="502"/>
        <v>1.0000000000000001E-5</v>
      </c>
      <c r="M168" s="230" t="str">
        <f t="shared" si="506"/>
        <v>ns</v>
      </c>
      <c r="N168" s="230" t="str">
        <f t="shared" si="506"/>
        <v>ns</v>
      </c>
      <c r="O168" s="230" t="str">
        <f t="shared" si="506"/>
        <v>ns</v>
      </c>
      <c r="P168" s="230" t="str">
        <f t="shared" si="506"/>
        <v>ns</v>
      </c>
      <c r="Q168" s="230" t="str">
        <f t="shared" si="506"/>
        <v>ns</v>
      </c>
      <c r="R168" s="230" t="str">
        <f t="shared" si="506"/>
        <v>ns</v>
      </c>
      <c r="S168" s="230" t="str">
        <f t="shared" si="506"/>
        <v>ns</v>
      </c>
      <c r="T168" s="230" t="str">
        <f t="shared" si="506"/>
        <v>ns</v>
      </c>
      <c r="U168" s="230" t="str">
        <f t="shared" si="506"/>
        <v>ns</v>
      </c>
      <c r="V168" s="230" t="str">
        <f t="shared" si="506"/>
        <v>ns</v>
      </c>
      <c r="W168" s="230" t="str">
        <f t="shared" si="507"/>
        <v>ns</v>
      </c>
      <c r="X168" s="230" t="str">
        <f t="shared" si="507"/>
        <v>ns</v>
      </c>
      <c r="Y168" s="230" t="str">
        <f t="shared" si="507"/>
        <v>ns</v>
      </c>
      <c r="Z168" s="230" t="str">
        <f t="shared" si="507"/>
        <v>ns</v>
      </c>
      <c r="AA168" s="230" t="str">
        <f t="shared" si="507"/>
        <v>ns</v>
      </c>
      <c r="AB168" s="230" t="str">
        <f t="shared" si="507"/>
        <v>ns</v>
      </c>
      <c r="AC168" s="230" t="str">
        <f t="shared" si="507"/>
        <v>ns</v>
      </c>
      <c r="AD168" s="230" t="str">
        <f t="shared" si="507"/>
        <v>ns</v>
      </c>
      <c r="AE168" s="230" t="str">
        <f t="shared" si="507"/>
        <v>ns</v>
      </c>
      <c r="AF168" s="230" t="str">
        <f t="shared" si="507"/>
        <v>ns</v>
      </c>
      <c r="AG168" s="230" t="str">
        <f t="shared" si="508"/>
        <v>ns</v>
      </c>
      <c r="AH168" s="230" t="str">
        <f t="shared" si="508"/>
        <v>ns</v>
      </c>
      <c r="AI168" s="230" t="str">
        <f t="shared" si="508"/>
        <v>ns</v>
      </c>
      <c r="AJ168" s="230" t="str">
        <f t="shared" si="508"/>
        <v>ns</v>
      </c>
      <c r="AK168" s="230" t="str">
        <f t="shared" si="508"/>
        <v>ns</v>
      </c>
      <c r="AL168" s="230" t="str">
        <f t="shared" si="508"/>
        <v>ns</v>
      </c>
      <c r="AM168" s="230" t="str">
        <f t="shared" si="508"/>
        <v>ns</v>
      </c>
      <c r="AN168" s="230" t="str">
        <f t="shared" si="508"/>
        <v>ns</v>
      </c>
      <c r="AO168" s="230" t="str">
        <f t="shared" si="508"/>
        <v>ns</v>
      </c>
      <c r="AP168" s="230" t="str">
        <f t="shared" si="508"/>
        <v>ns</v>
      </c>
      <c r="AQ168" s="230" t="str">
        <f t="shared" si="509"/>
        <v>ns</v>
      </c>
      <c r="AR168" s="230" t="str">
        <f t="shared" si="509"/>
        <v>ns</v>
      </c>
      <c r="AS168" s="230" t="str">
        <f t="shared" si="509"/>
        <v>ns</v>
      </c>
      <c r="AT168" s="230" t="str">
        <f t="shared" si="509"/>
        <v>ns</v>
      </c>
      <c r="AU168" s="230" t="str">
        <f t="shared" si="509"/>
        <v>ns</v>
      </c>
      <c r="AV168" s="230" t="str">
        <f t="shared" si="509"/>
        <v>ns</v>
      </c>
      <c r="AW168" s="230" t="str">
        <f t="shared" si="509"/>
        <v>ns</v>
      </c>
      <c r="AX168" s="230" t="str">
        <f t="shared" si="509"/>
        <v>ns</v>
      </c>
      <c r="AY168" s="230" t="str">
        <f t="shared" si="509"/>
        <v>ns</v>
      </c>
      <c r="AZ168" s="230" t="str">
        <f t="shared" si="509"/>
        <v>ns</v>
      </c>
      <c r="BA168" s="230" t="str">
        <f t="shared" si="510"/>
        <v>ns</v>
      </c>
      <c r="BB168" s="230" t="str">
        <f t="shared" si="510"/>
        <v>ns</v>
      </c>
      <c r="BC168" s="230" t="str">
        <f t="shared" si="510"/>
        <v>ns</v>
      </c>
      <c r="BD168" s="230" t="str">
        <f t="shared" si="510"/>
        <v>ns</v>
      </c>
      <c r="BE168" s="230" t="str">
        <f t="shared" si="510"/>
        <v>ns</v>
      </c>
      <c r="BF168" s="230" t="str">
        <f t="shared" si="510"/>
        <v>ns</v>
      </c>
      <c r="BG168" s="230" t="str">
        <f t="shared" si="510"/>
        <v>ns</v>
      </c>
      <c r="BH168" s="230" t="str">
        <f t="shared" si="510"/>
        <v>ns</v>
      </c>
      <c r="BI168" s="230" t="str">
        <f t="shared" si="510"/>
        <v>ns</v>
      </c>
      <c r="BJ168" s="230" t="str">
        <f t="shared" si="510"/>
        <v/>
      </c>
      <c r="BS168" s="197"/>
      <c r="BT168" s="197"/>
      <c r="BV168" s="228">
        <v>49</v>
      </c>
      <c r="BW168" s="229">
        <f t="shared" si="503"/>
        <v>0</v>
      </c>
      <c r="BX168" s="230">
        <f t="shared" si="504"/>
        <v>1.0000000000000001E-5</v>
      </c>
      <c r="BY168" s="231" t="str">
        <f t="shared" si="511"/>
        <v>s</v>
      </c>
      <c r="BZ168" s="231" t="str">
        <f t="shared" si="511"/>
        <v>s</v>
      </c>
      <c r="CA168" s="231" t="str">
        <f t="shared" si="511"/>
        <v>s</v>
      </c>
      <c r="CB168" s="231" t="str">
        <f t="shared" si="511"/>
        <v>s</v>
      </c>
      <c r="CC168" s="231" t="str">
        <f t="shared" si="511"/>
        <v>s</v>
      </c>
      <c r="CD168" s="231" t="str">
        <f t="shared" si="511"/>
        <v>s</v>
      </c>
      <c r="CE168" s="231" t="str">
        <f t="shared" si="511"/>
        <v>s</v>
      </c>
      <c r="CF168" s="231" t="str">
        <f t="shared" si="511"/>
        <v>s</v>
      </c>
      <c r="CG168" s="231" t="str">
        <f t="shared" si="511"/>
        <v>s</v>
      </c>
      <c r="CH168" s="231" t="str">
        <f t="shared" si="511"/>
        <v>s</v>
      </c>
      <c r="CI168" s="231" t="str">
        <f t="shared" si="512"/>
        <v>s</v>
      </c>
      <c r="CJ168" s="231" t="str">
        <f t="shared" si="512"/>
        <v>s</v>
      </c>
      <c r="CK168" s="231" t="str">
        <f t="shared" si="512"/>
        <v>ns</v>
      </c>
      <c r="CL168" s="231" t="str">
        <f t="shared" si="512"/>
        <v>ns</v>
      </c>
      <c r="CM168" s="231" t="str">
        <f t="shared" si="512"/>
        <v>ns</v>
      </c>
      <c r="CN168" s="231" t="str">
        <f t="shared" si="512"/>
        <v>ns</v>
      </c>
      <c r="CO168" s="231" t="str">
        <f t="shared" si="512"/>
        <v>ns</v>
      </c>
      <c r="CP168" s="231" t="str">
        <f t="shared" si="512"/>
        <v>ns</v>
      </c>
      <c r="CQ168" s="231" t="str">
        <f t="shared" si="512"/>
        <v>ns</v>
      </c>
      <c r="CR168" s="231" t="str">
        <f t="shared" si="512"/>
        <v>ns</v>
      </c>
      <c r="CS168" s="231" t="str">
        <f t="shared" si="513"/>
        <v>ns</v>
      </c>
      <c r="CT168" s="231" t="str">
        <f t="shared" si="513"/>
        <v>ns</v>
      </c>
      <c r="CU168" s="231" t="str">
        <f t="shared" si="513"/>
        <v>ns</v>
      </c>
      <c r="CV168" s="231" t="str">
        <f t="shared" si="513"/>
        <v>ns</v>
      </c>
      <c r="CW168" s="231" t="str">
        <f t="shared" si="513"/>
        <v>ns</v>
      </c>
      <c r="CX168" s="231" t="str">
        <f t="shared" si="513"/>
        <v>ns</v>
      </c>
      <c r="CY168" s="231" t="str">
        <f t="shared" si="513"/>
        <v>ns</v>
      </c>
      <c r="CZ168" s="231" t="str">
        <f t="shared" si="513"/>
        <v>ns</v>
      </c>
      <c r="DA168" s="231" t="str">
        <f t="shared" si="513"/>
        <v>ns</v>
      </c>
      <c r="DB168" s="231" t="str">
        <f t="shared" si="513"/>
        <v>ns</v>
      </c>
      <c r="DC168" s="231" t="str">
        <f t="shared" si="514"/>
        <v>ns</v>
      </c>
      <c r="DD168" s="231" t="str">
        <f t="shared" si="514"/>
        <v>ns</v>
      </c>
      <c r="DE168" s="231" t="str">
        <f t="shared" si="514"/>
        <v>ns</v>
      </c>
      <c r="DF168" s="231" t="str">
        <f t="shared" si="514"/>
        <v>ns</v>
      </c>
      <c r="DG168" s="231" t="str">
        <f t="shared" si="514"/>
        <v>ns</v>
      </c>
      <c r="DH168" s="231" t="str">
        <f t="shared" si="514"/>
        <v>ns</v>
      </c>
      <c r="DI168" s="231" t="str">
        <f t="shared" si="514"/>
        <v>ns</v>
      </c>
      <c r="DJ168" s="231" t="str">
        <f t="shared" si="514"/>
        <v>ns</v>
      </c>
      <c r="DK168" s="231" t="str">
        <f t="shared" si="514"/>
        <v>ns</v>
      </c>
      <c r="DL168" s="231" t="str">
        <f t="shared" si="514"/>
        <v>ns</v>
      </c>
      <c r="DM168" s="231" t="str">
        <f t="shared" si="515"/>
        <v>ns</v>
      </c>
      <c r="DN168" s="231" t="str">
        <f t="shared" si="515"/>
        <v>ns</v>
      </c>
      <c r="DO168" s="231" t="str">
        <f t="shared" si="515"/>
        <v>ns</v>
      </c>
      <c r="DP168" s="231" t="str">
        <f t="shared" si="515"/>
        <v>ns</v>
      </c>
      <c r="DQ168" s="231" t="str">
        <f t="shared" si="515"/>
        <v>ns</v>
      </c>
      <c r="DR168" s="231" t="str">
        <f t="shared" si="515"/>
        <v>ns</v>
      </c>
      <c r="DS168" s="231" t="str">
        <f t="shared" si="515"/>
        <v>ns</v>
      </c>
      <c r="DT168" s="231" t="str">
        <f t="shared" si="515"/>
        <v>ns</v>
      </c>
      <c r="DU168" s="231" t="str">
        <f t="shared" si="515"/>
        <v>ns</v>
      </c>
      <c r="DV168" s="231" t="str">
        <f t="shared" si="515"/>
        <v/>
      </c>
      <c r="DW168" s="232"/>
      <c r="DX168" s="232"/>
      <c r="DZ168" s="212">
        <f t="shared" si="372"/>
        <v>50</v>
      </c>
      <c r="EA168" s="224">
        <f t="shared" si="499"/>
        <v>0</v>
      </c>
      <c r="EB168" s="225">
        <f t="shared" si="505"/>
        <v>0</v>
      </c>
      <c r="EC168" s="225">
        <f t="shared" si="505"/>
        <v>0</v>
      </c>
      <c r="ED168" s="225">
        <f t="shared" si="505"/>
        <v>0</v>
      </c>
      <c r="EE168" s="225">
        <f t="shared" si="505"/>
        <v>0</v>
      </c>
      <c r="EF168" s="225">
        <f t="shared" si="352"/>
        <v>0</v>
      </c>
      <c r="EG168" s="225">
        <f t="shared" si="353"/>
        <v>0</v>
      </c>
      <c r="EH168" s="212"/>
      <c r="EI168" s="212"/>
      <c r="EJ168" s="212"/>
      <c r="EK168" s="214"/>
      <c r="EL168" s="212">
        <f t="shared" si="373"/>
        <v>50</v>
      </c>
      <c r="EM168" s="224">
        <f t="shared" si="500"/>
        <v>0</v>
      </c>
      <c r="EN168" s="225">
        <f>IFERROR(INDEX(RTO3CF,$EL168,'ANVA-MDS'!EB$7),0)</f>
        <v>0</v>
      </c>
      <c r="EO168" s="225">
        <f>IFERROR(INDEX(RTO3CF,$EL168,'ANVA-MDS'!EC$7),0)</f>
        <v>0</v>
      </c>
      <c r="EP168" s="225">
        <f>IFERROR(INDEX(RTO3CF,$EL168,'ANVA-MDS'!ED$7),0)</f>
        <v>0</v>
      </c>
      <c r="EQ168" s="225">
        <f>IFERROR(INDEX(RTO3CF,$EL168,'ANVA-MDS'!EE$7),0)</f>
        <v>0</v>
      </c>
      <c r="ER168" s="225">
        <f t="shared" si="355"/>
        <v>0</v>
      </c>
      <c r="ES168" s="225">
        <f t="shared" si="356"/>
        <v>0</v>
      </c>
      <c r="ET168" s="212"/>
      <c r="EU168" s="212"/>
      <c r="EV168" s="212"/>
      <c r="EW168" s="214"/>
      <c r="EX168" s="225">
        <f t="shared" si="357"/>
        <v>0</v>
      </c>
      <c r="EY168" s="214"/>
      <c r="EZ168" s="214"/>
    </row>
    <row r="169" spans="1:156" ht="12.75" customHeight="1" x14ac:dyDescent="0.25">
      <c r="J169" s="228">
        <v>50</v>
      </c>
      <c r="K169" s="229">
        <f t="shared" si="501"/>
        <v>0</v>
      </c>
      <c r="L169" s="230">
        <f t="shared" si="502"/>
        <v>0</v>
      </c>
      <c r="M169" s="230" t="str">
        <f t="shared" si="506"/>
        <v>ns</v>
      </c>
      <c r="N169" s="230" t="str">
        <f t="shared" si="506"/>
        <v>ns</v>
      </c>
      <c r="O169" s="230" t="str">
        <f t="shared" si="506"/>
        <v>ns</v>
      </c>
      <c r="P169" s="230" t="str">
        <f t="shared" si="506"/>
        <v>ns</v>
      </c>
      <c r="Q169" s="230" t="str">
        <f t="shared" si="506"/>
        <v>ns</v>
      </c>
      <c r="R169" s="230" t="str">
        <f t="shared" si="506"/>
        <v>ns</v>
      </c>
      <c r="S169" s="230" t="str">
        <f t="shared" si="506"/>
        <v>ns</v>
      </c>
      <c r="T169" s="230" t="str">
        <f t="shared" si="506"/>
        <v>ns</v>
      </c>
      <c r="U169" s="230" t="str">
        <f t="shared" si="506"/>
        <v>ns</v>
      </c>
      <c r="V169" s="230" t="str">
        <f t="shared" si="506"/>
        <v>ns</v>
      </c>
      <c r="W169" s="230" t="str">
        <f t="shared" si="507"/>
        <v>ns</v>
      </c>
      <c r="X169" s="230" t="str">
        <f t="shared" si="507"/>
        <v>ns</v>
      </c>
      <c r="Y169" s="230" t="str">
        <f t="shared" si="507"/>
        <v>ns</v>
      </c>
      <c r="Z169" s="230" t="str">
        <f t="shared" si="507"/>
        <v>ns</v>
      </c>
      <c r="AA169" s="230" t="str">
        <f t="shared" si="507"/>
        <v>ns</v>
      </c>
      <c r="AB169" s="230" t="str">
        <f t="shared" si="507"/>
        <v>ns</v>
      </c>
      <c r="AC169" s="230" t="str">
        <f t="shared" si="507"/>
        <v>ns</v>
      </c>
      <c r="AD169" s="230" t="str">
        <f t="shared" si="507"/>
        <v>ns</v>
      </c>
      <c r="AE169" s="230" t="str">
        <f t="shared" si="507"/>
        <v>ns</v>
      </c>
      <c r="AF169" s="230" t="str">
        <f t="shared" si="507"/>
        <v>ns</v>
      </c>
      <c r="AG169" s="230" t="str">
        <f t="shared" si="508"/>
        <v>ns</v>
      </c>
      <c r="AH169" s="230" t="str">
        <f t="shared" si="508"/>
        <v>ns</v>
      </c>
      <c r="AI169" s="230" t="str">
        <f t="shared" si="508"/>
        <v>ns</v>
      </c>
      <c r="AJ169" s="230" t="str">
        <f t="shared" si="508"/>
        <v>ns</v>
      </c>
      <c r="AK169" s="230" t="str">
        <f t="shared" si="508"/>
        <v>ns</v>
      </c>
      <c r="AL169" s="230" t="str">
        <f t="shared" si="508"/>
        <v>ns</v>
      </c>
      <c r="AM169" s="230" t="str">
        <f t="shared" si="508"/>
        <v>ns</v>
      </c>
      <c r="AN169" s="230" t="str">
        <f t="shared" si="508"/>
        <v>ns</v>
      </c>
      <c r="AO169" s="230" t="str">
        <f t="shared" si="508"/>
        <v>ns</v>
      </c>
      <c r="AP169" s="230" t="str">
        <f t="shared" si="508"/>
        <v>ns</v>
      </c>
      <c r="AQ169" s="230" t="str">
        <f t="shared" si="509"/>
        <v>ns</v>
      </c>
      <c r="AR169" s="230" t="str">
        <f t="shared" si="509"/>
        <v>ns</v>
      </c>
      <c r="AS169" s="230" t="str">
        <f t="shared" si="509"/>
        <v>ns</v>
      </c>
      <c r="AT169" s="230" t="str">
        <f t="shared" si="509"/>
        <v>ns</v>
      </c>
      <c r="AU169" s="230" t="str">
        <f t="shared" si="509"/>
        <v>ns</v>
      </c>
      <c r="AV169" s="230" t="str">
        <f t="shared" si="509"/>
        <v>ns</v>
      </c>
      <c r="AW169" s="230" t="str">
        <f t="shared" si="509"/>
        <v>ns</v>
      </c>
      <c r="AX169" s="230" t="str">
        <f t="shared" si="509"/>
        <v>ns</v>
      </c>
      <c r="AY169" s="230" t="str">
        <f t="shared" si="509"/>
        <v>ns</v>
      </c>
      <c r="AZ169" s="230" t="str">
        <f t="shared" si="509"/>
        <v>ns</v>
      </c>
      <c r="BA169" s="230" t="str">
        <f t="shared" si="510"/>
        <v>ns</v>
      </c>
      <c r="BB169" s="230" t="str">
        <f t="shared" si="510"/>
        <v>ns</v>
      </c>
      <c r="BC169" s="230" t="str">
        <f t="shared" si="510"/>
        <v>ns</v>
      </c>
      <c r="BD169" s="230" t="str">
        <f t="shared" si="510"/>
        <v>ns</v>
      </c>
      <c r="BE169" s="230" t="str">
        <f t="shared" si="510"/>
        <v>ns</v>
      </c>
      <c r="BF169" s="230" t="str">
        <f t="shared" si="510"/>
        <v>ns</v>
      </c>
      <c r="BG169" s="230" t="str">
        <f t="shared" si="510"/>
        <v>ns</v>
      </c>
      <c r="BH169" s="230" t="str">
        <f t="shared" si="510"/>
        <v>ns</v>
      </c>
      <c r="BI169" s="230" t="str">
        <f t="shared" si="510"/>
        <v>ns</v>
      </c>
      <c r="BJ169" s="230" t="str">
        <f t="shared" si="510"/>
        <v>ns</v>
      </c>
      <c r="BS169" s="197"/>
      <c r="BT169" s="197"/>
      <c r="BV169" s="228">
        <v>50</v>
      </c>
      <c r="BW169" s="229">
        <f t="shared" si="503"/>
        <v>0</v>
      </c>
      <c r="BX169" s="230">
        <f t="shared" si="504"/>
        <v>0</v>
      </c>
      <c r="BY169" s="231" t="str">
        <f t="shared" si="511"/>
        <v>s</v>
      </c>
      <c r="BZ169" s="231" t="str">
        <f t="shared" si="511"/>
        <v>s</v>
      </c>
      <c r="CA169" s="231" t="str">
        <f t="shared" si="511"/>
        <v>s</v>
      </c>
      <c r="CB169" s="231" t="str">
        <f t="shared" si="511"/>
        <v>s</v>
      </c>
      <c r="CC169" s="231" t="str">
        <f t="shared" si="511"/>
        <v>s</v>
      </c>
      <c r="CD169" s="231" t="str">
        <f t="shared" si="511"/>
        <v>s</v>
      </c>
      <c r="CE169" s="231" t="str">
        <f t="shared" si="511"/>
        <v>s</v>
      </c>
      <c r="CF169" s="231" t="str">
        <f t="shared" si="511"/>
        <v>s</v>
      </c>
      <c r="CG169" s="231" t="str">
        <f t="shared" si="511"/>
        <v>s</v>
      </c>
      <c r="CH169" s="231" t="str">
        <f t="shared" si="511"/>
        <v>s</v>
      </c>
      <c r="CI169" s="231" t="str">
        <f t="shared" si="512"/>
        <v>s</v>
      </c>
      <c r="CJ169" s="231" t="str">
        <f t="shared" si="512"/>
        <v>s</v>
      </c>
      <c r="CK169" s="231" t="str">
        <f t="shared" si="512"/>
        <v>ns</v>
      </c>
      <c r="CL169" s="231" t="str">
        <f t="shared" si="512"/>
        <v>ns</v>
      </c>
      <c r="CM169" s="231" t="str">
        <f t="shared" si="512"/>
        <v>ns</v>
      </c>
      <c r="CN169" s="231" t="str">
        <f t="shared" si="512"/>
        <v>ns</v>
      </c>
      <c r="CO169" s="231" t="str">
        <f t="shared" si="512"/>
        <v>ns</v>
      </c>
      <c r="CP169" s="231" t="str">
        <f t="shared" si="512"/>
        <v>ns</v>
      </c>
      <c r="CQ169" s="231" t="str">
        <f t="shared" si="512"/>
        <v>ns</v>
      </c>
      <c r="CR169" s="231" t="str">
        <f t="shared" si="512"/>
        <v>ns</v>
      </c>
      <c r="CS169" s="231" t="str">
        <f t="shared" si="513"/>
        <v>ns</v>
      </c>
      <c r="CT169" s="231" t="str">
        <f t="shared" si="513"/>
        <v>ns</v>
      </c>
      <c r="CU169" s="231" t="str">
        <f t="shared" si="513"/>
        <v>ns</v>
      </c>
      <c r="CV169" s="231" t="str">
        <f t="shared" si="513"/>
        <v>ns</v>
      </c>
      <c r="CW169" s="231" t="str">
        <f t="shared" si="513"/>
        <v>ns</v>
      </c>
      <c r="CX169" s="231" t="str">
        <f t="shared" si="513"/>
        <v>ns</v>
      </c>
      <c r="CY169" s="231" t="str">
        <f t="shared" si="513"/>
        <v>ns</v>
      </c>
      <c r="CZ169" s="231" t="str">
        <f t="shared" si="513"/>
        <v>ns</v>
      </c>
      <c r="DA169" s="231" t="str">
        <f t="shared" si="513"/>
        <v>ns</v>
      </c>
      <c r="DB169" s="231" t="str">
        <f t="shared" si="513"/>
        <v>ns</v>
      </c>
      <c r="DC169" s="231" t="str">
        <f t="shared" si="514"/>
        <v>ns</v>
      </c>
      <c r="DD169" s="231" t="str">
        <f t="shared" si="514"/>
        <v>ns</v>
      </c>
      <c r="DE169" s="231" t="str">
        <f t="shared" si="514"/>
        <v>ns</v>
      </c>
      <c r="DF169" s="231" t="str">
        <f t="shared" si="514"/>
        <v>ns</v>
      </c>
      <c r="DG169" s="231" t="str">
        <f t="shared" si="514"/>
        <v>ns</v>
      </c>
      <c r="DH169" s="231" t="str">
        <f t="shared" si="514"/>
        <v>ns</v>
      </c>
      <c r="DI169" s="231" t="str">
        <f t="shared" si="514"/>
        <v>ns</v>
      </c>
      <c r="DJ169" s="231" t="str">
        <f t="shared" si="514"/>
        <v>ns</v>
      </c>
      <c r="DK169" s="231" t="str">
        <f t="shared" si="514"/>
        <v>ns</v>
      </c>
      <c r="DL169" s="231" t="str">
        <f t="shared" si="514"/>
        <v>ns</v>
      </c>
      <c r="DM169" s="231" t="str">
        <f t="shared" si="515"/>
        <v>ns</v>
      </c>
      <c r="DN169" s="231" t="str">
        <f t="shared" si="515"/>
        <v>ns</v>
      </c>
      <c r="DO169" s="231" t="str">
        <f t="shared" si="515"/>
        <v>ns</v>
      </c>
      <c r="DP169" s="231" t="str">
        <f t="shared" si="515"/>
        <v>ns</v>
      </c>
      <c r="DQ169" s="231" t="str">
        <f t="shared" si="515"/>
        <v>ns</v>
      </c>
      <c r="DR169" s="231" t="str">
        <f t="shared" si="515"/>
        <v>ns</v>
      </c>
      <c r="DS169" s="231" t="str">
        <f t="shared" si="515"/>
        <v>ns</v>
      </c>
      <c r="DT169" s="231" t="str">
        <f t="shared" si="515"/>
        <v>ns</v>
      </c>
      <c r="DU169" s="231" t="str">
        <f t="shared" si="515"/>
        <v>ns</v>
      </c>
      <c r="DV169" s="231" t="str">
        <f t="shared" si="515"/>
        <v>ns</v>
      </c>
      <c r="DW169" s="232"/>
      <c r="DX169" s="232"/>
      <c r="DZ169" s="213" t="s">
        <v>309</v>
      </c>
      <c r="EA169" s="225"/>
      <c r="EB169" s="225">
        <f>COUNTIFS(EB119:EB168,"&gt;1")</f>
        <v>0</v>
      </c>
      <c r="EC169" s="225">
        <f>COUNTIFS(EC119:EC168,"&gt;1")</f>
        <v>0</v>
      </c>
      <c r="ED169" s="225">
        <f>COUNTIFS(ED119:ED168,"&gt;1")</f>
        <v>0</v>
      </c>
      <c r="EE169" s="225">
        <f>COUNTIFS(EE119:EE168,"&gt;1")</f>
        <v>0</v>
      </c>
      <c r="EF169" s="250">
        <f>IF(EF119=0,0,IF(COUNTIFS(EB119:EE168,"&gt;1")&lt;&gt;EF119*EB169,0,1))</f>
        <v>0</v>
      </c>
      <c r="EG169" s="225"/>
      <c r="EH169" s="225"/>
      <c r="EI169" s="212"/>
      <c r="EJ169" s="212"/>
      <c r="EK169" s="214"/>
      <c r="EL169" s="213" t="s">
        <v>309</v>
      </c>
      <c r="EM169" s="225"/>
      <c r="EN169" s="225">
        <f>COUNTIFS(EN119:EN168,"&gt;1")</f>
        <v>12</v>
      </c>
      <c r="EO169" s="225">
        <f>COUNTIFS(EO119:EO168,"&gt;1")</f>
        <v>12</v>
      </c>
      <c r="EP169" s="225">
        <f>COUNTIFS(EP119:EP168,"&gt;1")</f>
        <v>12</v>
      </c>
      <c r="EQ169" s="225">
        <f>COUNTIFS(EQ119:EQ168,"&gt;1")</f>
        <v>0</v>
      </c>
      <c r="ER169" s="250">
        <f>IF(ER119=0,0,IF(COUNTIFS(EN119:EQ168,"&gt;1")&lt;&gt;ER119*EN169,0,1))</f>
        <v>1</v>
      </c>
      <c r="ES169" s="225"/>
      <c r="ET169" s="214"/>
      <c r="EU169" s="214"/>
      <c r="EV169" s="214"/>
      <c r="EW169" s="214"/>
      <c r="EX169" s="225"/>
      <c r="EY169" s="214"/>
      <c r="EZ169" s="214"/>
    </row>
    <row r="170" spans="1:156" ht="12.75" customHeight="1" x14ac:dyDescent="0.25">
      <c r="K170" s="243"/>
      <c r="DZ170" s="211" t="s">
        <v>261</v>
      </c>
      <c r="EA170" s="211"/>
      <c r="EB170" s="226">
        <f>IFERROR(SUMIFS(EB119:EB168,EB119:EB168,"&gt;1"),0)</f>
        <v>0</v>
      </c>
      <c r="EC170" s="226">
        <f>IFERROR(SUMIFS(EC119:EC168,EC119:EC168,"&gt;1"),0)</f>
        <v>0</v>
      </c>
      <c r="ED170" s="226">
        <f>IFERROR(SUMIFS(ED119:ED168,ED119:ED168,"&gt;1"),0)</f>
        <v>0</v>
      </c>
      <c r="EE170" s="226">
        <f>IFERROR(SUMIFS(EE119:EE168,EE119:EE168,"&gt;1"),0)</f>
        <v>0</v>
      </c>
      <c r="EF170" s="212"/>
      <c r="EG170" s="212"/>
      <c r="EH170" s="212"/>
      <c r="EI170" s="212"/>
      <c r="EJ170" s="212"/>
      <c r="EK170" s="214"/>
      <c r="EL170" s="211" t="s">
        <v>261</v>
      </c>
      <c r="EM170" s="211"/>
      <c r="EN170" s="226">
        <f>IFERROR(SUMIFS(EN119:EN168,EN119:EN168,"&gt;1"),0)</f>
        <v>27322.836257309944</v>
      </c>
      <c r="EO170" s="226">
        <f>IFERROR(SUMIFS(EO119:EO168,EO119:EO168,"&gt;1"),0)</f>
        <v>26686.900584795323</v>
      </c>
      <c r="EP170" s="226">
        <f>IFERROR(SUMIFS(EP119:EP168,EP119:EP168,"&gt;1"),0)</f>
        <v>27045.187134502921</v>
      </c>
      <c r="EQ170" s="226">
        <f>IFERROR(SUMIFS(EQ119:EQ168,EQ119:EQ168,"&gt;1"),0)</f>
        <v>0</v>
      </c>
      <c r="ER170" s="212"/>
      <c r="ES170" s="212"/>
      <c r="ET170" s="214"/>
      <c r="EU170" s="214"/>
      <c r="EV170" s="214"/>
      <c r="EW170" s="214"/>
      <c r="EX170" s="212"/>
      <c r="EY170" s="214"/>
      <c r="EZ170" s="214"/>
    </row>
    <row r="171" spans="1:156" ht="12.75" customHeight="1" x14ac:dyDescent="0.25">
      <c r="K171" s="243"/>
      <c r="DZ171" s="211"/>
      <c r="EA171" s="211"/>
      <c r="EB171" s="226"/>
      <c r="EC171" s="226"/>
      <c r="ED171" s="226"/>
      <c r="EE171" s="226"/>
      <c r="EF171" s="212"/>
      <c r="EG171" s="212"/>
      <c r="EH171" s="212"/>
      <c r="EI171" s="212"/>
      <c r="EJ171" s="212"/>
      <c r="EK171" s="214"/>
      <c r="EL171" s="211"/>
      <c r="EM171" s="211"/>
      <c r="EN171" s="226"/>
      <c r="EO171" s="226"/>
      <c r="EP171" s="226"/>
      <c r="EQ171" s="226"/>
      <c r="ER171" s="212"/>
      <c r="ES171" s="212"/>
      <c r="ET171" s="214"/>
      <c r="EU171" s="214"/>
      <c r="EV171" s="214"/>
      <c r="EW171" s="214"/>
      <c r="EX171" s="212"/>
      <c r="EY171" s="214"/>
      <c r="EZ171" s="214"/>
    </row>
    <row r="172" spans="1:156" ht="12.75" customHeight="1" x14ac:dyDescent="0.25">
      <c r="DZ172" s="212"/>
      <c r="EA172" s="212"/>
      <c r="EB172" s="212"/>
      <c r="EC172" s="212"/>
      <c r="ED172" s="212"/>
      <c r="EE172" s="212"/>
      <c r="EF172" s="212"/>
      <c r="EG172" s="212"/>
      <c r="EH172" s="212"/>
      <c r="EI172" s="212"/>
      <c r="EJ172" s="212"/>
      <c r="EK172" s="214"/>
      <c r="EL172" s="214"/>
      <c r="EM172" s="214"/>
      <c r="EN172" s="214"/>
      <c r="EO172" s="214"/>
      <c r="EP172" s="214"/>
      <c r="EQ172" s="214"/>
      <c r="ER172" s="214"/>
      <c r="ES172" s="214"/>
      <c r="ET172" s="214"/>
      <c r="EU172" s="214"/>
      <c r="EV172" s="214"/>
      <c r="EW172" s="214"/>
      <c r="EX172" s="214"/>
      <c r="EY172" s="214"/>
      <c r="EZ172" s="214"/>
    </row>
    <row r="173" spans="1:156" ht="103.5" customHeight="1" x14ac:dyDescent="0.25">
      <c r="J173" s="197"/>
      <c r="K173" s="197"/>
      <c r="M173" s="209" t="str">
        <f t="shared" ref="M173:AR173" si="516">IFERROR(INDEX(RTO4SF_ORD,M174,1),"sd")</f>
        <v>ACA 460</v>
      </c>
      <c r="N173" s="209" t="str">
        <f t="shared" si="516"/>
        <v>ACA 915</v>
      </c>
      <c r="O173" s="209" t="str">
        <f t="shared" si="516"/>
        <v>ACA 916</v>
      </c>
      <c r="P173" s="209" t="str">
        <f t="shared" si="516"/>
        <v>ACA 917</v>
      </c>
      <c r="Q173" s="209" t="str">
        <f t="shared" si="516"/>
        <v>ACA 920</v>
      </c>
      <c r="R173" s="209" t="str">
        <f t="shared" si="516"/>
        <v>BAGUETTE 450</v>
      </c>
      <c r="S173" s="209" t="str">
        <f t="shared" si="516"/>
        <v>BAGUETTE 550</v>
      </c>
      <c r="T173" s="209" t="str">
        <f t="shared" si="516"/>
        <v>BIOCERES 1008</v>
      </c>
      <c r="U173" s="209" t="str">
        <f t="shared" si="516"/>
        <v>Biointa 1006</v>
      </c>
      <c r="V173" s="209" t="str">
        <f t="shared" si="516"/>
        <v>Buck Fulgor</v>
      </c>
      <c r="W173" s="209" t="str">
        <f t="shared" si="516"/>
        <v>Buck Mutisia</v>
      </c>
      <c r="X173" s="209" t="str">
        <f t="shared" si="516"/>
        <v>Buck Saeta</v>
      </c>
      <c r="Y173" s="209" t="str">
        <f t="shared" si="516"/>
        <v xml:space="preserve"> ALERCE</v>
      </c>
      <c r="Z173" s="209" t="str">
        <f t="shared" si="516"/>
        <v xml:space="preserve"> CEIBO</v>
      </c>
      <c r="AA173" s="209" t="str">
        <f t="shared" si="516"/>
        <v xml:space="preserve"> HORNERO</v>
      </c>
      <c r="AB173" s="209" t="str">
        <f t="shared" si="516"/>
        <v xml:space="preserve"> MAITEN</v>
      </c>
      <c r="AC173" s="209" t="str">
        <f t="shared" si="516"/>
        <v xml:space="preserve"> TBIO AUDAZ</v>
      </c>
      <c r="AD173" s="209" t="str">
        <f t="shared" si="516"/>
        <v xml:space="preserve"> TORDO</v>
      </c>
      <c r="AE173" s="209" t="str">
        <f t="shared" si="516"/>
        <v>GINGKO</v>
      </c>
      <c r="AF173" s="209" t="str">
        <f t="shared" si="516"/>
        <v>Klein Nutria</v>
      </c>
      <c r="AG173" s="209" t="str">
        <f t="shared" si="516"/>
        <v>Klein Potro</v>
      </c>
      <c r="AH173" s="209" t="str">
        <f t="shared" si="516"/>
        <v>Klein Prometeo</v>
      </c>
      <c r="AI173" s="209" t="str">
        <f t="shared" si="516"/>
        <v>Klein Selenio</v>
      </c>
      <c r="AJ173" s="209" t="str">
        <f t="shared" si="516"/>
        <v>Klein Valor</v>
      </c>
      <c r="AK173" s="209" t="str">
        <f t="shared" si="516"/>
        <v>MS INTA 815</v>
      </c>
      <c r="AL173" s="209" t="str">
        <f t="shared" si="516"/>
        <v>MS INTA 817</v>
      </c>
      <c r="AM173" s="209" t="str">
        <f t="shared" si="516"/>
        <v>PAMPERO</v>
      </c>
      <c r="AN173" s="209" t="str">
        <f t="shared" si="516"/>
        <v>SY 330</v>
      </c>
      <c r="AO173" s="209" t="str">
        <f t="shared" si="516"/>
        <v>Tuc Elitte 17</v>
      </c>
      <c r="AP173" s="209" t="str">
        <f t="shared" si="516"/>
        <v>Tuc Elitte 43</v>
      </c>
      <c r="AQ173" s="209" t="str">
        <f t="shared" si="516"/>
        <v>Tuc Granivo</v>
      </c>
      <c r="AR173" s="209">
        <f t="shared" si="516"/>
        <v>0</v>
      </c>
      <c r="AS173" s="209">
        <f t="shared" ref="AS173:BJ173" si="517">IFERROR(INDEX(RTO4SF_ORD,AS174,1),"sd")</f>
        <v>0</v>
      </c>
      <c r="AT173" s="209">
        <f t="shared" si="517"/>
        <v>0</v>
      </c>
      <c r="AU173" s="209">
        <f t="shared" si="517"/>
        <v>0</v>
      </c>
      <c r="AV173" s="209">
        <f t="shared" si="517"/>
        <v>0</v>
      </c>
      <c r="AW173" s="209">
        <f t="shared" si="517"/>
        <v>0</v>
      </c>
      <c r="AX173" s="209">
        <f t="shared" si="517"/>
        <v>0</v>
      </c>
      <c r="AY173" s="209">
        <f t="shared" si="517"/>
        <v>0</v>
      </c>
      <c r="AZ173" s="209">
        <f t="shared" si="517"/>
        <v>0</v>
      </c>
      <c r="BA173" s="209">
        <f t="shared" si="517"/>
        <v>0</v>
      </c>
      <c r="BB173" s="209">
        <f t="shared" si="517"/>
        <v>0</v>
      </c>
      <c r="BC173" s="209">
        <f t="shared" si="517"/>
        <v>0</v>
      </c>
      <c r="BD173" s="209">
        <f t="shared" si="517"/>
        <v>0</v>
      </c>
      <c r="BE173" s="209">
        <f t="shared" si="517"/>
        <v>0</v>
      </c>
      <c r="BF173" s="209">
        <f t="shared" si="517"/>
        <v>0</v>
      </c>
      <c r="BG173" s="209">
        <f t="shared" si="517"/>
        <v>0</v>
      </c>
      <c r="BH173" s="209">
        <f t="shared" si="517"/>
        <v>0</v>
      </c>
      <c r="BI173" s="209">
        <f t="shared" si="517"/>
        <v>0</v>
      </c>
      <c r="BJ173" s="209">
        <f t="shared" si="517"/>
        <v>0</v>
      </c>
      <c r="BS173" s="197"/>
      <c r="BT173" s="197"/>
      <c r="BV173" s="197"/>
      <c r="BW173" s="197"/>
      <c r="BX173" s="198"/>
      <c r="BY173" s="209" t="str">
        <f t="shared" ref="BY173:DD173" si="518">IFERROR(INDEX(RTO4CF_ORD,BY174,1),"sd")</f>
        <v>MS INTA 817</v>
      </c>
      <c r="BZ173" s="209" t="str">
        <f t="shared" si="518"/>
        <v>Biointa 1006</v>
      </c>
      <c r="CA173" s="209" t="str">
        <f t="shared" si="518"/>
        <v>SY 330</v>
      </c>
      <c r="CB173" s="209" t="str">
        <f t="shared" si="518"/>
        <v>Tuc Granivo</v>
      </c>
      <c r="CC173" s="209" t="str">
        <f t="shared" si="518"/>
        <v>Tuc Elitte 43</v>
      </c>
      <c r="CD173" s="209" t="str">
        <f t="shared" si="518"/>
        <v>MS INTA 815</v>
      </c>
      <c r="CE173" s="209" t="str">
        <f t="shared" si="518"/>
        <v>GINGKO</v>
      </c>
      <c r="CF173" s="209" t="str">
        <f t="shared" si="518"/>
        <v>Tuc Elitte 17</v>
      </c>
      <c r="CG173" s="209" t="str">
        <f t="shared" si="518"/>
        <v xml:space="preserve"> TBIO AUDAZ</v>
      </c>
      <c r="CH173" s="209" t="str">
        <f t="shared" si="518"/>
        <v>Klein Nutria</v>
      </c>
      <c r="CI173" s="209" t="str">
        <f t="shared" si="518"/>
        <v>ACA 920</v>
      </c>
      <c r="CJ173" s="209" t="str">
        <f t="shared" si="518"/>
        <v xml:space="preserve"> ALERCE</v>
      </c>
      <c r="CK173" s="209" t="str">
        <f t="shared" si="518"/>
        <v>ACA 917</v>
      </c>
      <c r="CL173" s="209" t="str">
        <f t="shared" si="518"/>
        <v>BIOCERES 1008</v>
      </c>
      <c r="CM173" s="209" t="str">
        <f t="shared" si="518"/>
        <v xml:space="preserve"> TORDO</v>
      </c>
      <c r="CN173" s="209" t="str">
        <f t="shared" si="518"/>
        <v>ACA 916</v>
      </c>
      <c r="CO173" s="209" t="str">
        <f t="shared" si="518"/>
        <v>ACA 915</v>
      </c>
      <c r="CP173" s="209" t="str">
        <f t="shared" si="518"/>
        <v>PAMPERO</v>
      </c>
      <c r="CQ173" s="209" t="str">
        <f t="shared" si="518"/>
        <v>BAGUETTE 450</v>
      </c>
      <c r="CR173" s="209" t="str">
        <f t="shared" si="518"/>
        <v xml:space="preserve"> HORNERO</v>
      </c>
      <c r="CS173" s="209" t="str">
        <f t="shared" si="518"/>
        <v>ACA 460</v>
      </c>
      <c r="CT173" s="209" t="str">
        <f t="shared" si="518"/>
        <v>Klein Valor</v>
      </c>
      <c r="CU173" s="209" t="str">
        <f t="shared" si="518"/>
        <v xml:space="preserve"> CEIBO</v>
      </c>
      <c r="CV173" s="209" t="str">
        <f t="shared" si="518"/>
        <v>Buck Mutisia</v>
      </c>
      <c r="CW173" s="209" t="str">
        <f t="shared" si="518"/>
        <v>Klein Potro</v>
      </c>
      <c r="CX173" s="209" t="str">
        <f t="shared" si="518"/>
        <v>Klein Prometeo</v>
      </c>
      <c r="CY173" s="209" t="str">
        <f t="shared" si="518"/>
        <v>Buck Fulgor</v>
      </c>
      <c r="CZ173" s="209" t="str">
        <f t="shared" si="518"/>
        <v>Buck Saeta</v>
      </c>
      <c r="DA173" s="209" t="str">
        <f t="shared" si="518"/>
        <v>Klein Selenio</v>
      </c>
      <c r="DB173" s="209" t="str">
        <f t="shared" si="518"/>
        <v xml:space="preserve"> MAITEN</v>
      </c>
      <c r="DC173" s="209" t="str">
        <f t="shared" si="518"/>
        <v>BAGUETTE 550</v>
      </c>
      <c r="DD173" s="209">
        <f t="shared" si="518"/>
        <v>0</v>
      </c>
      <c r="DE173" s="209">
        <f t="shared" ref="DE173:DV173" si="519">IFERROR(INDEX(RTO4CF_ORD,DE174,1),"sd")</f>
        <v>0</v>
      </c>
      <c r="DF173" s="209">
        <f t="shared" si="519"/>
        <v>0</v>
      </c>
      <c r="DG173" s="209">
        <f t="shared" si="519"/>
        <v>0</v>
      </c>
      <c r="DH173" s="209">
        <f t="shared" si="519"/>
        <v>0</v>
      </c>
      <c r="DI173" s="209">
        <f t="shared" si="519"/>
        <v>0</v>
      </c>
      <c r="DJ173" s="209">
        <f t="shared" si="519"/>
        <v>0</v>
      </c>
      <c r="DK173" s="209">
        <f t="shared" si="519"/>
        <v>0</v>
      </c>
      <c r="DL173" s="209">
        <f t="shared" si="519"/>
        <v>0</v>
      </c>
      <c r="DM173" s="209">
        <f t="shared" si="519"/>
        <v>0</v>
      </c>
      <c r="DN173" s="209">
        <f t="shared" si="519"/>
        <v>0</v>
      </c>
      <c r="DO173" s="209">
        <f t="shared" si="519"/>
        <v>0</v>
      </c>
      <c r="DP173" s="209">
        <f t="shared" si="519"/>
        <v>0</v>
      </c>
      <c r="DQ173" s="209">
        <f t="shared" si="519"/>
        <v>0</v>
      </c>
      <c r="DR173" s="209">
        <f t="shared" si="519"/>
        <v>0</v>
      </c>
      <c r="DS173" s="209">
        <f t="shared" si="519"/>
        <v>0</v>
      </c>
      <c r="DT173" s="209">
        <f t="shared" si="519"/>
        <v>0</v>
      </c>
      <c r="DU173" s="209">
        <f t="shared" si="519"/>
        <v>0</v>
      </c>
      <c r="DV173" s="209">
        <f t="shared" si="519"/>
        <v>0</v>
      </c>
      <c r="DW173" s="210"/>
      <c r="DX173" s="210"/>
      <c r="DZ173" s="213" t="s">
        <v>314</v>
      </c>
      <c r="EA173" s="212" t="s">
        <v>108</v>
      </c>
      <c r="EB173" s="212">
        <v>1</v>
      </c>
      <c r="EC173" s="212">
        <v>2</v>
      </c>
      <c r="ED173" s="212">
        <v>3</v>
      </c>
      <c r="EE173" s="212">
        <v>4</v>
      </c>
      <c r="EF173" s="213" t="s">
        <v>260</v>
      </c>
      <c r="EG173" s="213" t="s">
        <v>261</v>
      </c>
      <c r="EH173" s="212"/>
      <c r="EI173" s="212" t="s">
        <v>262</v>
      </c>
      <c r="EJ173" s="212"/>
      <c r="EK173" s="214"/>
      <c r="EL173" s="213" t="s">
        <v>315</v>
      </c>
      <c r="EM173" s="212" t="s">
        <v>108</v>
      </c>
      <c r="EN173" s="212">
        <v>1</v>
      </c>
      <c r="EO173" s="212">
        <v>2</v>
      </c>
      <c r="EP173" s="212">
        <v>3</v>
      </c>
      <c r="EQ173" s="212">
        <v>4</v>
      </c>
      <c r="ER173" s="213" t="s">
        <v>260</v>
      </c>
      <c r="ES173" s="213" t="s">
        <v>261</v>
      </c>
      <c r="ET173" s="212"/>
      <c r="EU173" s="212" t="s">
        <v>262</v>
      </c>
      <c r="EV173" s="212"/>
      <c r="EW173" s="214"/>
      <c r="EX173" s="213" t="s">
        <v>261</v>
      </c>
      <c r="EY173" s="214" t="s">
        <v>264</v>
      </c>
      <c r="EZ173" s="214"/>
    </row>
    <row r="174" spans="1:156" ht="12.75" customHeight="1" x14ac:dyDescent="0.25">
      <c r="A174" s="265" t="str">
        <f>Fechas!$C$169</f>
        <v>4º ÉPOCA: CICLOS CORTOS SIN FUNGICIDA</v>
      </c>
      <c r="B174" s="266"/>
      <c r="C174" s="266"/>
      <c r="D174" s="266"/>
      <c r="E174" s="266"/>
      <c r="F174" s="266"/>
      <c r="G174" s="267"/>
      <c r="J174" s="197"/>
      <c r="K174" s="218" t="s">
        <v>108</v>
      </c>
      <c r="L174" s="219" t="s">
        <v>265</v>
      </c>
      <c r="M174" s="220">
        <v>1</v>
      </c>
      <c r="N174" s="220">
        <f>M174+1</f>
        <v>2</v>
      </c>
      <c r="O174" s="220">
        <f t="shared" ref="O174:BJ174" si="520">N174+1</f>
        <v>3</v>
      </c>
      <c r="P174" s="220">
        <f t="shared" si="520"/>
        <v>4</v>
      </c>
      <c r="Q174" s="220">
        <f t="shared" si="520"/>
        <v>5</v>
      </c>
      <c r="R174" s="220">
        <f t="shared" si="520"/>
        <v>6</v>
      </c>
      <c r="S174" s="220">
        <f t="shared" si="520"/>
        <v>7</v>
      </c>
      <c r="T174" s="220">
        <f t="shared" si="520"/>
        <v>8</v>
      </c>
      <c r="U174" s="220">
        <f t="shared" si="520"/>
        <v>9</v>
      </c>
      <c r="V174" s="220">
        <f t="shared" si="520"/>
        <v>10</v>
      </c>
      <c r="W174" s="220">
        <f t="shared" si="520"/>
        <v>11</v>
      </c>
      <c r="X174" s="220">
        <f t="shared" si="520"/>
        <v>12</v>
      </c>
      <c r="Y174" s="220">
        <f t="shared" si="520"/>
        <v>13</v>
      </c>
      <c r="Z174" s="220">
        <f t="shared" si="520"/>
        <v>14</v>
      </c>
      <c r="AA174" s="220">
        <f t="shared" si="520"/>
        <v>15</v>
      </c>
      <c r="AB174" s="220">
        <f t="shared" si="520"/>
        <v>16</v>
      </c>
      <c r="AC174" s="220">
        <f t="shared" si="520"/>
        <v>17</v>
      </c>
      <c r="AD174" s="220">
        <f t="shared" si="520"/>
        <v>18</v>
      </c>
      <c r="AE174" s="220">
        <f t="shared" si="520"/>
        <v>19</v>
      </c>
      <c r="AF174" s="220">
        <f t="shared" si="520"/>
        <v>20</v>
      </c>
      <c r="AG174" s="220">
        <f t="shared" si="520"/>
        <v>21</v>
      </c>
      <c r="AH174" s="220">
        <f t="shared" si="520"/>
        <v>22</v>
      </c>
      <c r="AI174" s="220">
        <f t="shared" si="520"/>
        <v>23</v>
      </c>
      <c r="AJ174" s="220">
        <f t="shared" si="520"/>
        <v>24</v>
      </c>
      <c r="AK174" s="220">
        <f t="shared" si="520"/>
        <v>25</v>
      </c>
      <c r="AL174" s="220">
        <f t="shared" si="520"/>
        <v>26</v>
      </c>
      <c r="AM174" s="220">
        <f t="shared" si="520"/>
        <v>27</v>
      </c>
      <c r="AN174" s="220">
        <f t="shared" si="520"/>
        <v>28</v>
      </c>
      <c r="AO174" s="220">
        <f t="shared" si="520"/>
        <v>29</v>
      </c>
      <c r="AP174" s="220">
        <f t="shared" si="520"/>
        <v>30</v>
      </c>
      <c r="AQ174" s="220">
        <f t="shared" si="520"/>
        <v>31</v>
      </c>
      <c r="AR174" s="220">
        <f t="shared" si="520"/>
        <v>32</v>
      </c>
      <c r="AS174" s="220">
        <f t="shared" si="520"/>
        <v>33</v>
      </c>
      <c r="AT174" s="220">
        <f t="shared" si="520"/>
        <v>34</v>
      </c>
      <c r="AU174" s="220">
        <f t="shared" si="520"/>
        <v>35</v>
      </c>
      <c r="AV174" s="220">
        <f t="shared" si="520"/>
        <v>36</v>
      </c>
      <c r="AW174" s="220">
        <f t="shared" si="520"/>
        <v>37</v>
      </c>
      <c r="AX174" s="220">
        <f t="shared" si="520"/>
        <v>38</v>
      </c>
      <c r="AY174" s="220">
        <f t="shared" si="520"/>
        <v>39</v>
      </c>
      <c r="AZ174" s="220">
        <f t="shared" si="520"/>
        <v>40</v>
      </c>
      <c r="BA174" s="220">
        <f t="shared" si="520"/>
        <v>41</v>
      </c>
      <c r="BB174" s="220">
        <f t="shared" si="520"/>
        <v>42</v>
      </c>
      <c r="BC174" s="220">
        <f t="shared" si="520"/>
        <v>43</v>
      </c>
      <c r="BD174" s="220">
        <f t="shared" si="520"/>
        <v>44</v>
      </c>
      <c r="BE174" s="220">
        <f t="shared" si="520"/>
        <v>45</v>
      </c>
      <c r="BF174" s="220">
        <f t="shared" si="520"/>
        <v>46</v>
      </c>
      <c r="BG174" s="220">
        <f t="shared" si="520"/>
        <v>47</v>
      </c>
      <c r="BH174" s="220">
        <f t="shared" si="520"/>
        <v>48</v>
      </c>
      <c r="BI174" s="220">
        <f t="shared" si="520"/>
        <v>49</v>
      </c>
      <c r="BJ174" s="220">
        <f t="shared" si="520"/>
        <v>50</v>
      </c>
      <c r="BM174" s="268" t="str">
        <f>Fechas!$K$169</f>
        <v>4º ÉPOCA: CICLOS CORTOS CON FUNGICIDA</v>
      </c>
      <c r="BN174" s="269"/>
      <c r="BO174" s="269"/>
      <c r="BP174" s="269"/>
      <c r="BQ174" s="269"/>
      <c r="BR174" s="269"/>
      <c r="BS174" s="270"/>
      <c r="BT174" s="197"/>
      <c r="BV174" s="197"/>
      <c r="BW174" s="218" t="s">
        <v>108</v>
      </c>
      <c r="BX174" s="219" t="s">
        <v>265</v>
      </c>
      <c r="BY174" s="220">
        <v>1</v>
      </c>
      <c r="BZ174" s="220">
        <f>BY174+1</f>
        <v>2</v>
      </c>
      <c r="CA174" s="220">
        <f t="shared" ref="CA174:DV174" si="521">BZ174+1</f>
        <v>3</v>
      </c>
      <c r="CB174" s="220">
        <f t="shared" si="521"/>
        <v>4</v>
      </c>
      <c r="CC174" s="220">
        <f t="shared" si="521"/>
        <v>5</v>
      </c>
      <c r="CD174" s="220">
        <f t="shared" si="521"/>
        <v>6</v>
      </c>
      <c r="CE174" s="220">
        <f t="shared" si="521"/>
        <v>7</v>
      </c>
      <c r="CF174" s="220">
        <f t="shared" si="521"/>
        <v>8</v>
      </c>
      <c r="CG174" s="220">
        <f t="shared" si="521"/>
        <v>9</v>
      </c>
      <c r="CH174" s="220">
        <f t="shared" si="521"/>
        <v>10</v>
      </c>
      <c r="CI174" s="220">
        <f t="shared" si="521"/>
        <v>11</v>
      </c>
      <c r="CJ174" s="220">
        <f t="shared" si="521"/>
        <v>12</v>
      </c>
      <c r="CK174" s="220">
        <f t="shared" si="521"/>
        <v>13</v>
      </c>
      <c r="CL174" s="220">
        <f t="shared" si="521"/>
        <v>14</v>
      </c>
      <c r="CM174" s="220">
        <f t="shared" si="521"/>
        <v>15</v>
      </c>
      <c r="CN174" s="220">
        <f t="shared" si="521"/>
        <v>16</v>
      </c>
      <c r="CO174" s="220">
        <f t="shared" si="521"/>
        <v>17</v>
      </c>
      <c r="CP174" s="220">
        <f t="shared" si="521"/>
        <v>18</v>
      </c>
      <c r="CQ174" s="220">
        <f t="shared" si="521"/>
        <v>19</v>
      </c>
      <c r="CR174" s="220">
        <f t="shared" si="521"/>
        <v>20</v>
      </c>
      <c r="CS174" s="220">
        <f t="shared" si="521"/>
        <v>21</v>
      </c>
      <c r="CT174" s="220">
        <f t="shared" si="521"/>
        <v>22</v>
      </c>
      <c r="CU174" s="220">
        <f t="shared" si="521"/>
        <v>23</v>
      </c>
      <c r="CV174" s="220">
        <f t="shared" si="521"/>
        <v>24</v>
      </c>
      <c r="CW174" s="220">
        <f t="shared" si="521"/>
        <v>25</v>
      </c>
      <c r="CX174" s="220">
        <f t="shared" si="521"/>
        <v>26</v>
      </c>
      <c r="CY174" s="220">
        <f t="shared" si="521"/>
        <v>27</v>
      </c>
      <c r="CZ174" s="220">
        <f t="shared" si="521"/>
        <v>28</v>
      </c>
      <c r="DA174" s="220">
        <f t="shared" si="521"/>
        <v>29</v>
      </c>
      <c r="DB174" s="220">
        <f t="shared" si="521"/>
        <v>30</v>
      </c>
      <c r="DC174" s="220">
        <f t="shared" si="521"/>
        <v>31</v>
      </c>
      <c r="DD174" s="220">
        <f t="shared" si="521"/>
        <v>32</v>
      </c>
      <c r="DE174" s="220">
        <f t="shared" si="521"/>
        <v>33</v>
      </c>
      <c r="DF174" s="220">
        <f t="shared" si="521"/>
        <v>34</v>
      </c>
      <c r="DG174" s="220">
        <f t="shared" si="521"/>
        <v>35</v>
      </c>
      <c r="DH174" s="220">
        <f t="shared" si="521"/>
        <v>36</v>
      </c>
      <c r="DI174" s="220">
        <f t="shared" si="521"/>
        <v>37</v>
      </c>
      <c r="DJ174" s="220">
        <f t="shared" si="521"/>
        <v>38</v>
      </c>
      <c r="DK174" s="220">
        <f t="shared" si="521"/>
        <v>39</v>
      </c>
      <c r="DL174" s="220">
        <f t="shared" si="521"/>
        <v>40</v>
      </c>
      <c r="DM174" s="220">
        <f t="shared" si="521"/>
        <v>41</v>
      </c>
      <c r="DN174" s="220">
        <f t="shared" si="521"/>
        <v>42</v>
      </c>
      <c r="DO174" s="220">
        <f t="shared" si="521"/>
        <v>43</v>
      </c>
      <c r="DP174" s="220">
        <f t="shared" si="521"/>
        <v>44</v>
      </c>
      <c r="DQ174" s="220">
        <f t="shared" si="521"/>
        <v>45</v>
      </c>
      <c r="DR174" s="220">
        <f t="shared" si="521"/>
        <v>46</v>
      </c>
      <c r="DS174" s="220">
        <f t="shared" si="521"/>
        <v>47</v>
      </c>
      <c r="DT174" s="220">
        <f t="shared" si="521"/>
        <v>48</v>
      </c>
      <c r="DU174" s="220">
        <f t="shared" si="521"/>
        <v>49</v>
      </c>
      <c r="DV174" s="220">
        <f t="shared" si="521"/>
        <v>50</v>
      </c>
      <c r="DW174" s="197"/>
      <c r="DX174" s="197"/>
      <c r="DZ174" s="212">
        <v>1</v>
      </c>
      <c r="EA174" s="224" t="str">
        <f t="shared" ref="EA174:EA183" si="522">IFERROR(INDEX(RTO4CV,$DZ174,1),0)</f>
        <v>ACA 460</v>
      </c>
      <c r="EB174" s="225">
        <f t="shared" ref="EB174:EE183" si="523">IFERROR(INDEX(RTO4SF,$DZ174,EB$7),0)</f>
        <v>0</v>
      </c>
      <c r="EC174" s="225">
        <f t="shared" si="523"/>
        <v>0</v>
      </c>
      <c r="ED174" s="225">
        <f t="shared" si="523"/>
        <v>0</v>
      </c>
      <c r="EE174" s="225">
        <f t="shared" si="523"/>
        <v>0</v>
      </c>
      <c r="EF174" s="225">
        <f t="shared" ref="EF174:EF223" si="524">COUNTIFS(EB174:EE174,"&gt;1")</f>
        <v>0</v>
      </c>
      <c r="EG174" s="225">
        <f t="shared" ref="EG174:EG223" si="525">IFERROR(SUMIFS(EB174:EE174,EB174:EE174,"&gt;1"),0)</f>
        <v>0</v>
      </c>
      <c r="EH174" s="212"/>
      <c r="EI174" s="212" t="s">
        <v>266</v>
      </c>
      <c r="EJ174" s="225">
        <f>EB224*EF224</f>
        <v>0</v>
      </c>
      <c r="EK174" s="214"/>
      <c r="EL174" s="212">
        <v>1</v>
      </c>
      <c r="EM174" s="224" t="str">
        <f t="shared" ref="EM174:EM183" si="526">IFERROR(INDEX(RTO4CV,$EL174,1),0)</f>
        <v>ACA 460</v>
      </c>
      <c r="EN174" s="225">
        <f>IFERROR(INDEX(RTO4CF,$EL174,'ANVA-MDS'!EB$7),0)</f>
        <v>2177.3684210526317</v>
      </c>
      <c r="EO174" s="225">
        <f>IFERROR(INDEX(RTO4CF,$EL174,'ANVA-MDS'!EC$7),0)</f>
        <v>1889.4970760233914</v>
      </c>
      <c r="EP174" s="225">
        <f>IFERROR(INDEX(RTO4CF,$EL174,'ANVA-MDS'!ED$7),0)</f>
        <v>2385.333333333333</v>
      </c>
      <c r="EQ174" s="225">
        <f>IFERROR(INDEX(RTO4CF,$EL174,'ANVA-MDS'!EE$7),0)</f>
        <v>0</v>
      </c>
      <c r="ER174" s="225">
        <f t="shared" ref="ER174:ER223" si="527">COUNTIFS(EN174:EQ174,"&gt;1")</f>
        <v>3</v>
      </c>
      <c r="ES174" s="225">
        <f t="shared" ref="ES174:ES223" si="528">IFERROR(SUMIFS(EN174:EQ174,EN174:EQ174,"&gt;1"),0)</f>
        <v>6452.1988304093557</v>
      </c>
      <c r="ET174" s="212"/>
      <c r="EU174" s="212" t="s">
        <v>266</v>
      </c>
      <c r="EV174" s="226">
        <f>EN224*ER224</f>
        <v>31</v>
      </c>
      <c r="EW174" s="214"/>
      <c r="EX174" s="225">
        <f t="shared" ref="EX174:EX223" si="529">EG174+ES174</f>
        <v>6452.1988304093557</v>
      </c>
      <c r="EY174" s="212" t="s">
        <v>266</v>
      </c>
      <c r="EZ174" s="227">
        <f>EV174</f>
        <v>31</v>
      </c>
    </row>
    <row r="175" spans="1:156" ht="12.75" customHeight="1" x14ac:dyDescent="0.25">
      <c r="J175" s="228">
        <v>1</v>
      </c>
      <c r="K175" s="229" t="str">
        <f t="shared" ref="K175:K183" si="530">IFERROR(INDEX(RTO4SF_ORD,J175,1),"sd")</f>
        <v>ACA 460</v>
      </c>
      <c r="L175" s="230">
        <f t="shared" ref="L175:L183" si="531">IFERROR(INDEX(RTO4SF_ORD,J175,2),"sd")</f>
        <v>4.9000000000000009E-4</v>
      </c>
      <c r="M175" s="230" t="str">
        <f t="shared" ref="M175:V183" si="532">IF(M$8&gt;$J175,"",IF($F$179&gt;$G$179,"ns",IF(ABS($L175-INDEX(RTO4SF_ORD,M$8,2))&gt;$B$194,"s","ns")))</f>
        <v>ns</v>
      </c>
      <c r="N175" s="230" t="str">
        <f t="shared" si="532"/>
        <v/>
      </c>
      <c r="O175" s="230" t="str">
        <f t="shared" si="532"/>
        <v/>
      </c>
      <c r="P175" s="230" t="str">
        <f t="shared" si="532"/>
        <v/>
      </c>
      <c r="Q175" s="230" t="str">
        <f t="shared" si="532"/>
        <v/>
      </c>
      <c r="R175" s="230" t="str">
        <f t="shared" si="532"/>
        <v/>
      </c>
      <c r="S175" s="230" t="str">
        <f t="shared" si="532"/>
        <v/>
      </c>
      <c r="T175" s="230" t="str">
        <f t="shared" si="532"/>
        <v/>
      </c>
      <c r="U175" s="230" t="str">
        <f t="shared" si="532"/>
        <v/>
      </c>
      <c r="V175" s="230" t="str">
        <f t="shared" si="532"/>
        <v/>
      </c>
      <c r="W175" s="230" t="str">
        <f t="shared" ref="W175:AF183" si="533">IF(W$8&gt;$J175,"",IF($F$179&gt;$G$179,"ns",IF(ABS($L175-INDEX(RTO4SF_ORD,W$8,2))&gt;$B$194,"s","ns")))</f>
        <v/>
      </c>
      <c r="X175" s="230" t="str">
        <f t="shared" si="533"/>
        <v/>
      </c>
      <c r="Y175" s="230" t="str">
        <f t="shared" si="533"/>
        <v/>
      </c>
      <c r="Z175" s="230" t="str">
        <f t="shared" si="533"/>
        <v/>
      </c>
      <c r="AA175" s="230" t="str">
        <f t="shared" si="533"/>
        <v/>
      </c>
      <c r="AB175" s="230" t="str">
        <f t="shared" si="533"/>
        <v/>
      </c>
      <c r="AC175" s="230" t="str">
        <f t="shared" si="533"/>
        <v/>
      </c>
      <c r="AD175" s="230" t="str">
        <f t="shared" si="533"/>
        <v/>
      </c>
      <c r="AE175" s="230" t="str">
        <f t="shared" si="533"/>
        <v/>
      </c>
      <c r="AF175" s="230" t="str">
        <f t="shared" si="533"/>
        <v/>
      </c>
      <c r="AG175" s="230" t="str">
        <f t="shared" ref="AG175:AP183" si="534">IF(AG$8&gt;$J175,"",IF($F$179&gt;$G$179,"ns",IF(ABS($L175-INDEX(RTO4SF_ORD,AG$8,2))&gt;$B$194,"s","ns")))</f>
        <v/>
      </c>
      <c r="AH175" s="230" t="str">
        <f t="shared" si="534"/>
        <v/>
      </c>
      <c r="AI175" s="230" t="str">
        <f t="shared" si="534"/>
        <v/>
      </c>
      <c r="AJ175" s="230" t="str">
        <f t="shared" si="534"/>
        <v/>
      </c>
      <c r="AK175" s="230" t="str">
        <f t="shared" si="534"/>
        <v/>
      </c>
      <c r="AL175" s="230" t="str">
        <f t="shared" si="534"/>
        <v/>
      </c>
      <c r="AM175" s="230" t="str">
        <f t="shared" si="534"/>
        <v/>
      </c>
      <c r="AN175" s="230" t="str">
        <f t="shared" si="534"/>
        <v/>
      </c>
      <c r="AO175" s="230" t="str">
        <f t="shared" si="534"/>
        <v/>
      </c>
      <c r="AP175" s="230" t="str">
        <f t="shared" si="534"/>
        <v/>
      </c>
      <c r="AQ175" s="230" t="str">
        <f t="shared" ref="AQ175:AZ183" si="535">IF(AQ$8&gt;$J175,"",IF($F$179&gt;$G$179,"ns",IF(ABS($L175-INDEX(RTO4SF_ORD,AQ$8,2))&gt;$B$194,"s","ns")))</f>
        <v/>
      </c>
      <c r="AR175" s="230" t="str">
        <f t="shared" si="535"/>
        <v/>
      </c>
      <c r="AS175" s="230" t="str">
        <f t="shared" si="535"/>
        <v/>
      </c>
      <c r="AT175" s="230" t="str">
        <f t="shared" si="535"/>
        <v/>
      </c>
      <c r="AU175" s="230" t="str">
        <f t="shared" si="535"/>
        <v/>
      </c>
      <c r="AV175" s="230" t="str">
        <f t="shared" si="535"/>
        <v/>
      </c>
      <c r="AW175" s="230" t="str">
        <f t="shared" si="535"/>
        <v/>
      </c>
      <c r="AX175" s="230" t="str">
        <f t="shared" si="535"/>
        <v/>
      </c>
      <c r="AY175" s="230" t="str">
        <f t="shared" si="535"/>
        <v/>
      </c>
      <c r="AZ175" s="230" t="str">
        <f t="shared" si="535"/>
        <v/>
      </c>
      <c r="BA175" s="230" t="str">
        <f t="shared" ref="BA175:BJ183" si="536">IF(BA$8&gt;$J175,"",IF($F$179&gt;$G$179,"ns",IF(ABS($L175-INDEX(RTO4SF_ORD,BA$8,2))&gt;$B$194,"s","ns")))</f>
        <v/>
      </c>
      <c r="BB175" s="230" t="str">
        <f t="shared" si="536"/>
        <v/>
      </c>
      <c r="BC175" s="230" t="str">
        <f t="shared" si="536"/>
        <v/>
      </c>
      <c r="BD175" s="230" t="str">
        <f t="shared" si="536"/>
        <v/>
      </c>
      <c r="BE175" s="230" t="str">
        <f t="shared" si="536"/>
        <v/>
      </c>
      <c r="BF175" s="230" t="str">
        <f t="shared" si="536"/>
        <v/>
      </c>
      <c r="BG175" s="230" t="str">
        <f t="shared" si="536"/>
        <v/>
      </c>
      <c r="BH175" s="230" t="str">
        <f t="shared" si="536"/>
        <v/>
      </c>
      <c r="BI175" s="230" t="str">
        <f t="shared" si="536"/>
        <v/>
      </c>
      <c r="BJ175" s="230" t="str">
        <f t="shared" si="536"/>
        <v/>
      </c>
      <c r="BS175" s="197"/>
      <c r="BT175" s="197"/>
      <c r="BV175" s="228">
        <v>1</v>
      </c>
      <c r="BW175" s="229" t="str">
        <f t="shared" ref="BW175:BW183" si="537">IFERROR(INDEX(RTO4CF_ORD,BV175,1),"sd")</f>
        <v>MS INTA 817</v>
      </c>
      <c r="BX175" s="230">
        <f t="shared" ref="BX175:BX183" si="538">IFERROR(INDEX(RTO4CF_ORD,BV175,2),"sd")</f>
        <v>3929.8654970760231</v>
      </c>
      <c r="BY175" s="231" t="str">
        <f t="shared" ref="BY175:CH183" si="539">IF(BY$8&gt;$BV175,"",IF($BR$179&gt;$BS$179,"ns",IF(ABS($BX175-INDEX(RTO4CF_ORD,BY$8,2))&gt;$BN$194,"s","ns")))</f>
        <v>ns</v>
      </c>
      <c r="BZ175" s="231" t="str">
        <f t="shared" si="539"/>
        <v/>
      </c>
      <c r="CA175" s="231" t="str">
        <f t="shared" si="539"/>
        <v/>
      </c>
      <c r="CB175" s="231" t="str">
        <f t="shared" si="539"/>
        <v/>
      </c>
      <c r="CC175" s="231" t="str">
        <f t="shared" si="539"/>
        <v/>
      </c>
      <c r="CD175" s="231" t="str">
        <f t="shared" si="539"/>
        <v/>
      </c>
      <c r="CE175" s="231" t="str">
        <f t="shared" si="539"/>
        <v/>
      </c>
      <c r="CF175" s="231" t="str">
        <f t="shared" si="539"/>
        <v/>
      </c>
      <c r="CG175" s="231" t="str">
        <f t="shared" si="539"/>
        <v/>
      </c>
      <c r="CH175" s="231" t="str">
        <f t="shared" si="539"/>
        <v/>
      </c>
      <c r="CI175" s="231" t="str">
        <f t="shared" ref="CI175:CR183" si="540">IF(CI$8&gt;$BV175,"",IF($BR$179&gt;$BS$179,"ns",IF(ABS($BX175-INDEX(RTO4CF_ORD,CI$8,2))&gt;$BN$194,"s","ns")))</f>
        <v/>
      </c>
      <c r="CJ175" s="231" t="str">
        <f t="shared" si="540"/>
        <v/>
      </c>
      <c r="CK175" s="231" t="str">
        <f t="shared" si="540"/>
        <v/>
      </c>
      <c r="CL175" s="231" t="str">
        <f t="shared" si="540"/>
        <v/>
      </c>
      <c r="CM175" s="231" t="str">
        <f t="shared" si="540"/>
        <v/>
      </c>
      <c r="CN175" s="231" t="str">
        <f t="shared" si="540"/>
        <v/>
      </c>
      <c r="CO175" s="231" t="str">
        <f t="shared" si="540"/>
        <v/>
      </c>
      <c r="CP175" s="231" t="str">
        <f t="shared" si="540"/>
        <v/>
      </c>
      <c r="CQ175" s="231" t="str">
        <f t="shared" si="540"/>
        <v/>
      </c>
      <c r="CR175" s="231" t="str">
        <f t="shared" si="540"/>
        <v/>
      </c>
      <c r="CS175" s="231" t="str">
        <f t="shared" ref="CS175:DB183" si="541">IF(CS$8&gt;$BV175,"",IF($BR$179&gt;$BS$179,"ns",IF(ABS($BX175-INDEX(RTO4CF_ORD,CS$8,2))&gt;$BN$194,"s","ns")))</f>
        <v/>
      </c>
      <c r="CT175" s="231" t="str">
        <f t="shared" si="541"/>
        <v/>
      </c>
      <c r="CU175" s="231" t="str">
        <f t="shared" si="541"/>
        <v/>
      </c>
      <c r="CV175" s="231" t="str">
        <f t="shared" si="541"/>
        <v/>
      </c>
      <c r="CW175" s="231" t="str">
        <f t="shared" si="541"/>
        <v/>
      </c>
      <c r="CX175" s="231" t="str">
        <f t="shared" si="541"/>
        <v/>
      </c>
      <c r="CY175" s="231" t="str">
        <f t="shared" si="541"/>
        <v/>
      </c>
      <c r="CZ175" s="231" t="str">
        <f t="shared" si="541"/>
        <v/>
      </c>
      <c r="DA175" s="231" t="str">
        <f t="shared" si="541"/>
        <v/>
      </c>
      <c r="DB175" s="231" t="str">
        <f t="shared" si="541"/>
        <v/>
      </c>
      <c r="DC175" s="231" t="str">
        <f t="shared" ref="DC175:DL183" si="542">IF(DC$8&gt;$BV175,"",IF($BR$179&gt;$BS$179,"ns",IF(ABS($BX175-INDEX(RTO4CF_ORD,DC$8,2))&gt;$BN$194,"s","ns")))</f>
        <v/>
      </c>
      <c r="DD175" s="231" t="str">
        <f t="shared" si="542"/>
        <v/>
      </c>
      <c r="DE175" s="231" t="str">
        <f t="shared" si="542"/>
        <v/>
      </c>
      <c r="DF175" s="231" t="str">
        <f t="shared" si="542"/>
        <v/>
      </c>
      <c r="DG175" s="231" t="str">
        <f t="shared" si="542"/>
        <v/>
      </c>
      <c r="DH175" s="231" t="str">
        <f t="shared" si="542"/>
        <v/>
      </c>
      <c r="DI175" s="231" t="str">
        <f t="shared" si="542"/>
        <v/>
      </c>
      <c r="DJ175" s="231" t="str">
        <f t="shared" si="542"/>
        <v/>
      </c>
      <c r="DK175" s="231" t="str">
        <f t="shared" si="542"/>
        <v/>
      </c>
      <c r="DL175" s="231" t="str">
        <f t="shared" si="542"/>
        <v/>
      </c>
      <c r="DM175" s="231" t="str">
        <f t="shared" ref="DM175:DV183" si="543">IF(DM$8&gt;$BV175,"",IF($BR$179&gt;$BS$179,"ns",IF(ABS($BX175-INDEX(RTO4CF_ORD,DM$8,2))&gt;$BN$194,"s","ns")))</f>
        <v/>
      </c>
      <c r="DN175" s="231" t="str">
        <f t="shared" si="543"/>
        <v/>
      </c>
      <c r="DO175" s="231" t="str">
        <f t="shared" si="543"/>
        <v/>
      </c>
      <c r="DP175" s="231" t="str">
        <f t="shared" si="543"/>
        <v/>
      </c>
      <c r="DQ175" s="231" t="str">
        <f t="shared" si="543"/>
        <v/>
      </c>
      <c r="DR175" s="231" t="str">
        <f t="shared" si="543"/>
        <v/>
      </c>
      <c r="DS175" s="231" t="str">
        <f t="shared" si="543"/>
        <v/>
      </c>
      <c r="DT175" s="231" t="str">
        <f t="shared" si="543"/>
        <v/>
      </c>
      <c r="DU175" s="231" t="str">
        <f t="shared" si="543"/>
        <v/>
      </c>
      <c r="DV175" s="231" t="str">
        <f t="shared" si="543"/>
        <v/>
      </c>
      <c r="DW175" s="232"/>
      <c r="DX175" s="232"/>
      <c r="DZ175" s="212">
        <f t="shared" ref="DZ175:DZ223" si="544">DZ174+1</f>
        <v>2</v>
      </c>
      <c r="EA175" s="224" t="str">
        <f t="shared" si="522"/>
        <v>ACA 915</v>
      </c>
      <c r="EB175" s="225">
        <f t="shared" si="523"/>
        <v>0</v>
      </c>
      <c r="EC175" s="225">
        <f t="shared" si="523"/>
        <v>0</v>
      </c>
      <c r="ED175" s="225">
        <f t="shared" si="523"/>
        <v>0</v>
      </c>
      <c r="EE175" s="225">
        <f t="shared" si="523"/>
        <v>0</v>
      </c>
      <c r="EF175" s="225">
        <f t="shared" si="524"/>
        <v>0</v>
      </c>
      <c r="EG175" s="225">
        <f t="shared" si="525"/>
        <v>0</v>
      </c>
      <c r="EH175" s="212"/>
      <c r="EI175" s="212" t="s">
        <v>267</v>
      </c>
      <c r="EJ175" s="225">
        <f>EF174*EF224</f>
        <v>0</v>
      </c>
      <c r="EK175" s="214"/>
      <c r="EL175" s="212">
        <f t="shared" ref="EL175:EL223" si="545">EL174+1</f>
        <v>2</v>
      </c>
      <c r="EM175" s="224" t="str">
        <f t="shared" si="526"/>
        <v>ACA 915</v>
      </c>
      <c r="EN175" s="225">
        <f>IFERROR(INDEX(RTO4CF,$EL175,'ANVA-MDS'!EB$7),0)</f>
        <v>2374.9824561403507</v>
      </c>
      <c r="EO175" s="225">
        <f>IFERROR(INDEX(RTO4CF,$EL175,'ANVA-MDS'!EC$7),0)</f>
        <v>2796.9473684210529</v>
      </c>
      <c r="EP175" s="225">
        <f>IFERROR(INDEX(RTO4CF,$EL175,'ANVA-MDS'!ED$7),0)</f>
        <v>2099.8479532163742</v>
      </c>
      <c r="EQ175" s="225">
        <f>IFERROR(INDEX(RTO4CF,$EL175,'ANVA-MDS'!EE$7),0)</f>
        <v>0</v>
      </c>
      <c r="ER175" s="225">
        <f t="shared" si="527"/>
        <v>3</v>
      </c>
      <c r="ES175" s="225">
        <f t="shared" si="528"/>
        <v>7271.7777777777774</v>
      </c>
      <c r="ET175" s="212"/>
      <c r="EU175" s="212" t="s">
        <v>267</v>
      </c>
      <c r="EV175" s="226">
        <f>ER174*ER224</f>
        <v>3</v>
      </c>
      <c r="EW175" s="214"/>
      <c r="EX175" s="225">
        <f t="shared" si="529"/>
        <v>7271.7777777777774</v>
      </c>
      <c r="EY175" s="212" t="s">
        <v>267</v>
      </c>
      <c r="EZ175" s="227">
        <f>EV175</f>
        <v>3</v>
      </c>
    </row>
    <row r="176" spans="1:156" ht="12.75" customHeight="1" x14ac:dyDescent="0.25">
      <c r="A176" s="196" t="s">
        <v>268</v>
      </c>
      <c r="B176" s="205" t="str">
        <f>IF(EF224&lt;&gt;1,"Error en los datos SIN FUNGICIDA !!!","")</f>
        <v>Error en los datos SIN FUNGICIDA !!!</v>
      </c>
      <c r="J176" s="228">
        <v>2</v>
      </c>
      <c r="K176" s="229" t="str">
        <f t="shared" si="530"/>
        <v>ACA 915</v>
      </c>
      <c r="L176" s="230">
        <f t="shared" si="531"/>
        <v>4.8000000000000007E-4</v>
      </c>
      <c r="M176" s="230" t="str">
        <f t="shared" si="532"/>
        <v>ns</v>
      </c>
      <c r="N176" s="230" t="str">
        <f t="shared" si="532"/>
        <v>ns</v>
      </c>
      <c r="O176" s="230" t="str">
        <f t="shared" si="532"/>
        <v/>
      </c>
      <c r="P176" s="230" t="str">
        <f t="shared" si="532"/>
        <v/>
      </c>
      <c r="Q176" s="230" t="str">
        <f t="shared" si="532"/>
        <v/>
      </c>
      <c r="R176" s="230" t="str">
        <f t="shared" si="532"/>
        <v/>
      </c>
      <c r="S176" s="230" t="str">
        <f t="shared" si="532"/>
        <v/>
      </c>
      <c r="T176" s="230" t="str">
        <f t="shared" si="532"/>
        <v/>
      </c>
      <c r="U176" s="230" t="str">
        <f t="shared" si="532"/>
        <v/>
      </c>
      <c r="V176" s="230" t="str">
        <f t="shared" si="532"/>
        <v/>
      </c>
      <c r="W176" s="230" t="str">
        <f t="shared" si="533"/>
        <v/>
      </c>
      <c r="X176" s="230" t="str">
        <f t="shared" si="533"/>
        <v/>
      </c>
      <c r="Y176" s="230" t="str">
        <f t="shared" si="533"/>
        <v/>
      </c>
      <c r="Z176" s="230" t="str">
        <f t="shared" si="533"/>
        <v/>
      </c>
      <c r="AA176" s="230" t="str">
        <f t="shared" si="533"/>
        <v/>
      </c>
      <c r="AB176" s="230" t="str">
        <f t="shared" si="533"/>
        <v/>
      </c>
      <c r="AC176" s="230" t="str">
        <f t="shared" si="533"/>
        <v/>
      </c>
      <c r="AD176" s="230" t="str">
        <f t="shared" si="533"/>
        <v/>
      </c>
      <c r="AE176" s="230" t="str">
        <f t="shared" si="533"/>
        <v/>
      </c>
      <c r="AF176" s="230" t="str">
        <f t="shared" si="533"/>
        <v/>
      </c>
      <c r="AG176" s="230" t="str">
        <f t="shared" si="534"/>
        <v/>
      </c>
      <c r="AH176" s="230" t="str">
        <f t="shared" si="534"/>
        <v/>
      </c>
      <c r="AI176" s="230" t="str">
        <f t="shared" si="534"/>
        <v/>
      </c>
      <c r="AJ176" s="230" t="str">
        <f t="shared" si="534"/>
        <v/>
      </c>
      <c r="AK176" s="230" t="str">
        <f t="shared" si="534"/>
        <v/>
      </c>
      <c r="AL176" s="230" t="str">
        <f t="shared" si="534"/>
        <v/>
      </c>
      <c r="AM176" s="230" t="str">
        <f t="shared" si="534"/>
        <v/>
      </c>
      <c r="AN176" s="230" t="str">
        <f t="shared" si="534"/>
        <v/>
      </c>
      <c r="AO176" s="230" t="str">
        <f t="shared" si="534"/>
        <v/>
      </c>
      <c r="AP176" s="230" t="str">
        <f t="shared" si="534"/>
        <v/>
      </c>
      <c r="AQ176" s="230" t="str">
        <f t="shared" si="535"/>
        <v/>
      </c>
      <c r="AR176" s="230" t="str">
        <f t="shared" si="535"/>
        <v/>
      </c>
      <c r="AS176" s="230" t="str">
        <f t="shared" si="535"/>
        <v/>
      </c>
      <c r="AT176" s="230" t="str">
        <f t="shared" si="535"/>
        <v/>
      </c>
      <c r="AU176" s="230" t="str">
        <f t="shared" si="535"/>
        <v/>
      </c>
      <c r="AV176" s="230" t="str">
        <f t="shared" si="535"/>
        <v/>
      </c>
      <c r="AW176" s="230" t="str">
        <f t="shared" si="535"/>
        <v/>
      </c>
      <c r="AX176" s="230" t="str">
        <f t="shared" si="535"/>
        <v/>
      </c>
      <c r="AY176" s="230" t="str">
        <f t="shared" si="535"/>
        <v/>
      </c>
      <c r="AZ176" s="230" t="str">
        <f t="shared" si="535"/>
        <v/>
      </c>
      <c r="BA176" s="230" t="str">
        <f t="shared" si="536"/>
        <v/>
      </c>
      <c r="BB176" s="230" t="str">
        <f t="shared" si="536"/>
        <v/>
      </c>
      <c r="BC176" s="230" t="str">
        <f t="shared" si="536"/>
        <v/>
      </c>
      <c r="BD176" s="230" t="str">
        <f t="shared" si="536"/>
        <v/>
      </c>
      <c r="BE176" s="230" t="str">
        <f t="shared" si="536"/>
        <v/>
      </c>
      <c r="BF176" s="230" t="str">
        <f t="shared" si="536"/>
        <v/>
      </c>
      <c r="BG176" s="230" t="str">
        <f t="shared" si="536"/>
        <v/>
      </c>
      <c r="BH176" s="230" t="str">
        <f t="shared" si="536"/>
        <v/>
      </c>
      <c r="BI176" s="230" t="str">
        <f t="shared" si="536"/>
        <v/>
      </c>
      <c r="BJ176" s="230" t="str">
        <f t="shared" si="536"/>
        <v/>
      </c>
      <c r="BM176" s="196" t="s">
        <v>268</v>
      </c>
      <c r="BN176" s="205" t="str">
        <f>IF(ER224&lt;&gt;1,"Error en los datos CON FUNGICIDA !!!","")</f>
        <v/>
      </c>
      <c r="BS176" s="197"/>
      <c r="BT176" s="197"/>
      <c r="BV176" s="228">
        <v>2</v>
      </c>
      <c r="BW176" s="229" t="str">
        <f t="shared" si="537"/>
        <v>Biointa 1006</v>
      </c>
      <c r="BX176" s="230">
        <f t="shared" si="538"/>
        <v>3859.1715399610134</v>
      </c>
      <c r="BY176" s="231" t="str">
        <f t="shared" si="539"/>
        <v>ns</v>
      </c>
      <c r="BZ176" s="231" t="str">
        <f t="shared" si="539"/>
        <v>ns</v>
      </c>
      <c r="CA176" s="231" t="str">
        <f t="shared" si="539"/>
        <v/>
      </c>
      <c r="CB176" s="231" t="str">
        <f t="shared" si="539"/>
        <v/>
      </c>
      <c r="CC176" s="231" t="str">
        <f t="shared" si="539"/>
        <v/>
      </c>
      <c r="CD176" s="231" t="str">
        <f t="shared" si="539"/>
        <v/>
      </c>
      <c r="CE176" s="231" t="str">
        <f t="shared" si="539"/>
        <v/>
      </c>
      <c r="CF176" s="231" t="str">
        <f t="shared" si="539"/>
        <v/>
      </c>
      <c r="CG176" s="231" t="str">
        <f t="shared" si="539"/>
        <v/>
      </c>
      <c r="CH176" s="231" t="str">
        <f t="shared" si="539"/>
        <v/>
      </c>
      <c r="CI176" s="231" t="str">
        <f t="shared" si="540"/>
        <v/>
      </c>
      <c r="CJ176" s="231" t="str">
        <f t="shared" si="540"/>
        <v/>
      </c>
      <c r="CK176" s="231" t="str">
        <f t="shared" si="540"/>
        <v/>
      </c>
      <c r="CL176" s="231" t="str">
        <f t="shared" si="540"/>
        <v/>
      </c>
      <c r="CM176" s="231" t="str">
        <f t="shared" si="540"/>
        <v/>
      </c>
      <c r="CN176" s="231" t="str">
        <f t="shared" si="540"/>
        <v/>
      </c>
      <c r="CO176" s="231" t="str">
        <f t="shared" si="540"/>
        <v/>
      </c>
      <c r="CP176" s="231" t="str">
        <f t="shared" si="540"/>
        <v/>
      </c>
      <c r="CQ176" s="231" t="str">
        <f t="shared" si="540"/>
        <v/>
      </c>
      <c r="CR176" s="231" t="str">
        <f t="shared" si="540"/>
        <v/>
      </c>
      <c r="CS176" s="231" t="str">
        <f t="shared" si="541"/>
        <v/>
      </c>
      <c r="CT176" s="231" t="str">
        <f t="shared" si="541"/>
        <v/>
      </c>
      <c r="CU176" s="231" t="str">
        <f t="shared" si="541"/>
        <v/>
      </c>
      <c r="CV176" s="231" t="str">
        <f t="shared" si="541"/>
        <v/>
      </c>
      <c r="CW176" s="231" t="str">
        <f t="shared" si="541"/>
        <v/>
      </c>
      <c r="CX176" s="231" t="str">
        <f t="shared" si="541"/>
        <v/>
      </c>
      <c r="CY176" s="231" t="str">
        <f t="shared" si="541"/>
        <v/>
      </c>
      <c r="CZ176" s="231" t="str">
        <f t="shared" si="541"/>
        <v/>
      </c>
      <c r="DA176" s="231" t="str">
        <f t="shared" si="541"/>
        <v/>
      </c>
      <c r="DB176" s="231" t="str">
        <f t="shared" si="541"/>
        <v/>
      </c>
      <c r="DC176" s="231" t="str">
        <f t="shared" si="542"/>
        <v/>
      </c>
      <c r="DD176" s="231" t="str">
        <f t="shared" si="542"/>
        <v/>
      </c>
      <c r="DE176" s="231" t="str">
        <f t="shared" si="542"/>
        <v/>
      </c>
      <c r="DF176" s="231" t="str">
        <f t="shared" si="542"/>
        <v/>
      </c>
      <c r="DG176" s="231" t="str">
        <f t="shared" si="542"/>
        <v/>
      </c>
      <c r="DH176" s="231" t="str">
        <f t="shared" si="542"/>
        <v/>
      </c>
      <c r="DI176" s="231" t="str">
        <f t="shared" si="542"/>
        <v/>
      </c>
      <c r="DJ176" s="231" t="str">
        <f t="shared" si="542"/>
        <v/>
      </c>
      <c r="DK176" s="231" t="str">
        <f t="shared" si="542"/>
        <v/>
      </c>
      <c r="DL176" s="231" t="str">
        <f t="shared" si="542"/>
        <v/>
      </c>
      <c r="DM176" s="231" t="str">
        <f t="shared" si="543"/>
        <v/>
      </c>
      <c r="DN176" s="231" t="str">
        <f t="shared" si="543"/>
        <v/>
      </c>
      <c r="DO176" s="231" t="str">
        <f t="shared" si="543"/>
        <v/>
      </c>
      <c r="DP176" s="231" t="str">
        <f t="shared" si="543"/>
        <v/>
      </c>
      <c r="DQ176" s="231" t="str">
        <f t="shared" si="543"/>
        <v/>
      </c>
      <c r="DR176" s="231" t="str">
        <f t="shared" si="543"/>
        <v/>
      </c>
      <c r="DS176" s="231" t="str">
        <f t="shared" si="543"/>
        <v/>
      </c>
      <c r="DT176" s="231" t="str">
        <f t="shared" si="543"/>
        <v/>
      </c>
      <c r="DU176" s="231" t="str">
        <f t="shared" si="543"/>
        <v/>
      </c>
      <c r="DV176" s="231" t="str">
        <f t="shared" si="543"/>
        <v/>
      </c>
      <c r="DW176" s="232"/>
      <c r="DX176" s="232"/>
      <c r="DZ176" s="212">
        <f t="shared" si="544"/>
        <v>3</v>
      </c>
      <c r="EA176" s="224" t="str">
        <f t="shared" si="522"/>
        <v>ACA 916</v>
      </c>
      <c r="EB176" s="225">
        <f t="shared" si="523"/>
        <v>0</v>
      </c>
      <c r="EC176" s="225">
        <f t="shared" si="523"/>
        <v>0</v>
      </c>
      <c r="ED176" s="225">
        <f t="shared" si="523"/>
        <v>0</v>
      </c>
      <c r="EE176" s="225">
        <f t="shared" si="523"/>
        <v>0</v>
      </c>
      <c r="EF176" s="225">
        <f t="shared" si="524"/>
        <v>0</v>
      </c>
      <c r="EG176" s="225">
        <f t="shared" si="525"/>
        <v>0</v>
      </c>
      <c r="EH176" s="212"/>
      <c r="EI176" s="212" t="s">
        <v>269</v>
      </c>
      <c r="EJ176" s="212">
        <f>EJ174*EJ175</f>
        <v>0</v>
      </c>
      <c r="EK176" s="214"/>
      <c r="EL176" s="212">
        <f t="shared" si="545"/>
        <v>3</v>
      </c>
      <c r="EM176" s="224" t="str">
        <f t="shared" si="526"/>
        <v>ACA 916</v>
      </c>
      <c r="EN176" s="225">
        <f>IFERROR(INDEX(RTO4CF,$EL176,'ANVA-MDS'!EB$7),0)</f>
        <v>2109.9122807017543</v>
      </c>
      <c r="EO176" s="225">
        <f>IFERROR(INDEX(RTO4CF,$EL176,'ANVA-MDS'!EC$7),0)</f>
        <v>2452.894736842105</v>
      </c>
      <c r="EP176" s="225">
        <f>IFERROR(INDEX(RTO4CF,$EL176,'ANVA-MDS'!ED$7),0)</f>
        <v>2731.5087719298244</v>
      </c>
      <c r="EQ176" s="225">
        <f>IFERROR(INDEX(RTO4CF,$EL176,'ANVA-MDS'!EE$7),0)</f>
        <v>0</v>
      </c>
      <c r="ER176" s="225">
        <f t="shared" si="527"/>
        <v>3</v>
      </c>
      <c r="ES176" s="225">
        <f t="shared" si="528"/>
        <v>7294.3157894736833</v>
      </c>
      <c r="ET176" s="212"/>
      <c r="EU176" s="212" t="s">
        <v>269</v>
      </c>
      <c r="EV176" s="211">
        <f>EV174*EV175</f>
        <v>93</v>
      </c>
      <c r="EW176" s="214"/>
      <c r="EX176" s="225">
        <f t="shared" si="529"/>
        <v>7294.3157894736833</v>
      </c>
      <c r="EY176" s="212" t="s">
        <v>269</v>
      </c>
      <c r="EZ176" s="233" t="str">
        <f>IF(EZ193=0,"sd",EZ187*EZ174*EZ175)</f>
        <v>sd</v>
      </c>
    </row>
    <row r="177" spans="1:156" ht="12.75" customHeight="1" x14ac:dyDescent="0.25">
      <c r="J177" s="228">
        <v>3</v>
      </c>
      <c r="K177" s="229" t="str">
        <f t="shared" si="530"/>
        <v>ACA 916</v>
      </c>
      <c r="L177" s="230">
        <f t="shared" si="531"/>
        <v>4.7000000000000004E-4</v>
      </c>
      <c r="M177" s="230" t="str">
        <f t="shared" si="532"/>
        <v>ns</v>
      </c>
      <c r="N177" s="230" t="str">
        <f t="shared" si="532"/>
        <v>ns</v>
      </c>
      <c r="O177" s="230" t="str">
        <f t="shared" si="532"/>
        <v>ns</v>
      </c>
      <c r="P177" s="230" t="str">
        <f t="shared" si="532"/>
        <v/>
      </c>
      <c r="Q177" s="230" t="str">
        <f t="shared" si="532"/>
        <v/>
      </c>
      <c r="R177" s="230" t="str">
        <f t="shared" si="532"/>
        <v/>
      </c>
      <c r="S177" s="230" t="str">
        <f t="shared" si="532"/>
        <v/>
      </c>
      <c r="T177" s="230" t="str">
        <f t="shared" si="532"/>
        <v/>
      </c>
      <c r="U177" s="230" t="str">
        <f t="shared" si="532"/>
        <v/>
      </c>
      <c r="V177" s="230" t="str">
        <f t="shared" si="532"/>
        <v/>
      </c>
      <c r="W177" s="230" t="str">
        <f t="shared" si="533"/>
        <v/>
      </c>
      <c r="X177" s="230" t="str">
        <f t="shared" si="533"/>
        <v/>
      </c>
      <c r="Y177" s="230" t="str">
        <f t="shared" si="533"/>
        <v/>
      </c>
      <c r="Z177" s="230" t="str">
        <f t="shared" si="533"/>
        <v/>
      </c>
      <c r="AA177" s="230" t="str">
        <f t="shared" si="533"/>
        <v/>
      </c>
      <c r="AB177" s="230" t="str">
        <f t="shared" si="533"/>
        <v/>
      </c>
      <c r="AC177" s="230" t="str">
        <f t="shared" si="533"/>
        <v/>
      </c>
      <c r="AD177" s="230" t="str">
        <f t="shared" si="533"/>
        <v/>
      </c>
      <c r="AE177" s="230" t="str">
        <f t="shared" si="533"/>
        <v/>
      </c>
      <c r="AF177" s="230" t="str">
        <f t="shared" si="533"/>
        <v/>
      </c>
      <c r="AG177" s="230" t="str">
        <f t="shared" si="534"/>
        <v/>
      </c>
      <c r="AH177" s="230" t="str">
        <f t="shared" si="534"/>
        <v/>
      </c>
      <c r="AI177" s="230" t="str">
        <f t="shared" si="534"/>
        <v/>
      </c>
      <c r="AJ177" s="230" t="str">
        <f t="shared" si="534"/>
        <v/>
      </c>
      <c r="AK177" s="230" t="str">
        <f t="shared" si="534"/>
        <v/>
      </c>
      <c r="AL177" s="230" t="str">
        <f t="shared" si="534"/>
        <v/>
      </c>
      <c r="AM177" s="230" t="str">
        <f t="shared" si="534"/>
        <v/>
      </c>
      <c r="AN177" s="230" t="str">
        <f t="shared" si="534"/>
        <v/>
      </c>
      <c r="AO177" s="230" t="str">
        <f t="shared" si="534"/>
        <v/>
      </c>
      <c r="AP177" s="230" t="str">
        <f t="shared" si="534"/>
        <v/>
      </c>
      <c r="AQ177" s="230" t="str">
        <f t="shared" si="535"/>
        <v/>
      </c>
      <c r="AR177" s="230" t="str">
        <f t="shared" si="535"/>
        <v/>
      </c>
      <c r="AS177" s="230" t="str">
        <f t="shared" si="535"/>
        <v/>
      </c>
      <c r="AT177" s="230" t="str">
        <f t="shared" si="535"/>
        <v/>
      </c>
      <c r="AU177" s="230" t="str">
        <f t="shared" si="535"/>
        <v/>
      </c>
      <c r="AV177" s="230" t="str">
        <f t="shared" si="535"/>
        <v/>
      </c>
      <c r="AW177" s="230" t="str">
        <f t="shared" si="535"/>
        <v/>
      </c>
      <c r="AX177" s="230" t="str">
        <f t="shared" si="535"/>
        <v/>
      </c>
      <c r="AY177" s="230" t="str">
        <f t="shared" si="535"/>
        <v/>
      </c>
      <c r="AZ177" s="230" t="str">
        <f t="shared" si="535"/>
        <v/>
      </c>
      <c r="BA177" s="230" t="str">
        <f t="shared" si="536"/>
        <v/>
      </c>
      <c r="BB177" s="230" t="str">
        <f t="shared" si="536"/>
        <v/>
      </c>
      <c r="BC177" s="230" t="str">
        <f t="shared" si="536"/>
        <v/>
      </c>
      <c r="BD177" s="230" t="str">
        <f t="shared" si="536"/>
        <v/>
      </c>
      <c r="BE177" s="230" t="str">
        <f t="shared" si="536"/>
        <v/>
      </c>
      <c r="BF177" s="230" t="str">
        <f t="shared" si="536"/>
        <v/>
      </c>
      <c r="BG177" s="230" t="str">
        <f t="shared" si="536"/>
        <v/>
      </c>
      <c r="BH177" s="230" t="str">
        <f t="shared" si="536"/>
        <v/>
      </c>
      <c r="BI177" s="230" t="str">
        <f t="shared" si="536"/>
        <v/>
      </c>
      <c r="BJ177" s="230" t="str">
        <f t="shared" si="536"/>
        <v/>
      </c>
      <c r="BS177" s="197"/>
      <c r="BT177" s="197"/>
      <c r="BV177" s="228">
        <v>3</v>
      </c>
      <c r="BW177" s="229" t="str">
        <f t="shared" si="537"/>
        <v>SY 330</v>
      </c>
      <c r="BX177" s="230">
        <f t="shared" si="538"/>
        <v>3473.0994152046783</v>
      </c>
      <c r="BY177" s="231" t="str">
        <f t="shared" si="539"/>
        <v>ns</v>
      </c>
      <c r="BZ177" s="231" t="str">
        <f t="shared" si="539"/>
        <v>ns</v>
      </c>
      <c r="CA177" s="231" t="str">
        <f t="shared" si="539"/>
        <v>ns</v>
      </c>
      <c r="CB177" s="231" t="str">
        <f t="shared" si="539"/>
        <v/>
      </c>
      <c r="CC177" s="231" t="str">
        <f t="shared" si="539"/>
        <v/>
      </c>
      <c r="CD177" s="231" t="str">
        <f t="shared" si="539"/>
        <v/>
      </c>
      <c r="CE177" s="231" t="str">
        <f t="shared" si="539"/>
        <v/>
      </c>
      <c r="CF177" s="231" t="str">
        <f t="shared" si="539"/>
        <v/>
      </c>
      <c r="CG177" s="231" t="str">
        <f t="shared" si="539"/>
        <v/>
      </c>
      <c r="CH177" s="231" t="str">
        <f t="shared" si="539"/>
        <v/>
      </c>
      <c r="CI177" s="231" t="str">
        <f t="shared" si="540"/>
        <v/>
      </c>
      <c r="CJ177" s="231" t="str">
        <f t="shared" si="540"/>
        <v/>
      </c>
      <c r="CK177" s="231" t="str">
        <f t="shared" si="540"/>
        <v/>
      </c>
      <c r="CL177" s="231" t="str">
        <f t="shared" si="540"/>
        <v/>
      </c>
      <c r="CM177" s="231" t="str">
        <f t="shared" si="540"/>
        <v/>
      </c>
      <c r="CN177" s="231" t="str">
        <f t="shared" si="540"/>
        <v/>
      </c>
      <c r="CO177" s="231" t="str">
        <f t="shared" si="540"/>
        <v/>
      </c>
      <c r="CP177" s="231" t="str">
        <f t="shared" si="540"/>
        <v/>
      </c>
      <c r="CQ177" s="231" t="str">
        <f t="shared" si="540"/>
        <v/>
      </c>
      <c r="CR177" s="231" t="str">
        <f t="shared" si="540"/>
        <v/>
      </c>
      <c r="CS177" s="231" t="str">
        <f t="shared" si="541"/>
        <v/>
      </c>
      <c r="CT177" s="231" t="str">
        <f t="shared" si="541"/>
        <v/>
      </c>
      <c r="CU177" s="231" t="str">
        <f t="shared" si="541"/>
        <v/>
      </c>
      <c r="CV177" s="231" t="str">
        <f t="shared" si="541"/>
        <v/>
      </c>
      <c r="CW177" s="231" t="str">
        <f t="shared" si="541"/>
        <v/>
      </c>
      <c r="CX177" s="231" t="str">
        <f t="shared" si="541"/>
        <v/>
      </c>
      <c r="CY177" s="231" t="str">
        <f t="shared" si="541"/>
        <v/>
      </c>
      <c r="CZ177" s="231" t="str">
        <f t="shared" si="541"/>
        <v/>
      </c>
      <c r="DA177" s="231" t="str">
        <f t="shared" si="541"/>
        <v/>
      </c>
      <c r="DB177" s="231" t="str">
        <f t="shared" si="541"/>
        <v/>
      </c>
      <c r="DC177" s="231" t="str">
        <f t="shared" si="542"/>
        <v/>
      </c>
      <c r="DD177" s="231" t="str">
        <f t="shared" si="542"/>
        <v/>
      </c>
      <c r="DE177" s="231" t="str">
        <f t="shared" si="542"/>
        <v/>
      </c>
      <c r="DF177" s="231" t="str">
        <f t="shared" si="542"/>
        <v/>
      </c>
      <c r="DG177" s="231" t="str">
        <f t="shared" si="542"/>
        <v/>
      </c>
      <c r="DH177" s="231" t="str">
        <f t="shared" si="542"/>
        <v/>
      </c>
      <c r="DI177" s="231" t="str">
        <f t="shared" si="542"/>
        <v/>
      </c>
      <c r="DJ177" s="231" t="str">
        <f t="shared" si="542"/>
        <v/>
      </c>
      <c r="DK177" s="231" t="str">
        <f t="shared" si="542"/>
        <v/>
      </c>
      <c r="DL177" s="231" t="str">
        <f t="shared" si="542"/>
        <v/>
      </c>
      <c r="DM177" s="231" t="str">
        <f t="shared" si="543"/>
        <v/>
      </c>
      <c r="DN177" s="231" t="str">
        <f t="shared" si="543"/>
        <v/>
      </c>
      <c r="DO177" s="231" t="str">
        <f t="shared" si="543"/>
        <v/>
      </c>
      <c r="DP177" s="231" t="str">
        <f t="shared" si="543"/>
        <v/>
      </c>
      <c r="DQ177" s="231" t="str">
        <f t="shared" si="543"/>
        <v/>
      </c>
      <c r="DR177" s="231" t="str">
        <f t="shared" si="543"/>
        <v/>
      </c>
      <c r="DS177" s="231" t="str">
        <f t="shared" si="543"/>
        <v/>
      </c>
      <c r="DT177" s="231" t="str">
        <f t="shared" si="543"/>
        <v/>
      </c>
      <c r="DU177" s="231" t="str">
        <f t="shared" si="543"/>
        <v/>
      </c>
      <c r="DV177" s="231" t="str">
        <f t="shared" si="543"/>
        <v/>
      </c>
      <c r="DW177" s="232"/>
      <c r="DX177" s="232"/>
      <c r="DZ177" s="212">
        <f t="shared" si="544"/>
        <v>4</v>
      </c>
      <c r="EA177" s="224" t="str">
        <f t="shared" si="522"/>
        <v>ACA 917</v>
      </c>
      <c r="EB177" s="225">
        <f t="shared" si="523"/>
        <v>0</v>
      </c>
      <c r="EC177" s="225">
        <f t="shared" si="523"/>
        <v>0</v>
      </c>
      <c r="ED177" s="225">
        <f t="shared" si="523"/>
        <v>0</v>
      </c>
      <c r="EE177" s="225">
        <f t="shared" si="523"/>
        <v>0</v>
      </c>
      <c r="EF177" s="225">
        <f t="shared" si="524"/>
        <v>0</v>
      </c>
      <c r="EG177" s="225">
        <f t="shared" si="525"/>
        <v>0</v>
      </c>
      <c r="EH177" s="212"/>
      <c r="EI177" s="212" t="s">
        <v>270</v>
      </c>
      <c r="EJ177" s="211">
        <f>SUMIFS(EB174:EE223,EB174:EE223,"&gt;1")</f>
        <v>0</v>
      </c>
      <c r="EK177" s="214"/>
      <c r="EL177" s="212">
        <f t="shared" si="545"/>
        <v>4</v>
      </c>
      <c r="EM177" s="224" t="str">
        <f t="shared" si="526"/>
        <v>ACA 917</v>
      </c>
      <c r="EN177" s="225">
        <f>IFERROR(INDEX(RTO4CF,$EL177,'ANVA-MDS'!EB$7),0)</f>
        <v>3223.2748538011697</v>
      </c>
      <c r="EO177" s="225">
        <f>IFERROR(INDEX(RTO4CF,$EL177,'ANVA-MDS'!EC$7),0)</f>
        <v>2581.7368421052633</v>
      </c>
      <c r="EP177" s="225">
        <f>IFERROR(INDEX(RTO4CF,$EL177,'ANVA-MDS'!ED$7),0)</f>
        <v>2993.1286549707602</v>
      </c>
      <c r="EQ177" s="225">
        <f>IFERROR(INDEX(RTO4CF,$EL177,'ANVA-MDS'!EE$7),0)</f>
        <v>0</v>
      </c>
      <c r="ER177" s="225">
        <f t="shared" si="527"/>
        <v>3</v>
      </c>
      <c r="ES177" s="225">
        <f t="shared" si="528"/>
        <v>8798.1403508771928</v>
      </c>
      <c r="ET177" s="212"/>
      <c r="EU177" s="212" t="s">
        <v>270</v>
      </c>
      <c r="EV177" s="211">
        <f>SUMIFS(EN174:EQ223,EN174:EQ223,"&gt;1")</f>
        <v>233588.87719298247</v>
      </c>
      <c r="EW177" s="271"/>
      <c r="EX177" s="225">
        <f t="shared" si="529"/>
        <v>8798.1403508771928</v>
      </c>
      <c r="EY177" s="212" t="s">
        <v>270</v>
      </c>
      <c r="EZ177" s="233">
        <f>EJ177+EV177</f>
        <v>233588.87719298247</v>
      </c>
    </row>
    <row r="178" spans="1:156" ht="12.75" customHeight="1" x14ac:dyDescent="0.25">
      <c r="A178" s="234" t="s">
        <v>271</v>
      </c>
      <c r="B178" s="228" t="s">
        <v>272</v>
      </c>
      <c r="C178" s="235" t="s">
        <v>273</v>
      </c>
      <c r="D178" s="228" t="s">
        <v>274</v>
      </c>
      <c r="E178" s="228" t="s">
        <v>275</v>
      </c>
      <c r="F178" s="228" t="s">
        <v>276</v>
      </c>
      <c r="G178" s="235" t="s">
        <v>277</v>
      </c>
      <c r="J178" s="228">
        <v>4</v>
      </c>
      <c r="K178" s="229" t="str">
        <f t="shared" si="530"/>
        <v>ACA 917</v>
      </c>
      <c r="L178" s="230">
        <f t="shared" si="531"/>
        <v>4.6000000000000001E-4</v>
      </c>
      <c r="M178" s="230" t="str">
        <f t="shared" si="532"/>
        <v>ns</v>
      </c>
      <c r="N178" s="230" t="str">
        <f t="shared" si="532"/>
        <v>ns</v>
      </c>
      <c r="O178" s="230" t="str">
        <f t="shared" si="532"/>
        <v>ns</v>
      </c>
      <c r="P178" s="230" t="str">
        <f t="shared" si="532"/>
        <v>ns</v>
      </c>
      <c r="Q178" s="230" t="str">
        <f t="shared" si="532"/>
        <v/>
      </c>
      <c r="R178" s="230" t="str">
        <f t="shared" si="532"/>
        <v/>
      </c>
      <c r="S178" s="230" t="str">
        <f t="shared" si="532"/>
        <v/>
      </c>
      <c r="T178" s="230" t="str">
        <f t="shared" si="532"/>
        <v/>
      </c>
      <c r="U178" s="230" t="str">
        <f t="shared" si="532"/>
        <v/>
      </c>
      <c r="V178" s="230" t="str">
        <f t="shared" si="532"/>
        <v/>
      </c>
      <c r="W178" s="230" t="str">
        <f t="shared" si="533"/>
        <v/>
      </c>
      <c r="X178" s="230" t="str">
        <f t="shared" si="533"/>
        <v/>
      </c>
      <c r="Y178" s="230" t="str">
        <f t="shared" si="533"/>
        <v/>
      </c>
      <c r="Z178" s="230" t="str">
        <f t="shared" si="533"/>
        <v/>
      </c>
      <c r="AA178" s="230" t="str">
        <f t="shared" si="533"/>
        <v/>
      </c>
      <c r="AB178" s="230" t="str">
        <f t="shared" si="533"/>
        <v/>
      </c>
      <c r="AC178" s="230" t="str">
        <f t="shared" si="533"/>
        <v/>
      </c>
      <c r="AD178" s="230" t="str">
        <f t="shared" si="533"/>
        <v/>
      </c>
      <c r="AE178" s="230" t="str">
        <f t="shared" si="533"/>
        <v/>
      </c>
      <c r="AF178" s="230" t="str">
        <f t="shared" si="533"/>
        <v/>
      </c>
      <c r="AG178" s="230" t="str">
        <f t="shared" si="534"/>
        <v/>
      </c>
      <c r="AH178" s="230" t="str">
        <f t="shared" si="534"/>
        <v/>
      </c>
      <c r="AI178" s="230" t="str">
        <f t="shared" si="534"/>
        <v/>
      </c>
      <c r="AJ178" s="230" t="str">
        <f t="shared" si="534"/>
        <v/>
      </c>
      <c r="AK178" s="230" t="str">
        <f t="shared" si="534"/>
        <v/>
      </c>
      <c r="AL178" s="230" t="str">
        <f t="shared" si="534"/>
        <v/>
      </c>
      <c r="AM178" s="230" t="str">
        <f t="shared" si="534"/>
        <v/>
      </c>
      <c r="AN178" s="230" t="str">
        <f t="shared" si="534"/>
        <v/>
      </c>
      <c r="AO178" s="230" t="str">
        <f t="shared" si="534"/>
        <v/>
      </c>
      <c r="AP178" s="230" t="str">
        <f t="shared" si="534"/>
        <v/>
      </c>
      <c r="AQ178" s="230" t="str">
        <f t="shared" si="535"/>
        <v/>
      </c>
      <c r="AR178" s="230" t="str">
        <f t="shared" si="535"/>
        <v/>
      </c>
      <c r="AS178" s="230" t="str">
        <f t="shared" si="535"/>
        <v/>
      </c>
      <c r="AT178" s="230" t="str">
        <f t="shared" si="535"/>
        <v/>
      </c>
      <c r="AU178" s="230" t="str">
        <f t="shared" si="535"/>
        <v/>
      </c>
      <c r="AV178" s="230" t="str">
        <f t="shared" si="535"/>
        <v/>
      </c>
      <c r="AW178" s="230" t="str">
        <f t="shared" si="535"/>
        <v/>
      </c>
      <c r="AX178" s="230" t="str">
        <f t="shared" si="535"/>
        <v/>
      </c>
      <c r="AY178" s="230" t="str">
        <f t="shared" si="535"/>
        <v/>
      </c>
      <c r="AZ178" s="230" t="str">
        <f t="shared" si="535"/>
        <v/>
      </c>
      <c r="BA178" s="230" t="str">
        <f t="shared" si="536"/>
        <v/>
      </c>
      <c r="BB178" s="230" t="str">
        <f t="shared" si="536"/>
        <v/>
      </c>
      <c r="BC178" s="230" t="str">
        <f t="shared" si="536"/>
        <v/>
      </c>
      <c r="BD178" s="230" t="str">
        <f t="shared" si="536"/>
        <v/>
      </c>
      <c r="BE178" s="230" t="str">
        <f t="shared" si="536"/>
        <v/>
      </c>
      <c r="BF178" s="230" t="str">
        <f t="shared" si="536"/>
        <v/>
      </c>
      <c r="BG178" s="230" t="str">
        <f t="shared" si="536"/>
        <v/>
      </c>
      <c r="BH178" s="230" t="str">
        <f t="shared" si="536"/>
        <v/>
      </c>
      <c r="BI178" s="230" t="str">
        <f t="shared" si="536"/>
        <v/>
      </c>
      <c r="BJ178" s="230" t="str">
        <f t="shared" si="536"/>
        <v/>
      </c>
      <c r="BM178" s="234" t="s">
        <v>271</v>
      </c>
      <c r="BN178" s="228" t="s">
        <v>272</v>
      </c>
      <c r="BO178" s="235" t="s">
        <v>273</v>
      </c>
      <c r="BP178" s="228" t="s">
        <v>274</v>
      </c>
      <c r="BQ178" s="228" t="s">
        <v>275</v>
      </c>
      <c r="BR178" s="228" t="s">
        <v>276</v>
      </c>
      <c r="BS178" s="235" t="s">
        <v>277</v>
      </c>
      <c r="BT178" s="197"/>
      <c r="BV178" s="228">
        <v>4</v>
      </c>
      <c r="BW178" s="229" t="str">
        <f t="shared" si="537"/>
        <v>Tuc Granivo</v>
      </c>
      <c r="BX178" s="230">
        <f t="shared" si="538"/>
        <v>3238.3957115009748</v>
      </c>
      <c r="BY178" s="231" t="str">
        <f t="shared" si="539"/>
        <v>s</v>
      </c>
      <c r="BZ178" s="231" t="str">
        <f t="shared" si="539"/>
        <v>s</v>
      </c>
      <c r="CA178" s="231" t="str">
        <f t="shared" si="539"/>
        <v>ns</v>
      </c>
      <c r="CB178" s="231" t="str">
        <f t="shared" si="539"/>
        <v>ns</v>
      </c>
      <c r="CC178" s="231" t="str">
        <f t="shared" si="539"/>
        <v/>
      </c>
      <c r="CD178" s="231" t="str">
        <f t="shared" si="539"/>
        <v/>
      </c>
      <c r="CE178" s="231" t="str">
        <f t="shared" si="539"/>
        <v/>
      </c>
      <c r="CF178" s="231" t="str">
        <f t="shared" si="539"/>
        <v/>
      </c>
      <c r="CG178" s="231" t="str">
        <f t="shared" si="539"/>
        <v/>
      </c>
      <c r="CH178" s="231" t="str">
        <f t="shared" si="539"/>
        <v/>
      </c>
      <c r="CI178" s="231" t="str">
        <f t="shared" si="540"/>
        <v/>
      </c>
      <c r="CJ178" s="231" t="str">
        <f t="shared" si="540"/>
        <v/>
      </c>
      <c r="CK178" s="231" t="str">
        <f t="shared" si="540"/>
        <v/>
      </c>
      <c r="CL178" s="231" t="str">
        <f t="shared" si="540"/>
        <v/>
      </c>
      <c r="CM178" s="231" t="str">
        <f t="shared" si="540"/>
        <v/>
      </c>
      <c r="CN178" s="231" t="str">
        <f t="shared" si="540"/>
        <v/>
      </c>
      <c r="CO178" s="231" t="str">
        <f t="shared" si="540"/>
        <v/>
      </c>
      <c r="CP178" s="231" t="str">
        <f t="shared" si="540"/>
        <v/>
      </c>
      <c r="CQ178" s="231" t="str">
        <f t="shared" si="540"/>
        <v/>
      </c>
      <c r="CR178" s="231" t="str">
        <f t="shared" si="540"/>
        <v/>
      </c>
      <c r="CS178" s="231" t="str">
        <f t="shared" si="541"/>
        <v/>
      </c>
      <c r="CT178" s="231" t="str">
        <f t="shared" si="541"/>
        <v/>
      </c>
      <c r="CU178" s="231" t="str">
        <f t="shared" si="541"/>
        <v/>
      </c>
      <c r="CV178" s="231" t="str">
        <f t="shared" si="541"/>
        <v/>
      </c>
      <c r="CW178" s="231" t="str">
        <f t="shared" si="541"/>
        <v/>
      </c>
      <c r="CX178" s="231" t="str">
        <f t="shared" si="541"/>
        <v/>
      </c>
      <c r="CY178" s="231" t="str">
        <f t="shared" si="541"/>
        <v/>
      </c>
      <c r="CZ178" s="231" t="str">
        <f t="shared" si="541"/>
        <v/>
      </c>
      <c r="DA178" s="231" t="str">
        <f t="shared" si="541"/>
        <v/>
      </c>
      <c r="DB178" s="231" t="str">
        <f t="shared" si="541"/>
        <v/>
      </c>
      <c r="DC178" s="231" t="str">
        <f t="shared" si="542"/>
        <v/>
      </c>
      <c r="DD178" s="231" t="str">
        <f t="shared" si="542"/>
        <v/>
      </c>
      <c r="DE178" s="231" t="str">
        <f t="shared" si="542"/>
        <v/>
      </c>
      <c r="DF178" s="231" t="str">
        <f t="shared" si="542"/>
        <v/>
      </c>
      <c r="DG178" s="231" t="str">
        <f t="shared" si="542"/>
        <v/>
      </c>
      <c r="DH178" s="231" t="str">
        <f t="shared" si="542"/>
        <v/>
      </c>
      <c r="DI178" s="231" t="str">
        <f t="shared" si="542"/>
        <v/>
      </c>
      <c r="DJ178" s="231" t="str">
        <f t="shared" si="542"/>
        <v/>
      </c>
      <c r="DK178" s="231" t="str">
        <f t="shared" si="542"/>
        <v/>
      </c>
      <c r="DL178" s="231" t="str">
        <f t="shared" si="542"/>
        <v/>
      </c>
      <c r="DM178" s="231" t="str">
        <f t="shared" si="543"/>
        <v/>
      </c>
      <c r="DN178" s="231" t="str">
        <f t="shared" si="543"/>
        <v/>
      </c>
      <c r="DO178" s="231" t="str">
        <f t="shared" si="543"/>
        <v/>
      </c>
      <c r="DP178" s="231" t="str">
        <f t="shared" si="543"/>
        <v/>
      </c>
      <c r="DQ178" s="231" t="str">
        <f t="shared" si="543"/>
        <v/>
      </c>
      <c r="DR178" s="231" t="str">
        <f t="shared" si="543"/>
        <v/>
      </c>
      <c r="DS178" s="231" t="str">
        <f t="shared" si="543"/>
        <v/>
      </c>
      <c r="DT178" s="231" t="str">
        <f t="shared" si="543"/>
        <v/>
      </c>
      <c r="DU178" s="231" t="str">
        <f t="shared" si="543"/>
        <v/>
      </c>
      <c r="DV178" s="231" t="str">
        <f t="shared" si="543"/>
        <v/>
      </c>
      <c r="DW178" s="232"/>
      <c r="DX178" s="232"/>
      <c r="DZ178" s="212">
        <f t="shared" si="544"/>
        <v>5</v>
      </c>
      <c r="EA178" s="224" t="str">
        <f t="shared" si="522"/>
        <v>ACA 920</v>
      </c>
      <c r="EB178" s="225">
        <f t="shared" si="523"/>
        <v>0</v>
      </c>
      <c r="EC178" s="225">
        <f t="shared" si="523"/>
        <v>0</v>
      </c>
      <c r="ED178" s="225">
        <f t="shared" si="523"/>
        <v>0</v>
      </c>
      <c r="EE178" s="225">
        <f t="shared" si="523"/>
        <v>0</v>
      </c>
      <c r="EF178" s="225">
        <f t="shared" si="524"/>
        <v>0</v>
      </c>
      <c r="EG178" s="225">
        <f t="shared" si="525"/>
        <v>0</v>
      </c>
      <c r="EH178" s="212"/>
      <c r="EI178" s="212" t="s">
        <v>278</v>
      </c>
      <c r="EJ178" s="211" t="str">
        <f>IF(EF224=0,"sd",EJ177/EJ176)</f>
        <v>sd</v>
      </c>
      <c r="EK178" s="214"/>
      <c r="EL178" s="212">
        <f t="shared" si="545"/>
        <v>5</v>
      </c>
      <c r="EM178" s="224" t="str">
        <f t="shared" si="526"/>
        <v>ACA 920</v>
      </c>
      <c r="EN178" s="225">
        <f>IFERROR(INDEX(RTO4CF,$EL178,'ANVA-MDS'!EB$7),0)</f>
        <v>3368.2339181286543</v>
      </c>
      <c r="EO178" s="225">
        <f>IFERROR(INDEX(RTO4CF,$EL178,'ANVA-MDS'!EC$7),0)</f>
        <v>2987.7894736842104</v>
      </c>
      <c r="EP178" s="225">
        <f>IFERROR(INDEX(RTO4CF,$EL178,'ANVA-MDS'!ED$7),0)</f>
        <v>2789.7543859649118</v>
      </c>
      <c r="EQ178" s="225">
        <f>IFERROR(INDEX(RTO4CF,$EL178,'ANVA-MDS'!EE$7),0)</f>
        <v>0</v>
      </c>
      <c r="ER178" s="225">
        <f t="shared" si="527"/>
        <v>3</v>
      </c>
      <c r="ES178" s="225">
        <f t="shared" si="528"/>
        <v>9145.7777777777774</v>
      </c>
      <c r="ET178" s="212"/>
      <c r="EU178" s="212" t="s">
        <v>278</v>
      </c>
      <c r="EV178" s="211">
        <f>IF(ER224=0,"sd",EV177/EV176)</f>
        <v>2511.7083569137899</v>
      </c>
      <c r="EW178" s="214"/>
      <c r="EX178" s="225">
        <f t="shared" si="529"/>
        <v>9145.7777777777774</v>
      </c>
      <c r="EY178" s="212" t="s">
        <v>278</v>
      </c>
      <c r="EZ178" s="211" t="str">
        <f>IF(EZ193=0,"sd",EZ177/EZ176)</f>
        <v>sd</v>
      </c>
    </row>
    <row r="179" spans="1:156" ht="12.75" customHeight="1" x14ac:dyDescent="0.25">
      <c r="A179" s="236" t="s">
        <v>108</v>
      </c>
      <c r="B179" s="220" t="str">
        <f>'ANVA-MDS'!EJ180</f>
        <v>sd</v>
      </c>
      <c r="C179" s="237" t="str">
        <f>'ANVA-MDS'!EJ184</f>
        <v>sd</v>
      </c>
      <c r="D179" s="238" t="str">
        <f>IFERROR(C179/B179,"sd")</f>
        <v>sd</v>
      </c>
      <c r="E179" s="238" t="str">
        <f>IFERROR(D179/D181,"sd")</f>
        <v>sd</v>
      </c>
      <c r="F179" s="239" t="str">
        <f>IFERROR(FDIST(E179,B179,B181),"sd")</f>
        <v>sd</v>
      </c>
      <c r="G179" s="228">
        <v>0.05</v>
      </c>
      <c r="H179" s="196" t="str">
        <f>IF(F179&gt;G179,"ns",IF(F179&lt;0.001,"***",IF(F179&lt;0.01,"**",IF(F179&lt;0.05,"*",""))))</f>
        <v>ns</v>
      </c>
      <c r="J179" s="228">
        <v>5</v>
      </c>
      <c r="K179" s="229" t="str">
        <f t="shared" si="530"/>
        <v>ACA 920</v>
      </c>
      <c r="L179" s="230">
        <f t="shared" si="531"/>
        <v>4.5000000000000004E-4</v>
      </c>
      <c r="M179" s="230" t="str">
        <f t="shared" si="532"/>
        <v>ns</v>
      </c>
      <c r="N179" s="230" t="str">
        <f t="shared" si="532"/>
        <v>ns</v>
      </c>
      <c r="O179" s="230" t="str">
        <f t="shared" si="532"/>
        <v>ns</v>
      </c>
      <c r="P179" s="230" t="str">
        <f t="shared" si="532"/>
        <v>ns</v>
      </c>
      <c r="Q179" s="230" t="str">
        <f t="shared" si="532"/>
        <v>ns</v>
      </c>
      <c r="R179" s="230" t="str">
        <f t="shared" si="532"/>
        <v/>
      </c>
      <c r="S179" s="230" t="str">
        <f t="shared" si="532"/>
        <v/>
      </c>
      <c r="T179" s="230" t="str">
        <f t="shared" si="532"/>
        <v/>
      </c>
      <c r="U179" s="230" t="str">
        <f t="shared" si="532"/>
        <v/>
      </c>
      <c r="V179" s="230" t="str">
        <f t="shared" si="532"/>
        <v/>
      </c>
      <c r="W179" s="230" t="str">
        <f t="shared" si="533"/>
        <v/>
      </c>
      <c r="X179" s="230" t="str">
        <f t="shared" si="533"/>
        <v/>
      </c>
      <c r="Y179" s="230" t="str">
        <f t="shared" si="533"/>
        <v/>
      </c>
      <c r="Z179" s="230" t="str">
        <f t="shared" si="533"/>
        <v/>
      </c>
      <c r="AA179" s="230" t="str">
        <f t="shared" si="533"/>
        <v/>
      </c>
      <c r="AB179" s="230" t="str">
        <f t="shared" si="533"/>
        <v/>
      </c>
      <c r="AC179" s="230" t="str">
        <f t="shared" si="533"/>
        <v/>
      </c>
      <c r="AD179" s="230" t="str">
        <f t="shared" si="533"/>
        <v/>
      </c>
      <c r="AE179" s="230" t="str">
        <f t="shared" si="533"/>
        <v/>
      </c>
      <c r="AF179" s="230" t="str">
        <f t="shared" si="533"/>
        <v/>
      </c>
      <c r="AG179" s="230" t="str">
        <f t="shared" si="534"/>
        <v/>
      </c>
      <c r="AH179" s="230" t="str">
        <f t="shared" si="534"/>
        <v/>
      </c>
      <c r="AI179" s="230" t="str">
        <f t="shared" si="534"/>
        <v/>
      </c>
      <c r="AJ179" s="230" t="str">
        <f t="shared" si="534"/>
        <v/>
      </c>
      <c r="AK179" s="230" t="str">
        <f t="shared" si="534"/>
        <v/>
      </c>
      <c r="AL179" s="230" t="str">
        <f t="shared" si="534"/>
        <v/>
      </c>
      <c r="AM179" s="230" t="str">
        <f t="shared" si="534"/>
        <v/>
      </c>
      <c r="AN179" s="230" t="str">
        <f t="shared" si="534"/>
        <v/>
      </c>
      <c r="AO179" s="230" t="str">
        <f t="shared" si="534"/>
        <v/>
      </c>
      <c r="AP179" s="230" t="str">
        <f t="shared" si="534"/>
        <v/>
      </c>
      <c r="AQ179" s="230" t="str">
        <f t="shared" si="535"/>
        <v/>
      </c>
      <c r="AR179" s="230" t="str">
        <f t="shared" si="535"/>
        <v/>
      </c>
      <c r="AS179" s="230" t="str">
        <f t="shared" si="535"/>
        <v/>
      </c>
      <c r="AT179" s="230" t="str">
        <f t="shared" si="535"/>
        <v/>
      </c>
      <c r="AU179" s="230" t="str">
        <f t="shared" si="535"/>
        <v/>
      </c>
      <c r="AV179" s="230" t="str">
        <f t="shared" si="535"/>
        <v/>
      </c>
      <c r="AW179" s="230" t="str">
        <f t="shared" si="535"/>
        <v/>
      </c>
      <c r="AX179" s="230" t="str">
        <f t="shared" si="535"/>
        <v/>
      </c>
      <c r="AY179" s="230" t="str">
        <f t="shared" si="535"/>
        <v/>
      </c>
      <c r="AZ179" s="230" t="str">
        <f t="shared" si="535"/>
        <v/>
      </c>
      <c r="BA179" s="230" t="str">
        <f t="shared" si="536"/>
        <v/>
      </c>
      <c r="BB179" s="230" t="str">
        <f t="shared" si="536"/>
        <v/>
      </c>
      <c r="BC179" s="230" t="str">
        <f t="shared" si="536"/>
        <v/>
      </c>
      <c r="BD179" s="230" t="str">
        <f t="shared" si="536"/>
        <v/>
      </c>
      <c r="BE179" s="230" t="str">
        <f t="shared" si="536"/>
        <v/>
      </c>
      <c r="BF179" s="230" t="str">
        <f t="shared" si="536"/>
        <v/>
      </c>
      <c r="BG179" s="230" t="str">
        <f t="shared" si="536"/>
        <v/>
      </c>
      <c r="BH179" s="230" t="str">
        <f t="shared" si="536"/>
        <v/>
      </c>
      <c r="BI179" s="230" t="str">
        <f t="shared" si="536"/>
        <v/>
      </c>
      <c r="BJ179" s="230" t="str">
        <f t="shared" si="536"/>
        <v/>
      </c>
      <c r="BM179" s="236" t="s">
        <v>108</v>
      </c>
      <c r="BN179" s="220">
        <f>'ANVA-MDS'!EV180</f>
        <v>30</v>
      </c>
      <c r="BO179" s="237">
        <f>'ANVA-MDS'!EV184</f>
        <v>52077277.252092957</v>
      </c>
      <c r="BP179" s="238">
        <f>IFERROR(BO179/BN179,"sd")</f>
        <v>1735909.2417364318</v>
      </c>
      <c r="BQ179" s="238">
        <f>IFERROR(BP179/BP181,"sd")</f>
        <v>15.767103699855586</v>
      </c>
      <c r="BR179" s="239">
        <f>IFERROR(FDIST(BQ179,BN179,BN181),"sd")</f>
        <v>7.985221738415001E-19</v>
      </c>
      <c r="BS179" s="228">
        <v>0.05</v>
      </c>
      <c r="BT179" s="196" t="str">
        <f>IF(BR179&gt;BS179,"ns",IF(BR179&lt;0.001,"***",IF(BR179&lt;0.01,"**",IF(BR179&lt;0.05,"*",""))))</f>
        <v>***</v>
      </c>
      <c r="BV179" s="228">
        <v>5</v>
      </c>
      <c r="BW179" s="229" t="str">
        <f t="shared" si="537"/>
        <v>Tuc Elitte 43</v>
      </c>
      <c r="BX179" s="230">
        <f t="shared" si="538"/>
        <v>3194.5321637426896</v>
      </c>
      <c r="BY179" s="231" t="str">
        <f t="shared" si="539"/>
        <v>s</v>
      </c>
      <c r="BZ179" s="231" t="str">
        <f t="shared" si="539"/>
        <v>s</v>
      </c>
      <c r="CA179" s="231" t="str">
        <f t="shared" si="539"/>
        <v>ns</v>
      </c>
      <c r="CB179" s="231" t="str">
        <f t="shared" si="539"/>
        <v>ns</v>
      </c>
      <c r="CC179" s="231" t="str">
        <f t="shared" si="539"/>
        <v>ns</v>
      </c>
      <c r="CD179" s="231" t="str">
        <f t="shared" si="539"/>
        <v/>
      </c>
      <c r="CE179" s="231" t="str">
        <f t="shared" si="539"/>
        <v/>
      </c>
      <c r="CF179" s="231" t="str">
        <f t="shared" si="539"/>
        <v/>
      </c>
      <c r="CG179" s="231" t="str">
        <f t="shared" si="539"/>
        <v/>
      </c>
      <c r="CH179" s="231" t="str">
        <f t="shared" si="539"/>
        <v/>
      </c>
      <c r="CI179" s="231" t="str">
        <f t="shared" si="540"/>
        <v/>
      </c>
      <c r="CJ179" s="231" t="str">
        <f t="shared" si="540"/>
        <v/>
      </c>
      <c r="CK179" s="231" t="str">
        <f t="shared" si="540"/>
        <v/>
      </c>
      <c r="CL179" s="231" t="str">
        <f t="shared" si="540"/>
        <v/>
      </c>
      <c r="CM179" s="231" t="str">
        <f t="shared" si="540"/>
        <v/>
      </c>
      <c r="CN179" s="231" t="str">
        <f t="shared" si="540"/>
        <v/>
      </c>
      <c r="CO179" s="231" t="str">
        <f t="shared" si="540"/>
        <v/>
      </c>
      <c r="CP179" s="231" t="str">
        <f t="shared" si="540"/>
        <v/>
      </c>
      <c r="CQ179" s="231" t="str">
        <f t="shared" si="540"/>
        <v/>
      </c>
      <c r="CR179" s="231" t="str">
        <f t="shared" si="540"/>
        <v/>
      </c>
      <c r="CS179" s="231" t="str">
        <f t="shared" si="541"/>
        <v/>
      </c>
      <c r="CT179" s="231" t="str">
        <f t="shared" si="541"/>
        <v/>
      </c>
      <c r="CU179" s="231" t="str">
        <f t="shared" si="541"/>
        <v/>
      </c>
      <c r="CV179" s="231" t="str">
        <f t="shared" si="541"/>
        <v/>
      </c>
      <c r="CW179" s="231" t="str">
        <f t="shared" si="541"/>
        <v/>
      </c>
      <c r="CX179" s="231" t="str">
        <f t="shared" si="541"/>
        <v/>
      </c>
      <c r="CY179" s="231" t="str">
        <f t="shared" si="541"/>
        <v/>
      </c>
      <c r="CZ179" s="231" t="str">
        <f t="shared" si="541"/>
        <v/>
      </c>
      <c r="DA179" s="231" t="str">
        <f t="shared" si="541"/>
        <v/>
      </c>
      <c r="DB179" s="231" t="str">
        <f t="shared" si="541"/>
        <v/>
      </c>
      <c r="DC179" s="231" t="str">
        <f t="shared" si="542"/>
        <v/>
      </c>
      <c r="DD179" s="231" t="str">
        <f t="shared" si="542"/>
        <v/>
      </c>
      <c r="DE179" s="231" t="str">
        <f t="shared" si="542"/>
        <v/>
      </c>
      <c r="DF179" s="231" t="str">
        <f t="shared" si="542"/>
        <v/>
      </c>
      <c r="DG179" s="231" t="str">
        <f t="shared" si="542"/>
        <v/>
      </c>
      <c r="DH179" s="231" t="str">
        <f t="shared" si="542"/>
        <v/>
      </c>
      <c r="DI179" s="231" t="str">
        <f t="shared" si="542"/>
        <v/>
      </c>
      <c r="DJ179" s="231" t="str">
        <f t="shared" si="542"/>
        <v/>
      </c>
      <c r="DK179" s="231" t="str">
        <f t="shared" si="542"/>
        <v/>
      </c>
      <c r="DL179" s="231" t="str">
        <f t="shared" si="542"/>
        <v/>
      </c>
      <c r="DM179" s="231" t="str">
        <f t="shared" si="543"/>
        <v/>
      </c>
      <c r="DN179" s="231" t="str">
        <f t="shared" si="543"/>
        <v/>
      </c>
      <c r="DO179" s="231" t="str">
        <f t="shared" si="543"/>
        <v/>
      </c>
      <c r="DP179" s="231" t="str">
        <f t="shared" si="543"/>
        <v/>
      </c>
      <c r="DQ179" s="231" t="str">
        <f t="shared" si="543"/>
        <v/>
      </c>
      <c r="DR179" s="231" t="str">
        <f t="shared" si="543"/>
        <v/>
      </c>
      <c r="DS179" s="231" t="str">
        <f t="shared" si="543"/>
        <v/>
      </c>
      <c r="DT179" s="231" t="str">
        <f t="shared" si="543"/>
        <v/>
      </c>
      <c r="DU179" s="231" t="str">
        <f t="shared" si="543"/>
        <v/>
      </c>
      <c r="DV179" s="231" t="str">
        <f t="shared" si="543"/>
        <v/>
      </c>
      <c r="DW179" s="232"/>
      <c r="DX179" s="232"/>
      <c r="DZ179" s="212">
        <f t="shared" si="544"/>
        <v>6</v>
      </c>
      <c r="EA179" s="224" t="str">
        <f t="shared" si="522"/>
        <v>BAGUETTE 450</v>
      </c>
      <c r="EB179" s="225">
        <f t="shared" si="523"/>
        <v>0</v>
      </c>
      <c r="EC179" s="225">
        <f t="shared" si="523"/>
        <v>0</v>
      </c>
      <c r="ED179" s="225">
        <f t="shared" si="523"/>
        <v>0</v>
      </c>
      <c r="EE179" s="225">
        <f t="shared" si="523"/>
        <v>0</v>
      </c>
      <c r="EF179" s="225">
        <f t="shared" si="524"/>
        <v>0</v>
      </c>
      <c r="EG179" s="225">
        <f t="shared" si="525"/>
        <v>0</v>
      </c>
      <c r="EH179" s="212"/>
      <c r="EI179" s="212" t="s">
        <v>279</v>
      </c>
      <c r="EJ179" s="211" t="str">
        <f>IF(EF224=0,"sd",EJ177^2/EJ176)</f>
        <v>sd</v>
      </c>
      <c r="EK179" s="214"/>
      <c r="EL179" s="212">
        <f t="shared" si="545"/>
        <v>6</v>
      </c>
      <c r="EM179" s="224" t="str">
        <f t="shared" si="526"/>
        <v>BAGUETTE 450</v>
      </c>
      <c r="EN179" s="225">
        <f>IFERROR(INDEX(RTO4CF,$EL179,'ANVA-MDS'!EB$7),0)</f>
        <v>2150.5497076023389</v>
      </c>
      <c r="EO179" s="225">
        <f>IFERROR(INDEX(RTO4CF,$EL179,'ANVA-MDS'!EC$7),0)</f>
        <v>2674.8187134502919</v>
      </c>
      <c r="EP179" s="225">
        <f>IFERROR(INDEX(RTO4CF,$EL179,'ANVA-MDS'!ED$7),0)</f>
        <v>2110.3859649122801</v>
      </c>
      <c r="EQ179" s="225">
        <f>IFERROR(INDEX(RTO4CF,$EL179,'ANVA-MDS'!EE$7),0)</f>
        <v>0</v>
      </c>
      <c r="ER179" s="225">
        <f t="shared" si="527"/>
        <v>3</v>
      </c>
      <c r="ES179" s="225">
        <f t="shared" si="528"/>
        <v>6935.7543859649104</v>
      </c>
      <c r="ET179" s="212"/>
      <c r="EU179" s="212" t="s">
        <v>279</v>
      </c>
      <c r="EV179" s="211">
        <f>IF(ER224=0,"sd",EV177^2/EV176)</f>
        <v>586707134.92772305</v>
      </c>
      <c r="EW179" s="214"/>
      <c r="EX179" s="225">
        <f t="shared" si="529"/>
        <v>6935.7543859649104</v>
      </c>
      <c r="EY179" s="212" t="s">
        <v>279</v>
      </c>
      <c r="EZ179" s="211" t="str">
        <f>IF(EZ193=0,"sd",EZ177^2/EZ176)</f>
        <v>sd</v>
      </c>
    </row>
    <row r="180" spans="1:156" ht="12.75" customHeight="1" x14ac:dyDescent="0.25">
      <c r="A180" s="236" t="s">
        <v>280</v>
      </c>
      <c r="B180" s="220" t="str">
        <f>'ANVA-MDS'!EJ181</f>
        <v>sd</v>
      </c>
      <c r="C180" s="237" t="str">
        <f>'ANVA-MDS'!EJ185</f>
        <v>sd</v>
      </c>
      <c r="D180" s="238" t="str">
        <f t="shared" ref="D180:D181" si="546">IFERROR(C180/B180,"sd")</f>
        <v>sd</v>
      </c>
      <c r="E180" s="238" t="str">
        <f>IFERROR(D180/D181,"sd")</f>
        <v>sd</v>
      </c>
      <c r="F180" s="239" t="str">
        <f>IFERROR(FDIST(E180,B180,B181),"sd")</f>
        <v>sd</v>
      </c>
      <c r="G180" s="228">
        <v>0.05</v>
      </c>
      <c r="H180" s="196" t="str">
        <f>IF(F180&gt;G180,"ns",IF(F180&lt;0.001,"***",IF(F180&lt;0.01,"**",IF(F180&lt;0.05,"*",""))))</f>
        <v>ns</v>
      </c>
      <c r="J180" s="228">
        <v>6</v>
      </c>
      <c r="K180" s="229" t="str">
        <f t="shared" si="530"/>
        <v>BAGUETTE 450</v>
      </c>
      <c r="L180" s="230">
        <f t="shared" si="531"/>
        <v>4.4000000000000002E-4</v>
      </c>
      <c r="M180" s="230" t="str">
        <f t="shared" si="532"/>
        <v>ns</v>
      </c>
      <c r="N180" s="230" t="str">
        <f t="shared" si="532"/>
        <v>ns</v>
      </c>
      <c r="O180" s="230" t="str">
        <f t="shared" si="532"/>
        <v>ns</v>
      </c>
      <c r="P180" s="230" t="str">
        <f t="shared" si="532"/>
        <v>ns</v>
      </c>
      <c r="Q180" s="230" t="str">
        <f t="shared" si="532"/>
        <v>ns</v>
      </c>
      <c r="R180" s="230" t="str">
        <f t="shared" si="532"/>
        <v>ns</v>
      </c>
      <c r="S180" s="230" t="str">
        <f t="shared" si="532"/>
        <v/>
      </c>
      <c r="T180" s="230" t="str">
        <f t="shared" si="532"/>
        <v/>
      </c>
      <c r="U180" s="230" t="str">
        <f t="shared" si="532"/>
        <v/>
      </c>
      <c r="V180" s="230" t="str">
        <f t="shared" si="532"/>
        <v/>
      </c>
      <c r="W180" s="230" t="str">
        <f t="shared" si="533"/>
        <v/>
      </c>
      <c r="X180" s="230" t="str">
        <f t="shared" si="533"/>
        <v/>
      </c>
      <c r="Y180" s="230" t="str">
        <f t="shared" si="533"/>
        <v/>
      </c>
      <c r="Z180" s="230" t="str">
        <f t="shared" si="533"/>
        <v/>
      </c>
      <c r="AA180" s="230" t="str">
        <f t="shared" si="533"/>
        <v/>
      </c>
      <c r="AB180" s="230" t="str">
        <f t="shared" si="533"/>
        <v/>
      </c>
      <c r="AC180" s="230" t="str">
        <f t="shared" si="533"/>
        <v/>
      </c>
      <c r="AD180" s="230" t="str">
        <f t="shared" si="533"/>
        <v/>
      </c>
      <c r="AE180" s="230" t="str">
        <f t="shared" si="533"/>
        <v/>
      </c>
      <c r="AF180" s="230" t="str">
        <f t="shared" si="533"/>
        <v/>
      </c>
      <c r="AG180" s="230" t="str">
        <f t="shared" si="534"/>
        <v/>
      </c>
      <c r="AH180" s="230" t="str">
        <f t="shared" si="534"/>
        <v/>
      </c>
      <c r="AI180" s="230" t="str">
        <f t="shared" si="534"/>
        <v/>
      </c>
      <c r="AJ180" s="230" t="str">
        <f t="shared" si="534"/>
        <v/>
      </c>
      <c r="AK180" s="230" t="str">
        <f t="shared" si="534"/>
        <v/>
      </c>
      <c r="AL180" s="230" t="str">
        <f t="shared" si="534"/>
        <v/>
      </c>
      <c r="AM180" s="230" t="str">
        <f t="shared" si="534"/>
        <v/>
      </c>
      <c r="AN180" s="230" t="str">
        <f t="shared" si="534"/>
        <v/>
      </c>
      <c r="AO180" s="230" t="str">
        <f t="shared" si="534"/>
        <v/>
      </c>
      <c r="AP180" s="230" t="str">
        <f t="shared" si="534"/>
        <v/>
      </c>
      <c r="AQ180" s="230" t="str">
        <f t="shared" si="535"/>
        <v/>
      </c>
      <c r="AR180" s="230" t="str">
        <f t="shared" si="535"/>
        <v/>
      </c>
      <c r="AS180" s="230" t="str">
        <f t="shared" si="535"/>
        <v/>
      </c>
      <c r="AT180" s="230" t="str">
        <f t="shared" si="535"/>
        <v/>
      </c>
      <c r="AU180" s="230" t="str">
        <f t="shared" si="535"/>
        <v/>
      </c>
      <c r="AV180" s="230" t="str">
        <f t="shared" si="535"/>
        <v/>
      </c>
      <c r="AW180" s="230" t="str">
        <f t="shared" si="535"/>
        <v/>
      </c>
      <c r="AX180" s="230" t="str">
        <f t="shared" si="535"/>
        <v/>
      </c>
      <c r="AY180" s="230" t="str">
        <f t="shared" si="535"/>
        <v/>
      </c>
      <c r="AZ180" s="230" t="str">
        <f t="shared" si="535"/>
        <v/>
      </c>
      <c r="BA180" s="230" t="str">
        <f t="shared" si="536"/>
        <v/>
      </c>
      <c r="BB180" s="230" t="str">
        <f t="shared" si="536"/>
        <v/>
      </c>
      <c r="BC180" s="230" t="str">
        <f t="shared" si="536"/>
        <v/>
      </c>
      <c r="BD180" s="230" t="str">
        <f t="shared" si="536"/>
        <v/>
      </c>
      <c r="BE180" s="230" t="str">
        <f t="shared" si="536"/>
        <v/>
      </c>
      <c r="BF180" s="230" t="str">
        <f t="shared" si="536"/>
        <v/>
      </c>
      <c r="BG180" s="230" t="str">
        <f t="shared" si="536"/>
        <v/>
      </c>
      <c r="BH180" s="230" t="str">
        <f t="shared" si="536"/>
        <v/>
      </c>
      <c r="BI180" s="230" t="str">
        <f t="shared" si="536"/>
        <v/>
      </c>
      <c r="BJ180" s="230" t="str">
        <f t="shared" si="536"/>
        <v/>
      </c>
      <c r="BM180" s="236" t="s">
        <v>280</v>
      </c>
      <c r="BN180" s="220">
        <f>'ANVA-MDS'!EV181</f>
        <v>2</v>
      </c>
      <c r="BO180" s="237">
        <f>'ANVA-MDS'!EV185</f>
        <v>177330.31491792202</v>
      </c>
      <c r="BP180" s="238">
        <f t="shared" ref="BP180:BP181" si="547">IFERROR(BO180/BN180,"sd")</f>
        <v>88665.15745896101</v>
      </c>
      <c r="BQ180" s="238">
        <f>IFERROR(BP180/BP181,"sd")</f>
        <v>0.80533745578832716</v>
      </c>
      <c r="BR180" s="239">
        <f>IFERROR(FDIST(BQ180,BN180,BN181),"sd")</f>
        <v>0.45170877058032932</v>
      </c>
      <c r="BS180" s="228">
        <v>0.05</v>
      </c>
      <c r="BT180" s="196" t="str">
        <f>IF(BR180&gt;BS180,"ns",IF(BR180&lt;0.001,"***",IF(BR180&lt;0.01,"**",IF(BR180&lt;0.05,"*",""))))</f>
        <v>ns</v>
      </c>
      <c r="BV180" s="228">
        <v>6</v>
      </c>
      <c r="BW180" s="229" t="str">
        <f t="shared" si="537"/>
        <v>MS INTA 815</v>
      </c>
      <c r="BX180" s="230">
        <f t="shared" si="538"/>
        <v>3178.3391812865489</v>
      </c>
      <c r="BY180" s="231" t="str">
        <f t="shared" si="539"/>
        <v>s</v>
      </c>
      <c r="BZ180" s="231" t="str">
        <f t="shared" si="539"/>
        <v>s</v>
      </c>
      <c r="CA180" s="231" t="str">
        <f t="shared" si="539"/>
        <v>ns</v>
      </c>
      <c r="CB180" s="231" t="str">
        <f t="shared" si="539"/>
        <v>ns</v>
      </c>
      <c r="CC180" s="231" t="str">
        <f t="shared" si="539"/>
        <v>ns</v>
      </c>
      <c r="CD180" s="231" t="str">
        <f t="shared" si="539"/>
        <v>ns</v>
      </c>
      <c r="CE180" s="231" t="str">
        <f t="shared" si="539"/>
        <v/>
      </c>
      <c r="CF180" s="231" t="str">
        <f t="shared" si="539"/>
        <v/>
      </c>
      <c r="CG180" s="231" t="str">
        <f t="shared" si="539"/>
        <v/>
      </c>
      <c r="CH180" s="231" t="str">
        <f t="shared" si="539"/>
        <v/>
      </c>
      <c r="CI180" s="231" t="str">
        <f t="shared" si="540"/>
        <v/>
      </c>
      <c r="CJ180" s="231" t="str">
        <f t="shared" si="540"/>
        <v/>
      </c>
      <c r="CK180" s="231" t="str">
        <f t="shared" si="540"/>
        <v/>
      </c>
      <c r="CL180" s="231" t="str">
        <f t="shared" si="540"/>
        <v/>
      </c>
      <c r="CM180" s="231" t="str">
        <f t="shared" si="540"/>
        <v/>
      </c>
      <c r="CN180" s="231" t="str">
        <f t="shared" si="540"/>
        <v/>
      </c>
      <c r="CO180" s="231" t="str">
        <f t="shared" si="540"/>
        <v/>
      </c>
      <c r="CP180" s="231" t="str">
        <f t="shared" si="540"/>
        <v/>
      </c>
      <c r="CQ180" s="231" t="str">
        <f t="shared" si="540"/>
        <v/>
      </c>
      <c r="CR180" s="231" t="str">
        <f t="shared" si="540"/>
        <v/>
      </c>
      <c r="CS180" s="231" t="str">
        <f t="shared" si="541"/>
        <v/>
      </c>
      <c r="CT180" s="231" t="str">
        <f t="shared" si="541"/>
        <v/>
      </c>
      <c r="CU180" s="231" t="str">
        <f t="shared" si="541"/>
        <v/>
      </c>
      <c r="CV180" s="231" t="str">
        <f t="shared" si="541"/>
        <v/>
      </c>
      <c r="CW180" s="231" t="str">
        <f t="shared" si="541"/>
        <v/>
      </c>
      <c r="CX180" s="231" t="str">
        <f t="shared" si="541"/>
        <v/>
      </c>
      <c r="CY180" s="231" t="str">
        <f t="shared" si="541"/>
        <v/>
      </c>
      <c r="CZ180" s="231" t="str">
        <f t="shared" si="541"/>
        <v/>
      </c>
      <c r="DA180" s="231" t="str">
        <f t="shared" si="541"/>
        <v/>
      </c>
      <c r="DB180" s="231" t="str">
        <f t="shared" si="541"/>
        <v/>
      </c>
      <c r="DC180" s="231" t="str">
        <f t="shared" si="542"/>
        <v/>
      </c>
      <c r="DD180" s="231" t="str">
        <f t="shared" si="542"/>
        <v/>
      </c>
      <c r="DE180" s="231" t="str">
        <f t="shared" si="542"/>
        <v/>
      </c>
      <c r="DF180" s="231" t="str">
        <f t="shared" si="542"/>
        <v/>
      </c>
      <c r="DG180" s="231" t="str">
        <f t="shared" si="542"/>
        <v/>
      </c>
      <c r="DH180" s="231" t="str">
        <f t="shared" si="542"/>
        <v/>
      </c>
      <c r="DI180" s="231" t="str">
        <f t="shared" si="542"/>
        <v/>
      </c>
      <c r="DJ180" s="231" t="str">
        <f t="shared" si="542"/>
        <v/>
      </c>
      <c r="DK180" s="231" t="str">
        <f t="shared" si="542"/>
        <v/>
      </c>
      <c r="DL180" s="231" t="str">
        <f t="shared" si="542"/>
        <v/>
      </c>
      <c r="DM180" s="231" t="str">
        <f t="shared" si="543"/>
        <v/>
      </c>
      <c r="DN180" s="231" t="str">
        <f t="shared" si="543"/>
        <v/>
      </c>
      <c r="DO180" s="231" t="str">
        <f t="shared" si="543"/>
        <v/>
      </c>
      <c r="DP180" s="231" t="str">
        <f t="shared" si="543"/>
        <v/>
      </c>
      <c r="DQ180" s="231" t="str">
        <f t="shared" si="543"/>
        <v/>
      </c>
      <c r="DR180" s="231" t="str">
        <f t="shared" si="543"/>
        <v/>
      </c>
      <c r="DS180" s="231" t="str">
        <f t="shared" si="543"/>
        <v/>
      </c>
      <c r="DT180" s="231" t="str">
        <f t="shared" si="543"/>
        <v/>
      </c>
      <c r="DU180" s="231" t="str">
        <f t="shared" si="543"/>
        <v/>
      </c>
      <c r="DV180" s="231" t="str">
        <f t="shared" si="543"/>
        <v/>
      </c>
      <c r="DW180" s="232"/>
      <c r="DX180" s="232"/>
      <c r="DZ180" s="212">
        <f t="shared" si="544"/>
        <v>7</v>
      </c>
      <c r="EA180" s="224" t="str">
        <f t="shared" si="522"/>
        <v>BAGUETTE 550</v>
      </c>
      <c r="EB180" s="225">
        <f t="shared" si="523"/>
        <v>0</v>
      </c>
      <c r="EC180" s="225">
        <f t="shared" si="523"/>
        <v>0</v>
      </c>
      <c r="ED180" s="225">
        <f t="shared" si="523"/>
        <v>0</v>
      </c>
      <c r="EE180" s="225">
        <f t="shared" si="523"/>
        <v>0</v>
      </c>
      <c r="EF180" s="225">
        <f t="shared" si="524"/>
        <v>0</v>
      </c>
      <c r="EG180" s="225">
        <f t="shared" si="525"/>
        <v>0</v>
      </c>
      <c r="EH180" s="212"/>
      <c r="EI180" s="212" t="s">
        <v>281</v>
      </c>
      <c r="EJ180" s="226" t="str">
        <f>IF(EF224=0,"sd",EJ174-1)</f>
        <v>sd</v>
      </c>
      <c r="EK180" s="214"/>
      <c r="EL180" s="212">
        <f t="shared" si="545"/>
        <v>7</v>
      </c>
      <c r="EM180" s="224" t="str">
        <f t="shared" si="526"/>
        <v>BAGUETTE 550</v>
      </c>
      <c r="EN180" s="225">
        <f>IFERROR(INDEX(RTO4CF,$EL180,'ANVA-MDS'!EB$7),0)</f>
        <v>1341.2982456140348</v>
      </c>
      <c r="EO180" s="225">
        <f>IFERROR(INDEX(RTO4CF,$EL180,'ANVA-MDS'!EC$7),0)</f>
        <v>1128.187134502924</v>
      </c>
      <c r="EP180" s="225">
        <f>IFERROR(INDEX(RTO4CF,$EL180,'ANVA-MDS'!ED$7),0)</f>
        <v>1475.3684210526314</v>
      </c>
      <c r="EQ180" s="225">
        <f>IFERROR(INDEX(RTO4CF,$EL180,'ANVA-MDS'!EE$7),0)</f>
        <v>0</v>
      </c>
      <c r="ER180" s="225">
        <f t="shared" si="527"/>
        <v>3</v>
      </c>
      <c r="ES180" s="225">
        <f t="shared" si="528"/>
        <v>3944.85380116959</v>
      </c>
      <c r="ET180" s="212"/>
      <c r="EU180" s="212" t="s">
        <v>281</v>
      </c>
      <c r="EV180" s="226">
        <f>IF(ER224=0,"sd",EV174-1)</f>
        <v>30</v>
      </c>
      <c r="EW180" s="272"/>
      <c r="EX180" s="225">
        <f t="shared" si="529"/>
        <v>3944.85380116959</v>
      </c>
      <c r="EY180" s="212" t="s">
        <v>281</v>
      </c>
      <c r="EZ180" s="226" t="str">
        <f>IF(EZ193=0,"sd",EZ174-1)</f>
        <v>sd</v>
      </c>
    </row>
    <row r="181" spans="1:156" ht="12.75" customHeight="1" x14ac:dyDescent="0.25">
      <c r="A181" s="236" t="s">
        <v>282</v>
      </c>
      <c r="B181" s="240" t="str">
        <f>'ANVA-MDS'!EJ182</f>
        <v>sd</v>
      </c>
      <c r="C181" s="237" t="str">
        <f>'ANVA-MDS'!EJ186</f>
        <v>sd</v>
      </c>
      <c r="D181" s="238" t="str">
        <f t="shared" si="546"/>
        <v>sd</v>
      </c>
      <c r="E181" s="241"/>
      <c r="F181" s="241"/>
      <c r="J181" s="228">
        <v>7</v>
      </c>
      <c r="K181" s="229" t="str">
        <f t="shared" si="530"/>
        <v>BAGUETTE 550</v>
      </c>
      <c r="L181" s="230">
        <f t="shared" si="531"/>
        <v>4.3000000000000004E-4</v>
      </c>
      <c r="M181" s="230" t="str">
        <f t="shared" si="532"/>
        <v>ns</v>
      </c>
      <c r="N181" s="230" t="str">
        <f t="shared" si="532"/>
        <v>ns</v>
      </c>
      <c r="O181" s="230" t="str">
        <f t="shared" si="532"/>
        <v>ns</v>
      </c>
      <c r="P181" s="230" t="str">
        <f t="shared" si="532"/>
        <v>ns</v>
      </c>
      <c r="Q181" s="230" t="str">
        <f t="shared" si="532"/>
        <v>ns</v>
      </c>
      <c r="R181" s="230" t="str">
        <f t="shared" si="532"/>
        <v>ns</v>
      </c>
      <c r="S181" s="230" t="str">
        <f t="shared" si="532"/>
        <v>ns</v>
      </c>
      <c r="T181" s="230" t="str">
        <f t="shared" si="532"/>
        <v/>
      </c>
      <c r="U181" s="230" t="str">
        <f t="shared" si="532"/>
        <v/>
      </c>
      <c r="V181" s="230" t="str">
        <f t="shared" si="532"/>
        <v/>
      </c>
      <c r="W181" s="230" t="str">
        <f t="shared" si="533"/>
        <v/>
      </c>
      <c r="X181" s="230" t="str">
        <f t="shared" si="533"/>
        <v/>
      </c>
      <c r="Y181" s="230" t="str">
        <f t="shared" si="533"/>
        <v/>
      </c>
      <c r="Z181" s="230" t="str">
        <f t="shared" si="533"/>
        <v/>
      </c>
      <c r="AA181" s="230" t="str">
        <f t="shared" si="533"/>
        <v/>
      </c>
      <c r="AB181" s="230" t="str">
        <f t="shared" si="533"/>
        <v/>
      </c>
      <c r="AC181" s="230" t="str">
        <f t="shared" si="533"/>
        <v/>
      </c>
      <c r="AD181" s="230" t="str">
        <f t="shared" si="533"/>
        <v/>
      </c>
      <c r="AE181" s="230" t="str">
        <f t="shared" si="533"/>
        <v/>
      </c>
      <c r="AF181" s="230" t="str">
        <f t="shared" si="533"/>
        <v/>
      </c>
      <c r="AG181" s="230" t="str">
        <f t="shared" si="534"/>
        <v/>
      </c>
      <c r="AH181" s="230" t="str">
        <f t="shared" si="534"/>
        <v/>
      </c>
      <c r="AI181" s="230" t="str">
        <f t="shared" si="534"/>
        <v/>
      </c>
      <c r="AJ181" s="230" t="str">
        <f t="shared" si="534"/>
        <v/>
      </c>
      <c r="AK181" s="230" t="str">
        <f t="shared" si="534"/>
        <v/>
      </c>
      <c r="AL181" s="230" t="str">
        <f t="shared" si="534"/>
        <v/>
      </c>
      <c r="AM181" s="230" t="str">
        <f t="shared" si="534"/>
        <v/>
      </c>
      <c r="AN181" s="230" t="str">
        <f t="shared" si="534"/>
        <v/>
      </c>
      <c r="AO181" s="230" t="str">
        <f t="shared" si="534"/>
        <v/>
      </c>
      <c r="AP181" s="230" t="str">
        <f t="shared" si="534"/>
        <v/>
      </c>
      <c r="AQ181" s="230" t="str">
        <f t="shared" si="535"/>
        <v/>
      </c>
      <c r="AR181" s="230" t="str">
        <f t="shared" si="535"/>
        <v/>
      </c>
      <c r="AS181" s="230" t="str">
        <f t="shared" si="535"/>
        <v/>
      </c>
      <c r="AT181" s="230" t="str">
        <f t="shared" si="535"/>
        <v/>
      </c>
      <c r="AU181" s="230" t="str">
        <f t="shared" si="535"/>
        <v/>
      </c>
      <c r="AV181" s="230" t="str">
        <f t="shared" si="535"/>
        <v/>
      </c>
      <c r="AW181" s="230" t="str">
        <f t="shared" si="535"/>
        <v/>
      </c>
      <c r="AX181" s="230" t="str">
        <f t="shared" si="535"/>
        <v/>
      </c>
      <c r="AY181" s="230" t="str">
        <f t="shared" si="535"/>
        <v/>
      </c>
      <c r="AZ181" s="230" t="str">
        <f t="shared" si="535"/>
        <v/>
      </c>
      <c r="BA181" s="230" t="str">
        <f t="shared" si="536"/>
        <v/>
      </c>
      <c r="BB181" s="230" t="str">
        <f t="shared" si="536"/>
        <v/>
      </c>
      <c r="BC181" s="230" t="str">
        <f t="shared" si="536"/>
        <v/>
      </c>
      <c r="BD181" s="230" t="str">
        <f t="shared" si="536"/>
        <v/>
      </c>
      <c r="BE181" s="230" t="str">
        <f t="shared" si="536"/>
        <v/>
      </c>
      <c r="BF181" s="230" t="str">
        <f t="shared" si="536"/>
        <v/>
      </c>
      <c r="BG181" s="230" t="str">
        <f t="shared" si="536"/>
        <v/>
      </c>
      <c r="BH181" s="230" t="str">
        <f t="shared" si="536"/>
        <v/>
      </c>
      <c r="BI181" s="230" t="str">
        <f t="shared" si="536"/>
        <v/>
      </c>
      <c r="BJ181" s="230" t="str">
        <f t="shared" si="536"/>
        <v/>
      </c>
      <c r="BM181" s="236" t="s">
        <v>282</v>
      </c>
      <c r="BN181" s="240">
        <f>'ANVA-MDS'!EV182</f>
        <v>60</v>
      </c>
      <c r="BO181" s="237">
        <f>'ANVA-MDS'!EV186</f>
        <v>6605814.0091474056</v>
      </c>
      <c r="BP181" s="238">
        <f t="shared" si="547"/>
        <v>110096.90015245676</v>
      </c>
      <c r="BQ181" s="241"/>
      <c r="BR181" s="241"/>
      <c r="BS181" s="197"/>
      <c r="BT181" s="197"/>
      <c r="BV181" s="228">
        <v>7</v>
      </c>
      <c r="BW181" s="229" t="str">
        <f t="shared" si="537"/>
        <v>GINGKO</v>
      </c>
      <c r="BX181" s="230">
        <f t="shared" si="538"/>
        <v>3134.7602339181285</v>
      </c>
      <c r="BY181" s="231" t="str">
        <f t="shared" si="539"/>
        <v>s</v>
      </c>
      <c r="BZ181" s="231" t="str">
        <f t="shared" si="539"/>
        <v>s</v>
      </c>
      <c r="CA181" s="231" t="str">
        <f t="shared" si="539"/>
        <v>ns</v>
      </c>
      <c r="CB181" s="231" t="str">
        <f t="shared" si="539"/>
        <v>ns</v>
      </c>
      <c r="CC181" s="231" t="str">
        <f t="shared" si="539"/>
        <v>ns</v>
      </c>
      <c r="CD181" s="231" t="str">
        <f t="shared" si="539"/>
        <v>ns</v>
      </c>
      <c r="CE181" s="231" t="str">
        <f t="shared" si="539"/>
        <v>ns</v>
      </c>
      <c r="CF181" s="231" t="str">
        <f t="shared" si="539"/>
        <v/>
      </c>
      <c r="CG181" s="231" t="str">
        <f t="shared" si="539"/>
        <v/>
      </c>
      <c r="CH181" s="231" t="str">
        <f t="shared" si="539"/>
        <v/>
      </c>
      <c r="CI181" s="231" t="str">
        <f t="shared" si="540"/>
        <v/>
      </c>
      <c r="CJ181" s="231" t="str">
        <f t="shared" si="540"/>
        <v/>
      </c>
      <c r="CK181" s="231" t="str">
        <f t="shared" si="540"/>
        <v/>
      </c>
      <c r="CL181" s="231" t="str">
        <f t="shared" si="540"/>
        <v/>
      </c>
      <c r="CM181" s="231" t="str">
        <f t="shared" si="540"/>
        <v/>
      </c>
      <c r="CN181" s="231" t="str">
        <f t="shared" si="540"/>
        <v/>
      </c>
      <c r="CO181" s="231" t="str">
        <f t="shared" si="540"/>
        <v/>
      </c>
      <c r="CP181" s="231" t="str">
        <f t="shared" si="540"/>
        <v/>
      </c>
      <c r="CQ181" s="231" t="str">
        <f t="shared" si="540"/>
        <v/>
      </c>
      <c r="CR181" s="231" t="str">
        <f t="shared" si="540"/>
        <v/>
      </c>
      <c r="CS181" s="231" t="str">
        <f t="shared" si="541"/>
        <v/>
      </c>
      <c r="CT181" s="231" t="str">
        <f t="shared" si="541"/>
        <v/>
      </c>
      <c r="CU181" s="231" t="str">
        <f t="shared" si="541"/>
        <v/>
      </c>
      <c r="CV181" s="231" t="str">
        <f t="shared" si="541"/>
        <v/>
      </c>
      <c r="CW181" s="231" t="str">
        <f t="shared" si="541"/>
        <v/>
      </c>
      <c r="CX181" s="231" t="str">
        <f t="shared" si="541"/>
        <v/>
      </c>
      <c r="CY181" s="231" t="str">
        <f t="shared" si="541"/>
        <v/>
      </c>
      <c r="CZ181" s="231" t="str">
        <f t="shared" si="541"/>
        <v/>
      </c>
      <c r="DA181" s="231" t="str">
        <f t="shared" si="541"/>
        <v/>
      </c>
      <c r="DB181" s="231" t="str">
        <f t="shared" si="541"/>
        <v/>
      </c>
      <c r="DC181" s="231" t="str">
        <f t="shared" si="542"/>
        <v/>
      </c>
      <c r="DD181" s="231" t="str">
        <f t="shared" si="542"/>
        <v/>
      </c>
      <c r="DE181" s="231" t="str">
        <f t="shared" si="542"/>
        <v/>
      </c>
      <c r="DF181" s="231" t="str">
        <f t="shared" si="542"/>
        <v/>
      </c>
      <c r="DG181" s="231" t="str">
        <f t="shared" si="542"/>
        <v/>
      </c>
      <c r="DH181" s="231" t="str">
        <f t="shared" si="542"/>
        <v/>
      </c>
      <c r="DI181" s="231" t="str">
        <f t="shared" si="542"/>
        <v/>
      </c>
      <c r="DJ181" s="231" t="str">
        <f t="shared" si="542"/>
        <v/>
      </c>
      <c r="DK181" s="231" t="str">
        <f t="shared" si="542"/>
        <v/>
      </c>
      <c r="DL181" s="231" t="str">
        <f t="shared" si="542"/>
        <v/>
      </c>
      <c r="DM181" s="231" t="str">
        <f t="shared" si="543"/>
        <v/>
      </c>
      <c r="DN181" s="231" t="str">
        <f t="shared" si="543"/>
        <v/>
      </c>
      <c r="DO181" s="231" t="str">
        <f t="shared" si="543"/>
        <v/>
      </c>
      <c r="DP181" s="231" t="str">
        <f t="shared" si="543"/>
        <v/>
      </c>
      <c r="DQ181" s="231" t="str">
        <f t="shared" si="543"/>
        <v/>
      </c>
      <c r="DR181" s="231" t="str">
        <f t="shared" si="543"/>
        <v/>
      </c>
      <c r="DS181" s="231" t="str">
        <f t="shared" si="543"/>
        <v/>
      </c>
      <c r="DT181" s="231" t="str">
        <f t="shared" si="543"/>
        <v/>
      </c>
      <c r="DU181" s="231" t="str">
        <f t="shared" si="543"/>
        <v/>
      </c>
      <c r="DV181" s="231" t="str">
        <f t="shared" si="543"/>
        <v/>
      </c>
      <c r="DW181" s="232"/>
      <c r="DX181" s="232"/>
      <c r="DZ181" s="212">
        <f t="shared" si="544"/>
        <v>8</v>
      </c>
      <c r="EA181" s="224" t="str">
        <f t="shared" si="522"/>
        <v>BIOCERES 1008</v>
      </c>
      <c r="EB181" s="225">
        <f t="shared" si="523"/>
        <v>0</v>
      </c>
      <c r="EC181" s="225">
        <f t="shared" si="523"/>
        <v>0</v>
      </c>
      <c r="ED181" s="225">
        <f t="shared" si="523"/>
        <v>0</v>
      </c>
      <c r="EE181" s="225">
        <f t="shared" si="523"/>
        <v>0</v>
      </c>
      <c r="EF181" s="225">
        <f t="shared" si="524"/>
        <v>0</v>
      </c>
      <c r="EG181" s="225">
        <f t="shared" si="525"/>
        <v>0</v>
      </c>
      <c r="EH181" s="212"/>
      <c r="EI181" s="212" t="s">
        <v>283</v>
      </c>
      <c r="EJ181" s="226" t="str">
        <f>IF(EF224=0,"sd",EJ175-1)</f>
        <v>sd</v>
      </c>
      <c r="EK181" s="214"/>
      <c r="EL181" s="212">
        <f t="shared" si="545"/>
        <v>8</v>
      </c>
      <c r="EM181" s="224" t="str">
        <f t="shared" si="526"/>
        <v>BIOCERES 1008</v>
      </c>
      <c r="EN181" s="225">
        <f>IFERROR(INDEX(RTO4CF,$EL181,'ANVA-MDS'!EB$7),0)</f>
        <v>2561.3508771929824</v>
      </c>
      <c r="EO181" s="225">
        <f>IFERROR(INDEX(RTO4CF,$EL181,'ANVA-MDS'!EC$7),0)</f>
        <v>2954.105263157895</v>
      </c>
      <c r="EP181" s="225">
        <f>IFERROR(INDEX(RTO4CF,$EL181,'ANVA-MDS'!ED$7),0)</f>
        <v>2854.53216374269</v>
      </c>
      <c r="EQ181" s="225">
        <f>IFERROR(INDEX(RTO4CF,$EL181,'ANVA-MDS'!EE$7),0)</f>
        <v>0</v>
      </c>
      <c r="ER181" s="225">
        <f t="shared" si="527"/>
        <v>3</v>
      </c>
      <c r="ES181" s="225">
        <f t="shared" si="528"/>
        <v>8369.9883040935674</v>
      </c>
      <c r="ET181" s="212"/>
      <c r="EU181" s="212" t="s">
        <v>283</v>
      </c>
      <c r="EV181" s="226">
        <f>IF(ER224=0,"sd",EV175-1)</f>
        <v>2</v>
      </c>
      <c r="EW181" s="271"/>
      <c r="EX181" s="225">
        <f t="shared" si="529"/>
        <v>8369.9883040935674</v>
      </c>
      <c r="EY181" s="212" t="s">
        <v>283</v>
      </c>
      <c r="EZ181" s="226" t="str">
        <f>IF(EZ193=0,"sd",(EZ175-1)*EZ187)</f>
        <v>sd</v>
      </c>
    </row>
    <row r="182" spans="1:156" ht="12.75" customHeight="1" x14ac:dyDescent="0.25">
      <c r="A182" s="236" t="s">
        <v>261</v>
      </c>
      <c r="B182" s="220" t="str">
        <f>EJ183</f>
        <v>sd</v>
      </c>
      <c r="C182" s="237" t="str">
        <f>'ANVA-MDS'!EJ187</f>
        <v>sd</v>
      </c>
      <c r="D182" s="241"/>
      <c r="E182" s="241"/>
      <c r="F182" s="241"/>
      <c r="J182" s="228">
        <v>8</v>
      </c>
      <c r="K182" s="229" t="str">
        <f t="shared" si="530"/>
        <v>BIOCERES 1008</v>
      </c>
      <c r="L182" s="230">
        <f t="shared" si="531"/>
        <v>4.2000000000000002E-4</v>
      </c>
      <c r="M182" s="230" t="str">
        <f t="shared" si="532"/>
        <v>ns</v>
      </c>
      <c r="N182" s="230" t="str">
        <f t="shared" si="532"/>
        <v>ns</v>
      </c>
      <c r="O182" s="230" t="str">
        <f t="shared" si="532"/>
        <v>ns</v>
      </c>
      <c r="P182" s="230" t="str">
        <f t="shared" si="532"/>
        <v>ns</v>
      </c>
      <c r="Q182" s="230" t="str">
        <f t="shared" si="532"/>
        <v>ns</v>
      </c>
      <c r="R182" s="230" t="str">
        <f t="shared" si="532"/>
        <v>ns</v>
      </c>
      <c r="S182" s="230" t="str">
        <f t="shared" si="532"/>
        <v>ns</v>
      </c>
      <c r="T182" s="230" t="str">
        <f t="shared" si="532"/>
        <v>ns</v>
      </c>
      <c r="U182" s="230" t="str">
        <f t="shared" si="532"/>
        <v/>
      </c>
      <c r="V182" s="230" t="str">
        <f t="shared" si="532"/>
        <v/>
      </c>
      <c r="W182" s="230" t="str">
        <f t="shared" si="533"/>
        <v/>
      </c>
      <c r="X182" s="230" t="str">
        <f t="shared" si="533"/>
        <v/>
      </c>
      <c r="Y182" s="230" t="str">
        <f t="shared" si="533"/>
        <v/>
      </c>
      <c r="Z182" s="230" t="str">
        <f t="shared" si="533"/>
        <v/>
      </c>
      <c r="AA182" s="230" t="str">
        <f t="shared" si="533"/>
        <v/>
      </c>
      <c r="AB182" s="230" t="str">
        <f t="shared" si="533"/>
        <v/>
      </c>
      <c r="AC182" s="230" t="str">
        <f t="shared" si="533"/>
        <v/>
      </c>
      <c r="AD182" s="230" t="str">
        <f t="shared" si="533"/>
        <v/>
      </c>
      <c r="AE182" s="230" t="str">
        <f t="shared" si="533"/>
        <v/>
      </c>
      <c r="AF182" s="230" t="str">
        <f t="shared" si="533"/>
        <v/>
      </c>
      <c r="AG182" s="230" t="str">
        <f t="shared" si="534"/>
        <v/>
      </c>
      <c r="AH182" s="230" t="str">
        <f t="shared" si="534"/>
        <v/>
      </c>
      <c r="AI182" s="230" t="str">
        <f t="shared" si="534"/>
        <v/>
      </c>
      <c r="AJ182" s="230" t="str">
        <f t="shared" si="534"/>
        <v/>
      </c>
      <c r="AK182" s="230" t="str">
        <f t="shared" si="534"/>
        <v/>
      </c>
      <c r="AL182" s="230" t="str">
        <f t="shared" si="534"/>
        <v/>
      </c>
      <c r="AM182" s="230" t="str">
        <f t="shared" si="534"/>
        <v/>
      </c>
      <c r="AN182" s="230" t="str">
        <f t="shared" si="534"/>
        <v/>
      </c>
      <c r="AO182" s="230" t="str">
        <f t="shared" si="534"/>
        <v/>
      </c>
      <c r="AP182" s="230" t="str">
        <f t="shared" si="534"/>
        <v/>
      </c>
      <c r="AQ182" s="230" t="str">
        <f t="shared" si="535"/>
        <v/>
      </c>
      <c r="AR182" s="230" t="str">
        <f t="shared" si="535"/>
        <v/>
      </c>
      <c r="AS182" s="230" t="str">
        <f t="shared" si="535"/>
        <v/>
      </c>
      <c r="AT182" s="230" t="str">
        <f t="shared" si="535"/>
        <v/>
      </c>
      <c r="AU182" s="230" t="str">
        <f t="shared" si="535"/>
        <v/>
      </c>
      <c r="AV182" s="230" t="str">
        <f t="shared" si="535"/>
        <v/>
      </c>
      <c r="AW182" s="230" t="str">
        <f t="shared" si="535"/>
        <v/>
      </c>
      <c r="AX182" s="230" t="str">
        <f t="shared" si="535"/>
        <v/>
      </c>
      <c r="AY182" s="230" t="str">
        <f t="shared" si="535"/>
        <v/>
      </c>
      <c r="AZ182" s="230" t="str">
        <f t="shared" si="535"/>
        <v/>
      </c>
      <c r="BA182" s="230" t="str">
        <f t="shared" si="536"/>
        <v/>
      </c>
      <c r="BB182" s="230" t="str">
        <f t="shared" si="536"/>
        <v/>
      </c>
      <c r="BC182" s="230" t="str">
        <f t="shared" si="536"/>
        <v/>
      </c>
      <c r="BD182" s="230" t="str">
        <f t="shared" si="536"/>
        <v/>
      </c>
      <c r="BE182" s="230" t="str">
        <f t="shared" si="536"/>
        <v/>
      </c>
      <c r="BF182" s="230" t="str">
        <f t="shared" si="536"/>
        <v/>
      </c>
      <c r="BG182" s="230" t="str">
        <f t="shared" si="536"/>
        <v/>
      </c>
      <c r="BH182" s="230" t="str">
        <f t="shared" si="536"/>
        <v/>
      </c>
      <c r="BI182" s="230" t="str">
        <f t="shared" si="536"/>
        <v/>
      </c>
      <c r="BJ182" s="230" t="str">
        <f t="shared" si="536"/>
        <v/>
      </c>
      <c r="BM182" s="236" t="s">
        <v>261</v>
      </c>
      <c r="BN182" s="220">
        <f>EV183</f>
        <v>92</v>
      </c>
      <c r="BO182" s="237">
        <f>'ANVA-MDS'!EV187</f>
        <v>58860421.576158285</v>
      </c>
      <c r="BP182" s="241"/>
      <c r="BQ182" s="241"/>
      <c r="BR182" s="241"/>
      <c r="BS182" s="197"/>
      <c r="BT182" s="197"/>
      <c r="BV182" s="228">
        <v>8</v>
      </c>
      <c r="BW182" s="229" t="str">
        <f t="shared" si="537"/>
        <v>Tuc Elitte 17</v>
      </c>
      <c r="BX182" s="230">
        <f t="shared" si="538"/>
        <v>3100.4990253411306</v>
      </c>
      <c r="BY182" s="231" t="str">
        <f t="shared" si="539"/>
        <v>s</v>
      </c>
      <c r="BZ182" s="231" t="str">
        <f t="shared" si="539"/>
        <v>s</v>
      </c>
      <c r="CA182" s="231" t="str">
        <f t="shared" si="539"/>
        <v>ns</v>
      </c>
      <c r="CB182" s="231" t="str">
        <f t="shared" si="539"/>
        <v>ns</v>
      </c>
      <c r="CC182" s="231" t="str">
        <f t="shared" si="539"/>
        <v>ns</v>
      </c>
      <c r="CD182" s="231" t="str">
        <f t="shared" si="539"/>
        <v>ns</v>
      </c>
      <c r="CE182" s="231" t="str">
        <f t="shared" si="539"/>
        <v>ns</v>
      </c>
      <c r="CF182" s="231" t="str">
        <f t="shared" si="539"/>
        <v>ns</v>
      </c>
      <c r="CG182" s="231" t="str">
        <f t="shared" si="539"/>
        <v/>
      </c>
      <c r="CH182" s="231" t="str">
        <f t="shared" si="539"/>
        <v/>
      </c>
      <c r="CI182" s="231" t="str">
        <f t="shared" si="540"/>
        <v/>
      </c>
      <c r="CJ182" s="231" t="str">
        <f t="shared" si="540"/>
        <v/>
      </c>
      <c r="CK182" s="231" t="str">
        <f t="shared" si="540"/>
        <v/>
      </c>
      <c r="CL182" s="231" t="str">
        <f t="shared" si="540"/>
        <v/>
      </c>
      <c r="CM182" s="231" t="str">
        <f t="shared" si="540"/>
        <v/>
      </c>
      <c r="CN182" s="231" t="str">
        <f t="shared" si="540"/>
        <v/>
      </c>
      <c r="CO182" s="231" t="str">
        <f t="shared" si="540"/>
        <v/>
      </c>
      <c r="CP182" s="231" t="str">
        <f t="shared" si="540"/>
        <v/>
      </c>
      <c r="CQ182" s="231" t="str">
        <f t="shared" si="540"/>
        <v/>
      </c>
      <c r="CR182" s="231" t="str">
        <f t="shared" si="540"/>
        <v/>
      </c>
      <c r="CS182" s="231" t="str">
        <f t="shared" si="541"/>
        <v/>
      </c>
      <c r="CT182" s="231" t="str">
        <f t="shared" si="541"/>
        <v/>
      </c>
      <c r="CU182" s="231" t="str">
        <f t="shared" si="541"/>
        <v/>
      </c>
      <c r="CV182" s="231" t="str">
        <f t="shared" si="541"/>
        <v/>
      </c>
      <c r="CW182" s="231" t="str">
        <f t="shared" si="541"/>
        <v/>
      </c>
      <c r="CX182" s="231" t="str">
        <f t="shared" si="541"/>
        <v/>
      </c>
      <c r="CY182" s="231" t="str">
        <f t="shared" si="541"/>
        <v/>
      </c>
      <c r="CZ182" s="231" t="str">
        <f t="shared" si="541"/>
        <v/>
      </c>
      <c r="DA182" s="231" t="str">
        <f t="shared" si="541"/>
        <v/>
      </c>
      <c r="DB182" s="231" t="str">
        <f t="shared" si="541"/>
        <v/>
      </c>
      <c r="DC182" s="231" t="str">
        <f t="shared" si="542"/>
        <v/>
      </c>
      <c r="DD182" s="231" t="str">
        <f t="shared" si="542"/>
        <v/>
      </c>
      <c r="DE182" s="231" t="str">
        <f t="shared" si="542"/>
        <v/>
      </c>
      <c r="DF182" s="231" t="str">
        <f t="shared" si="542"/>
        <v/>
      </c>
      <c r="DG182" s="231" t="str">
        <f t="shared" si="542"/>
        <v/>
      </c>
      <c r="DH182" s="231" t="str">
        <f t="shared" si="542"/>
        <v/>
      </c>
      <c r="DI182" s="231" t="str">
        <f t="shared" si="542"/>
        <v/>
      </c>
      <c r="DJ182" s="231" t="str">
        <f t="shared" si="542"/>
        <v/>
      </c>
      <c r="DK182" s="231" t="str">
        <f t="shared" si="542"/>
        <v/>
      </c>
      <c r="DL182" s="231" t="str">
        <f t="shared" si="542"/>
        <v/>
      </c>
      <c r="DM182" s="231" t="str">
        <f t="shared" si="543"/>
        <v/>
      </c>
      <c r="DN182" s="231" t="str">
        <f t="shared" si="543"/>
        <v/>
      </c>
      <c r="DO182" s="231" t="str">
        <f t="shared" si="543"/>
        <v/>
      </c>
      <c r="DP182" s="231" t="str">
        <f t="shared" si="543"/>
        <v/>
      </c>
      <c r="DQ182" s="231" t="str">
        <f t="shared" si="543"/>
        <v/>
      </c>
      <c r="DR182" s="231" t="str">
        <f t="shared" si="543"/>
        <v/>
      </c>
      <c r="DS182" s="231" t="str">
        <f t="shared" si="543"/>
        <v/>
      </c>
      <c r="DT182" s="231" t="str">
        <f t="shared" si="543"/>
        <v/>
      </c>
      <c r="DU182" s="231" t="str">
        <f t="shared" si="543"/>
        <v/>
      </c>
      <c r="DV182" s="231" t="str">
        <f t="shared" si="543"/>
        <v/>
      </c>
      <c r="DW182" s="232"/>
      <c r="DX182" s="232"/>
      <c r="DZ182" s="212">
        <f t="shared" si="544"/>
        <v>9</v>
      </c>
      <c r="EA182" s="224" t="str">
        <f t="shared" si="522"/>
        <v>Biointa 1006</v>
      </c>
      <c r="EB182" s="225">
        <f t="shared" si="523"/>
        <v>0</v>
      </c>
      <c r="EC182" s="225">
        <f t="shared" si="523"/>
        <v>0</v>
      </c>
      <c r="ED182" s="225">
        <f t="shared" si="523"/>
        <v>0</v>
      </c>
      <c r="EE182" s="225">
        <f t="shared" si="523"/>
        <v>0</v>
      </c>
      <c r="EF182" s="225">
        <f t="shared" si="524"/>
        <v>0</v>
      </c>
      <c r="EG182" s="225">
        <f t="shared" si="525"/>
        <v>0</v>
      </c>
      <c r="EH182" s="212"/>
      <c r="EI182" s="212" t="s">
        <v>284</v>
      </c>
      <c r="EJ182" s="211" t="str">
        <f>IF(EF224=0,"sd",EJ180*EJ181)</f>
        <v>sd</v>
      </c>
      <c r="EK182" s="214"/>
      <c r="EL182" s="212">
        <f t="shared" si="545"/>
        <v>9</v>
      </c>
      <c r="EM182" s="224" t="str">
        <f t="shared" si="526"/>
        <v>Biointa 1006</v>
      </c>
      <c r="EN182" s="225">
        <f>IFERROR(INDEX(RTO4CF,$EL182,'ANVA-MDS'!EB$7),0)</f>
        <v>3356.7251461988299</v>
      </c>
      <c r="EO182" s="225">
        <f>IFERROR(INDEX(RTO4CF,$EL182,'ANVA-MDS'!EC$7),0)</f>
        <v>3653.6842105263154</v>
      </c>
      <c r="EP182" s="225">
        <f>IFERROR(INDEX(RTO4CF,$EL182,'ANVA-MDS'!ED$7),0)</f>
        <v>4567.1052631578941</v>
      </c>
      <c r="EQ182" s="225">
        <f>IFERROR(INDEX(RTO4CF,$EL182,'ANVA-MDS'!EE$7),0)</f>
        <v>0</v>
      </c>
      <c r="ER182" s="225">
        <f t="shared" si="527"/>
        <v>3</v>
      </c>
      <c r="ES182" s="225">
        <f t="shared" si="528"/>
        <v>11577.514619883041</v>
      </c>
      <c r="ET182" s="212"/>
      <c r="EU182" s="212" t="s">
        <v>284</v>
      </c>
      <c r="EV182" s="211">
        <f>IF(ER224=0,"sd",EV180*EV181)</f>
        <v>60</v>
      </c>
      <c r="EW182" s="271"/>
      <c r="EX182" s="225">
        <f t="shared" si="529"/>
        <v>11577.514619883041</v>
      </c>
      <c r="EY182" s="212" t="s">
        <v>284</v>
      </c>
      <c r="EZ182" s="233" t="str">
        <f>IF(EZ193=0,"sd",EZ181*EZ180)</f>
        <v>sd</v>
      </c>
    </row>
    <row r="183" spans="1:156" ht="12.75" customHeight="1" x14ac:dyDescent="0.25">
      <c r="A183" s="242" t="s">
        <v>366</v>
      </c>
      <c r="J183" s="228">
        <v>9</v>
      </c>
      <c r="K183" s="229" t="str">
        <f t="shared" si="530"/>
        <v>Biointa 1006</v>
      </c>
      <c r="L183" s="230">
        <f t="shared" si="531"/>
        <v>4.1000000000000005E-4</v>
      </c>
      <c r="M183" s="230" t="str">
        <f t="shared" si="532"/>
        <v>ns</v>
      </c>
      <c r="N183" s="230" t="str">
        <f t="shared" si="532"/>
        <v>ns</v>
      </c>
      <c r="O183" s="230" t="str">
        <f t="shared" si="532"/>
        <v>ns</v>
      </c>
      <c r="P183" s="230" t="str">
        <f t="shared" si="532"/>
        <v>ns</v>
      </c>
      <c r="Q183" s="230" t="str">
        <f t="shared" si="532"/>
        <v>ns</v>
      </c>
      <c r="R183" s="230" t="str">
        <f t="shared" si="532"/>
        <v>ns</v>
      </c>
      <c r="S183" s="230" t="str">
        <f t="shared" si="532"/>
        <v>ns</v>
      </c>
      <c r="T183" s="230" t="str">
        <f t="shared" si="532"/>
        <v>ns</v>
      </c>
      <c r="U183" s="230" t="str">
        <f t="shared" si="532"/>
        <v>ns</v>
      </c>
      <c r="V183" s="230" t="str">
        <f t="shared" si="532"/>
        <v/>
      </c>
      <c r="W183" s="230" t="str">
        <f t="shared" si="533"/>
        <v/>
      </c>
      <c r="X183" s="230" t="str">
        <f t="shared" si="533"/>
        <v/>
      </c>
      <c r="Y183" s="230" t="str">
        <f t="shared" si="533"/>
        <v/>
      </c>
      <c r="Z183" s="230" t="str">
        <f t="shared" si="533"/>
        <v/>
      </c>
      <c r="AA183" s="230" t="str">
        <f t="shared" si="533"/>
        <v/>
      </c>
      <c r="AB183" s="230" t="str">
        <f t="shared" si="533"/>
        <v/>
      </c>
      <c r="AC183" s="230" t="str">
        <f t="shared" si="533"/>
        <v/>
      </c>
      <c r="AD183" s="230" t="str">
        <f t="shared" si="533"/>
        <v/>
      </c>
      <c r="AE183" s="230" t="str">
        <f t="shared" si="533"/>
        <v/>
      </c>
      <c r="AF183" s="230" t="str">
        <f t="shared" si="533"/>
        <v/>
      </c>
      <c r="AG183" s="230" t="str">
        <f t="shared" si="534"/>
        <v/>
      </c>
      <c r="AH183" s="230" t="str">
        <f t="shared" si="534"/>
        <v/>
      </c>
      <c r="AI183" s="230" t="str">
        <f t="shared" si="534"/>
        <v/>
      </c>
      <c r="AJ183" s="230" t="str">
        <f t="shared" si="534"/>
        <v/>
      </c>
      <c r="AK183" s="230" t="str">
        <f t="shared" si="534"/>
        <v/>
      </c>
      <c r="AL183" s="230" t="str">
        <f t="shared" si="534"/>
        <v/>
      </c>
      <c r="AM183" s="230" t="str">
        <f t="shared" si="534"/>
        <v/>
      </c>
      <c r="AN183" s="230" t="str">
        <f t="shared" si="534"/>
        <v/>
      </c>
      <c r="AO183" s="230" t="str">
        <f t="shared" si="534"/>
        <v/>
      </c>
      <c r="AP183" s="230" t="str">
        <f t="shared" si="534"/>
        <v/>
      </c>
      <c r="AQ183" s="230" t="str">
        <f t="shared" si="535"/>
        <v/>
      </c>
      <c r="AR183" s="230" t="str">
        <f t="shared" si="535"/>
        <v/>
      </c>
      <c r="AS183" s="230" t="str">
        <f t="shared" si="535"/>
        <v/>
      </c>
      <c r="AT183" s="230" t="str">
        <f t="shared" si="535"/>
        <v/>
      </c>
      <c r="AU183" s="230" t="str">
        <f t="shared" si="535"/>
        <v/>
      </c>
      <c r="AV183" s="230" t="str">
        <f t="shared" si="535"/>
        <v/>
      </c>
      <c r="AW183" s="230" t="str">
        <f t="shared" si="535"/>
        <v/>
      </c>
      <c r="AX183" s="230" t="str">
        <f t="shared" si="535"/>
        <v/>
      </c>
      <c r="AY183" s="230" t="str">
        <f t="shared" si="535"/>
        <v/>
      </c>
      <c r="AZ183" s="230" t="str">
        <f t="shared" si="535"/>
        <v/>
      </c>
      <c r="BA183" s="230" t="str">
        <f t="shared" si="536"/>
        <v/>
      </c>
      <c r="BB183" s="230" t="str">
        <f t="shared" si="536"/>
        <v/>
      </c>
      <c r="BC183" s="230" t="str">
        <f t="shared" si="536"/>
        <v/>
      </c>
      <c r="BD183" s="230" t="str">
        <f t="shared" si="536"/>
        <v/>
      </c>
      <c r="BE183" s="230" t="str">
        <f t="shared" si="536"/>
        <v/>
      </c>
      <c r="BF183" s="230" t="str">
        <f t="shared" si="536"/>
        <v/>
      </c>
      <c r="BG183" s="230" t="str">
        <f t="shared" si="536"/>
        <v/>
      </c>
      <c r="BH183" s="230" t="str">
        <f t="shared" si="536"/>
        <v/>
      </c>
      <c r="BI183" s="230" t="str">
        <f t="shared" si="536"/>
        <v/>
      </c>
      <c r="BJ183" s="230" t="str">
        <f t="shared" si="536"/>
        <v/>
      </c>
      <c r="BM183" s="242" t="s">
        <v>366</v>
      </c>
      <c r="BS183" s="197"/>
      <c r="BT183" s="197"/>
      <c r="BV183" s="228">
        <v>9</v>
      </c>
      <c r="BW183" s="229" t="str">
        <f t="shared" si="537"/>
        <v xml:space="preserve"> TBIO AUDAZ</v>
      </c>
      <c r="BX183" s="230">
        <f t="shared" si="538"/>
        <v>3100.183235867446</v>
      </c>
      <c r="BY183" s="231" t="str">
        <f t="shared" si="539"/>
        <v>s</v>
      </c>
      <c r="BZ183" s="231" t="str">
        <f t="shared" si="539"/>
        <v>s</v>
      </c>
      <c r="CA183" s="231" t="str">
        <f t="shared" si="539"/>
        <v>ns</v>
      </c>
      <c r="CB183" s="231" t="str">
        <f t="shared" si="539"/>
        <v>ns</v>
      </c>
      <c r="CC183" s="231" t="str">
        <f t="shared" si="539"/>
        <v>ns</v>
      </c>
      <c r="CD183" s="231" t="str">
        <f t="shared" si="539"/>
        <v>ns</v>
      </c>
      <c r="CE183" s="231" t="str">
        <f t="shared" si="539"/>
        <v>ns</v>
      </c>
      <c r="CF183" s="231" t="str">
        <f t="shared" si="539"/>
        <v>ns</v>
      </c>
      <c r="CG183" s="231" t="str">
        <f t="shared" si="539"/>
        <v>ns</v>
      </c>
      <c r="CH183" s="231" t="str">
        <f t="shared" si="539"/>
        <v/>
      </c>
      <c r="CI183" s="231" t="str">
        <f t="shared" si="540"/>
        <v/>
      </c>
      <c r="CJ183" s="231" t="str">
        <f t="shared" si="540"/>
        <v/>
      </c>
      <c r="CK183" s="231" t="str">
        <f t="shared" si="540"/>
        <v/>
      </c>
      <c r="CL183" s="231" t="str">
        <f t="shared" si="540"/>
        <v/>
      </c>
      <c r="CM183" s="231" t="str">
        <f t="shared" si="540"/>
        <v/>
      </c>
      <c r="CN183" s="231" t="str">
        <f t="shared" si="540"/>
        <v/>
      </c>
      <c r="CO183" s="231" t="str">
        <f t="shared" si="540"/>
        <v/>
      </c>
      <c r="CP183" s="231" t="str">
        <f t="shared" si="540"/>
        <v/>
      </c>
      <c r="CQ183" s="231" t="str">
        <f t="shared" si="540"/>
        <v/>
      </c>
      <c r="CR183" s="231" t="str">
        <f t="shared" si="540"/>
        <v/>
      </c>
      <c r="CS183" s="231" t="str">
        <f t="shared" si="541"/>
        <v/>
      </c>
      <c r="CT183" s="231" t="str">
        <f t="shared" si="541"/>
        <v/>
      </c>
      <c r="CU183" s="231" t="str">
        <f t="shared" si="541"/>
        <v/>
      </c>
      <c r="CV183" s="231" t="str">
        <f t="shared" si="541"/>
        <v/>
      </c>
      <c r="CW183" s="231" t="str">
        <f t="shared" si="541"/>
        <v/>
      </c>
      <c r="CX183" s="231" t="str">
        <f t="shared" si="541"/>
        <v/>
      </c>
      <c r="CY183" s="231" t="str">
        <f t="shared" si="541"/>
        <v/>
      </c>
      <c r="CZ183" s="231" t="str">
        <f t="shared" si="541"/>
        <v/>
      </c>
      <c r="DA183" s="231" t="str">
        <f t="shared" si="541"/>
        <v/>
      </c>
      <c r="DB183" s="231" t="str">
        <f t="shared" si="541"/>
        <v/>
      </c>
      <c r="DC183" s="231" t="str">
        <f t="shared" si="542"/>
        <v/>
      </c>
      <c r="DD183" s="231" t="str">
        <f t="shared" si="542"/>
        <v/>
      </c>
      <c r="DE183" s="231" t="str">
        <f t="shared" si="542"/>
        <v/>
      </c>
      <c r="DF183" s="231" t="str">
        <f t="shared" si="542"/>
        <v/>
      </c>
      <c r="DG183" s="231" t="str">
        <f t="shared" si="542"/>
        <v/>
      </c>
      <c r="DH183" s="231" t="str">
        <f t="shared" si="542"/>
        <v/>
      </c>
      <c r="DI183" s="231" t="str">
        <f t="shared" si="542"/>
        <v/>
      </c>
      <c r="DJ183" s="231" t="str">
        <f t="shared" si="542"/>
        <v/>
      </c>
      <c r="DK183" s="231" t="str">
        <f t="shared" si="542"/>
        <v/>
      </c>
      <c r="DL183" s="231" t="str">
        <f t="shared" si="542"/>
        <v/>
      </c>
      <c r="DM183" s="231" t="str">
        <f t="shared" si="543"/>
        <v/>
      </c>
      <c r="DN183" s="231" t="str">
        <f t="shared" si="543"/>
        <v/>
      </c>
      <c r="DO183" s="231" t="str">
        <f t="shared" si="543"/>
        <v/>
      </c>
      <c r="DP183" s="231" t="str">
        <f t="shared" si="543"/>
        <v/>
      </c>
      <c r="DQ183" s="231" t="str">
        <f t="shared" si="543"/>
        <v/>
      </c>
      <c r="DR183" s="231" t="str">
        <f t="shared" si="543"/>
        <v/>
      </c>
      <c r="DS183" s="231" t="str">
        <f t="shared" si="543"/>
        <v/>
      </c>
      <c r="DT183" s="231" t="str">
        <f t="shared" si="543"/>
        <v/>
      </c>
      <c r="DU183" s="231" t="str">
        <f t="shared" si="543"/>
        <v/>
      </c>
      <c r="DV183" s="231" t="str">
        <f t="shared" si="543"/>
        <v/>
      </c>
      <c r="DW183" s="232"/>
      <c r="DX183" s="232"/>
      <c r="DZ183" s="212">
        <f t="shared" si="544"/>
        <v>10</v>
      </c>
      <c r="EA183" s="224" t="str">
        <f t="shared" si="522"/>
        <v>Buck Fulgor</v>
      </c>
      <c r="EB183" s="225">
        <f t="shared" si="523"/>
        <v>0</v>
      </c>
      <c r="EC183" s="225">
        <f t="shared" si="523"/>
        <v>0</v>
      </c>
      <c r="ED183" s="225">
        <f t="shared" si="523"/>
        <v>0</v>
      </c>
      <c r="EE183" s="225">
        <f t="shared" si="523"/>
        <v>0</v>
      </c>
      <c r="EF183" s="225">
        <f t="shared" si="524"/>
        <v>0</v>
      </c>
      <c r="EG183" s="225">
        <f t="shared" si="525"/>
        <v>0</v>
      </c>
      <c r="EH183" s="212"/>
      <c r="EI183" s="212" t="s">
        <v>285</v>
      </c>
      <c r="EJ183" s="211" t="str">
        <f>IF(EF224=0,"sd",SUM(EJ180:EJ182))</f>
        <v>sd</v>
      </c>
      <c r="EK183" s="214"/>
      <c r="EL183" s="212">
        <f t="shared" si="545"/>
        <v>10</v>
      </c>
      <c r="EM183" s="224" t="str">
        <f t="shared" si="526"/>
        <v>Buck Fulgor</v>
      </c>
      <c r="EN183" s="225">
        <f>IFERROR(INDEX(RTO4CF,$EL183,'ANVA-MDS'!EB$7),0)</f>
        <v>1836.0584795321633</v>
      </c>
      <c r="EO183" s="225">
        <f>IFERROR(INDEX(RTO4CF,$EL183,'ANVA-MDS'!EC$7),0)</f>
        <v>1131.7894736842106</v>
      </c>
      <c r="EP183" s="225">
        <f>IFERROR(INDEX(RTO4CF,$EL183,'ANVA-MDS'!ED$7),0)</f>
        <v>1561.6140350877192</v>
      </c>
      <c r="EQ183" s="225">
        <f>IFERROR(INDEX(RTO4CF,$EL183,'ANVA-MDS'!EE$7),0)</f>
        <v>0</v>
      </c>
      <c r="ER183" s="225">
        <f t="shared" si="527"/>
        <v>3</v>
      </c>
      <c r="ES183" s="225">
        <f t="shared" si="528"/>
        <v>4529.4619883040932</v>
      </c>
      <c r="ET183" s="212"/>
      <c r="EU183" s="212" t="s">
        <v>285</v>
      </c>
      <c r="EV183" s="211">
        <f>IF(ER224=0,"sd",SUM(EV180:EV182))</f>
        <v>92</v>
      </c>
      <c r="EW183" s="214"/>
      <c r="EX183" s="225">
        <f t="shared" si="529"/>
        <v>4529.4619883040932</v>
      </c>
      <c r="EY183" s="212" t="s">
        <v>286</v>
      </c>
      <c r="EZ183" s="233" t="str">
        <f t="array" ref="EZ183">IF(EZ193=0,"sd",SUM(IF(EX174:EX223&gt;1,(EX174:EX223)^2))/(EZ175*EZ187)-EZ179)</f>
        <v>sd</v>
      </c>
    </row>
    <row r="184" spans="1:156" ht="12.75" customHeight="1" x14ac:dyDescent="0.25">
      <c r="A184" s="243"/>
      <c r="J184" s="228">
        <v>10</v>
      </c>
      <c r="K184" s="229" t="str">
        <f t="shared" ref="K184" si="548">IFERROR(INDEX(RTO4SF_ORD,J184,1),"sd")</f>
        <v>Buck Fulgor</v>
      </c>
      <c r="L184" s="230">
        <f t="shared" ref="L184" si="549">IFERROR(INDEX(RTO4SF_ORD,J184,2),"sd")</f>
        <v>4.0000000000000002E-4</v>
      </c>
      <c r="M184" s="230" t="str">
        <f t="shared" ref="M184:V184" si="550">IF(M$8&gt;$J184,"",IF($F$179&gt;$G$179,"ns",IF(ABS($L184-INDEX(RTO4SF_ORD,M$8,2))&gt;$B$194,"s","ns")))</f>
        <v>ns</v>
      </c>
      <c r="N184" s="230" t="str">
        <f t="shared" si="550"/>
        <v>ns</v>
      </c>
      <c r="O184" s="230" t="str">
        <f t="shared" si="550"/>
        <v>ns</v>
      </c>
      <c r="P184" s="230" t="str">
        <f t="shared" si="550"/>
        <v>ns</v>
      </c>
      <c r="Q184" s="230" t="str">
        <f t="shared" si="550"/>
        <v>ns</v>
      </c>
      <c r="R184" s="230" t="str">
        <f t="shared" si="550"/>
        <v>ns</v>
      </c>
      <c r="S184" s="230" t="str">
        <f t="shared" si="550"/>
        <v>ns</v>
      </c>
      <c r="T184" s="230" t="str">
        <f t="shared" si="550"/>
        <v>ns</v>
      </c>
      <c r="U184" s="230" t="str">
        <f t="shared" si="550"/>
        <v>ns</v>
      </c>
      <c r="V184" s="230" t="str">
        <f t="shared" si="550"/>
        <v>ns</v>
      </c>
      <c r="W184" s="230" t="str">
        <f t="shared" ref="W184:AF184" si="551">IF(W$8&gt;$J184,"",IF($F$179&gt;$G$179,"ns",IF(ABS($L184-INDEX(RTO4SF_ORD,W$8,2))&gt;$B$194,"s","ns")))</f>
        <v/>
      </c>
      <c r="X184" s="230" t="str">
        <f t="shared" si="551"/>
        <v/>
      </c>
      <c r="Y184" s="230" t="str">
        <f t="shared" si="551"/>
        <v/>
      </c>
      <c r="Z184" s="230" t="str">
        <f t="shared" si="551"/>
        <v/>
      </c>
      <c r="AA184" s="230" t="str">
        <f t="shared" si="551"/>
        <v/>
      </c>
      <c r="AB184" s="230" t="str">
        <f t="shared" si="551"/>
        <v/>
      </c>
      <c r="AC184" s="230" t="str">
        <f t="shared" si="551"/>
        <v/>
      </c>
      <c r="AD184" s="230" t="str">
        <f t="shared" si="551"/>
        <v/>
      </c>
      <c r="AE184" s="230" t="str">
        <f t="shared" si="551"/>
        <v/>
      </c>
      <c r="AF184" s="230" t="str">
        <f t="shared" si="551"/>
        <v/>
      </c>
      <c r="AG184" s="230" t="str">
        <f t="shared" ref="AG184:AP184" si="552">IF(AG$8&gt;$J184,"",IF($F$179&gt;$G$179,"ns",IF(ABS($L184-INDEX(RTO4SF_ORD,AG$8,2))&gt;$B$194,"s","ns")))</f>
        <v/>
      </c>
      <c r="AH184" s="230" t="str">
        <f t="shared" si="552"/>
        <v/>
      </c>
      <c r="AI184" s="230" t="str">
        <f t="shared" si="552"/>
        <v/>
      </c>
      <c r="AJ184" s="230" t="str">
        <f t="shared" si="552"/>
        <v/>
      </c>
      <c r="AK184" s="230" t="str">
        <f t="shared" si="552"/>
        <v/>
      </c>
      <c r="AL184" s="230" t="str">
        <f t="shared" si="552"/>
        <v/>
      </c>
      <c r="AM184" s="230" t="str">
        <f t="shared" si="552"/>
        <v/>
      </c>
      <c r="AN184" s="230" t="str">
        <f t="shared" si="552"/>
        <v/>
      </c>
      <c r="AO184" s="230" t="str">
        <f t="shared" si="552"/>
        <v/>
      </c>
      <c r="AP184" s="230" t="str">
        <f t="shared" si="552"/>
        <v/>
      </c>
      <c r="AQ184" s="230" t="str">
        <f t="shared" ref="AQ184:AZ184" si="553">IF(AQ$8&gt;$J184,"",IF($F$179&gt;$G$179,"ns",IF(ABS($L184-INDEX(RTO4SF_ORD,AQ$8,2))&gt;$B$194,"s","ns")))</f>
        <v/>
      </c>
      <c r="AR184" s="230" t="str">
        <f t="shared" si="553"/>
        <v/>
      </c>
      <c r="AS184" s="230" t="str">
        <f t="shared" si="553"/>
        <v/>
      </c>
      <c r="AT184" s="230" t="str">
        <f t="shared" si="553"/>
        <v/>
      </c>
      <c r="AU184" s="230" t="str">
        <f t="shared" si="553"/>
        <v/>
      </c>
      <c r="AV184" s="230" t="str">
        <f t="shared" si="553"/>
        <v/>
      </c>
      <c r="AW184" s="230" t="str">
        <f t="shared" si="553"/>
        <v/>
      </c>
      <c r="AX184" s="230" t="str">
        <f t="shared" si="553"/>
        <v/>
      </c>
      <c r="AY184" s="230" t="str">
        <f t="shared" si="553"/>
        <v/>
      </c>
      <c r="AZ184" s="230" t="str">
        <f t="shared" si="553"/>
        <v/>
      </c>
      <c r="BA184" s="230" t="str">
        <f t="shared" ref="BA184:BJ184" si="554">IF(BA$8&gt;$J184,"",IF($F$179&gt;$G$179,"ns",IF(ABS($L184-INDEX(RTO4SF_ORD,BA$8,2))&gt;$B$194,"s","ns")))</f>
        <v/>
      </c>
      <c r="BB184" s="230" t="str">
        <f t="shared" si="554"/>
        <v/>
      </c>
      <c r="BC184" s="230" t="str">
        <f t="shared" si="554"/>
        <v/>
      </c>
      <c r="BD184" s="230" t="str">
        <f t="shared" si="554"/>
        <v/>
      </c>
      <c r="BE184" s="230" t="str">
        <f t="shared" si="554"/>
        <v/>
      </c>
      <c r="BF184" s="230" t="str">
        <f t="shared" si="554"/>
        <v/>
      </c>
      <c r="BG184" s="230" t="str">
        <f t="shared" si="554"/>
        <v/>
      </c>
      <c r="BH184" s="230" t="str">
        <f t="shared" si="554"/>
        <v/>
      </c>
      <c r="BI184" s="230" t="str">
        <f t="shared" si="554"/>
        <v/>
      </c>
      <c r="BJ184" s="230" t="str">
        <f t="shared" si="554"/>
        <v/>
      </c>
      <c r="BM184" s="243"/>
      <c r="BS184" s="197"/>
      <c r="BT184" s="197"/>
      <c r="BV184" s="228">
        <v>10</v>
      </c>
      <c r="BW184" s="229" t="str">
        <f t="shared" ref="BW184" si="555">IFERROR(INDEX(RTO4CF_ORD,BV184,1),"sd")</f>
        <v>Klein Nutria</v>
      </c>
      <c r="BX184" s="230">
        <f t="shared" ref="BX184" si="556">IFERROR(INDEX(RTO4CF_ORD,BV184,2),"sd")</f>
        <v>3099.857699805068</v>
      </c>
      <c r="BY184" s="231" t="str">
        <f t="shared" ref="BY184:CH184" si="557">IF(BY$8&gt;$BV184,"",IF($BR$179&gt;$BS$179,"ns",IF(ABS($BX184-INDEX(RTO4CF_ORD,BY$8,2))&gt;$BN$194,"s","ns")))</f>
        <v>s</v>
      </c>
      <c r="BZ184" s="231" t="str">
        <f t="shared" si="557"/>
        <v>s</v>
      </c>
      <c r="CA184" s="231" t="str">
        <f t="shared" si="557"/>
        <v>ns</v>
      </c>
      <c r="CB184" s="231" t="str">
        <f t="shared" si="557"/>
        <v>ns</v>
      </c>
      <c r="CC184" s="231" t="str">
        <f t="shared" si="557"/>
        <v>ns</v>
      </c>
      <c r="CD184" s="231" t="str">
        <f t="shared" si="557"/>
        <v>ns</v>
      </c>
      <c r="CE184" s="231" t="str">
        <f t="shared" si="557"/>
        <v>ns</v>
      </c>
      <c r="CF184" s="231" t="str">
        <f t="shared" si="557"/>
        <v>ns</v>
      </c>
      <c r="CG184" s="231" t="str">
        <f t="shared" si="557"/>
        <v>ns</v>
      </c>
      <c r="CH184" s="231" t="str">
        <f t="shared" si="557"/>
        <v>ns</v>
      </c>
      <c r="CI184" s="231" t="str">
        <f t="shared" ref="CI184:CR184" si="558">IF(CI$8&gt;$BV184,"",IF($BR$179&gt;$BS$179,"ns",IF(ABS($BX184-INDEX(RTO4CF_ORD,CI$8,2))&gt;$BN$194,"s","ns")))</f>
        <v/>
      </c>
      <c r="CJ184" s="231" t="str">
        <f t="shared" si="558"/>
        <v/>
      </c>
      <c r="CK184" s="231" t="str">
        <f t="shared" si="558"/>
        <v/>
      </c>
      <c r="CL184" s="231" t="str">
        <f t="shared" si="558"/>
        <v/>
      </c>
      <c r="CM184" s="231" t="str">
        <f t="shared" si="558"/>
        <v/>
      </c>
      <c r="CN184" s="231" t="str">
        <f t="shared" si="558"/>
        <v/>
      </c>
      <c r="CO184" s="231" t="str">
        <f t="shared" si="558"/>
        <v/>
      </c>
      <c r="CP184" s="231" t="str">
        <f t="shared" si="558"/>
        <v/>
      </c>
      <c r="CQ184" s="231" t="str">
        <f t="shared" si="558"/>
        <v/>
      </c>
      <c r="CR184" s="231" t="str">
        <f t="shared" si="558"/>
        <v/>
      </c>
      <c r="CS184" s="231" t="str">
        <f t="shared" ref="CS184:DB184" si="559">IF(CS$8&gt;$BV184,"",IF($BR$179&gt;$BS$179,"ns",IF(ABS($BX184-INDEX(RTO4CF_ORD,CS$8,2))&gt;$BN$194,"s","ns")))</f>
        <v/>
      </c>
      <c r="CT184" s="231" t="str">
        <f t="shared" si="559"/>
        <v/>
      </c>
      <c r="CU184" s="231" t="str">
        <f t="shared" si="559"/>
        <v/>
      </c>
      <c r="CV184" s="231" t="str">
        <f t="shared" si="559"/>
        <v/>
      </c>
      <c r="CW184" s="231" t="str">
        <f t="shared" si="559"/>
        <v/>
      </c>
      <c r="CX184" s="231" t="str">
        <f t="shared" si="559"/>
        <v/>
      </c>
      <c r="CY184" s="231" t="str">
        <f t="shared" si="559"/>
        <v/>
      </c>
      <c r="CZ184" s="231" t="str">
        <f t="shared" si="559"/>
        <v/>
      </c>
      <c r="DA184" s="231" t="str">
        <f t="shared" si="559"/>
        <v/>
      </c>
      <c r="DB184" s="231" t="str">
        <f t="shared" si="559"/>
        <v/>
      </c>
      <c r="DC184" s="231" t="str">
        <f t="shared" ref="DC184:DL184" si="560">IF(DC$8&gt;$BV184,"",IF($BR$179&gt;$BS$179,"ns",IF(ABS($BX184-INDEX(RTO4CF_ORD,DC$8,2))&gt;$BN$194,"s","ns")))</f>
        <v/>
      </c>
      <c r="DD184" s="231" t="str">
        <f t="shared" si="560"/>
        <v/>
      </c>
      <c r="DE184" s="231" t="str">
        <f t="shared" si="560"/>
        <v/>
      </c>
      <c r="DF184" s="231" t="str">
        <f t="shared" si="560"/>
        <v/>
      </c>
      <c r="DG184" s="231" t="str">
        <f t="shared" si="560"/>
        <v/>
      </c>
      <c r="DH184" s="231" t="str">
        <f t="shared" si="560"/>
        <v/>
      </c>
      <c r="DI184" s="231" t="str">
        <f t="shared" si="560"/>
        <v/>
      </c>
      <c r="DJ184" s="231" t="str">
        <f t="shared" si="560"/>
        <v/>
      </c>
      <c r="DK184" s="231" t="str">
        <f t="shared" si="560"/>
        <v/>
      </c>
      <c r="DL184" s="231" t="str">
        <f t="shared" si="560"/>
        <v/>
      </c>
      <c r="DM184" s="231" t="str">
        <f t="shared" ref="DM184:DV184" si="561">IF(DM$8&gt;$BV184,"",IF($BR$179&gt;$BS$179,"ns",IF(ABS($BX184-INDEX(RTO4CF_ORD,DM$8,2))&gt;$BN$194,"s","ns")))</f>
        <v/>
      </c>
      <c r="DN184" s="231" t="str">
        <f t="shared" si="561"/>
        <v/>
      </c>
      <c r="DO184" s="231" t="str">
        <f t="shared" si="561"/>
        <v/>
      </c>
      <c r="DP184" s="231" t="str">
        <f t="shared" si="561"/>
        <v/>
      </c>
      <c r="DQ184" s="231" t="str">
        <f t="shared" si="561"/>
        <v/>
      </c>
      <c r="DR184" s="231" t="str">
        <f t="shared" si="561"/>
        <v/>
      </c>
      <c r="DS184" s="231" t="str">
        <f t="shared" si="561"/>
        <v/>
      </c>
      <c r="DT184" s="231" t="str">
        <f t="shared" si="561"/>
        <v/>
      </c>
      <c r="DU184" s="231" t="str">
        <f t="shared" si="561"/>
        <v/>
      </c>
      <c r="DV184" s="231" t="str">
        <f t="shared" si="561"/>
        <v/>
      </c>
      <c r="DW184" s="232"/>
      <c r="DX184" s="232"/>
      <c r="DZ184" s="212">
        <f t="shared" si="544"/>
        <v>11</v>
      </c>
      <c r="EA184" s="224" t="str">
        <f t="shared" ref="EA184" si="562">IFERROR(INDEX(RTO4CV,$DZ184,1),0)</f>
        <v>Buck Mutisia</v>
      </c>
      <c r="EB184" s="225">
        <f t="shared" ref="EB184:EE184" si="563">IFERROR(INDEX(RTO4SF,$DZ184,EB$7),0)</f>
        <v>0</v>
      </c>
      <c r="EC184" s="225">
        <f t="shared" si="563"/>
        <v>0</v>
      </c>
      <c r="ED184" s="225">
        <f t="shared" si="563"/>
        <v>0</v>
      </c>
      <c r="EE184" s="225">
        <f t="shared" si="563"/>
        <v>0</v>
      </c>
      <c r="EF184" s="225">
        <f t="shared" si="524"/>
        <v>0</v>
      </c>
      <c r="EG184" s="225">
        <f t="shared" si="525"/>
        <v>0</v>
      </c>
      <c r="EH184" s="212"/>
      <c r="EI184" s="212" t="s">
        <v>286</v>
      </c>
      <c r="EJ184" s="211" t="str">
        <f t="array" ref="EJ184">IF(EF224=0,"sd",SUM(IF(EG174:EG223&gt;1,(EG174:EG223)^2))/EJ175-EJ179)</f>
        <v>sd</v>
      </c>
      <c r="EK184" s="214"/>
      <c r="EL184" s="212">
        <f t="shared" si="545"/>
        <v>11</v>
      </c>
      <c r="EM184" s="224" t="str">
        <f t="shared" ref="EM184" si="564">IFERROR(INDEX(RTO4CV,$EL184,1),0)</f>
        <v>Buck Mutisia</v>
      </c>
      <c r="EN184" s="225">
        <f>IFERROR(INDEX(RTO4CF,$EL184,'ANVA-MDS'!EB$7),0)</f>
        <v>1559.9999999999998</v>
      </c>
      <c r="EO184" s="225">
        <f>IFERROR(INDEX(RTO4CF,$EL184,'ANVA-MDS'!EC$7),0)</f>
        <v>1840.3742690058477</v>
      </c>
      <c r="EP184" s="225">
        <f>IFERROR(INDEX(RTO4CF,$EL184,'ANVA-MDS'!ED$7),0)</f>
        <v>1787.6666666666665</v>
      </c>
      <c r="EQ184" s="225">
        <f>IFERROR(INDEX(RTO4CF,$EL184,'ANVA-MDS'!EE$7),0)</f>
        <v>0</v>
      </c>
      <c r="ER184" s="225">
        <f t="shared" si="527"/>
        <v>3</v>
      </c>
      <c r="ES184" s="225">
        <f t="shared" si="528"/>
        <v>5188.040935672514</v>
      </c>
      <c r="ET184" s="212"/>
      <c r="EU184" s="212" t="s">
        <v>286</v>
      </c>
      <c r="EV184" s="211">
        <f t="array" ref="EV184">IF(ER224=0,"sd",SUM(IF(ES174:ES223&gt;1,(ES174:ES223)^2))/EV175-EV179)</f>
        <v>52077277.252092957</v>
      </c>
      <c r="EW184" s="214"/>
      <c r="EX184" s="225">
        <f t="shared" si="529"/>
        <v>5188.040935672514</v>
      </c>
      <c r="EY184" s="244" t="s">
        <v>287</v>
      </c>
      <c r="EZ184" s="233" t="str">
        <f t="array" ref="EZ184">IF(EZ193=0,"sd",(SUM(IF(EB225:EE225&gt;1,(EB225:EE225)^2))+SUM(IF(EN225:EQ225&gt;1,(EN225:EQ225)^2)))/EZ174-EZ191-EZ179)</f>
        <v>sd</v>
      </c>
    </row>
    <row r="185" spans="1:156" ht="12.75" customHeight="1" x14ac:dyDescent="0.25">
      <c r="A185" s="242" t="s">
        <v>288</v>
      </c>
      <c r="J185" s="228">
        <v>11</v>
      </c>
      <c r="K185" s="229" t="str">
        <f t="shared" ref="K185" si="565">IFERROR(INDEX(RTO4SF_ORD,J185,1),"sd")</f>
        <v>Buck Mutisia</v>
      </c>
      <c r="L185" s="230">
        <f t="shared" ref="L185" si="566">IFERROR(INDEX(RTO4SF_ORD,J185,2),"sd")</f>
        <v>3.9000000000000005E-4</v>
      </c>
      <c r="M185" s="230" t="str">
        <f t="shared" ref="M185:V185" si="567">IF(M$8&gt;$J185,"",IF($F$179&gt;$G$179,"ns",IF(ABS($L185-INDEX(RTO4SF_ORD,M$8,2))&gt;$B$194,"s","ns")))</f>
        <v>ns</v>
      </c>
      <c r="N185" s="230" t="str">
        <f t="shared" si="567"/>
        <v>ns</v>
      </c>
      <c r="O185" s="230" t="str">
        <f t="shared" si="567"/>
        <v>ns</v>
      </c>
      <c r="P185" s="230" t="str">
        <f t="shared" si="567"/>
        <v>ns</v>
      </c>
      <c r="Q185" s="230" t="str">
        <f t="shared" si="567"/>
        <v>ns</v>
      </c>
      <c r="R185" s="230" t="str">
        <f t="shared" si="567"/>
        <v>ns</v>
      </c>
      <c r="S185" s="230" t="str">
        <f t="shared" si="567"/>
        <v>ns</v>
      </c>
      <c r="T185" s="230" t="str">
        <f t="shared" si="567"/>
        <v>ns</v>
      </c>
      <c r="U185" s="230" t="str">
        <f t="shared" si="567"/>
        <v>ns</v>
      </c>
      <c r="V185" s="230" t="str">
        <f t="shared" si="567"/>
        <v>ns</v>
      </c>
      <c r="W185" s="230" t="str">
        <f t="shared" ref="W185:AF185" si="568">IF(W$8&gt;$J185,"",IF($F$179&gt;$G$179,"ns",IF(ABS($L185-INDEX(RTO4SF_ORD,W$8,2))&gt;$B$194,"s","ns")))</f>
        <v>ns</v>
      </c>
      <c r="X185" s="230" t="str">
        <f t="shared" si="568"/>
        <v/>
      </c>
      <c r="Y185" s="230" t="str">
        <f t="shared" si="568"/>
        <v/>
      </c>
      <c r="Z185" s="230" t="str">
        <f t="shared" si="568"/>
        <v/>
      </c>
      <c r="AA185" s="230" t="str">
        <f t="shared" si="568"/>
        <v/>
      </c>
      <c r="AB185" s="230" t="str">
        <f t="shared" si="568"/>
        <v/>
      </c>
      <c r="AC185" s="230" t="str">
        <f t="shared" si="568"/>
        <v/>
      </c>
      <c r="AD185" s="230" t="str">
        <f t="shared" si="568"/>
        <v/>
      </c>
      <c r="AE185" s="230" t="str">
        <f t="shared" si="568"/>
        <v/>
      </c>
      <c r="AF185" s="230" t="str">
        <f t="shared" si="568"/>
        <v/>
      </c>
      <c r="AG185" s="230" t="str">
        <f t="shared" ref="AG185:AP185" si="569">IF(AG$8&gt;$J185,"",IF($F$179&gt;$G$179,"ns",IF(ABS($L185-INDEX(RTO4SF_ORD,AG$8,2))&gt;$B$194,"s","ns")))</f>
        <v/>
      </c>
      <c r="AH185" s="230" t="str">
        <f t="shared" si="569"/>
        <v/>
      </c>
      <c r="AI185" s="230" t="str">
        <f t="shared" si="569"/>
        <v/>
      </c>
      <c r="AJ185" s="230" t="str">
        <f t="shared" si="569"/>
        <v/>
      </c>
      <c r="AK185" s="230" t="str">
        <f t="shared" si="569"/>
        <v/>
      </c>
      <c r="AL185" s="230" t="str">
        <f t="shared" si="569"/>
        <v/>
      </c>
      <c r="AM185" s="230" t="str">
        <f t="shared" si="569"/>
        <v/>
      </c>
      <c r="AN185" s="230" t="str">
        <f t="shared" si="569"/>
        <v/>
      </c>
      <c r="AO185" s="230" t="str">
        <f t="shared" si="569"/>
        <v/>
      </c>
      <c r="AP185" s="230" t="str">
        <f t="shared" si="569"/>
        <v/>
      </c>
      <c r="AQ185" s="230" t="str">
        <f t="shared" ref="AQ185:AZ185" si="570">IF(AQ$8&gt;$J185,"",IF($F$179&gt;$G$179,"ns",IF(ABS($L185-INDEX(RTO4SF_ORD,AQ$8,2))&gt;$B$194,"s","ns")))</f>
        <v/>
      </c>
      <c r="AR185" s="230" t="str">
        <f t="shared" si="570"/>
        <v/>
      </c>
      <c r="AS185" s="230" t="str">
        <f t="shared" si="570"/>
        <v/>
      </c>
      <c r="AT185" s="230" t="str">
        <f t="shared" si="570"/>
        <v/>
      </c>
      <c r="AU185" s="230" t="str">
        <f t="shared" si="570"/>
        <v/>
      </c>
      <c r="AV185" s="230" t="str">
        <f t="shared" si="570"/>
        <v/>
      </c>
      <c r="AW185" s="230" t="str">
        <f t="shared" si="570"/>
        <v/>
      </c>
      <c r="AX185" s="230" t="str">
        <f t="shared" si="570"/>
        <v/>
      </c>
      <c r="AY185" s="230" t="str">
        <f t="shared" si="570"/>
        <v/>
      </c>
      <c r="AZ185" s="230" t="str">
        <f t="shared" si="570"/>
        <v/>
      </c>
      <c r="BA185" s="230" t="str">
        <f t="shared" ref="BA185:BJ185" si="571">IF(BA$8&gt;$J185,"",IF($F$179&gt;$G$179,"ns",IF(ABS($L185-INDEX(RTO4SF_ORD,BA$8,2))&gt;$B$194,"s","ns")))</f>
        <v/>
      </c>
      <c r="BB185" s="230" t="str">
        <f t="shared" si="571"/>
        <v/>
      </c>
      <c r="BC185" s="230" t="str">
        <f t="shared" si="571"/>
        <v/>
      </c>
      <c r="BD185" s="230" t="str">
        <f t="shared" si="571"/>
        <v/>
      </c>
      <c r="BE185" s="230" t="str">
        <f t="shared" si="571"/>
        <v/>
      </c>
      <c r="BF185" s="230" t="str">
        <f t="shared" si="571"/>
        <v/>
      </c>
      <c r="BG185" s="230" t="str">
        <f t="shared" si="571"/>
        <v/>
      </c>
      <c r="BH185" s="230" t="str">
        <f t="shared" si="571"/>
        <v/>
      </c>
      <c r="BI185" s="230" t="str">
        <f t="shared" si="571"/>
        <v/>
      </c>
      <c r="BJ185" s="230" t="str">
        <f t="shared" si="571"/>
        <v/>
      </c>
      <c r="BM185" s="242" t="s">
        <v>288</v>
      </c>
      <c r="BS185" s="197"/>
      <c r="BT185" s="197"/>
      <c r="BV185" s="228">
        <v>11</v>
      </c>
      <c r="BW185" s="229" t="str">
        <f t="shared" ref="BW185" si="572">IFERROR(INDEX(RTO4CF_ORD,BV185,1),"sd")</f>
        <v>ACA 920</v>
      </c>
      <c r="BX185" s="230">
        <f t="shared" ref="BX185" si="573">IFERROR(INDEX(RTO4CF_ORD,BV185,2),"sd")</f>
        <v>3048.5925925925926</v>
      </c>
      <c r="BY185" s="231" t="str">
        <f t="shared" ref="BY185:CH185" si="574">IF(BY$8&gt;$BV185,"",IF($BR$179&gt;$BS$179,"ns",IF(ABS($BX185-INDEX(RTO4CF_ORD,BY$8,2))&gt;$BN$194,"s","ns")))</f>
        <v>s</v>
      </c>
      <c r="BZ185" s="231" t="str">
        <f t="shared" si="574"/>
        <v>s</v>
      </c>
      <c r="CA185" s="231" t="str">
        <f t="shared" si="574"/>
        <v>ns</v>
      </c>
      <c r="CB185" s="231" t="str">
        <f t="shared" si="574"/>
        <v>ns</v>
      </c>
      <c r="CC185" s="231" t="str">
        <f t="shared" si="574"/>
        <v>ns</v>
      </c>
      <c r="CD185" s="231" t="str">
        <f t="shared" si="574"/>
        <v>ns</v>
      </c>
      <c r="CE185" s="231" t="str">
        <f t="shared" si="574"/>
        <v>ns</v>
      </c>
      <c r="CF185" s="231" t="str">
        <f t="shared" si="574"/>
        <v>ns</v>
      </c>
      <c r="CG185" s="231" t="str">
        <f t="shared" si="574"/>
        <v>ns</v>
      </c>
      <c r="CH185" s="231" t="str">
        <f t="shared" si="574"/>
        <v>ns</v>
      </c>
      <c r="CI185" s="231" t="str">
        <f t="shared" ref="CI185:CR185" si="575">IF(CI$8&gt;$BV185,"",IF($BR$179&gt;$BS$179,"ns",IF(ABS($BX185-INDEX(RTO4CF_ORD,CI$8,2))&gt;$BN$194,"s","ns")))</f>
        <v>ns</v>
      </c>
      <c r="CJ185" s="231" t="str">
        <f t="shared" si="575"/>
        <v/>
      </c>
      <c r="CK185" s="231" t="str">
        <f t="shared" si="575"/>
        <v/>
      </c>
      <c r="CL185" s="231" t="str">
        <f t="shared" si="575"/>
        <v/>
      </c>
      <c r="CM185" s="231" t="str">
        <f t="shared" si="575"/>
        <v/>
      </c>
      <c r="CN185" s="231" t="str">
        <f t="shared" si="575"/>
        <v/>
      </c>
      <c r="CO185" s="231" t="str">
        <f t="shared" si="575"/>
        <v/>
      </c>
      <c r="CP185" s="231" t="str">
        <f t="shared" si="575"/>
        <v/>
      </c>
      <c r="CQ185" s="231" t="str">
        <f t="shared" si="575"/>
        <v/>
      </c>
      <c r="CR185" s="231" t="str">
        <f t="shared" si="575"/>
        <v/>
      </c>
      <c r="CS185" s="231" t="str">
        <f t="shared" ref="CS185:DB185" si="576">IF(CS$8&gt;$BV185,"",IF($BR$179&gt;$BS$179,"ns",IF(ABS($BX185-INDEX(RTO4CF_ORD,CS$8,2))&gt;$BN$194,"s","ns")))</f>
        <v/>
      </c>
      <c r="CT185" s="231" t="str">
        <f t="shared" si="576"/>
        <v/>
      </c>
      <c r="CU185" s="231" t="str">
        <f t="shared" si="576"/>
        <v/>
      </c>
      <c r="CV185" s="231" t="str">
        <f t="shared" si="576"/>
        <v/>
      </c>
      <c r="CW185" s="231" t="str">
        <f t="shared" si="576"/>
        <v/>
      </c>
      <c r="CX185" s="231" t="str">
        <f t="shared" si="576"/>
        <v/>
      </c>
      <c r="CY185" s="231" t="str">
        <f t="shared" si="576"/>
        <v/>
      </c>
      <c r="CZ185" s="231" t="str">
        <f t="shared" si="576"/>
        <v/>
      </c>
      <c r="DA185" s="231" t="str">
        <f t="shared" si="576"/>
        <v/>
      </c>
      <c r="DB185" s="231" t="str">
        <f t="shared" si="576"/>
        <v/>
      </c>
      <c r="DC185" s="231" t="str">
        <f t="shared" ref="DC185:DL185" si="577">IF(DC$8&gt;$BV185,"",IF($BR$179&gt;$BS$179,"ns",IF(ABS($BX185-INDEX(RTO4CF_ORD,DC$8,2))&gt;$BN$194,"s","ns")))</f>
        <v/>
      </c>
      <c r="DD185" s="231" t="str">
        <f t="shared" si="577"/>
        <v/>
      </c>
      <c r="DE185" s="231" t="str">
        <f t="shared" si="577"/>
        <v/>
      </c>
      <c r="DF185" s="231" t="str">
        <f t="shared" si="577"/>
        <v/>
      </c>
      <c r="DG185" s="231" t="str">
        <f t="shared" si="577"/>
        <v/>
      </c>
      <c r="DH185" s="231" t="str">
        <f t="shared" si="577"/>
        <v/>
      </c>
      <c r="DI185" s="231" t="str">
        <f t="shared" si="577"/>
        <v/>
      </c>
      <c r="DJ185" s="231" t="str">
        <f t="shared" si="577"/>
        <v/>
      </c>
      <c r="DK185" s="231" t="str">
        <f t="shared" si="577"/>
        <v/>
      </c>
      <c r="DL185" s="231" t="str">
        <f t="shared" si="577"/>
        <v/>
      </c>
      <c r="DM185" s="231" t="str">
        <f t="shared" ref="DM185:DV185" si="578">IF(DM$8&gt;$BV185,"",IF($BR$179&gt;$BS$179,"ns",IF(ABS($BX185-INDEX(RTO4CF_ORD,DM$8,2))&gt;$BN$194,"s","ns")))</f>
        <v/>
      </c>
      <c r="DN185" s="231" t="str">
        <f t="shared" si="578"/>
        <v/>
      </c>
      <c r="DO185" s="231" t="str">
        <f t="shared" si="578"/>
        <v/>
      </c>
      <c r="DP185" s="231" t="str">
        <f t="shared" si="578"/>
        <v/>
      </c>
      <c r="DQ185" s="231" t="str">
        <f t="shared" si="578"/>
        <v/>
      </c>
      <c r="DR185" s="231" t="str">
        <f t="shared" si="578"/>
        <v/>
      </c>
      <c r="DS185" s="231" t="str">
        <f t="shared" si="578"/>
        <v/>
      </c>
      <c r="DT185" s="231" t="str">
        <f t="shared" si="578"/>
        <v/>
      </c>
      <c r="DU185" s="231" t="str">
        <f t="shared" si="578"/>
        <v/>
      </c>
      <c r="DV185" s="231" t="str">
        <f t="shared" si="578"/>
        <v/>
      </c>
      <c r="DW185" s="232"/>
      <c r="DX185" s="232"/>
      <c r="DZ185" s="212">
        <f t="shared" si="544"/>
        <v>12</v>
      </c>
      <c r="EA185" s="224" t="str">
        <f t="shared" ref="EA185" si="579">IFERROR(INDEX(RTO4CV,$DZ185,1),0)</f>
        <v>Buck Saeta</v>
      </c>
      <c r="EB185" s="225">
        <f t="shared" ref="EB185:EE185" si="580">IFERROR(INDEX(RTO4SF,$DZ185,EB$7),0)</f>
        <v>0</v>
      </c>
      <c r="EC185" s="225">
        <f t="shared" si="580"/>
        <v>0</v>
      </c>
      <c r="ED185" s="225">
        <f t="shared" si="580"/>
        <v>0</v>
      </c>
      <c r="EE185" s="225">
        <f t="shared" si="580"/>
        <v>0</v>
      </c>
      <c r="EF185" s="225">
        <f t="shared" si="524"/>
        <v>0</v>
      </c>
      <c r="EG185" s="225">
        <f t="shared" si="525"/>
        <v>0</v>
      </c>
      <c r="EH185" s="212"/>
      <c r="EI185" s="212" t="s">
        <v>289</v>
      </c>
      <c r="EJ185" s="211" t="str">
        <f t="array" ref="EJ185">IF(EF224=0,"sd",SUM(IF(EB225:EE225&gt;1,(EB225:EE225)^2))/EJ174-EJ179)</f>
        <v>sd</v>
      </c>
      <c r="EK185" s="214"/>
      <c r="EL185" s="212">
        <f t="shared" si="545"/>
        <v>12</v>
      </c>
      <c r="EM185" s="224" t="str">
        <f t="shared" ref="EM185" si="581">IFERROR(INDEX(RTO4CV,$EL185,1),0)</f>
        <v>Buck Saeta</v>
      </c>
      <c r="EN185" s="225">
        <f>IFERROR(INDEX(RTO4CF,$EL185,'ANVA-MDS'!EB$7),0)</f>
        <v>1778.3391812865495</v>
      </c>
      <c r="EO185" s="225">
        <f>IFERROR(INDEX(RTO4CF,$EL185,'ANVA-MDS'!EC$7),0)</f>
        <v>1173.7076023391812</v>
      </c>
      <c r="EP185" s="225">
        <f>IFERROR(INDEX(RTO4CF,$EL185,'ANVA-MDS'!ED$7),0)</f>
        <v>1360.0584795321636</v>
      </c>
      <c r="EQ185" s="225">
        <f>IFERROR(INDEX(RTO4CF,$EL185,'ANVA-MDS'!EE$7),0)</f>
        <v>0</v>
      </c>
      <c r="ER185" s="225">
        <f t="shared" si="527"/>
        <v>3</v>
      </c>
      <c r="ES185" s="225">
        <f t="shared" si="528"/>
        <v>4312.1052631578941</v>
      </c>
      <c r="ET185" s="212"/>
      <c r="EU185" s="212" t="s">
        <v>289</v>
      </c>
      <c r="EV185" s="211">
        <f t="array" ref="EV185">IF(ER224=0,"sd",SUM(IF(EN225:EQ225&gt;1,(EN225:EQ225)^2))/EV174-EV179)</f>
        <v>177330.31491792202</v>
      </c>
      <c r="EW185" s="214"/>
      <c r="EX185" s="225">
        <f t="shared" si="529"/>
        <v>4312.1052631578941</v>
      </c>
      <c r="EY185" s="212" t="s">
        <v>290</v>
      </c>
      <c r="EZ185" s="233" t="str">
        <f>IF(EZ193=0,"sd",EZ186-EZ183-EZ191-EZ184-EZ192)</f>
        <v>sd</v>
      </c>
    </row>
    <row r="186" spans="1:156" ht="12.75" customHeight="1" x14ac:dyDescent="0.25">
      <c r="A186" s="243"/>
      <c r="B186" s="245" t="str">
        <f>'ANVA-MDS'!EJ189</f>
        <v>sd</v>
      </c>
      <c r="C186" s="246">
        <v>0.15</v>
      </c>
      <c r="D186" s="196" t="str">
        <f>IF(B186&gt;C186,"ns","*")</f>
        <v>ns</v>
      </c>
      <c r="J186" s="228">
        <v>12</v>
      </c>
      <c r="K186" s="229" t="str">
        <f t="shared" ref="K186" si="582">IFERROR(INDEX(RTO4SF_ORD,J186,1),"sd")</f>
        <v>Buck Saeta</v>
      </c>
      <c r="L186" s="230">
        <f t="shared" ref="L186" si="583">IFERROR(INDEX(RTO4SF_ORD,J186,2),"sd")</f>
        <v>3.8000000000000002E-4</v>
      </c>
      <c r="M186" s="230" t="str">
        <f t="shared" ref="M186:V186" si="584">IF(M$8&gt;$J186,"",IF($F$179&gt;$G$179,"ns",IF(ABS($L186-INDEX(RTO4SF_ORD,M$8,2))&gt;$B$194,"s","ns")))</f>
        <v>ns</v>
      </c>
      <c r="N186" s="230" t="str">
        <f t="shared" si="584"/>
        <v>ns</v>
      </c>
      <c r="O186" s="230" t="str">
        <f t="shared" si="584"/>
        <v>ns</v>
      </c>
      <c r="P186" s="230" t="str">
        <f t="shared" si="584"/>
        <v>ns</v>
      </c>
      <c r="Q186" s="230" t="str">
        <f t="shared" si="584"/>
        <v>ns</v>
      </c>
      <c r="R186" s="230" t="str">
        <f t="shared" si="584"/>
        <v>ns</v>
      </c>
      <c r="S186" s="230" t="str">
        <f t="shared" si="584"/>
        <v>ns</v>
      </c>
      <c r="T186" s="230" t="str">
        <f t="shared" si="584"/>
        <v>ns</v>
      </c>
      <c r="U186" s="230" t="str">
        <f t="shared" si="584"/>
        <v>ns</v>
      </c>
      <c r="V186" s="230" t="str">
        <f t="shared" si="584"/>
        <v>ns</v>
      </c>
      <c r="W186" s="230" t="str">
        <f t="shared" ref="W186:AF186" si="585">IF(W$8&gt;$J186,"",IF($F$179&gt;$G$179,"ns",IF(ABS($L186-INDEX(RTO4SF_ORD,W$8,2))&gt;$B$194,"s","ns")))</f>
        <v>ns</v>
      </c>
      <c r="X186" s="230" t="str">
        <f t="shared" si="585"/>
        <v>ns</v>
      </c>
      <c r="Y186" s="230" t="str">
        <f t="shared" si="585"/>
        <v/>
      </c>
      <c r="Z186" s="230" t="str">
        <f t="shared" si="585"/>
        <v/>
      </c>
      <c r="AA186" s="230" t="str">
        <f t="shared" si="585"/>
        <v/>
      </c>
      <c r="AB186" s="230" t="str">
        <f t="shared" si="585"/>
        <v/>
      </c>
      <c r="AC186" s="230" t="str">
        <f t="shared" si="585"/>
        <v/>
      </c>
      <c r="AD186" s="230" t="str">
        <f t="shared" si="585"/>
        <v/>
      </c>
      <c r="AE186" s="230" t="str">
        <f t="shared" si="585"/>
        <v/>
      </c>
      <c r="AF186" s="230" t="str">
        <f t="shared" si="585"/>
        <v/>
      </c>
      <c r="AG186" s="230" t="str">
        <f t="shared" ref="AG186:AP186" si="586">IF(AG$8&gt;$J186,"",IF($F$179&gt;$G$179,"ns",IF(ABS($L186-INDEX(RTO4SF_ORD,AG$8,2))&gt;$B$194,"s","ns")))</f>
        <v/>
      </c>
      <c r="AH186" s="230" t="str">
        <f t="shared" si="586"/>
        <v/>
      </c>
      <c r="AI186" s="230" t="str">
        <f t="shared" si="586"/>
        <v/>
      </c>
      <c r="AJ186" s="230" t="str">
        <f t="shared" si="586"/>
        <v/>
      </c>
      <c r="AK186" s="230" t="str">
        <f t="shared" si="586"/>
        <v/>
      </c>
      <c r="AL186" s="230" t="str">
        <f t="shared" si="586"/>
        <v/>
      </c>
      <c r="AM186" s="230" t="str">
        <f t="shared" si="586"/>
        <v/>
      </c>
      <c r="AN186" s="230" t="str">
        <f t="shared" si="586"/>
        <v/>
      </c>
      <c r="AO186" s="230" t="str">
        <f t="shared" si="586"/>
        <v/>
      </c>
      <c r="AP186" s="230" t="str">
        <f t="shared" si="586"/>
        <v/>
      </c>
      <c r="AQ186" s="230" t="str">
        <f t="shared" ref="AQ186:AZ186" si="587">IF(AQ$8&gt;$J186,"",IF($F$179&gt;$G$179,"ns",IF(ABS($L186-INDEX(RTO4SF_ORD,AQ$8,2))&gt;$B$194,"s","ns")))</f>
        <v/>
      </c>
      <c r="AR186" s="230" t="str">
        <f t="shared" si="587"/>
        <v/>
      </c>
      <c r="AS186" s="230" t="str">
        <f t="shared" si="587"/>
        <v/>
      </c>
      <c r="AT186" s="230" t="str">
        <f t="shared" si="587"/>
        <v/>
      </c>
      <c r="AU186" s="230" t="str">
        <f t="shared" si="587"/>
        <v/>
      </c>
      <c r="AV186" s="230" t="str">
        <f t="shared" si="587"/>
        <v/>
      </c>
      <c r="AW186" s="230" t="str">
        <f t="shared" si="587"/>
        <v/>
      </c>
      <c r="AX186" s="230" t="str">
        <f t="shared" si="587"/>
        <v/>
      </c>
      <c r="AY186" s="230" t="str">
        <f t="shared" si="587"/>
        <v/>
      </c>
      <c r="AZ186" s="230" t="str">
        <f t="shared" si="587"/>
        <v/>
      </c>
      <c r="BA186" s="230" t="str">
        <f t="shared" ref="BA186:BJ186" si="588">IF(BA$8&gt;$J186,"",IF($F$179&gt;$G$179,"ns",IF(ABS($L186-INDEX(RTO4SF_ORD,BA$8,2))&gt;$B$194,"s","ns")))</f>
        <v/>
      </c>
      <c r="BB186" s="230" t="str">
        <f t="shared" si="588"/>
        <v/>
      </c>
      <c r="BC186" s="230" t="str">
        <f t="shared" si="588"/>
        <v/>
      </c>
      <c r="BD186" s="230" t="str">
        <f t="shared" si="588"/>
        <v/>
      </c>
      <c r="BE186" s="230" t="str">
        <f t="shared" si="588"/>
        <v/>
      </c>
      <c r="BF186" s="230" t="str">
        <f t="shared" si="588"/>
        <v/>
      </c>
      <c r="BG186" s="230" t="str">
        <f t="shared" si="588"/>
        <v/>
      </c>
      <c r="BH186" s="230" t="str">
        <f t="shared" si="588"/>
        <v/>
      </c>
      <c r="BI186" s="230" t="str">
        <f t="shared" si="588"/>
        <v/>
      </c>
      <c r="BJ186" s="230" t="str">
        <f t="shared" si="588"/>
        <v/>
      </c>
      <c r="BM186" s="243"/>
      <c r="BN186" s="245">
        <f>'ANVA-MDS'!EV189</f>
        <v>0.13210472005686774</v>
      </c>
      <c r="BO186" s="246">
        <v>0.15</v>
      </c>
      <c r="BP186" s="196" t="str">
        <f>IF(BN186&gt;BO186,"ns","*")</f>
        <v>*</v>
      </c>
      <c r="BS186" s="197"/>
      <c r="BT186" s="197"/>
      <c r="BV186" s="228">
        <v>12</v>
      </c>
      <c r="BW186" s="229" t="str">
        <f t="shared" ref="BW186" si="589">IFERROR(INDEX(RTO4CF_ORD,BV186,1),"sd")</f>
        <v xml:space="preserve"> ALERCE</v>
      </c>
      <c r="BX186" s="230">
        <f t="shared" ref="BX186" si="590">IFERROR(INDEX(RTO4CF_ORD,BV186,2),"sd")</f>
        <v>3027.033138401559</v>
      </c>
      <c r="BY186" s="231" t="str">
        <f t="shared" ref="BY186:CH186" si="591">IF(BY$8&gt;$BV186,"",IF($BR$179&gt;$BS$179,"ns",IF(ABS($BX186-INDEX(RTO4CF_ORD,BY$8,2))&gt;$BN$194,"s","ns")))</f>
        <v>s</v>
      </c>
      <c r="BZ186" s="231" t="str">
        <f t="shared" si="591"/>
        <v>s</v>
      </c>
      <c r="CA186" s="231" t="str">
        <f t="shared" si="591"/>
        <v>ns</v>
      </c>
      <c r="CB186" s="231" t="str">
        <f t="shared" si="591"/>
        <v>ns</v>
      </c>
      <c r="CC186" s="231" t="str">
        <f t="shared" si="591"/>
        <v>ns</v>
      </c>
      <c r="CD186" s="231" t="str">
        <f t="shared" si="591"/>
        <v>ns</v>
      </c>
      <c r="CE186" s="231" t="str">
        <f t="shared" si="591"/>
        <v>ns</v>
      </c>
      <c r="CF186" s="231" t="str">
        <f t="shared" si="591"/>
        <v>ns</v>
      </c>
      <c r="CG186" s="231" t="str">
        <f t="shared" si="591"/>
        <v>ns</v>
      </c>
      <c r="CH186" s="231" t="str">
        <f t="shared" si="591"/>
        <v>ns</v>
      </c>
      <c r="CI186" s="231" t="str">
        <f t="shared" ref="CI186:CR186" si="592">IF(CI$8&gt;$BV186,"",IF($BR$179&gt;$BS$179,"ns",IF(ABS($BX186-INDEX(RTO4CF_ORD,CI$8,2))&gt;$BN$194,"s","ns")))</f>
        <v>ns</v>
      </c>
      <c r="CJ186" s="231" t="str">
        <f t="shared" si="592"/>
        <v>ns</v>
      </c>
      <c r="CK186" s="231" t="str">
        <f t="shared" si="592"/>
        <v/>
      </c>
      <c r="CL186" s="231" t="str">
        <f t="shared" si="592"/>
        <v/>
      </c>
      <c r="CM186" s="231" t="str">
        <f t="shared" si="592"/>
        <v/>
      </c>
      <c r="CN186" s="231" t="str">
        <f t="shared" si="592"/>
        <v/>
      </c>
      <c r="CO186" s="231" t="str">
        <f t="shared" si="592"/>
        <v/>
      </c>
      <c r="CP186" s="231" t="str">
        <f t="shared" si="592"/>
        <v/>
      </c>
      <c r="CQ186" s="231" t="str">
        <f t="shared" si="592"/>
        <v/>
      </c>
      <c r="CR186" s="231" t="str">
        <f t="shared" si="592"/>
        <v/>
      </c>
      <c r="CS186" s="231" t="str">
        <f t="shared" ref="CS186:DB186" si="593">IF(CS$8&gt;$BV186,"",IF($BR$179&gt;$BS$179,"ns",IF(ABS($BX186-INDEX(RTO4CF_ORD,CS$8,2))&gt;$BN$194,"s","ns")))</f>
        <v/>
      </c>
      <c r="CT186" s="231" t="str">
        <f t="shared" si="593"/>
        <v/>
      </c>
      <c r="CU186" s="231" t="str">
        <f t="shared" si="593"/>
        <v/>
      </c>
      <c r="CV186" s="231" t="str">
        <f t="shared" si="593"/>
        <v/>
      </c>
      <c r="CW186" s="231" t="str">
        <f t="shared" si="593"/>
        <v/>
      </c>
      <c r="CX186" s="231" t="str">
        <f t="shared" si="593"/>
        <v/>
      </c>
      <c r="CY186" s="231" t="str">
        <f t="shared" si="593"/>
        <v/>
      </c>
      <c r="CZ186" s="231" t="str">
        <f t="shared" si="593"/>
        <v/>
      </c>
      <c r="DA186" s="231" t="str">
        <f t="shared" si="593"/>
        <v/>
      </c>
      <c r="DB186" s="231" t="str">
        <f t="shared" si="593"/>
        <v/>
      </c>
      <c r="DC186" s="231" t="str">
        <f t="shared" ref="DC186:DL186" si="594">IF(DC$8&gt;$BV186,"",IF($BR$179&gt;$BS$179,"ns",IF(ABS($BX186-INDEX(RTO4CF_ORD,DC$8,2))&gt;$BN$194,"s","ns")))</f>
        <v/>
      </c>
      <c r="DD186" s="231" t="str">
        <f t="shared" si="594"/>
        <v/>
      </c>
      <c r="DE186" s="231" t="str">
        <f t="shared" si="594"/>
        <v/>
      </c>
      <c r="DF186" s="231" t="str">
        <f t="shared" si="594"/>
        <v/>
      </c>
      <c r="DG186" s="231" t="str">
        <f t="shared" si="594"/>
        <v/>
      </c>
      <c r="DH186" s="231" t="str">
        <f t="shared" si="594"/>
        <v/>
      </c>
      <c r="DI186" s="231" t="str">
        <f t="shared" si="594"/>
        <v/>
      </c>
      <c r="DJ186" s="231" t="str">
        <f t="shared" si="594"/>
        <v/>
      </c>
      <c r="DK186" s="231" t="str">
        <f t="shared" si="594"/>
        <v/>
      </c>
      <c r="DL186" s="231" t="str">
        <f t="shared" si="594"/>
        <v/>
      </c>
      <c r="DM186" s="231" t="str">
        <f t="shared" ref="DM186:DV186" si="595">IF(DM$8&gt;$BV186,"",IF($BR$179&gt;$BS$179,"ns",IF(ABS($BX186-INDEX(RTO4CF_ORD,DM$8,2))&gt;$BN$194,"s","ns")))</f>
        <v/>
      </c>
      <c r="DN186" s="231" t="str">
        <f t="shared" si="595"/>
        <v/>
      </c>
      <c r="DO186" s="231" t="str">
        <f t="shared" si="595"/>
        <v/>
      </c>
      <c r="DP186" s="231" t="str">
        <f t="shared" si="595"/>
        <v/>
      </c>
      <c r="DQ186" s="231" t="str">
        <f t="shared" si="595"/>
        <v/>
      </c>
      <c r="DR186" s="231" t="str">
        <f t="shared" si="595"/>
        <v/>
      </c>
      <c r="DS186" s="231" t="str">
        <f t="shared" si="595"/>
        <v/>
      </c>
      <c r="DT186" s="231" t="str">
        <f t="shared" si="595"/>
        <v/>
      </c>
      <c r="DU186" s="231" t="str">
        <f t="shared" si="595"/>
        <v/>
      </c>
      <c r="DV186" s="231" t="str">
        <f t="shared" si="595"/>
        <v/>
      </c>
      <c r="DW186" s="232"/>
      <c r="DX186" s="232"/>
      <c r="DZ186" s="212">
        <f t="shared" si="544"/>
        <v>13</v>
      </c>
      <c r="EA186" s="224" t="str">
        <f t="shared" ref="EA186" si="596">IFERROR(INDEX(RTO4CV,$DZ186,1),0)</f>
        <v xml:space="preserve"> ALERCE</v>
      </c>
      <c r="EB186" s="225">
        <f t="shared" ref="EB186:EE186" si="597">IFERROR(INDEX(RTO4SF,$DZ186,EB$7),0)</f>
        <v>0</v>
      </c>
      <c r="EC186" s="225">
        <f t="shared" si="597"/>
        <v>0</v>
      </c>
      <c r="ED186" s="225">
        <f t="shared" si="597"/>
        <v>0</v>
      </c>
      <c r="EE186" s="225">
        <f t="shared" si="597"/>
        <v>0</v>
      </c>
      <c r="EF186" s="225">
        <f t="shared" si="524"/>
        <v>0</v>
      </c>
      <c r="EG186" s="225">
        <f t="shared" si="525"/>
        <v>0</v>
      </c>
      <c r="EH186" s="212"/>
      <c r="EI186" s="212" t="s">
        <v>290</v>
      </c>
      <c r="EJ186" s="211" t="str">
        <f>IF(EF224=0,"sd",EJ187-EJ185-EJ184)</f>
        <v>sd</v>
      </c>
      <c r="EK186" s="214"/>
      <c r="EL186" s="212">
        <f t="shared" si="545"/>
        <v>13</v>
      </c>
      <c r="EM186" s="224" t="str">
        <f t="shared" ref="EM186" si="598">IFERROR(INDEX(RTO4CV,$EL186,1),0)</f>
        <v xml:space="preserve"> ALERCE</v>
      </c>
      <c r="EN186" s="225">
        <f>IFERROR(INDEX(RTO4CF,$EL186,'ANVA-MDS'!EB$7),0)</f>
        <v>2671.4619883040937</v>
      </c>
      <c r="EO186" s="225">
        <f>IFERROR(INDEX(RTO4CF,$EL186,'ANVA-MDS'!EC$7),0)</f>
        <v>3058.6666666666665</v>
      </c>
      <c r="EP186" s="225">
        <f>IFERROR(INDEX(RTO4CF,$EL186,'ANVA-MDS'!ED$7),0)</f>
        <v>3350.9707602339172</v>
      </c>
      <c r="EQ186" s="225">
        <f>IFERROR(INDEX(RTO4CF,$EL186,'ANVA-MDS'!EE$7),0)</f>
        <v>0</v>
      </c>
      <c r="ER186" s="225">
        <f t="shared" si="527"/>
        <v>3</v>
      </c>
      <c r="ES186" s="225">
        <f t="shared" si="528"/>
        <v>9081.0994152046769</v>
      </c>
      <c r="ET186" s="212"/>
      <c r="EU186" s="212" t="s">
        <v>290</v>
      </c>
      <c r="EV186" s="211">
        <f>IF(ER224=0,"sd",EV187-EV185-EV184)</f>
        <v>6605814.0091474056</v>
      </c>
      <c r="EW186" s="214"/>
      <c r="EX186" s="225">
        <f t="shared" si="529"/>
        <v>9081.0994152046769</v>
      </c>
      <c r="EY186" s="212" t="s">
        <v>291</v>
      </c>
      <c r="EZ186" s="233" t="str">
        <f t="array" ref="EZ186">IF(EZ193=0,"sd",_xlfn.VAR.P(IF(EB174:EE223&gt;1,EB174:EE223),IF(EN174:EQ223&gt;1,EN174:EQ223))*EZ176)</f>
        <v>sd</v>
      </c>
    </row>
    <row r="187" spans="1:156" ht="12.75" customHeight="1" x14ac:dyDescent="0.25">
      <c r="A187" s="242"/>
      <c r="J187" s="228">
        <v>13</v>
      </c>
      <c r="K187" s="229" t="str">
        <f t="shared" ref="K187" si="599">IFERROR(INDEX(RTO4SF_ORD,J187,1),"sd")</f>
        <v xml:space="preserve"> ALERCE</v>
      </c>
      <c r="L187" s="230">
        <f t="shared" ref="L187" si="600">IFERROR(INDEX(RTO4SF_ORD,J187,2),"sd")</f>
        <v>3.7000000000000005E-4</v>
      </c>
      <c r="M187" s="230" t="str">
        <f t="shared" ref="M187:V187" si="601">IF(M$8&gt;$J187,"",IF($F$179&gt;$G$179,"ns",IF(ABS($L187-INDEX(RTO4SF_ORD,M$8,2))&gt;$B$194,"s","ns")))</f>
        <v>ns</v>
      </c>
      <c r="N187" s="230" t="str">
        <f t="shared" si="601"/>
        <v>ns</v>
      </c>
      <c r="O187" s="230" t="str">
        <f t="shared" si="601"/>
        <v>ns</v>
      </c>
      <c r="P187" s="230" t="str">
        <f t="shared" si="601"/>
        <v>ns</v>
      </c>
      <c r="Q187" s="230" t="str">
        <f t="shared" si="601"/>
        <v>ns</v>
      </c>
      <c r="R187" s="230" t="str">
        <f t="shared" si="601"/>
        <v>ns</v>
      </c>
      <c r="S187" s="230" t="str">
        <f t="shared" si="601"/>
        <v>ns</v>
      </c>
      <c r="T187" s="230" t="str">
        <f t="shared" si="601"/>
        <v>ns</v>
      </c>
      <c r="U187" s="230" t="str">
        <f t="shared" si="601"/>
        <v>ns</v>
      </c>
      <c r="V187" s="230" t="str">
        <f t="shared" si="601"/>
        <v>ns</v>
      </c>
      <c r="W187" s="230" t="str">
        <f t="shared" ref="W187:AF187" si="602">IF(W$8&gt;$J187,"",IF($F$179&gt;$G$179,"ns",IF(ABS($L187-INDEX(RTO4SF_ORD,W$8,2))&gt;$B$194,"s","ns")))</f>
        <v>ns</v>
      </c>
      <c r="X187" s="230" t="str">
        <f t="shared" si="602"/>
        <v>ns</v>
      </c>
      <c r="Y187" s="230" t="str">
        <f t="shared" si="602"/>
        <v>ns</v>
      </c>
      <c r="Z187" s="230" t="str">
        <f t="shared" si="602"/>
        <v/>
      </c>
      <c r="AA187" s="230" t="str">
        <f t="shared" si="602"/>
        <v/>
      </c>
      <c r="AB187" s="230" t="str">
        <f t="shared" si="602"/>
        <v/>
      </c>
      <c r="AC187" s="230" t="str">
        <f t="shared" si="602"/>
        <v/>
      </c>
      <c r="AD187" s="230" t="str">
        <f t="shared" si="602"/>
        <v/>
      </c>
      <c r="AE187" s="230" t="str">
        <f t="shared" si="602"/>
        <v/>
      </c>
      <c r="AF187" s="230" t="str">
        <f t="shared" si="602"/>
        <v/>
      </c>
      <c r="AG187" s="230" t="str">
        <f t="shared" ref="AG187:AP187" si="603">IF(AG$8&gt;$J187,"",IF($F$179&gt;$G$179,"ns",IF(ABS($L187-INDEX(RTO4SF_ORD,AG$8,2))&gt;$B$194,"s","ns")))</f>
        <v/>
      </c>
      <c r="AH187" s="230" t="str">
        <f t="shared" si="603"/>
        <v/>
      </c>
      <c r="AI187" s="230" t="str">
        <f t="shared" si="603"/>
        <v/>
      </c>
      <c r="AJ187" s="230" t="str">
        <f t="shared" si="603"/>
        <v/>
      </c>
      <c r="AK187" s="230" t="str">
        <f t="shared" si="603"/>
        <v/>
      </c>
      <c r="AL187" s="230" t="str">
        <f t="shared" si="603"/>
        <v/>
      </c>
      <c r="AM187" s="230" t="str">
        <f t="shared" si="603"/>
        <v/>
      </c>
      <c r="AN187" s="230" t="str">
        <f t="shared" si="603"/>
        <v/>
      </c>
      <c r="AO187" s="230" t="str">
        <f t="shared" si="603"/>
        <v/>
      </c>
      <c r="AP187" s="230" t="str">
        <f t="shared" si="603"/>
        <v/>
      </c>
      <c r="AQ187" s="230" t="str">
        <f t="shared" ref="AQ187:AZ187" si="604">IF(AQ$8&gt;$J187,"",IF($F$179&gt;$G$179,"ns",IF(ABS($L187-INDEX(RTO4SF_ORD,AQ$8,2))&gt;$B$194,"s","ns")))</f>
        <v/>
      </c>
      <c r="AR187" s="230" t="str">
        <f t="shared" si="604"/>
        <v/>
      </c>
      <c r="AS187" s="230" t="str">
        <f t="shared" si="604"/>
        <v/>
      </c>
      <c r="AT187" s="230" t="str">
        <f t="shared" si="604"/>
        <v/>
      </c>
      <c r="AU187" s="230" t="str">
        <f t="shared" si="604"/>
        <v/>
      </c>
      <c r="AV187" s="230" t="str">
        <f t="shared" si="604"/>
        <v/>
      </c>
      <c r="AW187" s="230" t="str">
        <f t="shared" si="604"/>
        <v/>
      </c>
      <c r="AX187" s="230" t="str">
        <f t="shared" si="604"/>
        <v/>
      </c>
      <c r="AY187" s="230" t="str">
        <f t="shared" si="604"/>
        <v/>
      </c>
      <c r="AZ187" s="230" t="str">
        <f t="shared" si="604"/>
        <v/>
      </c>
      <c r="BA187" s="230" t="str">
        <f t="shared" ref="BA187:BJ187" si="605">IF(BA$8&gt;$J187,"",IF($F$179&gt;$G$179,"ns",IF(ABS($L187-INDEX(RTO4SF_ORD,BA$8,2))&gt;$B$194,"s","ns")))</f>
        <v/>
      </c>
      <c r="BB187" s="230" t="str">
        <f t="shared" si="605"/>
        <v/>
      </c>
      <c r="BC187" s="230" t="str">
        <f t="shared" si="605"/>
        <v/>
      </c>
      <c r="BD187" s="230" t="str">
        <f t="shared" si="605"/>
        <v/>
      </c>
      <c r="BE187" s="230" t="str">
        <f t="shared" si="605"/>
        <v/>
      </c>
      <c r="BF187" s="230" t="str">
        <f t="shared" si="605"/>
        <v/>
      </c>
      <c r="BG187" s="230" t="str">
        <f t="shared" si="605"/>
        <v/>
      </c>
      <c r="BH187" s="230" t="str">
        <f t="shared" si="605"/>
        <v/>
      </c>
      <c r="BI187" s="230" t="str">
        <f t="shared" si="605"/>
        <v/>
      </c>
      <c r="BJ187" s="230" t="str">
        <f t="shared" si="605"/>
        <v/>
      </c>
      <c r="BS187" s="197"/>
      <c r="BT187" s="197"/>
      <c r="BV187" s="228">
        <v>13</v>
      </c>
      <c r="BW187" s="229" t="str">
        <f t="shared" ref="BW187" si="606">IFERROR(INDEX(RTO4CF_ORD,BV187,1),"sd")</f>
        <v>ACA 917</v>
      </c>
      <c r="BX187" s="230">
        <f t="shared" ref="BX187" si="607">IFERROR(INDEX(RTO4CF_ORD,BV187,2),"sd")</f>
        <v>2932.7134502923977</v>
      </c>
      <c r="BY187" s="231" t="str">
        <f t="shared" ref="BY187:CH187" si="608">IF(BY$8&gt;$BV187,"",IF($BR$179&gt;$BS$179,"ns",IF(ABS($BX187-INDEX(RTO4CF_ORD,BY$8,2))&gt;$BN$194,"s","ns")))</f>
        <v>s</v>
      </c>
      <c r="BZ187" s="231" t="str">
        <f t="shared" si="608"/>
        <v>s</v>
      </c>
      <c r="CA187" s="231" t="str">
        <f t="shared" si="608"/>
        <v>ns</v>
      </c>
      <c r="CB187" s="231" t="str">
        <f t="shared" si="608"/>
        <v>ns</v>
      </c>
      <c r="CC187" s="231" t="str">
        <f t="shared" si="608"/>
        <v>ns</v>
      </c>
      <c r="CD187" s="231" t="str">
        <f t="shared" si="608"/>
        <v>ns</v>
      </c>
      <c r="CE187" s="231" t="str">
        <f t="shared" si="608"/>
        <v>ns</v>
      </c>
      <c r="CF187" s="231" t="str">
        <f t="shared" si="608"/>
        <v>ns</v>
      </c>
      <c r="CG187" s="231" t="str">
        <f t="shared" si="608"/>
        <v>ns</v>
      </c>
      <c r="CH187" s="231" t="str">
        <f t="shared" si="608"/>
        <v>ns</v>
      </c>
      <c r="CI187" s="231" t="str">
        <f t="shared" ref="CI187:CR187" si="609">IF(CI$8&gt;$BV187,"",IF($BR$179&gt;$BS$179,"ns",IF(ABS($BX187-INDEX(RTO4CF_ORD,CI$8,2))&gt;$BN$194,"s","ns")))</f>
        <v>ns</v>
      </c>
      <c r="CJ187" s="231" t="str">
        <f t="shared" si="609"/>
        <v>ns</v>
      </c>
      <c r="CK187" s="231" t="str">
        <f t="shared" si="609"/>
        <v>ns</v>
      </c>
      <c r="CL187" s="231" t="str">
        <f t="shared" si="609"/>
        <v/>
      </c>
      <c r="CM187" s="231" t="str">
        <f t="shared" si="609"/>
        <v/>
      </c>
      <c r="CN187" s="231" t="str">
        <f t="shared" si="609"/>
        <v/>
      </c>
      <c r="CO187" s="231" t="str">
        <f t="shared" si="609"/>
        <v/>
      </c>
      <c r="CP187" s="231" t="str">
        <f t="shared" si="609"/>
        <v/>
      </c>
      <c r="CQ187" s="231" t="str">
        <f t="shared" si="609"/>
        <v/>
      </c>
      <c r="CR187" s="231" t="str">
        <f t="shared" si="609"/>
        <v/>
      </c>
      <c r="CS187" s="231" t="str">
        <f t="shared" ref="CS187:DB187" si="610">IF(CS$8&gt;$BV187,"",IF($BR$179&gt;$BS$179,"ns",IF(ABS($BX187-INDEX(RTO4CF_ORD,CS$8,2))&gt;$BN$194,"s","ns")))</f>
        <v/>
      </c>
      <c r="CT187" s="231" t="str">
        <f t="shared" si="610"/>
        <v/>
      </c>
      <c r="CU187" s="231" t="str">
        <f t="shared" si="610"/>
        <v/>
      </c>
      <c r="CV187" s="231" t="str">
        <f t="shared" si="610"/>
        <v/>
      </c>
      <c r="CW187" s="231" t="str">
        <f t="shared" si="610"/>
        <v/>
      </c>
      <c r="CX187" s="231" t="str">
        <f t="shared" si="610"/>
        <v/>
      </c>
      <c r="CY187" s="231" t="str">
        <f t="shared" si="610"/>
        <v/>
      </c>
      <c r="CZ187" s="231" t="str">
        <f t="shared" si="610"/>
        <v/>
      </c>
      <c r="DA187" s="231" t="str">
        <f t="shared" si="610"/>
        <v/>
      </c>
      <c r="DB187" s="231" t="str">
        <f t="shared" si="610"/>
        <v/>
      </c>
      <c r="DC187" s="231" t="str">
        <f t="shared" ref="DC187:DL187" si="611">IF(DC$8&gt;$BV187,"",IF($BR$179&gt;$BS$179,"ns",IF(ABS($BX187-INDEX(RTO4CF_ORD,DC$8,2))&gt;$BN$194,"s","ns")))</f>
        <v/>
      </c>
      <c r="DD187" s="231" t="str">
        <f t="shared" si="611"/>
        <v/>
      </c>
      <c r="DE187" s="231" t="str">
        <f t="shared" si="611"/>
        <v/>
      </c>
      <c r="DF187" s="231" t="str">
        <f t="shared" si="611"/>
        <v/>
      </c>
      <c r="DG187" s="231" t="str">
        <f t="shared" si="611"/>
        <v/>
      </c>
      <c r="DH187" s="231" t="str">
        <f t="shared" si="611"/>
        <v/>
      </c>
      <c r="DI187" s="231" t="str">
        <f t="shared" si="611"/>
        <v/>
      </c>
      <c r="DJ187" s="231" t="str">
        <f t="shared" si="611"/>
        <v/>
      </c>
      <c r="DK187" s="231" t="str">
        <f t="shared" si="611"/>
        <v/>
      </c>
      <c r="DL187" s="231" t="str">
        <f t="shared" si="611"/>
        <v/>
      </c>
      <c r="DM187" s="231" t="str">
        <f t="shared" ref="DM187:DV187" si="612">IF(DM$8&gt;$BV187,"",IF($BR$179&gt;$BS$179,"ns",IF(ABS($BX187-INDEX(RTO4CF_ORD,DM$8,2))&gt;$BN$194,"s","ns")))</f>
        <v/>
      </c>
      <c r="DN187" s="231" t="str">
        <f t="shared" si="612"/>
        <v/>
      </c>
      <c r="DO187" s="231" t="str">
        <f t="shared" si="612"/>
        <v/>
      </c>
      <c r="DP187" s="231" t="str">
        <f t="shared" si="612"/>
        <v/>
      </c>
      <c r="DQ187" s="231" t="str">
        <f t="shared" si="612"/>
        <v/>
      </c>
      <c r="DR187" s="231" t="str">
        <f t="shared" si="612"/>
        <v/>
      </c>
      <c r="DS187" s="231" t="str">
        <f t="shared" si="612"/>
        <v/>
      </c>
      <c r="DT187" s="231" t="str">
        <f t="shared" si="612"/>
        <v/>
      </c>
      <c r="DU187" s="231" t="str">
        <f t="shared" si="612"/>
        <v/>
      </c>
      <c r="DV187" s="231" t="str">
        <f t="shared" si="612"/>
        <v/>
      </c>
      <c r="DW187" s="232"/>
      <c r="DX187" s="232"/>
      <c r="DZ187" s="212">
        <f t="shared" si="544"/>
        <v>14</v>
      </c>
      <c r="EA187" s="224" t="str">
        <f t="shared" ref="EA187" si="613">IFERROR(INDEX(RTO4CV,$DZ187,1),0)</f>
        <v xml:space="preserve"> CEIBO</v>
      </c>
      <c r="EB187" s="225">
        <f t="shared" ref="EB187:EE187" si="614">IFERROR(INDEX(RTO4SF,$DZ187,EB$7),0)</f>
        <v>0</v>
      </c>
      <c r="EC187" s="225">
        <f t="shared" si="614"/>
        <v>0</v>
      </c>
      <c r="ED187" s="225">
        <f t="shared" si="614"/>
        <v>0</v>
      </c>
      <c r="EE187" s="225">
        <f t="shared" si="614"/>
        <v>0</v>
      </c>
      <c r="EF187" s="225">
        <f t="shared" si="524"/>
        <v>0</v>
      </c>
      <c r="EG187" s="225">
        <f t="shared" si="525"/>
        <v>0</v>
      </c>
      <c r="EH187" s="212"/>
      <c r="EI187" s="212" t="s">
        <v>291</v>
      </c>
      <c r="EJ187" s="211" t="str">
        <f t="array" ref="EJ187">IF(EF224=0,"sd",SUM(IF(EB174:EE223&gt;1,(EB174:EE223)^2))-EJ179)</f>
        <v>sd</v>
      </c>
      <c r="EK187" s="214"/>
      <c r="EL187" s="212">
        <f t="shared" si="545"/>
        <v>14</v>
      </c>
      <c r="EM187" s="224" t="str">
        <f t="shared" ref="EM187" si="615">IFERROR(INDEX(RTO4CV,$EL187,1),0)</f>
        <v xml:space="preserve"> CEIBO</v>
      </c>
      <c r="EN187" s="225">
        <f>IFERROR(INDEX(RTO4CF,$EL187,'ANVA-MDS'!EB$7),0)</f>
        <v>2205.9824561403507</v>
      </c>
      <c r="EO187" s="225">
        <f>IFERROR(INDEX(RTO4CF,$EL187,'ANVA-MDS'!EC$7),0)</f>
        <v>1741.3918128654968</v>
      </c>
      <c r="EP187" s="225">
        <f>IFERROR(INDEX(RTO4CF,$EL187,'ANVA-MDS'!ED$7),0)</f>
        <v>2009.2865497076023</v>
      </c>
      <c r="EQ187" s="225">
        <f>IFERROR(INDEX(RTO4CF,$EL187,'ANVA-MDS'!EE$7),0)</f>
        <v>0</v>
      </c>
      <c r="ER187" s="225">
        <f t="shared" si="527"/>
        <v>3</v>
      </c>
      <c r="ES187" s="225">
        <f t="shared" si="528"/>
        <v>5956.6608187134498</v>
      </c>
      <c r="ET187" s="212"/>
      <c r="EU187" s="212" t="s">
        <v>291</v>
      </c>
      <c r="EV187" s="211">
        <f t="array" ref="EV187">IF(ER224=0,"sd",SUM(IF(EN174:EQ223&gt;1,(EN174:EQ223)^2))-EV179)</f>
        <v>58860421.576158285</v>
      </c>
      <c r="EW187" s="214"/>
      <c r="EX187" s="225">
        <f t="shared" si="529"/>
        <v>5956.6608187134498</v>
      </c>
      <c r="EY187" s="247" t="s">
        <v>292</v>
      </c>
      <c r="EZ187" s="233" t="str">
        <f>IF(EZ193=0,"sd",IF(EF224=0,0,1)+IF(ER224=0,0,1))</f>
        <v>sd</v>
      </c>
    </row>
    <row r="188" spans="1:156" ht="12.75" customHeight="1" x14ac:dyDescent="0.25">
      <c r="A188" s="242" t="s">
        <v>293</v>
      </c>
      <c r="J188" s="228">
        <v>14</v>
      </c>
      <c r="K188" s="229" t="str">
        <f t="shared" ref="K188:K192" si="616">IFERROR(INDEX(RTO4SF_ORD,J188,1),"sd")</f>
        <v xml:space="preserve"> CEIBO</v>
      </c>
      <c r="L188" s="230">
        <f t="shared" ref="L188:L192" si="617">IFERROR(INDEX(RTO4SF_ORD,J188,2),"sd")</f>
        <v>3.6000000000000002E-4</v>
      </c>
      <c r="M188" s="230" t="str">
        <f t="shared" ref="M188:V192" si="618">IF(M$8&gt;$J188,"",IF($F$179&gt;$G$179,"ns",IF(ABS($L188-INDEX(RTO4SF_ORD,M$8,2))&gt;$B$194,"s","ns")))</f>
        <v>ns</v>
      </c>
      <c r="N188" s="230" t="str">
        <f t="shared" si="618"/>
        <v>ns</v>
      </c>
      <c r="O188" s="230" t="str">
        <f t="shared" si="618"/>
        <v>ns</v>
      </c>
      <c r="P188" s="230" t="str">
        <f t="shared" si="618"/>
        <v>ns</v>
      </c>
      <c r="Q188" s="230" t="str">
        <f t="shared" si="618"/>
        <v>ns</v>
      </c>
      <c r="R188" s="230" t="str">
        <f t="shared" si="618"/>
        <v>ns</v>
      </c>
      <c r="S188" s="230" t="str">
        <f t="shared" si="618"/>
        <v>ns</v>
      </c>
      <c r="T188" s="230" t="str">
        <f t="shared" si="618"/>
        <v>ns</v>
      </c>
      <c r="U188" s="230" t="str">
        <f t="shared" si="618"/>
        <v>ns</v>
      </c>
      <c r="V188" s="230" t="str">
        <f t="shared" si="618"/>
        <v>ns</v>
      </c>
      <c r="W188" s="230" t="str">
        <f t="shared" ref="W188:AF192" si="619">IF(W$8&gt;$J188,"",IF($F$179&gt;$G$179,"ns",IF(ABS($L188-INDEX(RTO4SF_ORD,W$8,2))&gt;$B$194,"s","ns")))</f>
        <v>ns</v>
      </c>
      <c r="X188" s="230" t="str">
        <f t="shared" si="619"/>
        <v>ns</v>
      </c>
      <c r="Y188" s="230" t="str">
        <f t="shared" si="619"/>
        <v>ns</v>
      </c>
      <c r="Z188" s="230" t="str">
        <f t="shared" si="619"/>
        <v>ns</v>
      </c>
      <c r="AA188" s="230" t="str">
        <f t="shared" si="619"/>
        <v/>
      </c>
      <c r="AB188" s="230" t="str">
        <f t="shared" si="619"/>
        <v/>
      </c>
      <c r="AC188" s="230" t="str">
        <f t="shared" si="619"/>
        <v/>
      </c>
      <c r="AD188" s="230" t="str">
        <f t="shared" si="619"/>
        <v/>
      </c>
      <c r="AE188" s="230" t="str">
        <f t="shared" si="619"/>
        <v/>
      </c>
      <c r="AF188" s="230" t="str">
        <f t="shared" si="619"/>
        <v/>
      </c>
      <c r="AG188" s="230" t="str">
        <f t="shared" ref="AG188:AP192" si="620">IF(AG$8&gt;$J188,"",IF($F$179&gt;$G$179,"ns",IF(ABS($L188-INDEX(RTO4SF_ORD,AG$8,2))&gt;$B$194,"s","ns")))</f>
        <v/>
      </c>
      <c r="AH188" s="230" t="str">
        <f t="shared" si="620"/>
        <v/>
      </c>
      <c r="AI188" s="230" t="str">
        <f t="shared" si="620"/>
        <v/>
      </c>
      <c r="AJ188" s="230" t="str">
        <f t="shared" si="620"/>
        <v/>
      </c>
      <c r="AK188" s="230" t="str">
        <f t="shared" si="620"/>
        <v/>
      </c>
      <c r="AL188" s="230" t="str">
        <f t="shared" si="620"/>
        <v/>
      </c>
      <c r="AM188" s="230" t="str">
        <f t="shared" si="620"/>
        <v/>
      </c>
      <c r="AN188" s="230" t="str">
        <f t="shared" si="620"/>
        <v/>
      </c>
      <c r="AO188" s="230" t="str">
        <f t="shared" si="620"/>
        <v/>
      </c>
      <c r="AP188" s="230" t="str">
        <f t="shared" si="620"/>
        <v/>
      </c>
      <c r="AQ188" s="230" t="str">
        <f t="shared" ref="AQ188:AZ192" si="621">IF(AQ$8&gt;$J188,"",IF($F$179&gt;$G$179,"ns",IF(ABS($L188-INDEX(RTO4SF_ORD,AQ$8,2))&gt;$B$194,"s","ns")))</f>
        <v/>
      </c>
      <c r="AR188" s="230" t="str">
        <f t="shared" si="621"/>
        <v/>
      </c>
      <c r="AS188" s="230" t="str">
        <f t="shared" si="621"/>
        <v/>
      </c>
      <c r="AT188" s="230" t="str">
        <f t="shared" si="621"/>
        <v/>
      </c>
      <c r="AU188" s="230" t="str">
        <f t="shared" si="621"/>
        <v/>
      </c>
      <c r="AV188" s="230" t="str">
        <f t="shared" si="621"/>
        <v/>
      </c>
      <c r="AW188" s="230" t="str">
        <f t="shared" si="621"/>
        <v/>
      </c>
      <c r="AX188" s="230" t="str">
        <f t="shared" si="621"/>
        <v/>
      </c>
      <c r="AY188" s="230" t="str">
        <f t="shared" si="621"/>
        <v/>
      </c>
      <c r="AZ188" s="230" t="str">
        <f t="shared" si="621"/>
        <v/>
      </c>
      <c r="BA188" s="230" t="str">
        <f t="shared" ref="BA188:BJ192" si="622">IF(BA$8&gt;$J188,"",IF($F$179&gt;$G$179,"ns",IF(ABS($L188-INDEX(RTO4SF_ORD,BA$8,2))&gt;$B$194,"s","ns")))</f>
        <v/>
      </c>
      <c r="BB188" s="230" t="str">
        <f t="shared" si="622"/>
        <v/>
      </c>
      <c r="BC188" s="230" t="str">
        <f t="shared" si="622"/>
        <v/>
      </c>
      <c r="BD188" s="230" t="str">
        <f t="shared" si="622"/>
        <v/>
      </c>
      <c r="BE188" s="230" t="str">
        <f t="shared" si="622"/>
        <v/>
      </c>
      <c r="BF188" s="230" t="str">
        <f t="shared" si="622"/>
        <v/>
      </c>
      <c r="BG188" s="230" t="str">
        <f t="shared" si="622"/>
        <v/>
      </c>
      <c r="BH188" s="230" t="str">
        <f t="shared" si="622"/>
        <v/>
      </c>
      <c r="BI188" s="230" t="str">
        <f t="shared" si="622"/>
        <v/>
      </c>
      <c r="BJ188" s="230" t="str">
        <f t="shared" si="622"/>
        <v/>
      </c>
      <c r="BM188" s="242" t="s">
        <v>293</v>
      </c>
      <c r="BS188" s="197"/>
      <c r="BT188" s="197"/>
      <c r="BV188" s="228">
        <v>14</v>
      </c>
      <c r="BW188" s="229" t="str">
        <f t="shared" ref="BW188:BW192" si="623">IFERROR(INDEX(RTO4CF_ORD,BV188,1),"sd")</f>
        <v>BIOCERES 1008</v>
      </c>
      <c r="BX188" s="230">
        <f t="shared" ref="BX188:BX192" si="624">IFERROR(INDEX(RTO4CF_ORD,BV188,2),"sd")</f>
        <v>2789.9961013645225</v>
      </c>
      <c r="BY188" s="231" t="str">
        <f t="shared" ref="BY188:CH192" si="625">IF(BY$8&gt;$BV188,"",IF($BR$179&gt;$BS$179,"ns",IF(ABS($BX188-INDEX(RTO4CF_ORD,BY$8,2))&gt;$BN$194,"s","ns")))</f>
        <v>s</v>
      </c>
      <c r="BZ188" s="231" t="str">
        <f t="shared" si="625"/>
        <v>s</v>
      </c>
      <c r="CA188" s="231" t="str">
        <f t="shared" si="625"/>
        <v>s</v>
      </c>
      <c r="CB188" s="231" t="str">
        <f t="shared" si="625"/>
        <v>ns</v>
      </c>
      <c r="CC188" s="231" t="str">
        <f t="shared" si="625"/>
        <v>ns</v>
      </c>
      <c r="CD188" s="231" t="str">
        <f t="shared" si="625"/>
        <v>ns</v>
      </c>
      <c r="CE188" s="231" t="str">
        <f t="shared" si="625"/>
        <v>ns</v>
      </c>
      <c r="CF188" s="231" t="str">
        <f t="shared" si="625"/>
        <v>ns</v>
      </c>
      <c r="CG188" s="231" t="str">
        <f t="shared" si="625"/>
        <v>ns</v>
      </c>
      <c r="CH188" s="231" t="str">
        <f t="shared" si="625"/>
        <v>ns</v>
      </c>
      <c r="CI188" s="231" t="str">
        <f t="shared" ref="CI188:CR192" si="626">IF(CI$8&gt;$BV188,"",IF($BR$179&gt;$BS$179,"ns",IF(ABS($BX188-INDEX(RTO4CF_ORD,CI$8,2))&gt;$BN$194,"s","ns")))</f>
        <v>ns</v>
      </c>
      <c r="CJ188" s="231" t="str">
        <f t="shared" si="626"/>
        <v>ns</v>
      </c>
      <c r="CK188" s="231" t="str">
        <f t="shared" si="626"/>
        <v>ns</v>
      </c>
      <c r="CL188" s="231" t="str">
        <f t="shared" si="626"/>
        <v>ns</v>
      </c>
      <c r="CM188" s="231" t="str">
        <f t="shared" si="626"/>
        <v/>
      </c>
      <c r="CN188" s="231" t="str">
        <f t="shared" si="626"/>
        <v/>
      </c>
      <c r="CO188" s="231" t="str">
        <f t="shared" si="626"/>
        <v/>
      </c>
      <c r="CP188" s="231" t="str">
        <f t="shared" si="626"/>
        <v/>
      </c>
      <c r="CQ188" s="231" t="str">
        <f t="shared" si="626"/>
        <v/>
      </c>
      <c r="CR188" s="231" t="str">
        <f t="shared" si="626"/>
        <v/>
      </c>
      <c r="CS188" s="231" t="str">
        <f t="shared" ref="CS188:DB192" si="627">IF(CS$8&gt;$BV188,"",IF($BR$179&gt;$BS$179,"ns",IF(ABS($BX188-INDEX(RTO4CF_ORD,CS$8,2))&gt;$BN$194,"s","ns")))</f>
        <v/>
      </c>
      <c r="CT188" s="231" t="str">
        <f t="shared" si="627"/>
        <v/>
      </c>
      <c r="CU188" s="231" t="str">
        <f t="shared" si="627"/>
        <v/>
      </c>
      <c r="CV188" s="231" t="str">
        <f t="shared" si="627"/>
        <v/>
      </c>
      <c r="CW188" s="231" t="str">
        <f t="shared" si="627"/>
        <v/>
      </c>
      <c r="CX188" s="231" t="str">
        <f t="shared" si="627"/>
        <v/>
      </c>
      <c r="CY188" s="231" t="str">
        <f t="shared" si="627"/>
        <v/>
      </c>
      <c r="CZ188" s="231" t="str">
        <f t="shared" si="627"/>
        <v/>
      </c>
      <c r="DA188" s="231" t="str">
        <f t="shared" si="627"/>
        <v/>
      </c>
      <c r="DB188" s="231" t="str">
        <f t="shared" si="627"/>
        <v/>
      </c>
      <c r="DC188" s="231" t="str">
        <f t="shared" ref="DC188:DL192" si="628">IF(DC$8&gt;$BV188,"",IF($BR$179&gt;$BS$179,"ns",IF(ABS($BX188-INDEX(RTO4CF_ORD,DC$8,2))&gt;$BN$194,"s","ns")))</f>
        <v/>
      </c>
      <c r="DD188" s="231" t="str">
        <f t="shared" si="628"/>
        <v/>
      </c>
      <c r="DE188" s="231" t="str">
        <f t="shared" si="628"/>
        <v/>
      </c>
      <c r="DF188" s="231" t="str">
        <f t="shared" si="628"/>
        <v/>
      </c>
      <c r="DG188" s="231" t="str">
        <f t="shared" si="628"/>
        <v/>
      </c>
      <c r="DH188" s="231" t="str">
        <f t="shared" si="628"/>
        <v/>
      </c>
      <c r="DI188" s="231" t="str">
        <f t="shared" si="628"/>
        <v/>
      </c>
      <c r="DJ188" s="231" t="str">
        <f t="shared" si="628"/>
        <v/>
      </c>
      <c r="DK188" s="231" t="str">
        <f t="shared" si="628"/>
        <v/>
      </c>
      <c r="DL188" s="231" t="str">
        <f t="shared" si="628"/>
        <v/>
      </c>
      <c r="DM188" s="231" t="str">
        <f t="shared" ref="DM188:DV192" si="629">IF(DM$8&gt;$BV188,"",IF($BR$179&gt;$BS$179,"ns",IF(ABS($BX188-INDEX(RTO4CF_ORD,DM$8,2))&gt;$BN$194,"s","ns")))</f>
        <v/>
      </c>
      <c r="DN188" s="231" t="str">
        <f t="shared" si="629"/>
        <v/>
      </c>
      <c r="DO188" s="231" t="str">
        <f t="shared" si="629"/>
        <v/>
      </c>
      <c r="DP188" s="231" t="str">
        <f t="shared" si="629"/>
        <v/>
      </c>
      <c r="DQ188" s="231" t="str">
        <f t="shared" si="629"/>
        <v/>
      </c>
      <c r="DR188" s="231" t="str">
        <f t="shared" si="629"/>
        <v/>
      </c>
      <c r="DS188" s="231" t="str">
        <f t="shared" si="629"/>
        <v/>
      </c>
      <c r="DT188" s="231" t="str">
        <f t="shared" si="629"/>
        <v/>
      </c>
      <c r="DU188" s="231" t="str">
        <f t="shared" si="629"/>
        <v/>
      </c>
      <c r="DV188" s="231" t="str">
        <f t="shared" si="629"/>
        <v/>
      </c>
      <c r="DW188" s="232"/>
      <c r="DX188" s="232"/>
      <c r="DZ188" s="212">
        <f t="shared" si="544"/>
        <v>15</v>
      </c>
      <c r="EA188" s="224" t="str">
        <f t="shared" ref="EA188:EA192" si="630">IFERROR(INDEX(RTO4CV,$DZ188,1),0)</f>
        <v xml:space="preserve"> HORNERO</v>
      </c>
      <c r="EB188" s="225">
        <f t="shared" ref="EB188:EE192" si="631">IFERROR(INDEX(RTO4SF,$DZ188,EB$7),0)</f>
        <v>0</v>
      </c>
      <c r="EC188" s="225">
        <f t="shared" si="631"/>
        <v>0</v>
      </c>
      <c r="ED188" s="225">
        <f t="shared" si="631"/>
        <v>0</v>
      </c>
      <c r="EE188" s="225">
        <f t="shared" si="631"/>
        <v>0</v>
      </c>
      <c r="EF188" s="225">
        <f t="shared" si="524"/>
        <v>0</v>
      </c>
      <c r="EG188" s="225">
        <f t="shared" si="525"/>
        <v>0</v>
      </c>
      <c r="EH188" s="212"/>
      <c r="EI188" s="212" t="s">
        <v>294</v>
      </c>
      <c r="EJ188" s="211" t="str">
        <f>IF(EF224=0,"sd",EJ186/EJ182)</f>
        <v>sd</v>
      </c>
      <c r="EK188" s="214"/>
      <c r="EL188" s="212">
        <f t="shared" si="545"/>
        <v>15</v>
      </c>
      <c r="EM188" s="224" t="str">
        <f t="shared" ref="EM188:EM192" si="632">IFERROR(INDEX(RTO4CV,$EL188,1),0)</f>
        <v xml:space="preserve"> HORNERO</v>
      </c>
      <c r="EN188" s="225">
        <f>IFERROR(INDEX(RTO4CF,$EL188,'ANVA-MDS'!EB$7),0)</f>
        <v>2687.415204678362</v>
      </c>
      <c r="EO188" s="225">
        <f>IFERROR(INDEX(RTO4CF,$EL188,'ANVA-MDS'!EC$7),0)</f>
        <v>2140.4912280701756</v>
      </c>
      <c r="EP188" s="225">
        <f>IFERROR(INDEX(RTO4CF,$EL188,'ANVA-MDS'!ED$7),0)</f>
        <v>2025.3333333333333</v>
      </c>
      <c r="EQ188" s="225">
        <f>IFERROR(INDEX(RTO4CF,$EL188,'ANVA-MDS'!EE$7),0)</f>
        <v>0</v>
      </c>
      <c r="ER188" s="225">
        <f t="shared" si="527"/>
        <v>3</v>
      </c>
      <c r="ES188" s="225">
        <f t="shared" si="528"/>
        <v>6853.2397660818706</v>
      </c>
      <c r="ET188" s="212"/>
      <c r="EU188" s="212" t="s">
        <v>294</v>
      </c>
      <c r="EV188" s="211">
        <f>IF(ER224=0,"sd",EV186/EV182)</f>
        <v>110096.90015245676</v>
      </c>
      <c r="EW188" s="214"/>
      <c r="EX188" s="225">
        <f t="shared" si="529"/>
        <v>6853.2397660818706</v>
      </c>
      <c r="EY188" s="247" t="s">
        <v>295</v>
      </c>
      <c r="EZ188" s="233" t="str">
        <f>IF(EZ193=0,"sd",EZ187-1)</f>
        <v>sd</v>
      </c>
    </row>
    <row r="189" spans="1:156" ht="12.75" customHeight="1" x14ac:dyDescent="0.25">
      <c r="B189" s="238" t="str">
        <f>'ANVA-MDS'!EJ193</f>
        <v>sd</v>
      </c>
      <c r="J189" s="228">
        <v>15</v>
      </c>
      <c r="K189" s="229" t="str">
        <f t="shared" si="616"/>
        <v xml:space="preserve"> HORNERO</v>
      </c>
      <c r="L189" s="230">
        <f t="shared" si="617"/>
        <v>3.5000000000000005E-4</v>
      </c>
      <c r="M189" s="230" t="str">
        <f t="shared" si="618"/>
        <v>ns</v>
      </c>
      <c r="N189" s="230" t="str">
        <f t="shared" si="618"/>
        <v>ns</v>
      </c>
      <c r="O189" s="230" t="str">
        <f t="shared" si="618"/>
        <v>ns</v>
      </c>
      <c r="P189" s="230" t="str">
        <f t="shared" si="618"/>
        <v>ns</v>
      </c>
      <c r="Q189" s="230" t="str">
        <f t="shared" si="618"/>
        <v>ns</v>
      </c>
      <c r="R189" s="230" t="str">
        <f t="shared" si="618"/>
        <v>ns</v>
      </c>
      <c r="S189" s="230" t="str">
        <f t="shared" si="618"/>
        <v>ns</v>
      </c>
      <c r="T189" s="230" t="str">
        <f t="shared" si="618"/>
        <v>ns</v>
      </c>
      <c r="U189" s="230" t="str">
        <f t="shared" si="618"/>
        <v>ns</v>
      </c>
      <c r="V189" s="230" t="str">
        <f t="shared" si="618"/>
        <v>ns</v>
      </c>
      <c r="W189" s="230" t="str">
        <f t="shared" si="619"/>
        <v>ns</v>
      </c>
      <c r="X189" s="230" t="str">
        <f t="shared" si="619"/>
        <v>ns</v>
      </c>
      <c r="Y189" s="230" t="str">
        <f t="shared" si="619"/>
        <v>ns</v>
      </c>
      <c r="Z189" s="230" t="str">
        <f t="shared" si="619"/>
        <v>ns</v>
      </c>
      <c r="AA189" s="230" t="str">
        <f t="shared" si="619"/>
        <v>ns</v>
      </c>
      <c r="AB189" s="230" t="str">
        <f t="shared" si="619"/>
        <v/>
      </c>
      <c r="AC189" s="230" t="str">
        <f t="shared" si="619"/>
        <v/>
      </c>
      <c r="AD189" s="230" t="str">
        <f t="shared" si="619"/>
        <v/>
      </c>
      <c r="AE189" s="230" t="str">
        <f t="shared" si="619"/>
        <v/>
      </c>
      <c r="AF189" s="230" t="str">
        <f t="shared" si="619"/>
        <v/>
      </c>
      <c r="AG189" s="230" t="str">
        <f t="shared" si="620"/>
        <v/>
      </c>
      <c r="AH189" s="230" t="str">
        <f t="shared" si="620"/>
        <v/>
      </c>
      <c r="AI189" s="230" t="str">
        <f t="shared" si="620"/>
        <v/>
      </c>
      <c r="AJ189" s="230" t="str">
        <f t="shared" si="620"/>
        <v/>
      </c>
      <c r="AK189" s="230" t="str">
        <f t="shared" si="620"/>
        <v/>
      </c>
      <c r="AL189" s="230" t="str">
        <f t="shared" si="620"/>
        <v/>
      </c>
      <c r="AM189" s="230" t="str">
        <f t="shared" si="620"/>
        <v/>
      </c>
      <c r="AN189" s="230" t="str">
        <f t="shared" si="620"/>
        <v/>
      </c>
      <c r="AO189" s="230" t="str">
        <f t="shared" si="620"/>
        <v/>
      </c>
      <c r="AP189" s="230" t="str">
        <f t="shared" si="620"/>
        <v/>
      </c>
      <c r="AQ189" s="230" t="str">
        <f t="shared" si="621"/>
        <v/>
      </c>
      <c r="AR189" s="230" t="str">
        <f t="shared" si="621"/>
        <v/>
      </c>
      <c r="AS189" s="230" t="str">
        <f t="shared" si="621"/>
        <v/>
      </c>
      <c r="AT189" s="230" t="str">
        <f t="shared" si="621"/>
        <v/>
      </c>
      <c r="AU189" s="230" t="str">
        <f t="shared" si="621"/>
        <v/>
      </c>
      <c r="AV189" s="230" t="str">
        <f t="shared" si="621"/>
        <v/>
      </c>
      <c r="AW189" s="230" t="str">
        <f t="shared" si="621"/>
        <v/>
      </c>
      <c r="AX189" s="230" t="str">
        <f t="shared" si="621"/>
        <v/>
      </c>
      <c r="AY189" s="230" t="str">
        <f t="shared" si="621"/>
        <v/>
      </c>
      <c r="AZ189" s="230" t="str">
        <f t="shared" si="621"/>
        <v/>
      </c>
      <c r="BA189" s="230" t="str">
        <f t="shared" si="622"/>
        <v/>
      </c>
      <c r="BB189" s="230" t="str">
        <f t="shared" si="622"/>
        <v/>
      </c>
      <c r="BC189" s="230" t="str">
        <f t="shared" si="622"/>
        <v/>
      </c>
      <c r="BD189" s="230" t="str">
        <f t="shared" si="622"/>
        <v/>
      </c>
      <c r="BE189" s="230" t="str">
        <f t="shared" si="622"/>
        <v/>
      </c>
      <c r="BF189" s="230" t="str">
        <f t="shared" si="622"/>
        <v/>
      </c>
      <c r="BG189" s="230" t="str">
        <f t="shared" si="622"/>
        <v/>
      </c>
      <c r="BH189" s="230" t="str">
        <f t="shared" si="622"/>
        <v/>
      </c>
      <c r="BI189" s="230" t="str">
        <f t="shared" si="622"/>
        <v/>
      </c>
      <c r="BJ189" s="230" t="str">
        <f t="shared" si="622"/>
        <v/>
      </c>
      <c r="BM189" s="243"/>
      <c r="BN189" s="238">
        <f>'ANVA-MDS'!EV193</f>
        <v>0.88475882193115529</v>
      </c>
      <c r="BS189" s="197"/>
      <c r="BT189" s="197"/>
      <c r="BV189" s="228">
        <v>15</v>
      </c>
      <c r="BW189" s="229" t="str">
        <f t="shared" si="623"/>
        <v xml:space="preserve"> TORDO</v>
      </c>
      <c r="BX189" s="230">
        <f t="shared" si="624"/>
        <v>2635.3216374269009</v>
      </c>
      <c r="BY189" s="231" t="str">
        <f t="shared" si="625"/>
        <v>s</v>
      </c>
      <c r="BZ189" s="231" t="str">
        <f t="shared" si="625"/>
        <v>s</v>
      </c>
      <c r="CA189" s="231" t="str">
        <f t="shared" si="625"/>
        <v>s</v>
      </c>
      <c r="CB189" s="231" t="str">
        <f t="shared" si="625"/>
        <v>s</v>
      </c>
      <c r="CC189" s="231" t="str">
        <f t="shared" si="625"/>
        <v>s</v>
      </c>
      <c r="CD189" s="231" t="str">
        <f t="shared" si="625"/>
        <v>s</v>
      </c>
      <c r="CE189" s="231" t="str">
        <f t="shared" si="625"/>
        <v>ns</v>
      </c>
      <c r="CF189" s="231" t="str">
        <f t="shared" si="625"/>
        <v>ns</v>
      </c>
      <c r="CG189" s="231" t="str">
        <f t="shared" si="625"/>
        <v>ns</v>
      </c>
      <c r="CH189" s="231" t="str">
        <f t="shared" si="625"/>
        <v>ns</v>
      </c>
      <c r="CI189" s="231" t="str">
        <f t="shared" si="626"/>
        <v>ns</v>
      </c>
      <c r="CJ189" s="231" t="str">
        <f t="shared" si="626"/>
        <v>ns</v>
      </c>
      <c r="CK189" s="231" t="str">
        <f t="shared" si="626"/>
        <v>ns</v>
      </c>
      <c r="CL189" s="231" t="str">
        <f t="shared" si="626"/>
        <v>ns</v>
      </c>
      <c r="CM189" s="231" t="str">
        <f t="shared" si="626"/>
        <v>ns</v>
      </c>
      <c r="CN189" s="231" t="str">
        <f t="shared" si="626"/>
        <v/>
      </c>
      <c r="CO189" s="231" t="str">
        <f t="shared" si="626"/>
        <v/>
      </c>
      <c r="CP189" s="231" t="str">
        <f t="shared" si="626"/>
        <v/>
      </c>
      <c r="CQ189" s="231" t="str">
        <f t="shared" si="626"/>
        <v/>
      </c>
      <c r="CR189" s="231" t="str">
        <f t="shared" si="626"/>
        <v/>
      </c>
      <c r="CS189" s="231" t="str">
        <f t="shared" si="627"/>
        <v/>
      </c>
      <c r="CT189" s="231" t="str">
        <f t="shared" si="627"/>
        <v/>
      </c>
      <c r="CU189" s="231" t="str">
        <f t="shared" si="627"/>
        <v/>
      </c>
      <c r="CV189" s="231" t="str">
        <f t="shared" si="627"/>
        <v/>
      </c>
      <c r="CW189" s="231" t="str">
        <f t="shared" si="627"/>
        <v/>
      </c>
      <c r="CX189" s="231" t="str">
        <f t="shared" si="627"/>
        <v/>
      </c>
      <c r="CY189" s="231" t="str">
        <f t="shared" si="627"/>
        <v/>
      </c>
      <c r="CZ189" s="231" t="str">
        <f t="shared" si="627"/>
        <v/>
      </c>
      <c r="DA189" s="231" t="str">
        <f t="shared" si="627"/>
        <v/>
      </c>
      <c r="DB189" s="231" t="str">
        <f t="shared" si="627"/>
        <v/>
      </c>
      <c r="DC189" s="231" t="str">
        <f t="shared" si="628"/>
        <v/>
      </c>
      <c r="DD189" s="231" t="str">
        <f t="shared" si="628"/>
        <v/>
      </c>
      <c r="DE189" s="231" t="str">
        <f t="shared" si="628"/>
        <v/>
      </c>
      <c r="DF189" s="231" t="str">
        <f t="shared" si="628"/>
        <v/>
      </c>
      <c r="DG189" s="231" t="str">
        <f t="shared" si="628"/>
        <v/>
      </c>
      <c r="DH189" s="231" t="str">
        <f t="shared" si="628"/>
        <v/>
      </c>
      <c r="DI189" s="231" t="str">
        <f t="shared" si="628"/>
        <v/>
      </c>
      <c r="DJ189" s="231" t="str">
        <f t="shared" si="628"/>
        <v/>
      </c>
      <c r="DK189" s="231" t="str">
        <f t="shared" si="628"/>
        <v/>
      </c>
      <c r="DL189" s="231" t="str">
        <f t="shared" si="628"/>
        <v/>
      </c>
      <c r="DM189" s="231" t="str">
        <f t="shared" si="629"/>
        <v/>
      </c>
      <c r="DN189" s="231" t="str">
        <f t="shared" si="629"/>
        <v/>
      </c>
      <c r="DO189" s="231" t="str">
        <f t="shared" si="629"/>
        <v/>
      </c>
      <c r="DP189" s="231" t="str">
        <f t="shared" si="629"/>
        <v/>
      </c>
      <c r="DQ189" s="231" t="str">
        <f t="shared" si="629"/>
        <v/>
      </c>
      <c r="DR189" s="231" t="str">
        <f t="shared" si="629"/>
        <v/>
      </c>
      <c r="DS189" s="231" t="str">
        <f t="shared" si="629"/>
        <v/>
      </c>
      <c r="DT189" s="231" t="str">
        <f t="shared" si="629"/>
        <v/>
      </c>
      <c r="DU189" s="231" t="str">
        <f t="shared" si="629"/>
        <v/>
      </c>
      <c r="DV189" s="231" t="str">
        <f t="shared" si="629"/>
        <v/>
      </c>
      <c r="DW189" s="232"/>
      <c r="DX189" s="232"/>
      <c r="DZ189" s="212">
        <f t="shared" si="544"/>
        <v>16</v>
      </c>
      <c r="EA189" s="224" t="str">
        <f t="shared" si="630"/>
        <v xml:space="preserve"> MAITEN</v>
      </c>
      <c r="EB189" s="225">
        <f t="shared" si="631"/>
        <v>0</v>
      </c>
      <c r="EC189" s="225">
        <f t="shared" si="631"/>
        <v>0</v>
      </c>
      <c r="ED189" s="225">
        <f t="shared" si="631"/>
        <v>0</v>
      </c>
      <c r="EE189" s="225">
        <f t="shared" si="631"/>
        <v>0</v>
      </c>
      <c r="EF189" s="225">
        <f t="shared" si="524"/>
        <v>0</v>
      </c>
      <c r="EG189" s="225">
        <f t="shared" si="525"/>
        <v>0</v>
      </c>
      <c r="EH189" s="212"/>
      <c r="EI189" s="212" t="s">
        <v>296</v>
      </c>
      <c r="EJ189" s="248" t="str">
        <f>IF(EF224=0,"sd",SQRT(EJ188)/EJ178)</f>
        <v>sd</v>
      </c>
      <c r="EK189" s="214"/>
      <c r="EL189" s="212">
        <f t="shared" si="545"/>
        <v>16</v>
      </c>
      <c r="EM189" s="224" t="str">
        <f t="shared" si="632"/>
        <v xml:space="preserve"> MAITEN</v>
      </c>
      <c r="EN189" s="225">
        <f>IFERROR(INDEX(RTO4CF,$EL189,'ANVA-MDS'!EB$7),0)</f>
        <v>1101.53216374269</v>
      </c>
      <c r="EO189" s="225">
        <f>IFERROR(INDEX(RTO4CF,$EL189,'ANVA-MDS'!EC$7),0)</f>
        <v>1601.9649122807018</v>
      </c>
      <c r="EP189" s="225">
        <f>IFERROR(INDEX(RTO4CF,$EL189,'ANVA-MDS'!ED$7),0)</f>
        <v>1338.280701754386</v>
      </c>
      <c r="EQ189" s="225">
        <f>IFERROR(INDEX(RTO4CF,$EL189,'ANVA-MDS'!EE$7),0)</f>
        <v>0</v>
      </c>
      <c r="ER189" s="225">
        <f t="shared" si="527"/>
        <v>3</v>
      </c>
      <c r="ES189" s="225">
        <f t="shared" si="528"/>
        <v>4041.7777777777778</v>
      </c>
      <c r="ET189" s="212"/>
      <c r="EU189" s="212" t="s">
        <v>296</v>
      </c>
      <c r="EV189" s="248">
        <f>IF(ER224=0,"sd",SQRT(EV188)/EV178)</f>
        <v>0.13210472005686774</v>
      </c>
      <c r="EW189" s="214"/>
      <c r="EX189" s="225">
        <f t="shared" si="529"/>
        <v>4041.7777777777778</v>
      </c>
      <c r="EY189" s="247" t="s">
        <v>297</v>
      </c>
      <c r="EZ189" s="233" t="str">
        <f>IF(EZ193=0,"sd",EZ188*EZ180)</f>
        <v>sd</v>
      </c>
    </row>
    <row r="190" spans="1:156" ht="12.75" customHeight="1" x14ac:dyDescent="0.25">
      <c r="A190" s="243"/>
      <c r="J190" s="228">
        <v>16</v>
      </c>
      <c r="K190" s="229" t="str">
        <f t="shared" si="616"/>
        <v xml:space="preserve"> MAITEN</v>
      </c>
      <c r="L190" s="230">
        <f t="shared" si="617"/>
        <v>3.4000000000000002E-4</v>
      </c>
      <c r="M190" s="230" t="str">
        <f t="shared" si="618"/>
        <v>ns</v>
      </c>
      <c r="N190" s="230" t="str">
        <f t="shared" si="618"/>
        <v>ns</v>
      </c>
      <c r="O190" s="230" t="str">
        <f t="shared" si="618"/>
        <v>ns</v>
      </c>
      <c r="P190" s="230" t="str">
        <f t="shared" si="618"/>
        <v>ns</v>
      </c>
      <c r="Q190" s="230" t="str">
        <f t="shared" si="618"/>
        <v>ns</v>
      </c>
      <c r="R190" s="230" t="str">
        <f t="shared" si="618"/>
        <v>ns</v>
      </c>
      <c r="S190" s="230" t="str">
        <f t="shared" si="618"/>
        <v>ns</v>
      </c>
      <c r="T190" s="230" t="str">
        <f t="shared" si="618"/>
        <v>ns</v>
      </c>
      <c r="U190" s="230" t="str">
        <f t="shared" si="618"/>
        <v>ns</v>
      </c>
      <c r="V190" s="230" t="str">
        <f t="shared" si="618"/>
        <v>ns</v>
      </c>
      <c r="W190" s="230" t="str">
        <f t="shared" si="619"/>
        <v>ns</v>
      </c>
      <c r="X190" s="230" t="str">
        <f t="shared" si="619"/>
        <v>ns</v>
      </c>
      <c r="Y190" s="230" t="str">
        <f t="shared" si="619"/>
        <v>ns</v>
      </c>
      <c r="Z190" s="230" t="str">
        <f t="shared" si="619"/>
        <v>ns</v>
      </c>
      <c r="AA190" s="230" t="str">
        <f t="shared" si="619"/>
        <v>ns</v>
      </c>
      <c r="AB190" s="230" t="str">
        <f t="shared" si="619"/>
        <v>ns</v>
      </c>
      <c r="AC190" s="230" t="str">
        <f t="shared" si="619"/>
        <v/>
      </c>
      <c r="AD190" s="230" t="str">
        <f t="shared" si="619"/>
        <v/>
      </c>
      <c r="AE190" s="230" t="str">
        <f t="shared" si="619"/>
        <v/>
      </c>
      <c r="AF190" s="230" t="str">
        <f t="shared" si="619"/>
        <v/>
      </c>
      <c r="AG190" s="230" t="str">
        <f t="shared" si="620"/>
        <v/>
      </c>
      <c r="AH190" s="230" t="str">
        <f t="shared" si="620"/>
        <v/>
      </c>
      <c r="AI190" s="230" t="str">
        <f t="shared" si="620"/>
        <v/>
      </c>
      <c r="AJ190" s="230" t="str">
        <f t="shared" si="620"/>
        <v/>
      </c>
      <c r="AK190" s="230" t="str">
        <f t="shared" si="620"/>
        <v/>
      </c>
      <c r="AL190" s="230" t="str">
        <f t="shared" si="620"/>
        <v/>
      </c>
      <c r="AM190" s="230" t="str">
        <f t="shared" si="620"/>
        <v/>
      </c>
      <c r="AN190" s="230" t="str">
        <f t="shared" si="620"/>
        <v/>
      </c>
      <c r="AO190" s="230" t="str">
        <f t="shared" si="620"/>
        <v/>
      </c>
      <c r="AP190" s="230" t="str">
        <f t="shared" si="620"/>
        <v/>
      </c>
      <c r="AQ190" s="230" t="str">
        <f t="shared" si="621"/>
        <v/>
      </c>
      <c r="AR190" s="230" t="str">
        <f t="shared" si="621"/>
        <v/>
      </c>
      <c r="AS190" s="230" t="str">
        <f t="shared" si="621"/>
        <v/>
      </c>
      <c r="AT190" s="230" t="str">
        <f t="shared" si="621"/>
        <v/>
      </c>
      <c r="AU190" s="230" t="str">
        <f t="shared" si="621"/>
        <v/>
      </c>
      <c r="AV190" s="230" t="str">
        <f t="shared" si="621"/>
        <v/>
      </c>
      <c r="AW190" s="230" t="str">
        <f t="shared" si="621"/>
        <v/>
      </c>
      <c r="AX190" s="230" t="str">
        <f t="shared" si="621"/>
        <v/>
      </c>
      <c r="AY190" s="230" t="str">
        <f t="shared" si="621"/>
        <v/>
      </c>
      <c r="AZ190" s="230" t="str">
        <f t="shared" si="621"/>
        <v/>
      </c>
      <c r="BA190" s="230" t="str">
        <f t="shared" si="622"/>
        <v/>
      </c>
      <c r="BB190" s="230" t="str">
        <f t="shared" si="622"/>
        <v/>
      </c>
      <c r="BC190" s="230" t="str">
        <f t="shared" si="622"/>
        <v/>
      </c>
      <c r="BD190" s="230" t="str">
        <f t="shared" si="622"/>
        <v/>
      </c>
      <c r="BE190" s="230" t="str">
        <f t="shared" si="622"/>
        <v/>
      </c>
      <c r="BF190" s="230" t="str">
        <f t="shared" si="622"/>
        <v/>
      </c>
      <c r="BG190" s="230" t="str">
        <f t="shared" si="622"/>
        <v/>
      </c>
      <c r="BH190" s="230" t="str">
        <f t="shared" si="622"/>
        <v/>
      </c>
      <c r="BI190" s="230" t="str">
        <f t="shared" si="622"/>
        <v/>
      </c>
      <c r="BJ190" s="230" t="str">
        <f t="shared" si="622"/>
        <v/>
      </c>
      <c r="BM190" s="243"/>
      <c r="BS190" s="197"/>
      <c r="BT190" s="197"/>
      <c r="BV190" s="228">
        <v>16</v>
      </c>
      <c r="BW190" s="229" t="str">
        <f t="shared" si="623"/>
        <v>ACA 916</v>
      </c>
      <c r="BX190" s="230">
        <f t="shared" si="624"/>
        <v>2431.4385964912276</v>
      </c>
      <c r="BY190" s="231" t="str">
        <f t="shared" si="625"/>
        <v>s</v>
      </c>
      <c r="BZ190" s="231" t="str">
        <f t="shared" si="625"/>
        <v>s</v>
      </c>
      <c r="CA190" s="231" t="str">
        <f t="shared" si="625"/>
        <v>s</v>
      </c>
      <c r="CB190" s="231" t="str">
        <f t="shared" si="625"/>
        <v>s</v>
      </c>
      <c r="CC190" s="231" t="str">
        <f t="shared" si="625"/>
        <v>s</v>
      </c>
      <c r="CD190" s="231" t="str">
        <f t="shared" si="625"/>
        <v>s</v>
      </c>
      <c r="CE190" s="231" t="str">
        <f t="shared" si="625"/>
        <v>s</v>
      </c>
      <c r="CF190" s="231" t="str">
        <f t="shared" si="625"/>
        <v>s</v>
      </c>
      <c r="CG190" s="231" t="str">
        <f t="shared" si="625"/>
        <v>s</v>
      </c>
      <c r="CH190" s="231" t="str">
        <f t="shared" si="625"/>
        <v>s</v>
      </c>
      <c r="CI190" s="231" t="str">
        <f t="shared" si="626"/>
        <v>s</v>
      </c>
      <c r="CJ190" s="231" t="str">
        <f t="shared" si="626"/>
        <v>s</v>
      </c>
      <c r="CK190" s="231" t="str">
        <f t="shared" si="626"/>
        <v>ns</v>
      </c>
      <c r="CL190" s="231" t="str">
        <f t="shared" si="626"/>
        <v>ns</v>
      </c>
      <c r="CM190" s="231" t="str">
        <f t="shared" si="626"/>
        <v>ns</v>
      </c>
      <c r="CN190" s="231" t="str">
        <f t="shared" si="626"/>
        <v>ns</v>
      </c>
      <c r="CO190" s="231" t="str">
        <f t="shared" si="626"/>
        <v/>
      </c>
      <c r="CP190" s="231" t="str">
        <f t="shared" si="626"/>
        <v/>
      </c>
      <c r="CQ190" s="231" t="str">
        <f t="shared" si="626"/>
        <v/>
      </c>
      <c r="CR190" s="231" t="str">
        <f t="shared" si="626"/>
        <v/>
      </c>
      <c r="CS190" s="231" t="str">
        <f t="shared" si="627"/>
        <v/>
      </c>
      <c r="CT190" s="231" t="str">
        <f t="shared" si="627"/>
        <v/>
      </c>
      <c r="CU190" s="231" t="str">
        <f t="shared" si="627"/>
        <v/>
      </c>
      <c r="CV190" s="231" t="str">
        <f t="shared" si="627"/>
        <v/>
      </c>
      <c r="CW190" s="231" t="str">
        <f t="shared" si="627"/>
        <v/>
      </c>
      <c r="CX190" s="231" t="str">
        <f t="shared" si="627"/>
        <v/>
      </c>
      <c r="CY190" s="231" t="str">
        <f t="shared" si="627"/>
        <v/>
      </c>
      <c r="CZ190" s="231" t="str">
        <f t="shared" si="627"/>
        <v/>
      </c>
      <c r="DA190" s="231" t="str">
        <f t="shared" si="627"/>
        <v/>
      </c>
      <c r="DB190" s="231" t="str">
        <f t="shared" si="627"/>
        <v/>
      </c>
      <c r="DC190" s="231" t="str">
        <f t="shared" si="628"/>
        <v/>
      </c>
      <c r="DD190" s="231" t="str">
        <f t="shared" si="628"/>
        <v/>
      </c>
      <c r="DE190" s="231" t="str">
        <f t="shared" si="628"/>
        <v/>
      </c>
      <c r="DF190" s="231" t="str">
        <f t="shared" si="628"/>
        <v/>
      </c>
      <c r="DG190" s="231" t="str">
        <f t="shared" si="628"/>
        <v/>
      </c>
      <c r="DH190" s="231" t="str">
        <f t="shared" si="628"/>
        <v/>
      </c>
      <c r="DI190" s="231" t="str">
        <f t="shared" si="628"/>
        <v/>
      </c>
      <c r="DJ190" s="231" t="str">
        <f t="shared" si="628"/>
        <v/>
      </c>
      <c r="DK190" s="231" t="str">
        <f t="shared" si="628"/>
        <v/>
      </c>
      <c r="DL190" s="231" t="str">
        <f t="shared" si="628"/>
        <v/>
      </c>
      <c r="DM190" s="231" t="str">
        <f t="shared" si="629"/>
        <v/>
      </c>
      <c r="DN190" s="231" t="str">
        <f t="shared" si="629"/>
        <v/>
      </c>
      <c r="DO190" s="231" t="str">
        <f t="shared" si="629"/>
        <v/>
      </c>
      <c r="DP190" s="231" t="str">
        <f t="shared" si="629"/>
        <v/>
      </c>
      <c r="DQ190" s="231" t="str">
        <f t="shared" si="629"/>
        <v/>
      </c>
      <c r="DR190" s="231" t="str">
        <f t="shared" si="629"/>
        <v/>
      </c>
      <c r="DS190" s="231" t="str">
        <f t="shared" si="629"/>
        <v/>
      </c>
      <c r="DT190" s="231" t="str">
        <f t="shared" si="629"/>
        <v/>
      </c>
      <c r="DU190" s="231" t="str">
        <f t="shared" si="629"/>
        <v/>
      </c>
      <c r="DV190" s="231" t="str">
        <f t="shared" si="629"/>
        <v/>
      </c>
      <c r="DW190" s="232"/>
      <c r="DX190" s="232"/>
      <c r="DZ190" s="212">
        <f t="shared" si="544"/>
        <v>17</v>
      </c>
      <c r="EA190" s="224" t="str">
        <f t="shared" si="630"/>
        <v xml:space="preserve"> TBIO AUDAZ</v>
      </c>
      <c r="EB190" s="225">
        <f t="shared" si="631"/>
        <v>0</v>
      </c>
      <c r="EC190" s="225">
        <f t="shared" si="631"/>
        <v>0</v>
      </c>
      <c r="ED190" s="225">
        <f t="shared" si="631"/>
        <v>0</v>
      </c>
      <c r="EE190" s="225">
        <f t="shared" si="631"/>
        <v>0</v>
      </c>
      <c r="EF190" s="225">
        <f t="shared" si="524"/>
        <v>0</v>
      </c>
      <c r="EG190" s="225">
        <f t="shared" si="525"/>
        <v>0</v>
      </c>
      <c r="EH190" s="212"/>
      <c r="EI190" s="212" t="s">
        <v>298</v>
      </c>
      <c r="EJ190" s="211" t="str">
        <f>IF(EF224=0,"sd",SQRT(EJ188/EJ175))</f>
        <v>sd</v>
      </c>
      <c r="EK190" s="214"/>
      <c r="EL190" s="212">
        <f t="shared" si="545"/>
        <v>17</v>
      </c>
      <c r="EM190" s="224" t="str">
        <f t="shared" si="632"/>
        <v xml:space="preserve"> TBIO AUDAZ</v>
      </c>
      <c r="EN190" s="225">
        <f>IFERROR(INDEX(RTO4CF,$EL190,'ANVA-MDS'!EB$7),0)</f>
        <v>3021.8245614035086</v>
      </c>
      <c r="EO190" s="225">
        <f>IFERROR(INDEX(RTO4CF,$EL190,'ANVA-MDS'!EC$7),0)</f>
        <v>3299.0175438596489</v>
      </c>
      <c r="EP190" s="225">
        <f>IFERROR(INDEX(RTO4CF,$EL190,'ANVA-MDS'!ED$7),0)</f>
        <v>2979.7076023391814</v>
      </c>
      <c r="EQ190" s="225">
        <f>IFERROR(INDEX(RTO4CF,$EL190,'ANVA-MDS'!EE$7),0)</f>
        <v>0</v>
      </c>
      <c r="ER190" s="225">
        <f t="shared" si="527"/>
        <v>3</v>
      </c>
      <c r="ES190" s="225">
        <f t="shared" si="528"/>
        <v>9300.5497076023385</v>
      </c>
      <c r="ET190" s="212"/>
      <c r="EU190" s="212" t="s">
        <v>298</v>
      </c>
      <c r="EV190" s="211">
        <f>IF(ER224=0,"sd",SQRT(EV188/EV175))</f>
        <v>191.56974374228719</v>
      </c>
      <c r="EW190" s="214"/>
      <c r="EX190" s="225">
        <f t="shared" si="529"/>
        <v>9300.5497076023385</v>
      </c>
      <c r="EY190" s="212" t="s">
        <v>285</v>
      </c>
      <c r="EZ190" s="233" t="str">
        <f>IF(EZ193=0,"sd",EZ180+EZ181+EZ182+EZ188+EZ189)</f>
        <v>sd</v>
      </c>
    </row>
    <row r="191" spans="1:156" ht="12.75" customHeight="1" x14ac:dyDescent="0.25">
      <c r="A191" s="243"/>
      <c r="J191" s="228">
        <v>17</v>
      </c>
      <c r="K191" s="229" t="str">
        <f t="shared" si="616"/>
        <v xml:space="preserve"> TBIO AUDAZ</v>
      </c>
      <c r="L191" s="230">
        <f t="shared" si="617"/>
        <v>3.3000000000000005E-4</v>
      </c>
      <c r="M191" s="230" t="str">
        <f t="shared" si="618"/>
        <v>ns</v>
      </c>
      <c r="N191" s="230" t="str">
        <f t="shared" si="618"/>
        <v>ns</v>
      </c>
      <c r="O191" s="230" t="str">
        <f t="shared" si="618"/>
        <v>ns</v>
      </c>
      <c r="P191" s="230" t="str">
        <f t="shared" si="618"/>
        <v>ns</v>
      </c>
      <c r="Q191" s="230" t="str">
        <f t="shared" si="618"/>
        <v>ns</v>
      </c>
      <c r="R191" s="230" t="str">
        <f t="shared" si="618"/>
        <v>ns</v>
      </c>
      <c r="S191" s="230" t="str">
        <f t="shared" si="618"/>
        <v>ns</v>
      </c>
      <c r="T191" s="230" t="str">
        <f t="shared" si="618"/>
        <v>ns</v>
      </c>
      <c r="U191" s="230" t="str">
        <f t="shared" si="618"/>
        <v>ns</v>
      </c>
      <c r="V191" s="230" t="str">
        <f t="shared" si="618"/>
        <v>ns</v>
      </c>
      <c r="W191" s="230" t="str">
        <f t="shared" si="619"/>
        <v>ns</v>
      </c>
      <c r="X191" s="230" t="str">
        <f t="shared" si="619"/>
        <v>ns</v>
      </c>
      <c r="Y191" s="230" t="str">
        <f t="shared" si="619"/>
        <v>ns</v>
      </c>
      <c r="Z191" s="230" t="str">
        <f t="shared" si="619"/>
        <v>ns</v>
      </c>
      <c r="AA191" s="230" t="str">
        <f t="shared" si="619"/>
        <v>ns</v>
      </c>
      <c r="AB191" s="230" t="str">
        <f t="shared" si="619"/>
        <v>ns</v>
      </c>
      <c r="AC191" s="230" t="str">
        <f t="shared" si="619"/>
        <v>ns</v>
      </c>
      <c r="AD191" s="230" t="str">
        <f t="shared" si="619"/>
        <v/>
      </c>
      <c r="AE191" s="230" t="str">
        <f t="shared" si="619"/>
        <v/>
      </c>
      <c r="AF191" s="230" t="str">
        <f t="shared" si="619"/>
        <v/>
      </c>
      <c r="AG191" s="230" t="str">
        <f t="shared" si="620"/>
        <v/>
      </c>
      <c r="AH191" s="230" t="str">
        <f t="shared" si="620"/>
        <v/>
      </c>
      <c r="AI191" s="230" t="str">
        <f t="shared" si="620"/>
        <v/>
      </c>
      <c r="AJ191" s="230" t="str">
        <f t="shared" si="620"/>
        <v/>
      </c>
      <c r="AK191" s="230" t="str">
        <f t="shared" si="620"/>
        <v/>
      </c>
      <c r="AL191" s="230" t="str">
        <f t="shared" si="620"/>
        <v/>
      </c>
      <c r="AM191" s="230" t="str">
        <f t="shared" si="620"/>
        <v/>
      </c>
      <c r="AN191" s="230" t="str">
        <f t="shared" si="620"/>
        <v/>
      </c>
      <c r="AO191" s="230" t="str">
        <f t="shared" si="620"/>
        <v/>
      </c>
      <c r="AP191" s="230" t="str">
        <f t="shared" si="620"/>
        <v/>
      </c>
      <c r="AQ191" s="230" t="str">
        <f t="shared" si="621"/>
        <v/>
      </c>
      <c r="AR191" s="230" t="str">
        <f t="shared" si="621"/>
        <v/>
      </c>
      <c r="AS191" s="230" t="str">
        <f t="shared" si="621"/>
        <v/>
      </c>
      <c r="AT191" s="230" t="str">
        <f t="shared" si="621"/>
        <v/>
      </c>
      <c r="AU191" s="230" t="str">
        <f t="shared" si="621"/>
        <v/>
      </c>
      <c r="AV191" s="230" t="str">
        <f t="shared" si="621"/>
        <v/>
      </c>
      <c r="AW191" s="230" t="str">
        <f t="shared" si="621"/>
        <v/>
      </c>
      <c r="AX191" s="230" t="str">
        <f t="shared" si="621"/>
        <v/>
      </c>
      <c r="AY191" s="230" t="str">
        <f t="shared" si="621"/>
        <v/>
      </c>
      <c r="AZ191" s="230" t="str">
        <f t="shared" si="621"/>
        <v/>
      </c>
      <c r="BA191" s="230" t="str">
        <f t="shared" si="622"/>
        <v/>
      </c>
      <c r="BB191" s="230" t="str">
        <f t="shared" si="622"/>
        <v/>
      </c>
      <c r="BC191" s="230" t="str">
        <f t="shared" si="622"/>
        <v/>
      </c>
      <c r="BD191" s="230" t="str">
        <f t="shared" si="622"/>
        <v/>
      </c>
      <c r="BE191" s="230" t="str">
        <f t="shared" si="622"/>
        <v/>
      </c>
      <c r="BF191" s="230" t="str">
        <f t="shared" si="622"/>
        <v/>
      </c>
      <c r="BG191" s="230" t="str">
        <f t="shared" si="622"/>
        <v/>
      </c>
      <c r="BH191" s="230" t="str">
        <f t="shared" si="622"/>
        <v/>
      </c>
      <c r="BI191" s="230" t="str">
        <f t="shared" si="622"/>
        <v/>
      </c>
      <c r="BJ191" s="230" t="str">
        <f t="shared" si="622"/>
        <v/>
      </c>
      <c r="BM191" s="243"/>
      <c r="BS191" s="197"/>
      <c r="BT191" s="197"/>
      <c r="BV191" s="228">
        <v>17</v>
      </c>
      <c r="BW191" s="229" t="str">
        <f t="shared" si="623"/>
        <v>ACA 915</v>
      </c>
      <c r="BX191" s="230">
        <f t="shared" si="624"/>
        <v>2423.9259259259256</v>
      </c>
      <c r="BY191" s="231" t="str">
        <f t="shared" si="625"/>
        <v>s</v>
      </c>
      <c r="BZ191" s="231" t="str">
        <f t="shared" si="625"/>
        <v>s</v>
      </c>
      <c r="CA191" s="231" t="str">
        <f t="shared" si="625"/>
        <v>s</v>
      </c>
      <c r="CB191" s="231" t="str">
        <f t="shared" si="625"/>
        <v>s</v>
      </c>
      <c r="CC191" s="231" t="str">
        <f t="shared" si="625"/>
        <v>s</v>
      </c>
      <c r="CD191" s="231" t="str">
        <f t="shared" si="625"/>
        <v>s</v>
      </c>
      <c r="CE191" s="231" t="str">
        <f t="shared" si="625"/>
        <v>s</v>
      </c>
      <c r="CF191" s="231" t="str">
        <f t="shared" si="625"/>
        <v>s</v>
      </c>
      <c r="CG191" s="231" t="str">
        <f t="shared" si="625"/>
        <v>s</v>
      </c>
      <c r="CH191" s="231" t="str">
        <f t="shared" si="625"/>
        <v>s</v>
      </c>
      <c r="CI191" s="231" t="str">
        <f t="shared" si="626"/>
        <v>s</v>
      </c>
      <c r="CJ191" s="231" t="str">
        <f t="shared" si="626"/>
        <v>s</v>
      </c>
      <c r="CK191" s="231" t="str">
        <f t="shared" si="626"/>
        <v>ns</v>
      </c>
      <c r="CL191" s="231" t="str">
        <f t="shared" si="626"/>
        <v>ns</v>
      </c>
      <c r="CM191" s="231" t="str">
        <f t="shared" si="626"/>
        <v>ns</v>
      </c>
      <c r="CN191" s="231" t="str">
        <f t="shared" si="626"/>
        <v>ns</v>
      </c>
      <c r="CO191" s="231" t="str">
        <f t="shared" si="626"/>
        <v>ns</v>
      </c>
      <c r="CP191" s="231" t="str">
        <f t="shared" si="626"/>
        <v/>
      </c>
      <c r="CQ191" s="231" t="str">
        <f t="shared" si="626"/>
        <v/>
      </c>
      <c r="CR191" s="231" t="str">
        <f t="shared" si="626"/>
        <v/>
      </c>
      <c r="CS191" s="231" t="str">
        <f t="shared" si="627"/>
        <v/>
      </c>
      <c r="CT191" s="231" t="str">
        <f t="shared" si="627"/>
        <v/>
      </c>
      <c r="CU191" s="231" t="str">
        <f t="shared" si="627"/>
        <v/>
      </c>
      <c r="CV191" s="231" t="str">
        <f t="shared" si="627"/>
        <v/>
      </c>
      <c r="CW191" s="231" t="str">
        <f t="shared" si="627"/>
        <v/>
      </c>
      <c r="CX191" s="231" t="str">
        <f t="shared" si="627"/>
        <v/>
      </c>
      <c r="CY191" s="231" t="str">
        <f t="shared" si="627"/>
        <v/>
      </c>
      <c r="CZ191" s="231" t="str">
        <f t="shared" si="627"/>
        <v/>
      </c>
      <c r="DA191" s="231" t="str">
        <f t="shared" si="627"/>
        <v/>
      </c>
      <c r="DB191" s="231" t="str">
        <f t="shared" si="627"/>
        <v/>
      </c>
      <c r="DC191" s="231" t="str">
        <f t="shared" si="628"/>
        <v/>
      </c>
      <c r="DD191" s="231" t="str">
        <f t="shared" si="628"/>
        <v/>
      </c>
      <c r="DE191" s="231" t="str">
        <f t="shared" si="628"/>
        <v/>
      </c>
      <c r="DF191" s="231" t="str">
        <f t="shared" si="628"/>
        <v/>
      </c>
      <c r="DG191" s="231" t="str">
        <f t="shared" si="628"/>
        <v/>
      </c>
      <c r="DH191" s="231" t="str">
        <f t="shared" si="628"/>
        <v/>
      </c>
      <c r="DI191" s="231" t="str">
        <f t="shared" si="628"/>
        <v/>
      </c>
      <c r="DJ191" s="231" t="str">
        <f t="shared" si="628"/>
        <v/>
      </c>
      <c r="DK191" s="231" t="str">
        <f t="shared" si="628"/>
        <v/>
      </c>
      <c r="DL191" s="231" t="str">
        <f t="shared" si="628"/>
        <v/>
      </c>
      <c r="DM191" s="231" t="str">
        <f t="shared" si="629"/>
        <v/>
      </c>
      <c r="DN191" s="231" t="str">
        <f t="shared" si="629"/>
        <v/>
      </c>
      <c r="DO191" s="231" t="str">
        <f t="shared" si="629"/>
        <v/>
      </c>
      <c r="DP191" s="231" t="str">
        <f t="shared" si="629"/>
        <v/>
      </c>
      <c r="DQ191" s="231" t="str">
        <f t="shared" si="629"/>
        <v/>
      </c>
      <c r="DR191" s="231" t="str">
        <f t="shared" si="629"/>
        <v/>
      </c>
      <c r="DS191" s="231" t="str">
        <f t="shared" si="629"/>
        <v/>
      </c>
      <c r="DT191" s="231" t="str">
        <f t="shared" si="629"/>
        <v/>
      </c>
      <c r="DU191" s="231" t="str">
        <f t="shared" si="629"/>
        <v/>
      </c>
      <c r="DV191" s="231" t="str">
        <f t="shared" si="629"/>
        <v/>
      </c>
      <c r="DW191" s="232"/>
      <c r="DX191" s="232"/>
      <c r="DZ191" s="212">
        <f t="shared" si="544"/>
        <v>18</v>
      </c>
      <c r="EA191" s="224" t="str">
        <f t="shared" si="630"/>
        <v xml:space="preserve"> TORDO</v>
      </c>
      <c r="EB191" s="225">
        <f t="shared" si="631"/>
        <v>0</v>
      </c>
      <c r="EC191" s="225">
        <f t="shared" si="631"/>
        <v>0</v>
      </c>
      <c r="ED191" s="225">
        <f t="shared" si="631"/>
        <v>0</v>
      </c>
      <c r="EE191" s="225">
        <f t="shared" si="631"/>
        <v>0</v>
      </c>
      <c r="EF191" s="225">
        <f t="shared" si="524"/>
        <v>0</v>
      </c>
      <c r="EG191" s="225">
        <f t="shared" si="525"/>
        <v>0</v>
      </c>
      <c r="EH191" s="212"/>
      <c r="EI191" s="212" t="s">
        <v>299</v>
      </c>
      <c r="EJ191" s="211" t="str">
        <f>IF(EF224=0,"sd",EJ190*SQRT(2))</f>
        <v>sd</v>
      </c>
      <c r="EK191" s="214"/>
      <c r="EL191" s="212">
        <f t="shared" si="545"/>
        <v>18</v>
      </c>
      <c r="EM191" s="224" t="str">
        <f t="shared" si="632"/>
        <v xml:space="preserve"> TORDO</v>
      </c>
      <c r="EN191" s="225">
        <f>IFERROR(INDEX(RTO4CF,$EL191,'ANVA-MDS'!EB$7),0)</f>
        <v>2270.6842105263154</v>
      </c>
      <c r="EO191" s="225">
        <f>IFERROR(INDEX(RTO4CF,$EL191,'ANVA-MDS'!EC$7),0)</f>
        <v>2540.2631578947371</v>
      </c>
      <c r="EP191" s="225">
        <f>IFERROR(INDEX(RTO4CF,$EL191,'ANVA-MDS'!ED$7),0)</f>
        <v>3095.0175438596493</v>
      </c>
      <c r="EQ191" s="225">
        <f>IFERROR(INDEX(RTO4CF,$EL191,'ANVA-MDS'!EE$7),0)</f>
        <v>0</v>
      </c>
      <c r="ER191" s="225">
        <f t="shared" si="527"/>
        <v>3</v>
      </c>
      <c r="ES191" s="225">
        <f t="shared" si="528"/>
        <v>7905.9649122807023</v>
      </c>
      <c r="ET191" s="212"/>
      <c r="EU191" s="212" t="s">
        <v>299</v>
      </c>
      <c r="EV191" s="211">
        <f>IF(ER224=0,"sd",EV190*SQRT(2))</f>
        <v>270.92052974068093</v>
      </c>
      <c r="EW191" s="214"/>
      <c r="EX191" s="225">
        <f t="shared" si="529"/>
        <v>7905.9649122807023</v>
      </c>
      <c r="EY191" s="247" t="s">
        <v>300</v>
      </c>
      <c r="EZ191" s="233" t="str">
        <f>IF(EZ193=0,"sd",(EJ177^2+EV177^2)/(EZ174*EZ175)-EZ179)</f>
        <v>sd</v>
      </c>
    </row>
    <row r="192" spans="1:156" ht="12.75" customHeight="1" x14ac:dyDescent="0.25">
      <c r="A192" s="242" t="s">
        <v>367</v>
      </c>
      <c r="J192" s="228">
        <v>18</v>
      </c>
      <c r="K192" s="229" t="str">
        <f t="shared" si="616"/>
        <v xml:space="preserve"> TORDO</v>
      </c>
      <c r="L192" s="230">
        <f t="shared" si="617"/>
        <v>3.2000000000000003E-4</v>
      </c>
      <c r="M192" s="230" t="str">
        <f t="shared" si="618"/>
        <v>ns</v>
      </c>
      <c r="N192" s="230" t="str">
        <f t="shared" si="618"/>
        <v>ns</v>
      </c>
      <c r="O192" s="230" t="str">
        <f t="shared" si="618"/>
        <v>ns</v>
      </c>
      <c r="P192" s="230" t="str">
        <f t="shared" si="618"/>
        <v>ns</v>
      </c>
      <c r="Q192" s="230" t="str">
        <f t="shared" si="618"/>
        <v>ns</v>
      </c>
      <c r="R192" s="230" t="str">
        <f t="shared" si="618"/>
        <v>ns</v>
      </c>
      <c r="S192" s="230" t="str">
        <f t="shared" si="618"/>
        <v>ns</v>
      </c>
      <c r="T192" s="230" t="str">
        <f t="shared" si="618"/>
        <v>ns</v>
      </c>
      <c r="U192" s="230" t="str">
        <f t="shared" si="618"/>
        <v>ns</v>
      </c>
      <c r="V192" s="230" t="str">
        <f t="shared" si="618"/>
        <v>ns</v>
      </c>
      <c r="W192" s="230" t="str">
        <f t="shared" si="619"/>
        <v>ns</v>
      </c>
      <c r="X192" s="230" t="str">
        <f t="shared" si="619"/>
        <v>ns</v>
      </c>
      <c r="Y192" s="230" t="str">
        <f t="shared" si="619"/>
        <v>ns</v>
      </c>
      <c r="Z192" s="230" t="str">
        <f t="shared" si="619"/>
        <v>ns</v>
      </c>
      <c r="AA192" s="230" t="str">
        <f t="shared" si="619"/>
        <v>ns</v>
      </c>
      <c r="AB192" s="230" t="str">
        <f t="shared" si="619"/>
        <v>ns</v>
      </c>
      <c r="AC192" s="230" t="str">
        <f t="shared" si="619"/>
        <v>ns</v>
      </c>
      <c r="AD192" s="230" t="str">
        <f t="shared" si="619"/>
        <v>ns</v>
      </c>
      <c r="AE192" s="230" t="str">
        <f t="shared" si="619"/>
        <v/>
      </c>
      <c r="AF192" s="230" t="str">
        <f t="shared" si="619"/>
        <v/>
      </c>
      <c r="AG192" s="230" t="str">
        <f t="shared" si="620"/>
        <v/>
      </c>
      <c r="AH192" s="230" t="str">
        <f t="shared" si="620"/>
        <v/>
      </c>
      <c r="AI192" s="230" t="str">
        <f t="shared" si="620"/>
        <v/>
      </c>
      <c r="AJ192" s="230" t="str">
        <f t="shared" si="620"/>
        <v/>
      </c>
      <c r="AK192" s="230" t="str">
        <f t="shared" si="620"/>
        <v/>
      </c>
      <c r="AL192" s="230" t="str">
        <f t="shared" si="620"/>
        <v/>
      </c>
      <c r="AM192" s="230" t="str">
        <f t="shared" si="620"/>
        <v/>
      </c>
      <c r="AN192" s="230" t="str">
        <f t="shared" si="620"/>
        <v/>
      </c>
      <c r="AO192" s="230" t="str">
        <f t="shared" si="620"/>
        <v/>
      </c>
      <c r="AP192" s="230" t="str">
        <f t="shared" si="620"/>
        <v/>
      </c>
      <c r="AQ192" s="230" t="str">
        <f t="shared" si="621"/>
        <v/>
      </c>
      <c r="AR192" s="230" t="str">
        <f t="shared" si="621"/>
        <v/>
      </c>
      <c r="AS192" s="230" t="str">
        <f t="shared" si="621"/>
        <v/>
      </c>
      <c r="AT192" s="230" t="str">
        <f t="shared" si="621"/>
        <v/>
      </c>
      <c r="AU192" s="230" t="str">
        <f t="shared" si="621"/>
        <v/>
      </c>
      <c r="AV192" s="230" t="str">
        <f t="shared" si="621"/>
        <v/>
      </c>
      <c r="AW192" s="230" t="str">
        <f t="shared" si="621"/>
        <v/>
      </c>
      <c r="AX192" s="230" t="str">
        <f t="shared" si="621"/>
        <v/>
      </c>
      <c r="AY192" s="230" t="str">
        <f t="shared" si="621"/>
        <v/>
      </c>
      <c r="AZ192" s="230" t="str">
        <f t="shared" si="621"/>
        <v/>
      </c>
      <c r="BA192" s="230" t="str">
        <f t="shared" si="622"/>
        <v/>
      </c>
      <c r="BB192" s="230" t="str">
        <f t="shared" si="622"/>
        <v/>
      </c>
      <c r="BC192" s="230" t="str">
        <f t="shared" si="622"/>
        <v/>
      </c>
      <c r="BD192" s="230" t="str">
        <f t="shared" si="622"/>
        <v/>
      </c>
      <c r="BE192" s="230" t="str">
        <f t="shared" si="622"/>
        <v/>
      </c>
      <c r="BF192" s="230" t="str">
        <f t="shared" si="622"/>
        <v/>
      </c>
      <c r="BG192" s="230" t="str">
        <f t="shared" si="622"/>
        <v/>
      </c>
      <c r="BH192" s="230" t="str">
        <f t="shared" si="622"/>
        <v/>
      </c>
      <c r="BI192" s="230" t="str">
        <f t="shared" si="622"/>
        <v/>
      </c>
      <c r="BJ192" s="230" t="str">
        <f t="shared" si="622"/>
        <v/>
      </c>
      <c r="BM192" s="242" t="s">
        <v>367</v>
      </c>
      <c r="BS192" s="197"/>
      <c r="BT192" s="197"/>
      <c r="BV192" s="228">
        <v>18</v>
      </c>
      <c r="BW192" s="229" t="str">
        <f t="shared" si="623"/>
        <v>PAMPERO</v>
      </c>
      <c r="BX192" s="230">
        <f t="shared" si="624"/>
        <v>2367.2982456140348</v>
      </c>
      <c r="BY192" s="231" t="str">
        <f t="shared" si="625"/>
        <v>s</v>
      </c>
      <c r="BZ192" s="231" t="str">
        <f t="shared" si="625"/>
        <v>s</v>
      </c>
      <c r="CA192" s="231" t="str">
        <f t="shared" si="625"/>
        <v>s</v>
      </c>
      <c r="CB192" s="231" t="str">
        <f t="shared" si="625"/>
        <v>s</v>
      </c>
      <c r="CC192" s="231" t="str">
        <f t="shared" si="625"/>
        <v>s</v>
      </c>
      <c r="CD192" s="231" t="str">
        <f t="shared" si="625"/>
        <v>s</v>
      </c>
      <c r="CE192" s="231" t="str">
        <f t="shared" si="625"/>
        <v>s</v>
      </c>
      <c r="CF192" s="231" t="str">
        <f t="shared" si="625"/>
        <v>s</v>
      </c>
      <c r="CG192" s="231" t="str">
        <f t="shared" si="625"/>
        <v>s</v>
      </c>
      <c r="CH192" s="231" t="str">
        <f t="shared" si="625"/>
        <v>s</v>
      </c>
      <c r="CI192" s="231" t="str">
        <f t="shared" si="626"/>
        <v>s</v>
      </c>
      <c r="CJ192" s="231" t="str">
        <f t="shared" si="626"/>
        <v>s</v>
      </c>
      <c r="CK192" s="231" t="str">
        <f t="shared" si="626"/>
        <v>s</v>
      </c>
      <c r="CL192" s="231" t="str">
        <f t="shared" si="626"/>
        <v>ns</v>
      </c>
      <c r="CM192" s="231" t="str">
        <f t="shared" si="626"/>
        <v>ns</v>
      </c>
      <c r="CN192" s="231" t="str">
        <f t="shared" si="626"/>
        <v>ns</v>
      </c>
      <c r="CO192" s="231" t="str">
        <f t="shared" si="626"/>
        <v>ns</v>
      </c>
      <c r="CP192" s="231" t="str">
        <f t="shared" si="626"/>
        <v>ns</v>
      </c>
      <c r="CQ192" s="231" t="str">
        <f t="shared" si="626"/>
        <v/>
      </c>
      <c r="CR192" s="231" t="str">
        <f t="shared" si="626"/>
        <v/>
      </c>
      <c r="CS192" s="231" t="str">
        <f t="shared" si="627"/>
        <v/>
      </c>
      <c r="CT192" s="231" t="str">
        <f t="shared" si="627"/>
        <v/>
      </c>
      <c r="CU192" s="231" t="str">
        <f t="shared" si="627"/>
        <v/>
      </c>
      <c r="CV192" s="231" t="str">
        <f t="shared" si="627"/>
        <v/>
      </c>
      <c r="CW192" s="231" t="str">
        <f t="shared" si="627"/>
        <v/>
      </c>
      <c r="CX192" s="231" t="str">
        <f t="shared" si="627"/>
        <v/>
      </c>
      <c r="CY192" s="231" t="str">
        <f t="shared" si="627"/>
        <v/>
      </c>
      <c r="CZ192" s="231" t="str">
        <f t="shared" si="627"/>
        <v/>
      </c>
      <c r="DA192" s="231" t="str">
        <f t="shared" si="627"/>
        <v/>
      </c>
      <c r="DB192" s="231" t="str">
        <f t="shared" si="627"/>
        <v/>
      </c>
      <c r="DC192" s="231" t="str">
        <f t="shared" si="628"/>
        <v/>
      </c>
      <c r="DD192" s="231" t="str">
        <f t="shared" si="628"/>
        <v/>
      </c>
      <c r="DE192" s="231" t="str">
        <f t="shared" si="628"/>
        <v/>
      </c>
      <c r="DF192" s="231" t="str">
        <f t="shared" si="628"/>
        <v/>
      </c>
      <c r="DG192" s="231" t="str">
        <f t="shared" si="628"/>
        <v/>
      </c>
      <c r="DH192" s="231" t="str">
        <f t="shared" si="628"/>
        <v/>
      </c>
      <c r="DI192" s="231" t="str">
        <f t="shared" si="628"/>
        <v/>
      </c>
      <c r="DJ192" s="231" t="str">
        <f t="shared" si="628"/>
        <v/>
      </c>
      <c r="DK192" s="231" t="str">
        <f t="shared" si="628"/>
        <v/>
      </c>
      <c r="DL192" s="231" t="str">
        <f t="shared" si="628"/>
        <v/>
      </c>
      <c r="DM192" s="231" t="str">
        <f t="shared" si="629"/>
        <v/>
      </c>
      <c r="DN192" s="231" t="str">
        <f t="shared" si="629"/>
        <v/>
      </c>
      <c r="DO192" s="231" t="str">
        <f t="shared" si="629"/>
        <v/>
      </c>
      <c r="DP192" s="231" t="str">
        <f t="shared" si="629"/>
        <v/>
      </c>
      <c r="DQ192" s="231" t="str">
        <f t="shared" si="629"/>
        <v/>
      </c>
      <c r="DR192" s="231" t="str">
        <f t="shared" si="629"/>
        <v/>
      </c>
      <c r="DS192" s="231" t="str">
        <f t="shared" si="629"/>
        <v/>
      </c>
      <c r="DT192" s="231" t="str">
        <f t="shared" si="629"/>
        <v/>
      </c>
      <c r="DU192" s="231" t="str">
        <f t="shared" si="629"/>
        <v/>
      </c>
      <c r="DV192" s="231" t="str">
        <f t="shared" si="629"/>
        <v/>
      </c>
      <c r="DW192" s="232"/>
      <c r="DX192" s="232"/>
      <c r="DZ192" s="212">
        <f t="shared" si="544"/>
        <v>19</v>
      </c>
      <c r="EA192" s="224" t="str">
        <f t="shared" si="630"/>
        <v>GINGKO</v>
      </c>
      <c r="EB192" s="225">
        <f t="shared" si="631"/>
        <v>0</v>
      </c>
      <c r="EC192" s="225">
        <f t="shared" si="631"/>
        <v>0</v>
      </c>
      <c r="ED192" s="225">
        <f t="shared" si="631"/>
        <v>0</v>
      </c>
      <c r="EE192" s="225">
        <f t="shared" si="631"/>
        <v>0</v>
      </c>
      <c r="EF192" s="225">
        <f t="shared" si="524"/>
        <v>0</v>
      </c>
      <c r="EG192" s="225">
        <f t="shared" si="525"/>
        <v>0</v>
      </c>
      <c r="EH192" s="212"/>
      <c r="EI192" s="212" t="s">
        <v>301</v>
      </c>
      <c r="EJ192" s="211" t="str">
        <f>IF(EF224=0,"sd",TINV(0.05,EJ182)*EJ191)</f>
        <v>sd</v>
      </c>
      <c r="EK192" s="214"/>
      <c r="EL192" s="212">
        <f t="shared" si="545"/>
        <v>19</v>
      </c>
      <c r="EM192" s="224" t="str">
        <f t="shared" si="632"/>
        <v>GINGKO</v>
      </c>
      <c r="EN192" s="225">
        <f>IFERROR(INDEX(RTO4CF,$EL192,'ANVA-MDS'!EB$7),0)</f>
        <v>3641.3684210526312</v>
      </c>
      <c r="EO192" s="225">
        <f>IFERROR(INDEX(RTO4CF,$EL192,'ANVA-MDS'!EC$7),0)</f>
        <v>3111.5087719298244</v>
      </c>
      <c r="EP192" s="225">
        <f>IFERROR(INDEX(RTO4CF,$EL192,'ANVA-MDS'!ED$7),0)</f>
        <v>2651.4035087719294</v>
      </c>
      <c r="EQ192" s="225">
        <f>IFERROR(INDEX(RTO4CF,$EL192,'ANVA-MDS'!EE$7),0)</f>
        <v>0</v>
      </c>
      <c r="ER192" s="225">
        <f t="shared" si="527"/>
        <v>3</v>
      </c>
      <c r="ES192" s="225">
        <f t="shared" si="528"/>
        <v>9404.2807017543855</v>
      </c>
      <c r="ET192" s="212"/>
      <c r="EU192" s="212" t="s">
        <v>301</v>
      </c>
      <c r="EV192" s="211">
        <f>IF(ER224=0,"sd",TINV(0.05,EV182)*EV191)</f>
        <v>541.92174557923386</v>
      </c>
      <c r="EW192" s="214"/>
      <c r="EX192" s="225">
        <f t="shared" si="529"/>
        <v>9404.2807017543855</v>
      </c>
      <c r="EY192" s="247" t="s">
        <v>302</v>
      </c>
      <c r="EZ192" s="233" t="str">
        <f t="array" ref="EZ192">IF(EZ193=0,"sd",(SUM(IF(EG174:EG223&gt;1,(EG174:EG223)^2))+SUM(IF(ES174:ES223&gt;1,(ES174:ES223)^2)))/EZ175-EZ183-EZ191-EZ179)</f>
        <v>sd</v>
      </c>
    </row>
    <row r="193" spans="1:156" ht="12.75" customHeight="1" x14ac:dyDescent="0.25">
      <c r="A193" s="243" t="s">
        <v>303</v>
      </c>
      <c r="J193" s="228">
        <v>19</v>
      </c>
      <c r="K193" s="229" t="str">
        <f t="shared" ref="K193:K206" si="633">IFERROR(INDEX(RTO4SF_ORD,J193,1),"sd")</f>
        <v>GINGKO</v>
      </c>
      <c r="L193" s="230">
        <f t="shared" ref="L193:L206" si="634">IFERROR(INDEX(RTO4SF_ORD,J193,2),"sd")</f>
        <v>3.1E-4</v>
      </c>
      <c r="M193" s="230" t="str">
        <f t="shared" ref="M193:V194" si="635">IF(M$8&gt;$J193,"",IF($F$179&gt;$G$179,"ns",IF(ABS($L193-INDEX(RTO4SF_ORD,M$8,2))&gt;$B$194,"s","ns")))</f>
        <v>ns</v>
      </c>
      <c r="N193" s="230" t="str">
        <f t="shared" si="635"/>
        <v>ns</v>
      </c>
      <c r="O193" s="230" t="str">
        <f t="shared" si="635"/>
        <v>ns</v>
      </c>
      <c r="P193" s="230" t="str">
        <f t="shared" si="635"/>
        <v>ns</v>
      </c>
      <c r="Q193" s="230" t="str">
        <f t="shared" si="635"/>
        <v>ns</v>
      </c>
      <c r="R193" s="230" t="str">
        <f t="shared" si="635"/>
        <v>ns</v>
      </c>
      <c r="S193" s="230" t="str">
        <f t="shared" si="635"/>
        <v>ns</v>
      </c>
      <c r="T193" s="230" t="str">
        <f t="shared" si="635"/>
        <v>ns</v>
      </c>
      <c r="U193" s="230" t="str">
        <f t="shared" si="635"/>
        <v>ns</v>
      </c>
      <c r="V193" s="230" t="str">
        <f t="shared" si="635"/>
        <v>ns</v>
      </c>
      <c r="W193" s="230" t="str">
        <f t="shared" ref="W193:AF194" si="636">IF(W$8&gt;$J193,"",IF($F$179&gt;$G$179,"ns",IF(ABS($L193-INDEX(RTO4SF_ORD,W$8,2))&gt;$B$194,"s","ns")))</f>
        <v>ns</v>
      </c>
      <c r="X193" s="230" t="str">
        <f t="shared" si="636"/>
        <v>ns</v>
      </c>
      <c r="Y193" s="230" t="str">
        <f t="shared" si="636"/>
        <v>ns</v>
      </c>
      <c r="Z193" s="230" t="str">
        <f t="shared" si="636"/>
        <v>ns</v>
      </c>
      <c r="AA193" s="230" t="str">
        <f t="shared" si="636"/>
        <v>ns</v>
      </c>
      <c r="AB193" s="230" t="str">
        <f t="shared" si="636"/>
        <v>ns</v>
      </c>
      <c r="AC193" s="230" t="str">
        <f t="shared" si="636"/>
        <v>ns</v>
      </c>
      <c r="AD193" s="230" t="str">
        <f t="shared" si="636"/>
        <v>ns</v>
      </c>
      <c r="AE193" s="230" t="str">
        <f t="shared" si="636"/>
        <v>ns</v>
      </c>
      <c r="AF193" s="230" t="str">
        <f t="shared" si="636"/>
        <v/>
      </c>
      <c r="AG193" s="230" t="str">
        <f t="shared" ref="AG193:AP194" si="637">IF(AG$8&gt;$J193,"",IF($F$179&gt;$G$179,"ns",IF(ABS($L193-INDEX(RTO4SF_ORD,AG$8,2))&gt;$B$194,"s","ns")))</f>
        <v/>
      </c>
      <c r="AH193" s="230" t="str">
        <f t="shared" si="637"/>
        <v/>
      </c>
      <c r="AI193" s="230" t="str">
        <f t="shared" si="637"/>
        <v/>
      </c>
      <c r="AJ193" s="230" t="str">
        <f t="shared" si="637"/>
        <v/>
      </c>
      <c r="AK193" s="230" t="str">
        <f t="shared" si="637"/>
        <v/>
      </c>
      <c r="AL193" s="230" t="str">
        <f t="shared" si="637"/>
        <v/>
      </c>
      <c r="AM193" s="230" t="str">
        <f t="shared" si="637"/>
        <v/>
      </c>
      <c r="AN193" s="230" t="str">
        <f t="shared" si="637"/>
        <v/>
      </c>
      <c r="AO193" s="230" t="str">
        <f t="shared" si="637"/>
        <v/>
      </c>
      <c r="AP193" s="230" t="str">
        <f t="shared" si="637"/>
        <v/>
      </c>
      <c r="AQ193" s="230" t="str">
        <f t="shared" ref="AQ193:AZ194" si="638">IF(AQ$8&gt;$J193,"",IF($F$179&gt;$G$179,"ns",IF(ABS($L193-INDEX(RTO4SF_ORD,AQ$8,2))&gt;$B$194,"s","ns")))</f>
        <v/>
      </c>
      <c r="AR193" s="230" t="str">
        <f t="shared" si="638"/>
        <v/>
      </c>
      <c r="AS193" s="230" t="str">
        <f t="shared" si="638"/>
        <v/>
      </c>
      <c r="AT193" s="230" t="str">
        <f t="shared" si="638"/>
        <v/>
      </c>
      <c r="AU193" s="230" t="str">
        <f t="shared" si="638"/>
        <v/>
      </c>
      <c r="AV193" s="230" t="str">
        <f t="shared" si="638"/>
        <v/>
      </c>
      <c r="AW193" s="230" t="str">
        <f t="shared" si="638"/>
        <v/>
      </c>
      <c r="AX193" s="230" t="str">
        <f t="shared" si="638"/>
        <v/>
      </c>
      <c r="AY193" s="230" t="str">
        <f t="shared" si="638"/>
        <v/>
      </c>
      <c r="AZ193" s="230" t="str">
        <f t="shared" si="638"/>
        <v/>
      </c>
      <c r="BA193" s="230" t="str">
        <f t="shared" ref="BA193:BJ194" si="639">IF(BA$8&gt;$J193,"",IF($F$179&gt;$G$179,"ns",IF(ABS($L193-INDEX(RTO4SF_ORD,BA$8,2))&gt;$B$194,"s","ns")))</f>
        <v/>
      </c>
      <c r="BB193" s="230" t="str">
        <f t="shared" si="639"/>
        <v/>
      </c>
      <c r="BC193" s="230" t="str">
        <f t="shared" si="639"/>
        <v/>
      </c>
      <c r="BD193" s="230" t="str">
        <f t="shared" si="639"/>
        <v/>
      </c>
      <c r="BE193" s="230" t="str">
        <f t="shared" si="639"/>
        <v/>
      </c>
      <c r="BF193" s="230" t="str">
        <f t="shared" si="639"/>
        <v/>
      </c>
      <c r="BG193" s="230" t="str">
        <f t="shared" si="639"/>
        <v/>
      </c>
      <c r="BH193" s="230" t="str">
        <f t="shared" si="639"/>
        <v/>
      </c>
      <c r="BI193" s="230" t="str">
        <f t="shared" si="639"/>
        <v/>
      </c>
      <c r="BJ193" s="230" t="str">
        <f t="shared" si="639"/>
        <v/>
      </c>
      <c r="BM193" s="243" t="s">
        <v>303</v>
      </c>
      <c r="BS193" s="197"/>
      <c r="BT193" s="197"/>
      <c r="BV193" s="228">
        <v>19</v>
      </c>
      <c r="BW193" s="229" t="str">
        <f t="shared" ref="BW193:BW206" si="640">IFERROR(INDEX(RTO4CF_ORD,BV193,1),"sd")</f>
        <v>BAGUETTE 450</v>
      </c>
      <c r="BX193" s="230">
        <f t="shared" ref="BX193:BX206" si="641">IFERROR(INDEX(RTO4CF_ORD,BV193,2),"sd")</f>
        <v>2311.9181286549701</v>
      </c>
      <c r="BY193" s="231" t="str">
        <f t="shared" ref="BY193:CH194" si="642">IF(BY$8&gt;$BV193,"",IF($BR$179&gt;$BS$179,"ns",IF(ABS($BX193-INDEX(RTO4CF_ORD,BY$8,2))&gt;$BN$194,"s","ns")))</f>
        <v>s</v>
      </c>
      <c r="BZ193" s="231" t="str">
        <f t="shared" si="642"/>
        <v>s</v>
      </c>
      <c r="CA193" s="231" t="str">
        <f t="shared" si="642"/>
        <v>s</v>
      </c>
      <c r="CB193" s="231" t="str">
        <f t="shared" si="642"/>
        <v>s</v>
      </c>
      <c r="CC193" s="231" t="str">
        <f t="shared" si="642"/>
        <v>s</v>
      </c>
      <c r="CD193" s="231" t="str">
        <f t="shared" si="642"/>
        <v>s</v>
      </c>
      <c r="CE193" s="231" t="str">
        <f t="shared" si="642"/>
        <v>s</v>
      </c>
      <c r="CF193" s="231" t="str">
        <f t="shared" si="642"/>
        <v>s</v>
      </c>
      <c r="CG193" s="231" t="str">
        <f t="shared" si="642"/>
        <v>s</v>
      </c>
      <c r="CH193" s="231" t="str">
        <f t="shared" si="642"/>
        <v>s</v>
      </c>
      <c r="CI193" s="231" t="str">
        <f t="shared" ref="CI193:CR194" si="643">IF(CI$8&gt;$BV193,"",IF($BR$179&gt;$BS$179,"ns",IF(ABS($BX193-INDEX(RTO4CF_ORD,CI$8,2))&gt;$BN$194,"s","ns")))</f>
        <v>s</v>
      </c>
      <c r="CJ193" s="231" t="str">
        <f t="shared" si="643"/>
        <v>s</v>
      </c>
      <c r="CK193" s="231" t="str">
        <f t="shared" si="643"/>
        <v>s</v>
      </c>
      <c r="CL193" s="231" t="str">
        <f t="shared" si="643"/>
        <v>ns</v>
      </c>
      <c r="CM193" s="231" t="str">
        <f t="shared" si="643"/>
        <v>ns</v>
      </c>
      <c r="CN193" s="231" t="str">
        <f t="shared" si="643"/>
        <v>ns</v>
      </c>
      <c r="CO193" s="231" t="str">
        <f t="shared" si="643"/>
        <v>ns</v>
      </c>
      <c r="CP193" s="231" t="str">
        <f t="shared" si="643"/>
        <v>ns</v>
      </c>
      <c r="CQ193" s="231" t="str">
        <f t="shared" si="643"/>
        <v>ns</v>
      </c>
      <c r="CR193" s="231" t="str">
        <f t="shared" si="643"/>
        <v/>
      </c>
      <c r="CS193" s="231" t="str">
        <f t="shared" ref="CS193:DB194" si="644">IF(CS$8&gt;$BV193,"",IF($BR$179&gt;$BS$179,"ns",IF(ABS($BX193-INDEX(RTO4CF_ORD,CS$8,2))&gt;$BN$194,"s","ns")))</f>
        <v/>
      </c>
      <c r="CT193" s="231" t="str">
        <f t="shared" si="644"/>
        <v/>
      </c>
      <c r="CU193" s="231" t="str">
        <f t="shared" si="644"/>
        <v/>
      </c>
      <c r="CV193" s="231" t="str">
        <f t="shared" si="644"/>
        <v/>
      </c>
      <c r="CW193" s="231" t="str">
        <f t="shared" si="644"/>
        <v/>
      </c>
      <c r="CX193" s="231" t="str">
        <f t="shared" si="644"/>
        <v/>
      </c>
      <c r="CY193" s="231" t="str">
        <f t="shared" si="644"/>
        <v/>
      </c>
      <c r="CZ193" s="231" t="str">
        <f t="shared" si="644"/>
        <v/>
      </c>
      <c r="DA193" s="231" t="str">
        <f t="shared" si="644"/>
        <v/>
      </c>
      <c r="DB193" s="231" t="str">
        <f t="shared" si="644"/>
        <v/>
      </c>
      <c r="DC193" s="231" t="str">
        <f t="shared" ref="DC193:DL194" si="645">IF(DC$8&gt;$BV193,"",IF($BR$179&gt;$BS$179,"ns",IF(ABS($BX193-INDEX(RTO4CF_ORD,DC$8,2))&gt;$BN$194,"s","ns")))</f>
        <v/>
      </c>
      <c r="DD193" s="231" t="str">
        <f t="shared" si="645"/>
        <v/>
      </c>
      <c r="DE193" s="231" t="str">
        <f t="shared" si="645"/>
        <v/>
      </c>
      <c r="DF193" s="231" t="str">
        <f t="shared" si="645"/>
        <v/>
      </c>
      <c r="DG193" s="231" t="str">
        <f t="shared" si="645"/>
        <v/>
      </c>
      <c r="DH193" s="231" t="str">
        <f t="shared" si="645"/>
        <v/>
      </c>
      <c r="DI193" s="231" t="str">
        <f t="shared" si="645"/>
        <v/>
      </c>
      <c r="DJ193" s="231" t="str">
        <f t="shared" si="645"/>
        <v/>
      </c>
      <c r="DK193" s="231" t="str">
        <f t="shared" si="645"/>
        <v/>
      </c>
      <c r="DL193" s="231" t="str">
        <f t="shared" si="645"/>
        <v/>
      </c>
      <c r="DM193" s="231" t="str">
        <f t="shared" ref="DM193:DV194" si="646">IF(DM$8&gt;$BV193,"",IF($BR$179&gt;$BS$179,"ns",IF(ABS($BX193-INDEX(RTO4CF_ORD,DM$8,2))&gt;$BN$194,"s","ns")))</f>
        <v/>
      </c>
      <c r="DN193" s="231" t="str">
        <f t="shared" si="646"/>
        <v/>
      </c>
      <c r="DO193" s="231" t="str">
        <f t="shared" si="646"/>
        <v/>
      </c>
      <c r="DP193" s="231" t="str">
        <f t="shared" si="646"/>
        <v/>
      </c>
      <c r="DQ193" s="231" t="str">
        <f t="shared" si="646"/>
        <v/>
      </c>
      <c r="DR193" s="231" t="str">
        <f t="shared" si="646"/>
        <v/>
      </c>
      <c r="DS193" s="231" t="str">
        <f t="shared" si="646"/>
        <v/>
      </c>
      <c r="DT193" s="231" t="str">
        <f t="shared" si="646"/>
        <v/>
      </c>
      <c r="DU193" s="231" t="str">
        <f t="shared" si="646"/>
        <v/>
      </c>
      <c r="DV193" s="231" t="str">
        <f t="shared" si="646"/>
        <v/>
      </c>
      <c r="DW193" s="232"/>
      <c r="DX193" s="232"/>
      <c r="DZ193" s="212">
        <f t="shared" si="544"/>
        <v>20</v>
      </c>
      <c r="EA193" s="224" t="str">
        <f t="shared" ref="EA193:EA205" si="647">IFERROR(INDEX(RTO4CV,$DZ193,1),0)</f>
        <v>Klein Nutria</v>
      </c>
      <c r="EB193" s="225">
        <f t="shared" ref="EB193:EE193" si="648">IFERROR(INDEX(RTO4SF,$DZ193,EB$7),0)</f>
        <v>0</v>
      </c>
      <c r="EC193" s="225">
        <f t="shared" si="648"/>
        <v>0</v>
      </c>
      <c r="ED193" s="225">
        <f t="shared" si="648"/>
        <v>0</v>
      </c>
      <c r="EE193" s="225">
        <f t="shared" si="648"/>
        <v>0</v>
      </c>
      <c r="EF193" s="225">
        <f t="shared" si="524"/>
        <v>0</v>
      </c>
      <c r="EG193" s="225">
        <f t="shared" si="525"/>
        <v>0</v>
      </c>
      <c r="EH193" s="212"/>
      <c r="EI193" s="212" t="s">
        <v>304</v>
      </c>
      <c r="EJ193" s="211" t="str">
        <f>IF(EF224=0,"sd",EJ184/EJ187)</f>
        <v>sd</v>
      </c>
      <c r="EK193" s="214"/>
      <c r="EL193" s="212">
        <f t="shared" si="545"/>
        <v>20</v>
      </c>
      <c r="EM193" s="224" t="str">
        <f t="shared" ref="EM193:EM205" si="649">IFERROR(INDEX(RTO4CV,$EL193,1),0)</f>
        <v>Klein Nutria</v>
      </c>
      <c r="EN193" s="225">
        <f>IFERROR(INDEX(RTO4CF,$EL193,'ANVA-MDS'!EB$7),0)</f>
        <v>3072.1812865497077</v>
      </c>
      <c r="EO193" s="225">
        <f>IFERROR(INDEX(RTO4CF,$EL193,'ANVA-MDS'!EC$7),0)</f>
        <v>2941.3099415204674</v>
      </c>
      <c r="EP193" s="225">
        <f>IFERROR(INDEX(RTO4CF,$EL193,'ANVA-MDS'!ED$7),0)</f>
        <v>3286.081871345029</v>
      </c>
      <c r="EQ193" s="225">
        <f>IFERROR(INDEX(RTO4CF,$EL193,'ANVA-MDS'!EE$7),0)</f>
        <v>0</v>
      </c>
      <c r="ER193" s="225">
        <f t="shared" si="527"/>
        <v>3</v>
      </c>
      <c r="ES193" s="225">
        <f t="shared" si="528"/>
        <v>9299.5730994152036</v>
      </c>
      <c r="ET193" s="212"/>
      <c r="EU193" s="212" t="s">
        <v>304</v>
      </c>
      <c r="EV193" s="211">
        <f>IF(ER224=0,"sd",EV184/EV187)</f>
        <v>0.88475882193115529</v>
      </c>
      <c r="EW193" s="214"/>
      <c r="EX193" s="225">
        <f t="shared" si="529"/>
        <v>9299.5730994152036</v>
      </c>
      <c r="EY193" s="214" t="s">
        <v>305</v>
      </c>
      <c r="EZ193" s="249">
        <f>IF(EF224=0,0,IF(ER224=0,0,1))</f>
        <v>0</v>
      </c>
    </row>
    <row r="194" spans="1:156" ht="12.75" customHeight="1" x14ac:dyDescent="0.25">
      <c r="A194" s="243"/>
      <c r="B194" s="238" t="str">
        <f>'ANVA-MDS'!EJ192</f>
        <v>sd</v>
      </c>
      <c r="J194" s="228">
        <v>20</v>
      </c>
      <c r="K194" s="229" t="str">
        <f t="shared" si="633"/>
        <v>Klein Nutria</v>
      </c>
      <c r="L194" s="230">
        <f t="shared" si="634"/>
        <v>3.0000000000000003E-4</v>
      </c>
      <c r="M194" s="230" t="str">
        <f t="shared" si="635"/>
        <v>ns</v>
      </c>
      <c r="N194" s="230" t="str">
        <f t="shared" si="635"/>
        <v>ns</v>
      </c>
      <c r="O194" s="230" t="str">
        <f t="shared" si="635"/>
        <v>ns</v>
      </c>
      <c r="P194" s="230" t="str">
        <f t="shared" si="635"/>
        <v>ns</v>
      </c>
      <c r="Q194" s="230" t="str">
        <f t="shared" si="635"/>
        <v>ns</v>
      </c>
      <c r="R194" s="230" t="str">
        <f t="shared" si="635"/>
        <v>ns</v>
      </c>
      <c r="S194" s="230" t="str">
        <f t="shared" si="635"/>
        <v>ns</v>
      </c>
      <c r="T194" s="230" t="str">
        <f t="shared" si="635"/>
        <v>ns</v>
      </c>
      <c r="U194" s="230" t="str">
        <f t="shared" si="635"/>
        <v>ns</v>
      </c>
      <c r="V194" s="230" t="str">
        <f t="shared" si="635"/>
        <v>ns</v>
      </c>
      <c r="W194" s="230" t="str">
        <f t="shared" si="636"/>
        <v>ns</v>
      </c>
      <c r="X194" s="230" t="str">
        <f t="shared" si="636"/>
        <v>ns</v>
      </c>
      <c r="Y194" s="230" t="str">
        <f t="shared" si="636"/>
        <v>ns</v>
      </c>
      <c r="Z194" s="230" t="str">
        <f t="shared" si="636"/>
        <v>ns</v>
      </c>
      <c r="AA194" s="230" t="str">
        <f t="shared" si="636"/>
        <v>ns</v>
      </c>
      <c r="AB194" s="230" t="str">
        <f t="shared" si="636"/>
        <v>ns</v>
      </c>
      <c r="AC194" s="230" t="str">
        <f t="shared" si="636"/>
        <v>ns</v>
      </c>
      <c r="AD194" s="230" t="str">
        <f t="shared" si="636"/>
        <v>ns</v>
      </c>
      <c r="AE194" s="230" t="str">
        <f t="shared" si="636"/>
        <v>ns</v>
      </c>
      <c r="AF194" s="230" t="str">
        <f t="shared" si="636"/>
        <v>ns</v>
      </c>
      <c r="AG194" s="230" t="str">
        <f t="shared" si="637"/>
        <v/>
      </c>
      <c r="AH194" s="230" t="str">
        <f t="shared" si="637"/>
        <v/>
      </c>
      <c r="AI194" s="230" t="str">
        <f t="shared" si="637"/>
        <v/>
      </c>
      <c r="AJ194" s="230" t="str">
        <f t="shared" si="637"/>
        <v/>
      </c>
      <c r="AK194" s="230" t="str">
        <f t="shared" si="637"/>
        <v/>
      </c>
      <c r="AL194" s="230" t="str">
        <f t="shared" si="637"/>
        <v/>
      </c>
      <c r="AM194" s="230" t="str">
        <f t="shared" si="637"/>
        <v/>
      </c>
      <c r="AN194" s="230" t="str">
        <f t="shared" si="637"/>
        <v/>
      </c>
      <c r="AO194" s="230" t="str">
        <f t="shared" si="637"/>
        <v/>
      </c>
      <c r="AP194" s="230" t="str">
        <f t="shared" si="637"/>
        <v/>
      </c>
      <c r="AQ194" s="230" t="str">
        <f t="shared" si="638"/>
        <v/>
      </c>
      <c r="AR194" s="230" t="str">
        <f t="shared" si="638"/>
        <v/>
      </c>
      <c r="AS194" s="230" t="str">
        <f t="shared" si="638"/>
        <v/>
      </c>
      <c r="AT194" s="230" t="str">
        <f t="shared" si="638"/>
        <v/>
      </c>
      <c r="AU194" s="230" t="str">
        <f t="shared" si="638"/>
        <v/>
      </c>
      <c r="AV194" s="230" t="str">
        <f t="shared" si="638"/>
        <v/>
      </c>
      <c r="AW194" s="230" t="str">
        <f t="shared" si="638"/>
        <v/>
      </c>
      <c r="AX194" s="230" t="str">
        <f t="shared" si="638"/>
        <v/>
      </c>
      <c r="AY194" s="230" t="str">
        <f t="shared" si="638"/>
        <v/>
      </c>
      <c r="AZ194" s="230" t="str">
        <f t="shared" si="638"/>
        <v/>
      </c>
      <c r="BA194" s="230" t="str">
        <f t="shared" si="639"/>
        <v/>
      </c>
      <c r="BB194" s="230" t="str">
        <f t="shared" si="639"/>
        <v/>
      </c>
      <c r="BC194" s="230" t="str">
        <f t="shared" si="639"/>
        <v/>
      </c>
      <c r="BD194" s="230" t="str">
        <f t="shared" si="639"/>
        <v/>
      </c>
      <c r="BE194" s="230" t="str">
        <f t="shared" si="639"/>
        <v/>
      </c>
      <c r="BF194" s="230" t="str">
        <f t="shared" si="639"/>
        <v/>
      </c>
      <c r="BG194" s="230" t="str">
        <f t="shared" si="639"/>
        <v/>
      </c>
      <c r="BH194" s="230" t="str">
        <f t="shared" si="639"/>
        <v/>
      </c>
      <c r="BI194" s="230" t="str">
        <f t="shared" si="639"/>
        <v/>
      </c>
      <c r="BJ194" s="230" t="str">
        <f t="shared" si="639"/>
        <v/>
      </c>
      <c r="BM194" s="243"/>
      <c r="BN194" s="238">
        <f>'ANVA-MDS'!EV192</f>
        <v>541.92174557923386</v>
      </c>
      <c r="BS194" s="197"/>
      <c r="BT194" s="197"/>
      <c r="BV194" s="228">
        <v>20</v>
      </c>
      <c r="BW194" s="229" t="str">
        <f t="shared" si="640"/>
        <v xml:space="preserve"> HORNERO</v>
      </c>
      <c r="BX194" s="230">
        <f t="shared" si="641"/>
        <v>2284.4132553606237</v>
      </c>
      <c r="BY194" s="231" t="str">
        <f t="shared" si="642"/>
        <v>s</v>
      </c>
      <c r="BZ194" s="231" t="str">
        <f t="shared" si="642"/>
        <v>s</v>
      </c>
      <c r="CA194" s="231" t="str">
        <f t="shared" si="642"/>
        <v>s</v>
      </c>
      <c r="CB194" s="231" t="str">
        <f t="shared" si="642"/>
        <v>s</v>
      </c>
      <c r="CC194" s="231" t="str">
        <f t="shared" si="642"/>
        <v>s</v>
      </c>
      <c r="CD194" s="231" t="str">
        <f t="shared" si="642"/>
        <v>s</v>
      </c>
      <c r="CE194" s="231" t="str">
        <f t="shared" si="642"/>
        <v>s</v>
      </c>
      <c r="CF194" s="231" t="str">
        <f t="shared" si="642"/>
        <v>s</v>
      </c>
      <c r="CG194" s="231" t="str">
        <f t="shared" si="642"/>
        <v>s</v>
      </c>
      <c r="CH194" s="231" t="str">
        <f t="shared" si="642"/>
        <v>s</v>
      </c>
      <c r="CI194" s="231" t="str">
        <f t="shared" si="643"/>
        <v>s</v>
      </c>
      <c r="CJ194" s="231" t="str">
        <f t="shared" si="643"/>
        <v>s</v>
      </c>
      <c r="CK194" s="231" t="str">
        <f t="shared" si="643"/>
        <v>s</v>
      </c>
      <c r="CL194" s="231" t="str">
        <f t="shared" si="643"/>
        <v>ns</v>
      </c>
      <c r="CM194" s="231" t="str">
        <f t="shared" si="643"/>
        <v>ns</v>
      </c>
      <c r="CN194" s="231" t="str">
        <f t="shared" si="643"/>
        <v>ns</v>
      </c>
      <c r="CO194" s="231" t="str">
        <f t="shared" si="643"/>
        <v>ns</v>
      </c>
      <c r="CP194" s="231" t="str">
        <f t="shared" si="643"/>
        <v>ns</v>
      </c>
      <c r="CQ194" s="231" t="str">
        <f t="shared" si="643"/>
        <v>ns</v>
      </c>
      <c r="CR194" s="231" t="str">
        <f t="shared" si="643"/>
        <v>ns</v>
      </c>
      <c r="CS194" s="231" t="str">
        <f t="shared" si="644"/>
        <v/>
      </c>
      <c r="CT194" s="231" t="str">
        <f t="shared" si="644"/>
        <v/>
      </c>
      <c r="CU194" s="231" t="str">
        <f t="shared" si="644"/>
        <v/>
      </c>
      <c r="CV194" s="231" t="str">
        <f t="shared" si="644"/>
        <v/>
      </c>
      <c r="CW194" s="231" t="str">
        <f t="shared" si="644"/>
        <v/>
      </c>
      <c r="CX194" s="231" t="str">
        <f t="shared" si="644"/>
        <v/>
      </c>
      <c r="CY194" s="231" t="str">
        <f t="shared" si="644"/>
        <v/>
      </c>
      <c r="CZ194" s="231" t="str">
        <f t="shared" si="644"/>
        <v/>
      </c>
      <c r="DA194" s="231" t="str">
        <f t="shared" si="644"/>
        <v/>
      </c>
      <c r="DB194" s="231" t="str">
        <f t="shared" si="644"/>
        <v/>
      </c>
      <c r="DC194" s="231" t="str">
        <f t="shared" si="645"/>
        <v/>
      </c>
      <c r="DD194" s="231" t="str">
        <f t="shared" si="645"/>
        <v/>
      </c>
      <c r="DE194" s="231" t="str">
        <f t="shared" si="645"/>
        <v/>
      </c>
      <c r="DF194" s="231" t="str">
        <f t="shared" si="645"/>
        <v/>
      </c>
      <c r="DG194" s="231" t="str">
        <f t="shared" si="645"/>
        <v/>
      </c>
      <c r="DH194" s="231" t="str">
        <f t="shared" si="645"/>
        <v/>
      </c>
      <c r="DI194" s="231" t="str">
        <f t="shared" si="645"/>
        <v/>
      </c>
      <c r="DJ194" s="231" t="str">
        <f t="shared" si="645"/>
        <v/>
      </c>
      <c r="DK194" s="231" t="str">
        <f t="shared" si="645"/>
        <v/>
      </c>
      <c r="DL194" s="231" t="str">
        <f t="shared" si="645"/>
        <v/>
      </c>
      <c r="DM194" s="231" t="str">
        <f t="shared" si="646"/>
        <v/>
      </c>
      <c r="DN194" s="231" t="str">
        <f t="shared" si="646"/>
        <v/>
      </c>
      <c r="DO194" s="231" t="str">
        <f t="shared" si="646"/>
        <v/>
      </c>
      <c r="DP194" s="231" t="str">
        <f t="shared" si="646"/>
        <v/>
      </c>
      <c r="DQ194" s="231" t="str">
        <f t="shared" si="646"/>
        <v/>
      </c>
      <c r="DR194" s="231" t="str">
        <f t="shared" si="646"/>
        <v/>
      </c>
      <c r="DS194" s="231" t="str">
        <f t="shared" si="646"/>
        <v/>
      </c>
      <c r="DT194" s="231" t="str">
        <f t="shared" si="646"/>
        <v/>
      </c>
      <c r="DU194" s="231" t="str">
        <f t="shared" si="646"/>
        <v/>
      </c>
      <c r="DV194" s="231" t="str">
        <f t="shared" si="646"/>
        <v/>
      </c>
      <c r="DW194" s="232"/>
      <c r="DX194" s="232"/>
      <c r="DZ194" s="212">
        <f t="shared" si="544"/>
        <v>21</v>
      </c>
      <c r="EA194" s="224" t="str">
        <f t="shared" si="647"/>
        <v>Klein Potro</v>
      </c>
      <c r="EB194" s="225">
        <f t="shared" ref="EB194:EE213" si="650">IFERROR(INDEX(RTO4SF,$DZ194,EB$7),0)</f>
        <v>0</v>
      </c>
      <c r="EC194" s="225">
        <f t="shared" si="650"/>
        <v>0</v>
      </c>
      <c r="ED194" s="225">
        <f t="shared" si="650"/>
        <v>0</v>
      </c>
      <c r="EE194" s="225">
        <f t="shared" si="650"/>
        <v>0</v>
      </c>
      <c r="EF194" s="225">
        <f t="shared" si="524"/>
        <v>0</v>
      </c>
      <c r="EG194" s="225">
        <f t="shared" si="525"/>
        <v>0</v>
      </c>
      <c r="EH194" s="212"/>
      <c r="EI194" s="214"/>
      <c r="EJ194" s="214"/>
      <c r="EK194" s="214"/>
      <c r="EL194" s="212">
        <f t="shared" si="545"/>
        <v>21</v>
      </c>
      <c r="EM194" s="224" t="str">
        <f t="shared" si="649"/>
        <v>Klein Potro</v>
      </c>
      <c r="EN194" s="225">
        <f>IFERROR(INDEX(RTO4CF,$EL194,'ANVA-MDS'!EB$7),0)</f>
        <v>1382.1111111111109</v>
      </c>
      <c r="EO194" s="225">
        <f>IFERROR(INDEX(RTO4CF,$EL194,'ANVA-MDS'!EC$7),0)</f>
        <v>1720.8771929824561</v>
      </c>
      <c r="EP194" s="225">
        <f>IFERROR(INDEX(RTO4CF,$EL194,'ANVA-MDS'!ED$7),0)</f>
        <v>1872.1520467836253</v>
      </c>
      <c r="EQ194" s="225">
        <f>IFERROR(INDEX(RTO4CF,$EL194,'ANVA-MDS'!EE$7),0)</f>
        <v>0</v>
      </c>
      <c r="ER194" s="225">
        <f t="shared" si="527"/>
        <v>3</v>
      </c>
      <c r="ES194" s="225">
        <f t="shared" si="528"/>
        <v>4975.1403508771928</v>
      </c>
      <c r="ET194" s="212"/>
      <c r="EU194" s="214"/>
      <c r="EV194" s="214"/>
      <c r="EW194" s="214"/>
      <c r="EX194" s="225">
        <f t="shared" si="529"/>
        <v>4975.1403508771928</v>
      </c>
    </row>
    <row r="195" spans="1:156" ht="12.75" customHeight="1" x14ac:dyDescent="0.25">
      <c r="A195" s="243" t="s">
        <v>306</v>
      </c>
      <c r="J195" s="228">
        <v>21</v>
      </c>
      <c r="K195" s="229" t="str">
        <f t="shared" si="633"/>
        <v>Klein Potro</v>
      </c>
      <c r="L195" s="230">
        <f t="shared" si="634"/>
        <v>2.9E-4</v>
      </c>
      <c r="M195" s="230" t="str">
        <f t="shared" ref="M195:V204" si="651">IF(M$8&gt;$J195,"",IF($F$179&gt;$G$179,"ns",IF(ABS($L195-INDEX(RTO4SF_ORD,M$8,2))&gt;$B$194,"s","ns")))</f>
        <v>ns</v>
      </c>
      <c r="N195" s="230" t="str">
        <f t="shared" si="651"/>
        <v>ns</v>
      </c>
      <c r="O195" s="230" t="str">
        <f t="shared" si="651"/>
        <v>ns</v>
      </c>
      <c r="P195" s="230" t="str">
        <f t="shared" si="651"/>
        <v>ns</v>
      </c>
      <c r="Q195" s="230" t="str">
        <f t="shared" si="651"/>
        <v>ns</v>
      </c>
      <c r="R195" s="230" t="str">
        <f t="shared" si="651"/>
        <v>ns</v>
      </c>
      <c r="S195" s="230" t="str">
        <f t="shared" si="651"/>
        <v>ns</v>
      </c>
      <c r="T195" s="230" t="str">
        <f t="shared" si="651"/>
        <v>ns</v>
      </c>
      <c r="U195" s="230" t="str">
        <f t="shared" si="651"/>
        <v>ns</v>
      </c>
      <c r="V195" s="230" t="str">
        <f t="shared" si="651"/>
        <v>ns</v>
      </c>
      <c r="W195" s="230" t="str">
        <f t="shared" ref="W195:AF204" si="652">IF(W$8&gt;$J195,"",IF($F$179&gt;$G$179,"ns",IF(ABS($L195-INDEX(RTO4SF_ORD,W$8,2))&gt;$B$194,"s","ns")))</f>
        <v>ns</v>
      </c>
      <c r="X195" s="230" t="str">
        <f t="shared" si="652"/>
        <v>ns</v>
      </c>
      <c r="Y195" s="230" t="str">
        <f t="shared" si="652"/>
        <v>ns</v>
      </c>
      <c r="Z195" s="230" t="str">
        <f t="shared" si="652"/>
        <v>ns</v>
      </c>
      <c r="AA195" s="230" t="str">
        <f t="shared" si="652"/>
        <v>ns</v>
      </c>
      <c r="AB195" s="230" t="str">
        <f t="shared" si="652"/>
        <v>ns</v>
      </c>
      <c r="AC195" s="230" t="str">
        <f t="shared" si="652"/>
        <v>ns</v>
      </c>
      <c r="AD195" s="230" t="str">
        <f t="shared" si="652"/>
        <v>ns</v>
      </c>
      <c r="AE195" s="230" t="str">
        <f t="shared" si="652"/>
        <v>ns</v>
      </c>
      <c r="AF195" s="230" t="str">
        <f t="shared" si="652"/>
        <v>ns</v>
      </c>
      <c r="AG195" s="230" t="str">
        <f t="shared" ref="AG195:AP204" si="653">IF(AG$8&gt;$J195,"",IF($F$179&gt;$G$179,"ns",IF(ABS($L195-INDEX(RTO4SF_ORD,AG$8,2))&gt;$B$194,"s","ns")))</f>
        <v>ns</v>
      </c>
      <c r="AH195" s="230" t="str">
        <f t="shared" si="653"/>
        <v/>
      </c>
      <c r="AI195" s="230" t="str">
        <f t="shared" si="653"/>
        <v/>
      </c>
      <c r="AJ195" s="230" t="str">
        <f t="shared" si="653"/>
        <v/>
      </c>
      <c r="AK195" s="230" t="str">
        <f t="shared" si="653"/>
        <v/>
      </c>
      <c r="AL195" s="230" t="str">
        <f t="shared" si="653"/>
        <v/>
      </c>
      <c r="AM195" s="230" t="str">
        <f t="shared" si="653"/>
        <v/>
      </c>
      <c r="AN195" s="230" t="str">
        <f t="shared" si="653"/>
        <v/>
      </c>
      <c r="AO195" s="230" t="str">
        <f t="shared" si="653"/>
        <v/>
      </c>
      <c r="AP195" s="230" t="str">
        <f t="shared" si="653"/>
        <v/>
      </c>
      <c r="AQ195" s="230" t="str">
        <f t="shared" ref="AQ195:AZ204" si="654">IF(AQ$8&gt;$J195,"",IF($F$179&gt;$G$179,"ns",IF(ABS($L195-INDEX(RTO4SF_ORD,AQ$8,2))&gt;$B$194,"s","ns")))</f>
        <v/>
      </c>
      <c r="AR195" s="230" t="str">
        <f t="shared" si="654"/>
        <v/>
      </c>
      <c r="AS195" s="230" t="str">
        <f t="shared" si="654"/>
        <v/>
      </c>
      <c r="AT195" s="230" t="str">
        <f t="shared" si="654"/>
        <v/>
      </c>
      <c r="AU195" s="230" t="str">
        <f t="shared" si="654"/>
        <v/>
      </c>
      <c r="AV195" s="230" t="str">
        <f t="shared" si="654"/>
        <v/>
      </c>
      <c r="AW195" s="230" t="str">
        <f t="shared" si="654"/>
        <v/>
      </c>
      <c r="AX195" s="230" t="str">
        <f t="shared" si="654"/>
        <v/>
      </c>
      <c r="AY195" s="230" t="str">
        <f t="shared" si="654"/>
        <v/>
      </c>
      <c r="AZ195" s="230" t="str">
        <f t="shared" si="654"/>
        <v/>
      </c>
      <c r="BA195" s="230" t="str">
        <f t="shared" ref="BA195:BJ204" si="655">IF(BA$8&gt;$J195,"",IF($F$179&gt;$G$179,"ns",IF(ABS($L195-INDEX(RTO4SF_ORD,BA$8,2))&gt;$B$194,"s","ns")))</f>
        <v/>
      </c>
      <c r="BB195" s="230" t="str">
        <f t="shared" si="655"/>
        <v/>
      </c>
      <c r="BC195" s="230" t="str">
        <f t="shared" si="655"/>
        <v/>
      </c>
      <c r="BD195" s="230" t="str">
        <f t="shared" si="655"/>
        <v/>
      </c>
      <c r="BE195" s="230" t="str">
        <f t="shared" si="655"/>
        <v/>
      </c>
      <c r="BF195" s="230" t="str">
        <f t="shared" si="655"/>
        <v/>
      </c>
      <c r="BG195" s="230" t="str">
        <f t="shared" si="655"/>
        <v/>
      </c>
      <c r="BH195" s="230" t="str">
        <f t="shared" si="655"/>
        <v/>
      </c>
      <c r="BI195" s="230" t="str">
        <f t="shared" si="655"/>
        <v/>
      </c>
      <c r="BJ195" s="230" t="str">
        <f t="shared" si="655"/>
        <v/>
      </c>
      <c r="BM195" s="243" t="s">
        <v>306</v>
      </c>
      <c r="BS195" s="197"/>
      <c r="BT195" s="197"/>
      <c r="BV195" s="228">
        <v>21</v>
      </c>
      <c r="BW195" s="229" t="str">
        <f t="shared" si="640"/>
        <v>ACA 460</v>
      </c>
      <c r="BX195" s="230">
        <f t="shared" si="641"/>
        <v>2150.7329434697854</v>
      </c>
      <c r="BY195" s="231" t="str">
        <f t="shared" ref="BY195:CH204" si="656">IF(BY$8&gt;$BV195,"",IF($BR$179&gt;$BS$179,"ns",IF(ABS($BX195-INDEX(RTO4CF_ORD,BY$8,2))&gt;$BN$194,"s","ns")))</f>
        <v>s</v>
      </c>
      <c r="BZ195" s="231" t="str">
        <f t="shared" si="656"/>
        <v>s</v>
      </c>
      <c r="CA195" s="231" t="str">
        <f t="shared" si="656"/>
        <v>s</v>
      </c>
      <c r="CB195" s="231" t="str">
        <f t="shared" si="656"/>
        <v>s</v>
      </c>
      <c r="CC195" s="231" t="str">
        <f t="shared" si="656"/>
        <v>s</v>
      </c>
      <c r="CD195" s="231" t="str">
        <f t="shared" si="656"/>
        <v>s</v>
      </c>
      <c r="CE195" s="231" t="str">
        <f t="shared" si="656"/>
        <v>s</v>
      </c>
      <c r="CF195" s="231" t="str">
        <f t="shared" si="656"/>
        <v>s</v>
      </c>
      <c r="CG195" s="231" t="str">
        <f t="shared" si="656"/>
        <v>s</v>
      </c>
      <c r="CH195" s="231" t="str">
        <f t="shared" si="656"/>
        <v>s</v>
      </c>
      <c r="CI195" s="231" t="str">
        <f t="shared" ref="CI195:CR204" si="657">IF(CI$8&gt;$BV195,"",IF($BR$179&gt;$BS$179,"ns",IF(ABS($BX195-INDEX(RTO4CF_ORD,CI$8,2))&gt;$BN$194,"s","ns")))</f>
        <v>s</v>
      </c>
      <c r="CJ195" s="231" t="str">
        <f t="shared" si="657"/>
        <v>s</v>
      </c>
      <c r="CK195" s="231" t="str">
        <f t="shared" si="657"/>
        <v>s</v>
      </c>
      <c r="CL195" s="231" t="str">
        <f t="shared" si="657"/>
        <v>s</v>
      </c>
      <c r="CM195" s="231" t="str">
        <f t="shared" si="657"/>
        <v>ns</v>
      </c>
      <c r="CN195" s="231" t="str">
        <f t="shared" si="657"/>
        <v>ns</v>
      </c>
      <c r="CO195" s="231" t="str">
        <f t="shared" si="657"/>
        <v>ns</v>
      </c>
      <c r="CP195" s="231" t="str">
        <f t="shared" si="657"/>
        <v>ns</v>
      </c>
      <c r="CQ195" s="231" t="str">
        <f t="shared" si="657"/>
        <v>ns</v>
      </c>
      <c r="CR195" s="231" t="str">
        <f t="shared" si="657"/>
        <v>ns</v>
      </c>
      <c r="CS195" s="231" t="str">
        <f t="shared" ref="CS195:DB204" si="658">IF(CS$8&gt;$BV195,"",IF($BR$179&gt;$BS$179,"ns",IF(ABS($BX195-INDEX(RTO4CF_ORD,CS$8,2))&gt;$BN$194,"s","ns")))</f>
        <v>ns</v>
      </c>
      <c r="CT195" s="231" t="str">
        <f t="shared" si="658"/>
        <v/>
      </c>
      <c r="CU195" s="231" t="str">
        <f t="shared" si="658"/>
        <v/>
      </c>
      <c r="CV195" s="231" t="str">
        <f t="shared" si="658"/>
        <v/>
      </c>
      <c r="CW195" s="231" t="str">
        <f t="shared" si="658"/>
        <v/>
      </c>
      <c r="CX195" s="231" t="str">
        <f t="shared" si="658"/>
        <v/>
      </c>
      <c r="CY195" s="231" t="str">
        <f t="shared" si="658"/>
        <v/>
      </c>
      <c r="CZ195" s="231" t="str">
        <f t="shared" si="658"/>
        <v/>
      </c>
      <c r="DA195" s="231" t="str">
        <f t="shared" si="658"/>
        <v/>
      </c>
      <c r="DB195" s="231" t="str">
        <f t="shared" si="658"/>
        <v/>
      </c>
      <c r="DC195" s="231" t="str">
        <f t="shared" ref="DC195:DL204" si="659">IF(DC$8&gt;$BV195,"",IF($BR$179&gt;$BS$179,"ns",IF(ABS($BX195-INDEX(RTO4CF_ORD,DC$8,2))&gt;$BN$194,"s","ns")))</f>
        <v/>
      </c>
      <c r="DD195" s="231" t="str">
        <f t="shared" si="659"/>
        <v/>
      </c>
      <c r="DE195" s="231" t="str">
        <f t="shared" si="659"/>
        <v/>
      </c>
      <c r="DF195" s="231" t="str">
        <f t="shared" si="659"/>
        <v/>
      </c>
      <c r="DG195" s="231" t="str">
        <f t="shared" si="659"/>
        <v/>
      </c>
      <c r="DH195" s="231" t="str">
        <f t="shared" si="659"/>
        <v/>
      </c>
      <c r="DI195" s="231" t="str">
        <f t="shared" si="659"/>
        <v/>
      </c>
      <c r="DJ195" s="231" t="str">
        <f t="shared" si="659"/>
        <v/>
      </c>
      <c r="DK195" s="231" t="str">
        <f t="shared" si="659"/>
        <v/>
      </c>
      <c r="DL195" s="231" t="str">
        <f t="shared" si="659"/>
        <v/>
      </c>
      <c r="DM195" s="231" t="str">
        <f t="shared" ref="DM195:DV204" si="660">IF(DM$8&gt;$BV195,"",IF($BR$179&gt;$BS$179,"ns",IF(ABS($BX195-INDEX(RTO4CF_ORD,DM$8,2))&gt;$BN$194,"s","ns")))</f>
        <v/>
      </c>
      <c r="DN195" s="231" t="str">
        <f t="shared" si="660"/>
        <v/>
      </c>
      <c r="DO195" s="231" t="str">
        <f t="shared" si="660"/>
        <v/>
      </c>
      <c r="DP195" s="231" t="str">
        <f t="shared" si="660"/>
        <v/>
      </c>
      <c r="DQ195" s="231" t="str">
        <f t="shared" si="660"/>
        <v/>
      </c>
      <c r="DR195" s="231" t="str">
        <f t="shared" si="660"/>
        <v/>
      </c>
      <c r="DS195" s="231" t="str">
        <f t="shared" si="660"/>
        <v/>
      </c>
      <c r="DT195" s="231" t="str">
        <f t="shared" si="660"/>
        <v/>
      </c>
      <c r="DU195" s="231" t="str">
        <f t="shared" si="660"/>
        <v/>
      </c>
      <c r="DV195" s="231" t="str">
        <f t="shared" si="660"/>
        <v/>
      </c>
      <c r="DW195" s="232"/>
      <c r="DX195" s="232"/>
      <c r="DZ195" s="212">
        <f t="shared" si="544"/>
        <v>22</v>
      </c>
      <c r="EA195" s="224" t="str">
        <f t="shared" si="647"/>
        <v>Klein Prometeo</v>
      </c>
      <c r="EB195" s="225">
        <f t="shared" si="650"/>
        <v>0</v>
      </c>
      <c r="EC195" s="225">
        <f t="shared" si="650"/>
        <v>0</v>
      </c>
      <c r="ED195" s="225">
        <f t="shared" si="650"/>
        <v>0</v>
      </c>
      <c r="EE195" s="225">
        <f t="shared" si="650"/>
        <v>0</v>
      </c>
      <c r="EF195" s="225">
        <f t="shared" si="524"/>
        <v>0</v>
      </c>
      <c r="EG195" s="225">
        <f t="shared" si="525"/>
        <v>0</v>
      </c>
      <c r="EH195" s="212"/>
      <c r="EI195" s="214"/>
      <c r="EJ195" s="214"/>
      <c r="EK195" s="214"/>
      <c r="EL195" s="212">
        <f t="shared" si="545"/>
        <v>22</v>
      </c>
      <c r="EM195" s="224" t="str">
        <f t="shared" si="649"/>
        <v>Klein Prometeo</v>
      </c>
      <c r="EN195" s="225">
        <f>IFERROR(INDEX(RTO4CF,$EL195,'ANVA-MDS'!EB$7),0)</f>
        <v>1254.5789473684213</v>
      </c>
      <c r="EO195" s="225">
        <f>IFERROR(INDEX(RTO4CF,$EL195,'ANVA-MDS'!EC$7),0)</f>
        <v>1906.7719298245618</v>
      </c>
      <c r="EP195" s="225">
        <f>IFERROR(INDEX(RTO4CF,$EL195,'ANVA-MDS'!ED$7),0)</f>
        <v>1755.6491228070174</v>
      </c>
      <c r="EQ195" s="225">
        <f>IFERROR(INDEX(RTO4CF,$EL195,'ANVA-MDS'!EE$7),0)</f>
        <v>0</v>
      </c>
      <c r="ER195" s="225">
        <f t="shared" si="527"/>
        <v>3</v>
      </c>
      <c r="ES195" s="225">
        <f t="shared" si="528"/>
        <v>4917</v>
      </c>
      <c r="ET195" s="212"/>
      <c r="EU195" s="214"/>
      <c r="EV195" s="214"/>
      <c r="EW195" s="214"/>
      <c r="EX195" s="225">
        <f t="shared" si="529"/>
        <v>4917</v>
      </c>
    </row>
    <row r="196" spans="1:156" ht="12.75" customHeight="1" x14ac:dyDescent="0.25">
      <c r="A196" s="243" t="s">
        <v>307</v>
      </c>
      <c r="J196" s="228">
        <v>22</v>
      </c>
      <c r="K196" s="229" t="str">
        <f t="shared" si="633"/>
        <v>Klein Prometeo</v>
      </c>
      <c r="L196" s="230">
        <f t="shared" si="634"/>
        <v>2.8000000000000003E-4</v>
      </c>
      <c r="M196" s="230" t="str">
        <f t="shared" si="651"/>
        <v>ns</v>
      </c>
      <c r="N196" s="230" t="str">
        <f t="shared" si="651"/>
        <v>ns</v>
      </c>
      <c r="O196" s="230" t="str">
        <f t="shared" si="651"/>
        <v>ns</v>
      </c>
      <c r="P196" s="230" t="str">
        <f t="shared" si="651"/>
        <v>ns</v>
      </c>
      <c r="Q196" s="230" t="str">
        <f t="shared" si="651"/>
        <v>ns</v>
      </c>
      <c r="R196" s="230" t="str">
        <f t="shared" si="651"/>
        <v>ns</v>
      </c>
      <c r="S196" s="230" t="str">
        <f t="shared" si="651"/>
        <v>ns</v>
      </c>
      <c r="T196" s="230" t="str">
        <f t="shared" si="651"/>
        <v>ns</v>
      </c>
      <c r="U196" s="230" t="str">
        <f t="shared" si="651"/>
        <v>ns</v>
      </c>
      <c r="V196" s="230" t="str">
        <f t="shared" si="651"/>
        <v>ns</v>
      </c>
      <c r="W196" s="230" t="str">
        <f t="shared" si="652"/>
        <v>ns</v>
      </c>
      <c r="X196" s="230" t="str">
        <f t="shared" si="652"/>
        <v>ns</v>
      </c>
      <c r="Y196" s="230" t="str">
        <f t="shared" si="652"/>
        <v>ns</v>
      </c>
      <c r="Z196" s="230" t="str">
        <f t="shared" si="652"/>
        <v>ns</v>
      </c>
      <c r="AA196" s="230" t="str">
        <f t="shared" si="652"/>
        <v>ns</v>
      </c>
      <c r="AB196" s="230" t="str">
        <f t="shared" si="652"/>
        <v>ns</v>
      </c>
      <c r="AC196" s="230" t="str">
        <f t="shared" si="652"/>
        <v>ns</v>
      </c>
      <c r="AD196" s="230" t="str">
        <f t="shared" si="652"/>
        <v>ns</v>
      </c>
      <c r="AE196" s="230" t="str">
        <f t="shared" si="652"/>
        <v>ns</v>
      </c>
      <c r="AF196" s="230" t="str">
        <f t="shared" si="652"/>
        <v>ns</v>
      </c>
      <c r="AG196" s="230" t="str">
        <f t="shared" si="653"/>
        <v>ns</v>
      </c>
      <c r="AH196" s="230" t="str">
        <f t="shared" si="653"/>
        <v>ns</v>
      </c>
      <c r="AI196" s="230" t="str">
        <f t="shared" si="653"/>
        <v/>
      </c>
      <c r="AJ196" s="230" t="str">
        <f t="shared" si="653"/>
        <v/>
      </c>
      <c r="AK196" s="230" t="str">
        <f t="shared" si="653"/>
        <v/>
      </c>
      <c r="AL196" s="230" t="str">
        <f t="shared" si="653"/>
        <v/>
      </c>
      <c r="AM196" s="230" t="str">
        <f t="shared" si="653"/>
        <v/>
      </c>
      <c r="AN196" s="230" t="str">
        <f t="shared" si="653"/>
        <v/>
      </c>
      <c r="AO196" s="230" t="str">
        <f t="shared" si="653"/>
        <v/>
      </c>
      <c r="AP196" s="230" t="str">
        <f t="shared" si="653"/>
        <v/>
      </c>
      <c r="AQ196" s="230" t="str">
        <f t="shared" si="654"/>
        <v/>
      </c>
      <c r="AR196" s="230" t="str">
        <f t="shared" si="654"/>
        <v/>
      </c>
      <c r="AS196" s="230" t="str">
        <f t="shared" si="654"/>
        <v/>
      </c>
      <c r="AT196" s="230" t="str">
        <f t="shared" si="654"/>
        <v/>
      </c>
      <c r="AU196" s="230" t="str">
        <f t="shared" si="654"/>
        <v/>
      </c>
      <c r="AV196" s="230" t="str">
        <f t="shared" si="654"/>
        <v/>
      </c>
      <c r="AW196" s="230" t="str">
        <f t="shared" si="654"/>
        <v/>
      </c>
      <c r="AX196" s="230" t="str">
        <f t="shared" si="654"/>
        <v/>
      </c>
      <c r="AY196" s="230" t="str">
        <f t="shared" si="654"/>
        <v/>
      </c>
      <c r="AZ196" s="230" t="str">
        <f t="shared" si="654"/>
        <v/>
      </c>
      <c r="BA196" s="230" t="str">
        <f t="shared" si="655"/>
        <v/>
      </c>
      <c r="BB196" s="230" t="str">
        <f t="shared" si="655"/>
        <v/>
      </c>
      <c r="BC196" s="230" t="str">
        <f t="shared" si="655"/>
        <v/>
      </c>
      <c r="BD196" s="230" t="str">
        <f t="shared" si="655"/>
        <v/>
      </c>
      <c r="BE196" s="230" t="str">
        <f t="shared" si="655"/>
        <v/>
      </c>
      <c r="BF196" s="230" t="str">
        <f t="shared" si="655"/>
        <v/>
      </c>
      <c r="BG196" s="230" t="str">
        <f t="shared" si="655"/>
        <v/>
      </c>
      <c r="BH196" s="230" t="str">
        <f t="shared" si="655"/>
        <v/>
      </c>
      <c r="BI196" s="230" t="str">
        <f t="shared" si="655"/>
        <v/>
      </c>
      <c r="BJ196" s="230" t="str">
        <f t="shared" si="655"/>
        <v/>
      </c>
      <c r="BM196" s="243" t="s">
        <v>307</v>
      </c>
      <c r="BS196" s="197"/>
      <c r="BT196" s="197"/>
      <c r="BV196" s="228">
        <v>22</v>
      </c>
      <c r="BW196" s="229" t="str">
        <f t="shared" si="640"/>
        <v>Klein Valor</v>
      </c>
      <c r="BX196" s="230">
        <f t="shared" si="641"/>
        <v>2096.4814814814813</v>
      </c>
      <c r="BY196" s="231" t="str">
        <f t="shared" si="656"/>
        <v>s</v>
      </c>
      <c r="BZ196" s="231" t="str">
        <f t="shared" si="656"/>
        <v>s</v>
      </c>
      <c r="CA196" s="231" t="str">
        <f t="shared" si="656"/>
        <v>s</v>
      </c>
      <c r="CB196" s="231" t="str">
        <f t="shared" si="656"/>
        <v>s</v>
      </c>
      <c r="CC196" s="231" t="str">
        <f t="shared" si="656"/>
        <v>s</v>
      </c>
      <c r="CD196" s="231" t="str">
        <f t="shared" si="656"/>
        <v>s</v>
      </c>
      <c r="CE196" s="231" t="str">
        <f t="shared" si="656"/>
        <v>s</v>
      </c>
      <c r="CF196" s="231" t="str">
        <f t="shared" si="656"/>
        <v>s</v>
      </c>
      <c r="CG196" s="231" t="str">
        <f t="shared" si="656"/>
        <v>s</v>
      </c>
      <c r="CH196" s="231" t="str">
        <f t="shared" si="656"/>
        <v>s</v>
      </c>
      <c r="CI196" s="231" t="str">
        <f t="shared" si="657"/>
        <v>s</v>
      </c>
      <c r="CJ196" s="231" t="str">
        <f t="shared" si="657"/>
        <v>s</v>
      </c>
      <c r="CK196" s="231" t="str">
        <f t="shared" si="657"/>
        <v>s</v>
      </c>
      <c r="CL196" s="231" t="str">
        <f t="shared" si="657"/>
        <v>s</v>
      </c>
      <c r="CM196" s="231" t="str">
        <f t="shared" si="657"/>
        <v>ns</v>
      </c>
      <c r="CN196" s="231" t="str">
        <f t="shared" si="657"/>
        <v>ns</v>
      </c>
      <c r="CO196" s="231" t="str">
        <f t="shared" si="657"/>
        <v>ns</v>
      </c>
      <c r="CP196" s="231" t="str">
        <f t="shared" si="657"/>
        <v>ns</v>
      </c>
      <c r="CQ196" s="231" t="str">
        <f t="shared" si="657"/>
        <v>ns</v>
      </c>
      <c r="CR196" s="231" t="str">
        <f t="shared" si="657"/>
        <v>ns</v>
      </c>
      <c r="CS196" s="231" t="str">
        <f t="shared" si="658"/>
        <v>ns</v>
      </c>
      <c r="CT196" s="231" t="str">
        <f t="shared" si="658"/>
        <v>ns</v>
      </c>
      <c r="CU196" s="231" t="str">
        <f t="shared" si="658"/>
        <v/>
      </c>
      <c r="CV196" s="231" t="str">
        <f t="shared" si="658"/>
        <v/>
      </c>
      <c r="CW196" s="231" t="str">
        <f t="shared" si="658"/>
        <v/>
      </c>
      <c r="CX196" s="231" t="str">
        <f t="shared" si="658"/>
        <v/>
      </c>
      <c r="CY196" s="231" t="str">
        <f t="shared" si="658"/>
        <v/>
      </c>
      <c r="CZ196" s="231" t="str">
        <f t="shared" si="658"/>
        <v/>
      </c>
      <c r="DA196" s="231" t="str">
        <f t="shared" si="658"/>
        <v/>
      </c>
      <c r="DB196" s="231" t="str">
        <f t="shared" si="658"/>
        <v/>
      </c>
      <c r="DC196" s="231" t="str">
        <f t="shared" si="659"/>
        <v/>
      </c>
      <c r="DD196" s="231" t="str">
        <f t="shared" si="659"/>
        <v/>
      </c>
      <c r="DE196" s="231" t="str">
        <f t="shared" si="659"/>
        <v/>
      </c>
      <c r="DF196" s="231" t="str">
        <f t="shared" si="659"/>
        <v/>
      </c>
      <c r="DG196" s="231" t="str">
        <f t="shared" si="659"/>
        <v/>
      </c>
      <c r="DH196" s="231" t="str">
        <f t="shared" si="659"/>
        <v/>
      </c>
      <c r="DI196" s="231" t="str">
        <f t="shared" si="659"/>
        <v/>
      </c>
      <c r="DJ196" s="231" t="str">
        <f t="shared" si="659"/>
        <v/>
      </c>
      <c r="DK196" s="231" t="str">
        <f t="shared" si="659"/>
        <v/>
      </c>
      <c r="DL196" s="231" t="str">
        <f t="shared" si="659"/>
        <v/>
      </c>
      <c r="DM196" s="231" t="str">
        <f t="shared" si="660"/>
        <v/>
      </c>
      <c r="DN196" s="231" t="str">
        <f t="shared" si="660"/>
        <v/>
      </c>
      <c r="DO196" s="231" t="str">
        <f t="shared" si="660"/>
        <v/>
      </c>
      <c r="DP196" s="231" t="str">
        <f t="shared" si="660"/>
        <v/>
      </c>
      <c r="DQ196" s="231" t="str">
        <f t="shared" si="660"/>
        <v/>
      </c>
      <c r="DR196" s="231" t="str">
        <f t="shared" si="660"/>
        <v/>
      </c>
      <c r="DS196" s="231" t="str">
        <f t="shared" si="660"/>
        <v/>
      </c>
      <c r="DT196" s="231" t="str">
        <f t="shared" si="660"/>
        <v/>
      </c>
      <c r="DU196" s="231" t="str">
        <f t="shared" si="660"/>
        <v/>
      </c>
      <c r="DV196" s="231" t="str">
        <f t="shared" si="660"/>
        <v/>
      </c>
      <c r="DW196" s="232"/>
      <c r="DX196" s="232"/>
      <c r="DZ196" s="212">
        <f t="shared" si="544"/>
        <v>23</v>
      </c>
      <c r="EA196" s="224" t="str">
        <f t="shared" si="647"/>
        <v>Klein Selenio</v>
      </c>
      <c r="EB196" s="225">
        <f t="shared" si="650"/>
        <v>0</v>
      </c>
      <c r="EC196" s="225">
        <f t="shared" si="650"/>
        <v>0</v>
      </c>
      <c r="ED196" s="225">
        <f t="shared" si="650"/>
        <v>0</v>
      </c>
      <c r="EE196" s="225">
        <f t="shared" si="650"/>
        <v>0</v>
      </c>
      <c r="EF196" s="225">
        <f t="shared" si="524"/>
        <v>0</v>
      </c>
      <c r="EG196" s="225">
        <f t="shared" si="525"/>
        <v>0</v>
      </c>
      <c r="EH196" s="212"/>
      <c r="EI196" s="214"/>
      <c r="EJ196" s="214"/>
      <c r="EK196" s="214"/>
      <c r="EL196" s="212">
        <f t="shared" si="545"/>
        <v>23</v>
      </c>
      <c r="EM196" s="224" t="str">
        <f t="shared" si="649"/>
        <v>Klein Selenio</v>
      </c>
      <c r="EN196" s="225">
        <f>IFERROR(INDEX(RTO4CF,$EL196,'ANVA-MDS'!EB$7),0)</f>
        <v>1201.380116959064</v>
      </c>
      <c r="EO196" s="225">
        <f>IFERROR(INDEX(RTO4CF,$EL196,'ANVA-MDS'!EC$7),0)</f>
        <v>1780.7017543859645</v>
      </c>
      <c r="EP196" s="225">
        <f>IFERROR(INDEX(RTO4CF,$EL196,'ANVA-MDS'!ED$7),0)</f>
        <v>1316.046783625731</v>
      </c>
      <c r="EQ196" s="225">
        <f>IFERROR(INDEX(RTO4CF,$EL196,'ANVA-MDS'!EE$7),0)</f>
        <v>0</v>
      </c>
      <c r="ER196" s="225">
        <f t="shared" si="527"/>
        <v>3</v>
      </c>
      <c r="ES196" s="225">
        <f t="shared" si="528"/>
        <v>4298.1286549707593</v>
      </c>
      <c r="ET196" s="212"/>
      <c r="EU196" s="214"/>
      <c r="EV196" s="214"/>
      <c r="EW196" s="214"/>
      <c r="EX196" s="225">
        <f t="shared" si="529"/>
        <v>4298.1286549707593</v>
      </c>
    </row>
    <row r="197" spans="1:156" ht="12.75" customHeight="1" x14ac:dyDescent="0.25">
      <c r="A197" s="197"/>
      <c r="J197" s="228">
        <v>23</v>
      </c>
      <c r="K197" s="229" t="str">
        <f t="shared" si="633"/>
        <v>Klein Selenio</v>
      </c>
      <c r="L197" s="230">
        <f t="shared" si="634"/>
        <v>2.7E-4</v>
      </c>
      <c r="M197" s="230" t="str">
        <f t="shared" si="651"/>
        <v>ns</v>
      </c>
      <c r="N197" s="230" t="str">
        <f t="shared" si="651"/>
        <v>ns</v>
      </c>
      <c r="O197" s="230" t="str">
        <f t="shared" si="651"/>
        <v>ns</v>
      </c>
      <c r="P197" s="230" t="str">
        <f t="shared" si="651"/>
        <v>ns</v>
      </c>
      <c r="Q197" s="230" t="str">
        <f t="shared" si="651"/>
        <v>ns</v>
      </c>
      <c r="R197" s="230" t="str">
        <f t="shared" si="651"/>
        <v>ns</v>
      </c>
      <c r="S197" s="230" t="str">
        <f t="shared" si="651"/>
        <v>ns</v>
      </c>
      <c r="T197" s="230" t="str">
        <f t="shared" si="651"/>
        <v>ns</v>
      </c>
      <c r="U197" s="230" t="str">
        <f t="shared" si="651"/>
        <v>ns</v>
      </c>
      <c r="V197" s="230" t="str">
        <f t="shared" si="651"/>
        <v>ns</v>
      </c>
      <c r="W197" s="230" t="str">
        <f t="shared" si="652"/>
        <v>ns</v>
      </c>
      <c r="X197" s="230" t="str">
        <f t="shared" si="652"/>
        <v>ns</v>
      </c>
      <c r="Y197" s="230" t="str">
        <f t="shared" si="652"/>
        <v>ns</v>
      </c>
      <c r="Z197" s="230" t="str">
        <f t="shared" si="652"/>
        <v>ns</v>
      </c>
      <c r="AA197" s="230" t="str">
        <f t="shared" si="652"/>
        <v>ns</v>
      </c>
      <c r="AB197" s="230" t="str">
        <f t="shared" si="652"/>
        <v>ns</v>
      </c>
      <c r="AC197" s="230" t="str">
        <f t="shared" si="652"/>
        <v>ns</v>
      </c>
      <c r="AD197" s="230" t="str">
        <f t="shared" si="652"/>
        <v>ns</v>
      </c>
      <c r="AE197" s="230" t="str">
        <f t="shared" si="652"/>
        <v>ns</v>
      </c>
      <c r="AF197" s="230" t="str">
        <f t="shared" si="652"/>
        <v>ns</v>
      </c>
      <c r="AG197" s="230" t="str">
        <f t="shared" si="653"/>
        <v>ns</v>
      </c>
      <c r="AH197" s="230" t="str">
        <f t="shared" si="653"/>
        <v>ns</v>
      </c>
      <c r="AI197" s="230" t="str">
        <f t="shared" si="653"/>
        <v>ns</v>
      </c>
      <c r="AJ197" s="230" t="str">
        <f t="shared" si="653"/>
        <v/>
      </c>
      <c r="AK197" s="230" t="str">
        <f t="shared" si="653"/>
        <v/>
      </c>
      <c r="AL197" s="230" t="str">
        <f t="shared" si="653"/>
        <v/>
      </c>
      <c r="AM197" s="230" t="str">
        <f t="shared" si="653"/>
        <v/>
      </c>
      <c r="AN197" s="230" t="str">
        <f t="shared" si="653"/>
        <v/>
      </c>
      <c r="AO197" s="230" t="str">
        <f t="shared" si="653"/>
        <v/>
      </c>
      <c r="AP197" s="230" t="str">
        <f t="shared" si="653"/>
        <v/>
      </c>
      <c r="AQ197" s="230" t="str">
        <f t="shared" si="654"/>
        <v/>
      </c>
      <c r="AR197" s="230" t="str">
        <f t="shared" si="654"/>
        <v/>
      </c>
      <c r="AS197" s="230" t="str">
        <f t="shared" si="654"/>
        <v/>
      </c>
      <c r="AT197" s="230" t="str">
        <f t="shared" si="654"/>
        <v/>
      </c>
      <c r="AU197" s="230" t="str">
        <f t="shared" si="654"/>
        <v/>
      </c>
      <c r="AV197" s="230" t="str">
        <f t="shared" si="654"/>
        <v/>
      </c>
      <c r="AW197" s="230" t="str">
        <f t="shared" si="654"/>
        <v/>
      </c>
      <c r="AX197" s="230" t="str">
        <f t="shared" si="654"/>
        <v/>
      </c>
      <c r="AY197" s="230" t="str">
        <f t="shared" si="654"/>
        <v/>
      </c>
      <c r="AZ197" s="230" t="str">
        <f t="shared" si="654"/>
        <v/>
      </c>
      <c r="BA197" s="230" t="str">
        <f t="shared" si="655"/>
        <v/>
      </c>
      <c r="BB197" s="230" t="str">
        <f t="shared" si="655"/>
        <v/>
      </c>
      <c r="BC197" s="230" t="str">
        <f t="shared" si="655"/>
        <v/>
      </c>
      <c r="BD197" s="230" t="str">
        <f t="shared" si="655"/>
        <v/>
      </c>
      <c r="BE197" s="230" t="str">
        <f t="shared" si="655"/>
        <v/>
      </c>
      <c r="BF197" s="230" t="str">
        <f t="shared" si="655"/>
        <v/>
      </c>
      <c r="BG197" s="230" t="str">
        <f t="shared" si="655"/>
        <v/>
      </c>
      <c r="BH197" s="230" t="str">
        <f t="shared" si="655"/>
        <v/>
      </c>
      <c r="BI197" s="230" t="str">
        <f t="shared" si="655"/>
        <v/>
      </c>
      <c r="BJ197" s="230" t="str">
        <f t="shared" si="655"/>
        <v/>
      </c>
      <c r="BM197" s="197"/>
      <c r="BS197" s="197"/>
      <c r="BT197" s="197"/>
      <c r="BU197" s="210"/>
      <c r="BV197" s="228">
        <v>23</v>
      </c>
      <c r="BW197" s="229" t="str">
        <f t="shared" si="640"/>
        <v xml:space="preserve"> CEIBO</v>
      </c>
      <c r="BX197" s="230">
        <f t="shared" si="641"/>
        <v>1985.5536062378167</v>
      </c>
      <c r="BY197" s="231" t="str">
        <f t="shared" si="656"/>
        <v>s</v>
      </c>
      <c r="BZ197" s="231" t="str">
        <f t="shared" si="656"/>
        <v>s</v>
      </c>
      <c r="CA197" s="231" t="str">
        <f t="shared" si="656"/>
        <v>s</v>
      </c>
      <c r="CB197" s="231" t="str">
        <f t="shared" si="656"/>
        <v>s</v>
      </c>
      <c r="CC197" s="231" t="str">
        <f t="shared" si="656"/>
        <v>s</v>
      </c>
      <c r="CD197" s="231" t="str">
        <f t="shared" si="656"/>
        <v>s</v>
      </c>
      <c r="CE197" s="231" t="str">
        <f t="shared" si="656"/>
        <v>s</v>
      </c>
      <c r="CF197" s="231" t="str">
        <f t="shared" si="656"/>
        <v>s</v>
      </c>
      <c r="CG197" s="231" t="str">
        <f t="shared" si="656"/>
        <v>s</v>
      </c>
      <c r="CH197" s="231" t="str">
        <f t="shared" si="656"/>
        <v>s</v>
      </c>
      <c r="CI197" s="231" t="str">
        <f t="shared" si="657"/>
        <v>s</v>
      </c>
      <c r="CJ197" s="231" t="str">
        <f t="shared" si="657"/>
        <v>s</v>
      </c>
      <c r="CK197" s="231" t="str">
        <f t="shared" si="657"/>
        <v>s</v>
      </c>
      <c r="CL197" s="231" t="str">
        <f t="shared" si="657"/>
        <v>s</v>
      </c>
      <c r="CM197" s="231" t="str">
        <f t="shared" si="657"/>
        <v>s</v>
      </c>
      <c r="CN197" s="231" t="str">
        <f t="shared" si="657"/>
        <v>ns</v>
      </c>
      <c r="CO197" s="231" t="str">
        <f t="shared" si="657"/>
        <v>ns</v>
      </c>
      <c r="CP197" s="231" t="str">
        <f t="shared" si="657"/>
        <v>ns</v>
      </c>
      <c r="CQ197" s="231" t="str">
        <f t="shared" si="657"/>
        <v>ns</v>
      </c>
      <c r="CR197" s="231" t="str">
        <f t="shared" si="657"/>
        <v>ns</v>
      </c>
      <c r="CS197" s="231" t="str">
        <f t="shared" si="658"/>
        <v>ns</v>
      </c>
      <c r="CT197" s="231" t="str">
        <f t="shared" si="658"/>
        <v>ns</v>
      </c>
      <c r="CU197" s="231" t="str">
        <f t="shared" si="658"/>
        <v>ns</v>
      </c>
      <c r="CV197" s="231" t="str">
        <f t="shared" si="658"/>
        <v/>
      </c>
      <c r="CW197" s="231" t="str">
        <f t="shared" si="658"/>
        <v/>
      </c>
      <c r="CX197" s="231" t="str">
        <f t="shared" si="658"/>
        <v/>
      </c>
      <c r="CY197" s="231" t="str">
        <f t="shared" si="658"/>
        <v/>
      </c>
      <c r="CZ197" s="231" t="str">
        <f t="shared" si="658"/>
        <v/>
      </c>
      <c r="DA197" s="231" t="str">
        <f t="shared" si="658"/>
        <v/>
      </c>
      <c r="DB197" s="231" t="str">
        <f t="shared" si="658"/>
        <v/>
      </c>
      <c r="DC197" s="231" t="str">
        <f t="shared" si="659"/>
        <v/>
      </c>
      <c r="DD197" s="231" t="str">
        <f t="shared" si="659"/>
        <v/>
      </c>
      <c r="DE197" s="231" t="str">
        <f t="shared" si="659"/>
        <v/>
      </c>
      <c r="DF197" s="231" t="str">
        <f t="shared" si="659"/>
        <v/>
      </c>
      <c r="DG197" s="231" t="str">
        <f t="shared" si="659"/>
        <v/>
      </c>
      <c r="DH197" s="231" t="str">
        <f t="shared" si="659"/>
        <v/>
      </c>
      <c r="DI197" s="231" t="str">
        <f t="shared" si="659"/>
        <v/>
      </c>
      <c r="DJ197" s="231" t="str">
        <f t="shared" si="659"/>
        <v/>
      </c>
      <c r="DK197" s="231" t="str">
        <f t="shared" si="659"/>
        <v/>
      </c>
      <c r="DL197" s="231" t="str">
        <f t="shared" si="659"/>
        <v/>
      </c>
      <c r="DM197" s="231" t="str">
        <f t="shared" si="660"/>
        <v/>
      </c>
      <c r="DN197" s="231" t="str">
        <f t="shared" si="660"/>
        <v/>
      </c>
      <c r="DO197" s="231" t="str">
        <f t="shared" si="660"/>
        <v/>
      </c>
      <c r="DP197" s="231" t="str">
        <f t="shared" si="660"/>
        <v/>
      </c>
      <c r="DQ197" s="231" t="str">
        <f t="shared" si="660"/>
        <v/>
      </c>
      <c r="DR197" s="231" t="str">
        <f t="shared" si="660"/>
        <v/>
      </c>
      <c r="DS197" s="231" t="str">
        <f t="shared" si="660"/>
        <v/>
      </c>
      <c r="DT197" s="231" t="str">
        <f t="shared" si="660"/>
        <v/>
      </c>
      <c r="DU197" s="231" t="str">
        <f t="shared" si="660"/>
        <v/>
      </c>
      <c r="DV197" s="231" t="str">
        <f t="shared" si="660"/>
        <v/>
      </c>
      <c r="DW197" s="232"/>
      <c r="DX197" s="232"/>
      <c r="DZ197" s="212">
        <f t="shared" si="544"/>
        <v>24</v>
      </c>
      <c r="EA197" s="224" t="str">
        <f t="shared" si="647"/>
        <v>Klein Valor</v>
      </c>
      <c r="EB197" s="225">
        <f t="shared" si="650"/>
        <v>0</v>
      </c>
      <c r="EC197" s="225">
        <f t="shared" si="650"/>
        <v>0</v>
      </c>
      <c r="ED197" s="225">
        <f t="shared" si="650"/>
        <v>0</v>
      </c>
      <c r="EE197" s="225">
        <f t="shared" si="650"/>
        <v>0</v>
      </c>
      <c r="EF197" s="225">
        <f t="shared" si="524"/>
        <v>0</v>
      </c>
      <c r="EG197" s="225">
        <f t="shared" si="525"/>
        <v>0</v>
      </c>
      <c r="EH197" s="212"/>
      <c r="EI197" s="214"/>
      <c r="EJ197" s="214"/>
      <c r="EK197" s="214"/>
      <c r="EL197" s="212">
        <f t="shared" si="545"/>
        <v>24</v>
      </c>
      <c r="EM197" s="224" t="str">
        <f t="shared" si="649"/>
        <v>Klein Valor</v>
      </c>
      <c r="EN197" s="225">
        <f>IFERROR(INDEX(RTO4CF,$EL197,'ANVA-MDS'!EB$7),0)</f>
        <v>2426.2105263157891</v>
      </c>
      <c r="EO197" s="225">
        <f>IFERROR(INDEX(RTO4CF,$EL197,'ANVA-MDS'!EC$7),0)</f>
        <v>2011.4736842105258</v>
      </c>
      <c r="EP197" s="225">
        <f>IFERROR(INDEX(RTO4CF,$EL197,'ANVA-MDS'!ED$7),0)</f>
        <v>1851.7602339181281</v>
      </c>
      <c r="EQ197" s="225">
        <f>IFERROR(INDEX(RTO4CF,$EL197,'ANVA-MDS'!EE$7),0)</f>
        <v>0</v>
      </c>
      <c r="ER197" s="225">
        <f t="shared" si="527"/>
        <v>3</v>
      </c>
      <c r="ES197" s="225">
        <f t="shared" si="528"/>
        <v>6289.4444444444434</v>
      </c>
      <c r="ET197" s="212"/>
      <c r="EU197" s="214"/>
      <c r="EV197" s="214"/>
      <c r="EW197" s="214"/>
      <c r="EX197" s="225">
        <f t="shared" si="529"/>
        <v>6289.4444444444434</v>
      </c>
      <c r="EY197" s="247"/>
      <c r="EZ197" s="214"/>
    </row>
    <row r="198" spans="1:156" ht="12.75" customHeight="1" x14ac:dyDescent="0.25">
      <c r="A198" s="242" t="s">
        <v>308</v>
      </c>
      <c r="J198" s="228">
        <v>24</v>
      </c>
      <c r="K198" s="229" t="str">
        <f t="shared" si="633"/>
        <v>Klein Valor</v>
      </c>
      <c r="L198" s="230">
        <f t="shared" si="634"/>
        <v>2.6000000000000003E-4</v>
      </c>
      <c r="M198" s="230" t="str">
        <f t="shared" si="651"/>
        <v>ns</v>
      </c>
      <c r="N198" s="230" t="str">
        <f t="shared" si="651"/>
        <v>ns</v>
      </c>
      <c r="O198" s="230" t="str">
        <f t="shared" si="651"/>
        <v>ns</v>
      </c>
      <c r="P198" s="230" t="str">
        <f t="shared" si="651"/>
        <v>ns</v>
      </c>
      <c r="Q198" s="230" t="str">
        <f t="shared" si="651"/>
        <v>ns</v>
      </c>
      <c r="R198" s="230" t="str">
        <f t="shared" si="651"/>
        <v>ns</v>
      </c>
      <c r="S198" s="230" t="str">
        <f t="shared" si="651"/>
        <v>ns</v>
      </c>
      <c r="T198" s="230" t="str">
        <f t="shared" si="651"/>
        <v>ns</v>
      </c>
      <c r="U198" s="230" t="str">
        <f t="shared" si="651"/>
        <v>ns</v>
      </c>
      <c r="V198" s="230" t="str">
        <f t="shared" si="651"/>
        <v>ns</v>
      </c>
      <c r="W198" s="230" t="str">
        <f t="shared" si="652"/>
        <v>ns</v>
      </c>
      <c r="X198" s="230" t="str">
        <f t="shared" si="652"/>
        <v>ns</v>
      </c>
      <c r="Y198" s="230" t="str">
        <f t="shared" si="652"/>
        <v>ns</v>
      </c>
      <c r="Z198" s="230" t="str">
        <f t="shared" si="652"/>
        <v>ns</v>
      </c>
      <c r="AA198" s="230" t="str">
        <f t="shared" si="652"/>
        <v>ns</v>
      </c>
      <c r="AB198" s="230" t="str">
        <f t="shared" si="652"/>
        <v>ns</v>
      </c>
      <c r="AC198" s="230" t="str">
        <f t="shared" si="652"/>
        <v>ns</v>
      </c>
      <c r="AD198" s="230" t="str">
        <f t="shared" si="652"/>
        <v>ns</v>
      </c>
      <c r="AE198" s="230" t="str">
        <f t="shared" si="652"/>
        <v>ns</v>
      </c>
      <c r="AF198" s="230" t="str">
        <f t="shared" si="652"/>
        <v>ns</v>
      </c>
      <c r="AG198" s="230" t="str">
        <f t="shared" si="653"/>
        <v>ns</v>
      </c>
      <c r="AH198" s="230" t="str">
        <f t="shared" si="653"/>
        <v>ns</v>
      </c>
      <c r="AI198" s="230" t="str">
        <f t="shared" si="653"/>
        <v>ns</v>
      </c>
      <c r="AJ198" s="230" t="str">
        <f t="shared" si="653"/>
        <v>ns</v>
      </c>
      <c r="AK198" s="230" t="str">
        <f t="shared" si="653"/>
        <v/>
      </c>
      <c r="AL198" s="230" t="str">
        <f t="shared" si="653"/>
        <v/>
      </c>
      <c r="AM198" s="230" t="str">
        <f t="shared" si="653"/>
        <v/>
      </c>
      <c r="AN198" s="230" t="str">
        <f t="shared" si="653"/>
        <v/>
      </c>
      <c r="AO198" s="230" t="str">
        <f t="shared" si="653"/>
        <v/>
      </c>
      <c r="AP198" s="230" t="str">
        <f t="shared" si="653"/>
        <v/>
      </c>
      <c r="AQ198" s="230" t="str">
        <f t="shared" si="654"/>
        <v/>
      </c>
      <c r="AR198" s="230" t="str">
        <f t="shared" si="654"/>
        <v/>
      </c>
      <c r="AS198" s="230" t="str">
        <f t="shared" si="654"/>
        <v/>
      </c>
      <c r="AT198" s="230" t="str">
        <f t="shared" si="654"/>
        <v/>
      </c>
      <c r="AU198" s="230" t="str">
        <f t="shared" si="654"/>
        <v/>
      </c>
      <c r="AV198" s="230" t="str">
        <f t="shared" si="654"/>
        <v/>
      </c>
      <c r="AW198" s="230" t="str">
        <f t="shared" si="654"/>
        <v/>
      </c>
      <c r="AX198" s="230" t="str">
        <f t="shared" si="654"/>
        <v/>
      </c>
      <c r="AY198" s="230" t="str">
        <f t="shared" si="654"/>
        <v/>
      </c>
      <c r="AZ198" s="230" t="str">
        <f t="shared" si="654"/>
        <v/>
      </c>
      <c r="BA198" s="230" t="str">
        <f t="shared" si="655"/>
        <v/>
      </c>
      <c r="BB198" s="230" t="str">
        <f t="shared" si="655"/>
        <v/>
      </c>
      <c r="BC198" s="230" t="str">
        <f t="shared" si="655"/>
        <v/>
      </c>
      <c r="BD198" s="230" t="str">
        <f t="shared" si="655"/>
        <v/>
      </c>
      <c r="BE198" s="230" t="str">
        <f t="shared" si="655"/>
        <v/>
      </c>
      <c r="BF198" s="230" t="str">
        <f t="shared" si="655"/>
        <v/>
      </c>
      <c r="BG198" s="230" t="str">
        <f t="shared" si="655"/>
        <v/>
      </c>
      <c r="BH198" s="230" t="str">
        <f t="shared" si="655"/>
        <v/>
      </c>
      <c r="BI198" s="230" t="str">
        <f t="shared" si="655"/>
        <v/>
      </c>
      <c r="BJ198" s="230" t="str">
        <f t="shared" si="655"/>
        <v/>
      </c>
      <c r="BM198" s="242" t="s">
        <v>308</v>
      </c>
      <c r="BS198" s="197"/>
      <c r="BT198" s="197"/>
      <c r="BU198" s="197"/>
      <c r="BV198" s="228">
        <v>24</v>
      </c>
      <c r="BW198" s="229" t="str">
        <f t="shared" si="640"/>
        <v>Buck Mutisia</v>
      </c>
      <c r="BX198" s="230">
        <f t="shared" si="641"/>
        <v>1729.3469785575046</v>
      </c>
      <c r="BY198" s="231" t="str">
        <f t="shared" si="656"/>
        <v>s</v>
      </c>
      <c r="BZ198" s="231" t="str">
        <f t="shared" si="656"/>
        <v>s</v>
      </c>
      <c r="CA198" s="231" t="str">
        <f t="shared" si="656"/>
        <v>s</v>
      </c>
      <c r="CB198" s="231" t="str">
        <f t="shared" si="656"/>
        <v>s</v>
      </c>
      <c r="CC198" s="231" t="str">
        <f t="shared" si="656"/>
        <v>s</v>
      </c>
      <c r="CD198" s="231" t="str">
        <f t="shared" si="656"/>
        <v>s</v>
      </c>
      <c r="CE198" s="231" t="str">
        <f t="shared" si="656"/>
        <v>s</v>
      </c>
      <c r="CF198" s="231" t="str">
        <f t="shared" si="656"/>
        <v>s</v>
      </c>
      <c r="CG198" s="231" t="str">
        <f t="shared" si="656"/>
        <v>s</v>
      </c>
      <c r="CH198" s="231" t="str">
        <f t="shared" si="656"/>
        <v>s</v>
      </c>
      <c r="CI198" s="231" t="str">
        <f t="shared" si="657"/>
        <v>s</v>
      </c>
      <c r="CJ198" s="231" t="str">
        <f t="shared" si="657"/>
        <v>s</v>
      </c>
      <c r="CK198" s="231" t="str">
        <f t="shared" si="657"/>
        <v>s</v>
      </c>
      <c r="CL198" s="231" t="str">
        <f t="shared" si="657"/>
        <v>s</v>
      </c>
      <c r="CM198" s="231" t="str">
        <f t="shared" si="657"/>
        <v>s</v>
      </c>
      <c r="CN198" s="231" t="str">
        <f t="shared" si="657"/>
        <v>s</v>
      </c>
      <c r="CO198" s="231" t="str">
        <f t="shared" si="657"/>
        <v>s</v>
      </c>
      <c r="CP198" s="231" t="str">
        <f t="shared" si="657"/>
        <v>s</v>
      </c>
      <c r="CQ198" s="231" t="str">
        <f t="shared" si="657"/>
        <v>s</v>
      </c>
      <c r="CR198" s="231" t="str">
        <f t="shared" si="657"/>
        <v>s</v>
      </c>
      <c r="CS198" s="231" t="str">
        <f t="shared" si="658"/>
        <v>ns</v>
      </c>
      <c r="CT198" s="231" t="str">
        <f t="shared" si="658"/>
        <v>ns</v>
      </c>
      <c r="CU198" s="231" t="str">
        <f t="shared" si="658"/>
        <v>ns</v>
      </c>
      <c r="CV198" s="231" t="str">
        <f t="shared" si="658"/>
        <v>ns</v>
      </c>
      <c r="CW198" s="231" t="str">
        <f t="shared" si="658"/>
        <v/>
      </c>
      <c r="CX198" s="231" t="str">
        <f t="shared" si="658"/>
        <v/>
      </c>
      <c r="CY198" s="231" t="str">
        <f t="shared" si="658"/>
        <v/>
      </c>
      <c r="CZ198" s="231" t="str">
        <f t="shared" si="658"/>
        <v/>
      </c>
      <c r="DA198" s="231" t="str">
        <f t="shared" si="658"/>
        <v/>
      </c>
      <c r="DB198" s="231" t="str">
        <f t="shared" si="658"/>
        <v/>
      </c>
      <c r="DC198" s="231" t="str">
        <f t="shared" si="659"/>
        <v/>
      </c>
      <c r="DD198" s="231" t="str">
        <f t="shared" si="659"/>
        <v/>
      </c>
      <c r="DE198" s="231" t="str">
        <f t="shared" si="659"/>
        <v/>
      </c>
      <c r="DF198" s="231" t="str">
        <f t="shared" si="659"/>
        <v/>
      </c>
      <c r="DG198" s="231" t="str">
        <f t="shared" si="659"/>
        <v/>
      </c>
      <c r="DH198" s="231" t="str">
        <f t="shared" si="659"/>
        <v/>
      </c>
      <c r="DI198" s="231" t="str">
        <f t="shared" si="659"/>
        <v/>
      </c>
      <c r="DJ198" s="231" t="str">
        <f t="shared" si="659"/>
        <v/>
      </c>
      <c r="DK198" s="231" t="str">
        <f t="shared" si="659"/>
        <v/>
      </c>
      <c r="DL198" s="231" t="str">
        <f t="shared" si="659"/>
        <v/>
      </c>
      <c r="DM198" s="231" t="str">
        <f t="shared" si="660"/>
        <v/>
      </c>
      <c r="DN198" s="231" t="str">
        <f t="shared" si="660"/>
        <v/>
      </c>
      <c r="DO198" s="231" t="str">
        <f t="shared" si="660"/>
        <v/>
      </c>
      <c r="DP198" s="231" t="str">
        <f t="shared" si="660"/>
        <v/>
      </c>
      <c r="DQ198" s="231" t="str">
        <f t="shared" si="660"/>
        <v/>
      </c>
      <c r="DR198" s="231" t="str">
        <f t="shared" si="660"/>
        <v/>
      </c>
      <c r="DS198" s="231" t="str">
        <f t="shared" si="660"/>
        <v/>
      </c>
      <c r="DT198" s="231" t="str">
        <f t="shared" si="660"/>
        <v/>
      </c>
      <c r="DU198" s="231" t="str">
        <f t="shared" si="660"/>
        <v/>
      </c>
      <c r="DV198" s="231" t="str">
        <f t="shared" si="660"/>
        <v/>
      </c>
      <c r="DW198" s="232"/>
      <c r="DX198" s="232"/>
      <c r="DZ198" s="212">
        <f t="shared" si="544"/>
        <v>25</v>
      </c>
      <c r="EA198" s="224" t="str">
        <f t="shared" si="647"/>
        <v>MS INTA 815</v>
      </c>
      <c r="EB198" s="225">
        <f t="shared" si="650"/>
        <v>0</v>
      </c>
      <c r="EC198" s="225">
        <f t="shared" si="650"/>
        <v>0</v>
      </c>
      <c r="ED198" s="225">
        <f t="shared" si="650"/>
        <v>0</v>
      </c>
      <c r="EE198" s="225">
        <f t="shared" si="650"/>
        <v>0</v>
      </c>
      <c r="EF198" s="225">
        <f t="shared" si="524"/>
        <v>0</v>
      </c>
      <c r="EG198" s="225">
        <f t="shared" si="525"/>
        <v>0</v>
      </c>
      <c r="EH198" s="212"/>
      <c r="EI198" s="214"/>
      <c r="EJ198" s="214"/>
      <c r="EK198" s="214"/>
      <c r="EL198" s="212">
        <f t="shared" si="545"/>
        <v>25</v>
      </c>
      <c r="EM198" s="224" t="str">
        <f t="shared" si="649"/>
        <v>MS INTA 815</v>
      </c>
      <c r="EN198" s="225">
        <f>IFERROR(INDEX(RTO4CF,$EL198,'ANVA-MDS'!EB$7),0)</f>
        <v>3516.2514619883032</v>
      </c>
      <c r="EO198" s="225">
        <f>IFERROR(INDEX(RTO4CF,$EL198,'ANVA-MDS'!EC$7),0)</f>
        <v>3294.947368421052</v>
      </c>
      <c r="EP198" s="225">
        <f>IFERROR(INDEX(RTO4CF,$EL198,'ANVA-MDS'!ED$7),0)</f>
        <v>2723.8187134502919</v>
      </c>
      <c r="EQ198" s="225">
        <f>IFERROR(INDEX(RTO4CF,$EL198,'ANVA-MDS'!EE$7),0)</f>
        <v>0</v>
      </c>
      <c r="ER198" s="225">
        <f t="shared" si="527"/>
        <v>3</v>
      </c>
      <c r="ES198" s="225">
        <f t="shared" si="528"/>
        <v>9535.017543859647</v>
      </c>
      <c r="ET198" s="212"/>
      <c r="EU198" s="214"/>
      <c r="EV198" s="214"/>
      <c r="EW198" s="214"/>
      <c r="EX198" s="225">
        <f t="shared" si="529"/>
        <v>9535.017543859647</v>
      </c>
    </row>
    <row r="199" spans="1:156" ht="12.75" customHeight="1" x14ac:dyDescent="0.25">
      <c r="B199" s="238" t="str">
        <f>'ANVA-MDS'!EJ178</f>
        <v>sd</v>
      </c>
      <c r="J199" s="228">
        <v>25</v>
      </c>
      <c r="K199" s="229" t="str">
        <f t="shared" si="633"/>
        <v>MS INTA 815</v>
      </c>
      <c r="L199" s="230">
        <f t="shared" si="634"/>
        <v>2.5000000000000001E-4</v>
      </c>
      <c r="M199" s="230" t="str">
        <f t="shared" si="651"/>
        <v>ns</v>
      </c>
      <c r="N199" s="230" t="str">
        <f t="shared" si="651"/>
        <v>ns</v>
      </c>
      <c r="O199" s="230" t="str">
        <f t="shared" si="651"/>
        <v>ns</v>
      </c>
      <c r="P199" s="230" t="str">
        <f t="shared" si="651"/>
        <v>ns</v>
      </c>
      <c r="Q199" s="230" t="str">
        <f t="shared" si="651"/>
        <v>ns</v>
      </c>
      <c r="R199" s="230" t="str">
        <f t="shared" si="651"/>
        <v>ns</v>
      </c>
      <c r="S199" s="230" t="str">
        <f t="shared" si="651"/>
        <v>ns</v>
      </c>
      <c r="T199" s="230" t="str">
        <f t="shared" si="651"/>
        <v>ns</v>
      </c>
      <c r="U199" s="230" t="str">
        <f t="shared" si="651"/>
        <v>ns</v>
      </c>
      <c r="V199" s="230" t="str">
        <f t="shared" si="651"/>
        <v>ns</v>
      </c>
      <c r="W199" s="230" t="str">
        <f t="shared" si="652"/>
        <v>ns</v>
      </c>
      <c r="X199" s="230" t="str">
        <f t="shared" si="652"/>
        <v>ns</v>
      </c>
      <c r="Y199" s="230" t="str">
        <f t="shared" si="652"/>
        <v>ns</v>
      </c>
      <c r="Z199" s="230" t="str">
        <f t="shared" si="652"/>
        <v>ns</v>
      </c>
      <c r="AA199" s="230" t="str">
        <f t="shared" si="652"/>
        <v>ns</v>
      </c>
      <c r="AB199" s="230" t="str">
        <f t="shared" si="652"/>
        <v>ns</v>
      </c>
      <c r="AC199" s="230" t="str">
        <f t="shared" si="652"/>
        <v>ns</v>
      </c>
      <c r="AD199" s="230" t="str">
        <f t="shared" si="652"/>
        <v>ns</v>
      </c>
      <c r="AE199" s="230" t="str">
        <f t="shared" si="652"/>
        <v>ns</v>
      </c>
      <c r="AF199" s="230" t="str">
        <f t="shared" si="652"/>
        <v>ns</v>
      </c>
      <c r="AG199" s="230" t="str">
        <f t="shared" si="653"/>
        <v>ns</v>
      </c>
      <c r="AH199" s="230" t="str">
        <f t="shared" si="653"/>
        <v>ns</v>
      </c>
      <c r="AI199" s="230" t="str">
        <f t="shared" si="653"/>
        <v>ns</v>
      </c>
      <c r="AJ199" s="230" t="str">
        <f t="shared" si="653"/>
        <v>ns</v>
      </c>
      <c r="AK199" s="230" t="str">
        <f t="shared" si="653"/>
        <v>ns</v>
      </c>
      <c r="AL199" s="230" t="str">
        <f t="shared" si="653"/>
        <v/>
      </c>
      <c r="AM199" s="230" t="str">
        <f t="shared" si="653"/>
        <v/>
      </c>
      <c r="AN199" s="230" t="str">
        <f t="shared" si="653"/>
        <v/>
      </c>
      <c r="AO199" s="230" t="str">
        <f t="shared" si="653"/>
        <v/>
      </c>
      <c r="AP199" s="230" t="str">
        <f t="shared" si="653"/>
        <v/>
      </c>
      <c r="AQ199" s="230" t="str">
        <f t="shared" si="654"/>
        <v/>
      </c>
      <c r="AR199" s="230" t="str">
        <f t="shared" si="654"/>
        <v/>
      </c>
      <c r="AS199" s="230" t="str">
        <f t="shared" si="654"/>
        <v/>
      </c>
      <c r="AT199" s="230" t="str">
        <f t="shared" si="654"/>
        <v/>
      </c>
      <c r="AU199" s="230" t="str">
        <f t="shared" si="654"/>
        <v/>
      </c>
      <c r="AV199" s="230" t="str">
        <f t="shared" si="654"/>
        <v/>
      </c>
      <c r="AW199" s="230" t="str">
        <f t="shared" si="654"/>
        <v/>
      </c>
      <c r="AX199" s="230" t="str">
        <f t="shared" si="654"/>
        <v/>
      </c>
      <c r="AY199" s="230" t="str">
        <f t="shared" si="654"/>
        <v/>
      </c>
      <c r="AZ199" s="230" t="str">
        <f t="shared" si="654"/>
        <v/>
      </c>
      <c r="BA199" s="230" t="str">
        <f t="shared" si="655"/>
        <v/>
      </c>
      <c r="BB199" s="230" t="str">
        <f t="shared" si="655"/>
        <v/>
      </c>
      <c r="BC199" s="230" t="str">
        <f t="shared" si="655"/>
        <v/>
      </c>
      <c r="BD199" s="230" t="str">
        <f t="shared" si="655"/>
        <v/>
      </c>
      <c r="BE199" s="230" t="str">
        <f t="shared" si="655"/>
        <v/>
      </c>
      <c r="BF199" s="230" t="str">
        <f t="shared" si="655"/>
        <v/>
      </c>
      <c r="BG199" s="230" t="str">
        <f t="shared" si="655"/>
        <v/>
      </c>
      <c r="BH199" s="230" t="str">
        <f t="shared" si="655"/>
        <v/>
      </c>
      <c r="BI199" s="230" t="str">
        <f t="shared" si="655"/>
        <v/>
      </c>
      <c r="BJ199" s="230" t="str">
        <f t="shared" si="655"/>
        <v/>
      </c>
      <c r="BN199" s="238">
        <f>'ANVA-MDS'!EV178</f>
        <v>2511.7083569137899</v>
      </c>
      <c r="BS199" s="197"/>
      <c r="BT199" s="197"/>
      <c r="BV199" s="228">
        <v>25</v>
      </c>
      <c r="BW199" s="229" t="str">
        <f t="shared" si="640"/>
        <v>Klein Potro</v>
      </c>
      <c r="BX199" s="230">
        <f t="shared" si="641"/>
        <v>1658.3801169590643</v>
      </c>
      <c r="BY199" s="231" t="str">
        <f t="shared" si="656"/>
        <v>s</v>
      </c>
      <c r="BZ199" s="231" t="str">
        <f t="shared" si="656"/>
        <v>s</v>
      </c>
      <c r="CA199" s="231" t="str">
        <f t="shared" si="656"/>
        <v>s</v>
      </c>
      <c r="CB199" s="231" t="str">
        <f t="shared" si="656"/>
        <v>s</v>
      </c>
      <c r="CC199" s="231" t="str">
        <f t="shared" si="656"/>
        <v>s</v>
      </c>
      <c r="CD199" s="231" t="str">
        <f t="shared" si="656"/>
        <v>s</v>
      </c>
      <c r="CE199" s="231" t="str">
        <f t="shared" si="656"/>
        <v>s</v>
      </c>
      <c r="CF199" s="231" t="str">
        <f t="shared" si="656"/>
        <v>s</v>
      </c>
      <c r="CG199" s="231" t="str">
        <f t="shared" si="656"/>
        <v>s</v>
      </c>
      <c r="CH199" s="231" t="str">
        <f t="shared" si="656"/>
        <v>s</v>
      </c>
      <c r="CI199" s="231" t="str">
        <f t="shared" si="657"/>
        <v>s</v>
      </c>
      <c r="CJ199" s="231" t="str">
        <f t="shared" si="657"/>
        <v>s</v>
      </c>
      <c r="CK199" s="231" t="str">
        <f t="shared" si="657"/>
        <v>s</v>
      </c>
      <c r="CL199" s="231" t="str">
        <f t="shared" si="657"/>
        <v>s</v>
      </c>
      <c r="CM199" s="231" t="str">
        <f t="shared" si="657"/>
        <v>s</v>
      </c>
      <c r="CN199" s="231" t="str">
        <f t="shared" si="657"/>
        <v>s</v>
      </c>
      <c r="CO199" s="231" t="str">
        <f t="shared" si="657"/>
        <v>s</v>
      </c>
      <c r="CP199" s="231" t="str">
        <f t="shared" si="657"/>
        <v>s</v>
      </c>
      <c r="CQ199" s="231" t="str">
        <f t="shared" si="657"/>
        <v>s</v>
      </c>
      <c r="CR199" s="231" t="str">
        <f t="shared" si="657"/>
        <v>s</v>
      </c>
      <c r="CS199" s="231" t="str">
        <f t="shared" si="658"/>
        <v>ns</v>
      </c>
      <c r="CT199" s="231" t="str">
        <f t="shared" si="658"/>
        <v>ns</v>
      </c>
      <c r="CU199" s="231" t="str">
        <f t="shared" si="658"/>
        <v>ns</v>
      </c>
      <c r="CV199" s="231" t="str">
        <f t="shared" si="658"/>
        <v>ns</v>
      </c>
      <c r="CW199" s="231" t="str">
        <f t="shared" si="658"/>
        <v>ns</v>
      </c>
      <c r="CX199" s="231" t="str">
        <f t="shared" si="658"/>
        <v/>
      </c>
      <c r="CY199" s="231" t="str">
        <f t="shared" si="658"/>
        <v/>
      </c>
      <c r="CZ199" s="231" t="str">
        <f t="shared" si="658"/>
        <v/>
      </c>
      <c r="DA199" s="231" t="str">
        <f t="shared" si="658"/>
        <v/>
      </c>
      <c r="DB199" s="231" t="str">
        <f t="shared" si="658"/>
        <v/>
      </c>
      <c r="DC199" s="231" t="str">
        <f t="shared" si="659"/>
        <v/>
      </c>
      <c r="DD199" s="231" t="str">
        <f t="shared" si="659"/>
        <v/>
      </c>
      <c r="DE199" s="231" t="str">
        <f t="shared" si="659"/>
        <v/>
      </c>
      <c r="DF199" s="231" t="str">
        <f t="shared" si="659"/>
        <v/>
      </c>
      <c r="DG199" s="231" t="str">
        <f t="shared" si="659"/>
        <v/>
      </c>
      <c r="DH199" s="231" t="str">
        <f t="shared" si="659"/>
        <v/>
      </c>
      <c r="DI199" s="231" t="str">
        <f t="shared" si="659"/>
        <v/>
      </c>
      <c r="DJ199" s="231" t="str">
        <f t="shared" si="659"/>
        <v/>
      </c>
      <c r="DK199" s="231" t="str">
        <f t="shared" si="659"/>
        <v/>
      </c>
      <c r="DL199" s="231" t="str">
        <f t="shared" si="659"/>
        <v/>
      </c>
      <c r="DM199" s="231" t="str">
        <f t="shared" si="660"/>
        <v/>
      </c>
      <c r="DN199" s="231" t="str">
        <f t="shared" si="660"/>
        <v/>
      </c>
      <c r="DO199" s="231" t="str">
        <f t="shared" si="660"/>
        <v/>
      </c>
      <c r="DP199" s="231" t="str">
        <f t="shared" si="660"/>
        <v/>
      </c>
      <c r="DQ199" s="231" t="str">
        <f t="shared" si="660"/>
        <v/>
      </c>
      <c r="DR199" s="231" t="str">
        <f t="shared" si="660"/>
        <v/>
      </c>
      <c r="DS199" s="231" t="str">
        <f t="shared" si="660"/>
        <v/>
      </c>
      <c r="DT199" s="231" t="str">
        <f t="shared" si="660"/>
        <v/>
      </c>
      <c r="DU199" s="231" t="str">
        <f t="shared" si="660"/>
        <v/>
      </c>
      <c r="DV199" s="231" t="str">
        <f t="shared" si="660"/>
        <v/>
      </c>
      <c r="DW199" s="232"/>
      <c r="DX199" s="232"/>
      <c r="DZ199" s="212">
        <f t="shared" si="544"/>
        <v>26</v>
      </c>
      <c r="EA199" s="224" t="str">
        <f t="shared" si="647"/>
        <v>MS INTA 817</v>
      </c>
      <c r="EB199" s="225">
        <f t="shared" si="650"/>
        <v>0</v>
      </c>
      <c r="EC199" s="225">
        <f t="shared" si="650"/>
        <v>0</v>
      </c>
      <c r="ED199" s="225">
        <f t="shared" si="650"/>
        <v>0</v>
      </c>
      <c r="EE199" s="225">
        <f t="shared" si="650"/>
        <v>0</v>
      </c>
      <c r="EF199" s="225">
        <f t="shared" si="524"/>
        <v>0</v>
      </c>
      <c r="EG199" s="225">
        <f t="shared" si="525"/>
        <v>0</v>
      </c>
      <c r="EH199" s="212"/>
      <c r="EI199" s="214"/>
      <c r="EJ199" s="214"/>
      <c r="EK199" s="214"/>
      <c r="EL199" s="212">
        <f t="shared" si="545"/>
        <v>26</v>
      </c>
      <c r="EM199" s="224" t="str">
        <f t="shared" si="649"/>
        <v>MS INTA 817</v>
      </c>
      <c r="EN199" s="225">
        <f>IFERROR(INDEX(RTO4CF,$EL199,'ANVA-MDS'!EB$7),0)</f>
        <v>3962.1461988304081</v>
      </c>
      <c r="EO199" s="225">
        <f>IFERROR(INDEX(RTO4CF,$EL199,'ANVA-MDS'!EC$7),0)</f>
        <v>3635.2280701754385</v>
      </c>
      <c r="EP199" s="225">
        <f>IFERROR(INDEX(RTO4CF,$EL199,'ANVA-MDS'!ED$7),0)</f>
        <v>4192.2222222222226</v>
      </c>
      <c r="EQ199" s="225">
        <f>IFERROR(INDEX(RTO4CF,$EL199,'ANVA-MDS'!EE$7),0)</f>
        <v>0</v>
      </c>
      <c r="ER199" s="225">
        <f t="shared" si="527"/>
        <v>3</v>
      </c>
      <c r="ES199" s="225">
        <f t="shared" si="528"/>
        <v>11789.596491228069</v>
      </c>
      <c r="ET199" s="212"/>
      <c r="EU199" s="214"/>
      <c r="EV199" s="214"/>
      <c r="EW199" s="214"/>
      <c r="EX199" s="225">
        <f t="shared" si="529"/>
        <v>11789.596491228069</v>
      </c>
      <c r="EY199" s="214"/>
      <c r="EZ199" s="214"/>
    </row>
    <row r="200" spans="1:156" ht="12.75" customHeight="1" x14ac:dyDescent="0.25">
      <c r="J200" s="228">
        <v>26</v>
      </c>
      <c r="K200" s="229" t="str">
        <f t="shared" si="633"/>
        <v>MS INTA 817</v>
      </c>
      <c r="L200" s="230">
        <f t="shared" si="634"/>
        <v>2.4000000000000003E-4</v>
      </c>
      <c r="M200" s="230" t="str">
        <f t="shared" si="651"/>
        <v>ns</v>
      </c>
      <c r="N200" s="230" t="str">
        <f t="shared" si="651"/>
        <v>ns</v>
      </c>
      <c r="O200" s="230" t="str">
        <f t="shared" si="651"/>
        <v>ns</v>
      </c>
      <c r="P200" s="230" t="str">
        <f t="shared" si="651"/>
        <v>ns</v>
      </c>
      <c r="Q200" s="230" t="str">
        <f t="shared" si="651"/>
        <v>ns</v>
      </c>
      <c r="R200" s="230" t="str">
        <f t="shared" si="651"/>
        <v>ns</v>
      </c>
      <c r="S200" s="230" t="str">
        <f t="shared" si="651"/>
        <v>ns</v>
      </c>
      <c r="T200" s="230" t="str">
        <f t="shared" si="651"/>
        <v>ns</v>
      </c>
      <c r="U200" s="230" t="str">
        <f t="shared" si="651"/>
        <v>ns</v>
      </c>
      <c r="V200" s="230" t="str">
        <f t="shared" si="651"/>
        <v>ns</v>
      </c>
      <c r="W200" s="230" t="str">
        <f t="shared" si="652"/>
        <v>ns</v>
      </c>
      <c r="X200" s="230" t="str">
        <f t="shared" si="652"/>
        <v>ns</v>
      </c>
      <c r="Y200" s="230" t="str">
        <f t="shared" si="652"/>
        <v>ns</v>
      </c>
      <c r="Z200" s="230" t="str">
        <f t="shared" si="652"/>
        <v>ns</v>
      </c>
      <c r="AA200" s="230" t="str">
        <f t="shared" si="652"/>
        <v>ns</v>
      </c>
      <c r="AB200" s="230" t="str">
        <f t="shared" si="652"/>
        <v>ns</v>
      </c>
      <c r="AC200" s="230" t="str">
        <f t="shared" si="652"/>
        <v>ns</v>
      </c>
      <c r="AD200" s="230" t="str">
        <f t="shared" si="652"/>
        <v>ns</v>
      </c>
      <c r="AE200" s="230" t="str">
        <f t="shared" si="652"/>
        <v>ns</v>
      </c>
      <c r="AF200" s="230" t="str">
        <f t="shared" si="652"/>
        <v>ns</v>
      </c>
      <c r="AG200" s="230" t="str">
        <f t="shared" si="653"/>
        <v>ns</v>
      </c>
      <c r="AH200" s="230" t="str">
        <f t="shared" si="653"/>
        <v>ns</v>
      </c>
      <c r="AI200" s="230" t="str">
        <f t="shared" si="653"/>
        <v>ns</v>
      </c>
      <c r="AJ200" s="230" t="str">
        <f t="shared" si="653"/>
        <v>ns</v>
      </c>
      <c r="AK200" s="230" t="str">
        <f t="shared" si="653"/>
        <v>ns</v>
      </c>
      <c r="AL200" s="230" t="str">
        <f t="shared" si="653"/>
        <v>ns</v>
      </c>
      <c r="AM200" s="230" t="str">
        <f t="shared" si="653"/>
        <v/>
      </c>
      <c r="AN200" s="230" t="str">
        <f t="shared" si="653"/>
        <v/>
      </c>
      <c r="AO200" s="230" t="str">
        <f t="shared" si="653"/>
        <v/>
      </c>
      <c r="AP200" s="230" t="str">
        <f t="shared" si="653"/>
        <v/>
      </c>
      <c r="AQ200" s="230" t="str">
        <f t="shared" si="654"/>
        <v/>
      </c>
      <c r="AR200" s="230" t="str">
        <f t="shared" si="654"/>
        <v/>
      </c>
      <c r="AS200" s="230" t="str">
        <f t="shared" si="654"/>
        <v/>
      </c>
      <c r="AT200" s="230" t="str">
        <f t="shared" si="654"/>
        <v/>
      </c>
      <c r="AU200" s="230" t="str">
        <f t="shared" si="654"/>
        <v/>
      </c>
      <c r="AV200" s="230" t="str">
        <f t="shared" si="654"/>
        <v/>
      </c>
      <c r="AW200" s="230" t="str">
        <f t="shared" si="654"/>
        <v/>
      </c>
      <c r="AX200" s="230" t="str">
        <f t="shared" si="654"/>
        <v/>
      </c>
      <c r="AY200" s="230" t="str">
        <f t="shared" si="654"/>
        <v/>
      </c>
      <c r="AZ200" s="230" t="str">
        <f t="shared" si="654"/>
        <v/>
      </c>
      <c r="BA200" s="230" t="str">
        <f t="shared" si="655"/>
        <v/>
      </c>
      <c r="BB200" s="230" t="str">
        <f t="shared" si="655"/>
        <v/>
      </c>
      <c r="BC200" s="230" t="str">
        <f t="shared" si="655"/>
        <v/>
      </c>
      <c r="BD200" s="230" t="str">
        <f t="shared" si="655"/>
        <v/>
      </c>
      <c r="BE200" s="230" t="str">
        <f t="shared" si="655"/>
        <v/>
      </c>
      <c r="BF200" s="230" t="str">
        <f t="shared" si="655"/>
        <v/>
      </c>
      <c r="BG200" s="230" t="str">
        <f t="shared" si="655"/>
        <v/>
      </c>
      <c r="BH200" s="230" t="str">
        <f t="shared" si="655"/>
        <v/>
      </c>
      <c r="BI200" s="230" t="str">
        <f t="shared" si="655"/>
        <v/>
      </c>
      <c r="BJ200" s="230" t="str">
        <f t="shared" si="655"/>
        <v/>
      </c>
      <c r="BS200" s="197"/>
      <c r="BT200" s="197"/>
      <c r="BV200" s="228">
        <v>26</v>
      </c>
      <c r="BW200" s="229" t="str">
        <f t="shared" si="640"/>
        <v>Klein Prometeo</v>
      </c>
      <c r="BX200" s="230">
        <f t="shared" si="641"/>
        <v>1639</v>
      </c>
      <c r="BY200" s="231" t="str">
        <f t="shared" si="656"/>
        <v>s</v>
      </c>
      <c r="BZ200" s="231" t="str">
        <f t="shared" si="656"/>
        <v>s</v>
      </c>
      <c r="CA200" s="231" t="str">
        <f t="shared" si="656"/>
        <v>s</v>
      </c>
      <c r="CB200" s="231" t="str">
        <f t="shared" si="656"/>
        <v>s</v>
      </c>
      <c r="CC200" s="231" t="str">
        <f t="shared" si="656"/>
        <v>s</v>
      </c>
      <c r="CD200" s="231" t="str">
        <f t="shared" si="656"/>
        <v>s</v>
      </c>
      <c r="CE200" s="231" t="str">
        <f t="shared" si="656"/>
        <v>s</v>
      </c>
      <c r="CF200" s="231" t="str">
        <f t="shared" si="656"/>
        <v>s</v>
      </c>
      <c r="CG200" s="231" t="str">
        <f t="shared" si="656"/>
        <v>s</v>
      </c>
      <c r="CH200" s="231" t="str">
        <f t="shared" si="656"/>
        <v>s</v>
      </c>
      <c r="CI200" s="231" t="str">
        <f t="shared" si="657"/>
        <v>s</v>
      </c>
      <c r="CJ200" s="231" t="str">
        <f t="shared" si="657"/>
        <v>s</v>
      </c>
      <c r="CK200" s="231" t="str">
        <f t="shared" si="657"/>
        <v>s</v>
      </c>
      <c r="CL200" s="231" t="str">
        <f t="shared" si="657"/>
        <v>s</v>
      </c>
      <c r="CM200" s="231" t="str">
        <f t="shared" si="657"/>
        <v>s</v>
      </c>
      <c r="CN200" s="231" t="str">
        <f t="shared" si="657"/>
        <v>s</v>
      </c>
      <c r="CO200" s="231" t="str">
        <f t="shared" si="657"/>
        <v>s</v>
      </c>
      <c r="CP200" s="231" t="str">
        <f t="shared" si="657"/>
        <v>s</v>
      </c>
      <c r="CQ200" s="231" t="str">
        <f t="shared" si="657"/>
        <v>s</v>
      </c>
      <c r="CR200" s="231" t="str">
        <f t="shared" si="657"/>
        <v>s</v>
      </c>
      <c r="CS200" s="231" t="str">
        <f t="shared" si="658"/>
        <v>ns</v>
      </c>
      <c r="CT200" s="231" t="str">
        <f t="shared" si="658"/>
        <v>ns</v>
      </c>
      <c r="CU200" s="231" t="str">
        <f t="shared" si="658"/>
        <v>ns</v>
      </c>
      <c r="CV200" s="231" t="str">
        <f t="shared" si="658"/>
        <v>ns</v>
      </c>
      <c r="CW200" s="231" t="str">
        <f t="shared" si="658"/>
        <v>ns</v>
      </c>
      <c r="CX200" s="231" t="str">
        <f t="shared" si="658"/>
        <v>ns</v>
      </c>
      <c r="CY200" s="231" t="str">
        <f t="shared" si="658"/>
        <v/>
      </c>
      <c r="CZ200" s="231" t="str">
        <f t="shared" si="658"/>
        <v/>
      </c>
      <c r="DA200" s="231" t="str">
        <f t="shared" si="658"/>
        <v/>
      </c>
      <c r="DB200" s="231" t="str">
        <f t="shared" si="658"/>
        <v/>
      </c>
      <c r="DC200" s="231" t="str">
        <f t="shared" si="659"/>
        <v/>
      </c>
      <c r="DD200" s="231" t="str">
        <f t="shared" si="659"/>
        <v/>
      </c>
      <c r="DE200" s="231" t="str">
        <f t="shared" si="659"/>
        <v/>
      </c>
      <c r="DF200" s="231" t="str">
        <f t="shared" si="659"/>
        <v/>
      </c>
      <c r="DG200" s="231" t="str">
        <f t="shared" si="659"/>
        <v/>
      </c>
      <c r="DH200" s="231" t="str">
        <f t="shared" si="659"/>
        <v/>
      </c>
      <c r="DI200" s="231" t="str">
        <f t="shared" si="659"/>
        <v/>
      </c>
      <c r="DJ200" s="231" t="str">
        <f t="shared" si="659"/>
        <v/>
      </c>
      <c r="DK200" s="231" t="str">
        <f t="shared" si="659"/>
        <v/>
      </c>
      <c r="DL200" s="231" t="str">
        <f t="shared" si="659"/>
        <v/>
      </c>
      <c r="DM200" s="231" t="str">
        <f t="shared" si="660"/>
        <v/>
      </c>
      <c r="DN200" s="231" t="str">
        <f t="shared" si="660"/>
        <v/>
      </c>
      <c r="DO200" s="231" t="str">
        <f t="shared" si="660"/>
        <v/>
      </c>
      <c r="DP200" s="231" t="str">
        <f t="shared" si="660"/>
        <v/>
      </c>
      <c r="DQ200" s="231" t="str">
        <f t="shared" si="660"/>
        <v/>
      </c>
      <c r="DR200" s="231" t="str">
        <f t="shared" si="660"/>
        <v/>
      </c>
      <c r="DS200" s="231" t="str">
        <f t="shared" si="660"/>
        <v/>
      </c>
      <c r="DT200" s="231" t="str">
        <f t="shared" si="660"/>
        <v/>
      </c>
      <c r="DU200" s="231" t="str">
        <f t="shared" si="660"/>
        <v/>
      </c>
      <c r="DV200" s="231" t="str">
        <f t="shared" si="660"/>
        <v/>
      </c>
      <c r="DW200" s="232"/>
      <c r="DX200" s="232"/>
      <c r="DY200" s="243"/>
      <c r="DZ200" s="212">
        <f t="shared" si="544"/>
        <v>27</v>
      </c>
      <c r="EA200" s="224" t="str">
        <f t="shared" si="647"/>
        <v>PAMPERO</v>
      </c>
      <c r="EB200" s="225">
        <f t="shared" si="650"/>
        <v>0</v>
      </c>
      <c r="EC200" s="225">
        <f t="shared" si="650"/>
        <v>0</v>
      </c>
      <c r="ED200" s="225">
        <f t="shared" si="650"/>
        <v>0</v>
      </c>
      <c r="EE200" s="225">
        <f t="shared" si="650"/>
        <v>0</v>
      </c>
      <c r="EF200" s="225">
        <f t="shared" si="524"/>
        <v>0</v>
      </c>
      <c r="EG200" s="225">
        <f t="shared" si="525"/>
        <v>0</v>
      </c>
      <c r="EH200" s="212"/>
      <c r="EI200" s="214"/>
      <c r="EJ200" s="214"/>
      <c r="EK200" s="214"/>
      <c r="EL200" s="212">
        <f t="shared" si="545"/>
        <v>27</v>
      </c>
      <c r="EM200" s="224" t="str">
        <f t="shared" si="649"/>
        <v>PAMPERO</v>
      </c>
      <c r="EN200" s="225">
        <f>IFERROR(INDEX(RTO4CF,$EL200,'ANVA-MDS'!EB$7),0)</f>
        <v>2350.9766081871339</v>
      </c>
      <c r="EO200" s="225">
        <f>IFERROR(INDEX(RTO4CF,$EL200,'ANVA-MDS'!EC$7),0)</f>
        <v>2257.7660818713448</v>
      </c>
      <c r="EP200" s="225">
        <f>IFERROR(INDEX(RTO4CF,$EL200,'ANVA-MDS'!ED$7),0)</f>
        <v>2493.1520467836258</v>
      </c>
      <c r="EQ200" s="225">
        <f>IFERROR(INDEX(RTO4CF,$EL200,'ANVA-MDS'!EE$7),0)</f>
        <v>0</v>
      </c>
      <c r="ER200" s="225">
        <f t="shared" si="527"/>
        <v>3</v>
      </c>
      <c r="ES200" s="225">
        <f t="shared" si="528"/>
        <v>7101.894736842105</v>
      </c>
      <c r="ET200" s="212"/>
      <c r="EU200" s="214"/>
      <c r="EV200" s="214"/>
      <c r="EW200" s="214"/>
      <c r="EX200" s="225">
        <f t="shared" si="529"/>
        <v>7101.894736842105</v>
      </c>
      <c r="EY200" s="214"/>
      <c r="EZ200" s="214"/>
    </row>
    <row r="201" spans="1:156" ht="12.75" customHeight="1" x14ac:dyDescent="0.25">
      <c r="J201" s="228">
        <v>27</v>
      </c>
      <c r="K201" s="229" t="str">
        <f t="shared" si="633"/>
        <v>PAMPERO</v>
      </c>
      <c r="L201" s="230">
        <f t="shared" si="634"/>
        <v>2.3000000000000001E-4</v>
      </c>
      <c r="M201" s="230" t="str">
        <f t="shared" si="651"/>
        <v>ns</v>
      </c>
      <c r="N201" s="230" t="str">
        <f t="shared" si="651"/>
        <v>ns</v>
      </c>
      <c r="O201" s="230" t="str">
        <f t="shared" si="651"/>
        <v>ns</v>
      </c>
      <c r="P201" s="230" t="str">
        <f t="shared" si="651"/>
        <v>ns</v>
      </c>
      <c r="Q201" s="230" t="str">
        <f t="shared" si="651"/>
        <v>ns</v>
      </c>
      <c r="R201" s="230" t="str">
        <f t="shared" si="651"/>
        <v>ns</v>
      </c>
      <c r="S201" s="230" t="str">
        <f t="shared" si="651"/>
        <v>ns</v>
      </c>
      <c r="T201" s="230" t="str">
        <f t="shared" si="651"/>
        <v>ns</v>
      </c>
      <c r="U201" s="230" t="str">
        <f t="shared" si="651"/>
        <v>ns</v>
      </c>
      <c r="V201" s="230" t="str">
        <f t="shared" si="651"/>
        <v>ns</v>
      </c>
      <c r="W201" s="230" t="str">
        <f t="shared" si="652"/>
        <v>ns</v>
      </c>
      <c r="X201" s="230" t="str">
        <f t="shared" si="652"/>
        <v>ns</v>
      </c>
      <c r="Y201" s="230" t="str">
        <f t="shared" si="652"/>
        <v>ns</v>
      </c>
      <c r="Z201" s="230" t="str">
        <f t="shared" si="652"/>
        <v>ns</v>
      </c>
      <c r="AA201" s="230" t="str">
        <f t="shared" si="652"/>
        <v>ns</v>
      </c>
      <c r="AB201" s="230" t="str">
        <f t="shared" si="652"/>
        <v>ns</v>
      </c>
      <c r="AC201" s="230" t="str">
        <f t="shared" si="652"/>
        <v>ns</v>
      </c>
      <c r="AD201" s="230" t="str">
        <f t="shared" si="652"/>
        <v>ns</v>
      </c>
      <c r="AE201" s="230" t="str">
        <f t="shared" si="652"/>
        <v>ns</v>
      </c>
      <c r="AF201" s="230" t="str">
        <f t="shared" si="652"/>
        <v>ns</v>
      </c>
      <c r="AG201" s="230" t="str">
        <f t="shared" si="653"/>
        <v>ns</v>
      </c>
      <c r="AH201" s="230" t="str">
        <f t="shared" si="653"/>
        <v>ns</v>
      </c>
      <c r="AI201" s="230" t="str">
        <f t="shared" si="653"/>
        <v>ns</v>
      </c>
      <c r="AJ201" s="230" t="str">
        <f t="shared" si="653"/>
        <v>ns</v>
      </c>
      <c r="AK201" s="230" t="str">
        <f t="shared" si="653"/>
        <v>ns</v>
      </c>
      <c r="AL201" s="230" t="str">
        <f t="shared" si="653"/>
        <v>ns</v>
      </c>
      <c r="AM201" s="230" t="str">
        <f t="shared" si="653"/>
        <v>ns</v>
      </c>
      <c r="AN201" s="230" t="str">
        <f t="shared" si="653"/>
        <v/>
      </c>
      <c r="AO201" s="230" t="str">
        <f t="shared" si="653"/>
        <v/>
      </c>
      <c r="AP201" s="230" t="str">
        <f t="shared" si="653"/>
        <v/>
      </c>
      <c r="AQ201" s="230" t="str">
        <f t="shared" si="654"/>
        <v/>
      </c>
      <c r="AR201" s="230" t="str">
        <f t="shared" si="654"/>
        <v/>
      </c>
      <c r="AS201" s="230" t="str">
        <f t="shared" si="654"/>
        <v/>
      </c>
      <c r="AT201" s="230" t="str">
        <f t="shared" si="654"/>
        <v/>
      </c>
      <c r="AU201" s="230" t="str">
        <f t="shared" si="654"/>
        <v/>
      </c>
      <c r="AV201" s="230" t="str">
        <f t="shared" si="654"/>
        <v/>
      </c>
      <c r="AW201" s="230" t="str">
        <f t="shared" si="654"/>
        <v/>
      </c>
      <c r="AX201" s="230" t="str">
        <f t="shared" si="654"/>
        <v/>
      </c>
      <c r="AY201" s="230" t="str">
        <f t="shared" si="654"/>
        <v/>
      </c>
      <c r="AZ201" s="230" t="str">
        <f t="shared" si="654"/>
        <v/>
      </c>
      <c r="BA201" s="230" t="str">
        <f t="shared" si="655"/>
        <v/>
      </c>
      <c r="BB201" s="230" t="str">
        <f t="shared" si="655"/>
        <v/>
      </c>
      <c r="BC201" s="230" t="str">
        <f t="shared" si="655"/>
        <v/>
      </c>
      <c r="BD201" s="230" t="str">
        <f t="shared" si="655"/>
        <v/>
      </c>
      <c r="BE201" s="230" t="str">
        <f t="shared" si="655"/>
        <v/>
      </c>
      <c r="BF201" s="230" t="str">
        <f t="shared" si="655"/>
        <v/>
      </c>
      <c r="BG201" s="230" t="str">
        <f t="shared" si="655"/>
        <v/>
      </c>
      <c r="BH201" s="230" t="str">
        <f t="shared" si="655"/>
        <v/>
      </c>
      <c r="BI201" s="230" t="str">
        <f t="shared" si="655"/>
        <v/>
      </c>
      <c r="BJ201" s="230" t="str">
        <f t="shared" si="655"/>
        <v/>
      </c>
      <c r="BS201" s="197"/>
      <c r="BT201" s="197"/>
      <c r="BV201" s="228">
        <v>27</v>
      </c>
      <c r="BW201" s="229" t="str">
        <f t="shared" si="640"/>
        <v>Buck Fulgor</v>
      </c>
      <c r="BX201" s="230">
        <f t="shared" si="641"/>
        <v>1509.8206627680311</v>
      </c>
      <c r="BY201" s="231" t="str">
        <f t="shared" si="656"/>
        <v>s</v>
      </c>
      <c r="BZ201" s="231" t="str">
        <f t="shared" si="656"/>
        <v>s</v>
      </c>
      <c r="CA201" s="231" t="str">
        <f t="shared" si="656"/>
        <v>s</v>
      </c>
      <c r="CB201" s="231" t="str">
        <f t="shared" si="656"/>
        <v>s</v>
      </c>
      <c r="CC201" s="231" t="str">
        <f t="shared" si="656"/>
        <v>s</v>
      </c>
      <c r="CD201" s="231" t="str">
        <f t="shared" si="656"/>
        <v>s</v>
      </c>
      <c r="CE201" s="231" t="str">
        <f t="shared" si="656"/>
        <v>s</v>
      </c>
      <c r="CF201" s="231" t="str">
        <f t="shared" si="656"/>
        <v>s</v>
      </c>
      <c r="CG201" s="231" t="str">
        <f t="shared" si="656"/>
        <v>s</v>
      </c>
      <c r="CH201" s="231" t="str">
        <f t="shared" si="656"/>
        <v>s</v>
      </c>
      <c r="CI201" s="231" t="str">
        <f t="shared" si="657"/>
        <v>s</v>
      </c>
      <c r="CJ201" s="231" t="str">
        <f t="shared" si="657"/>
        <v>s</v>
      </c>
      <c r="CK201" s="231" t="str">
        <f t="shared" si="657"/>
        <v>s</v>
      </c>
      <c r="CL201" s="231" t="str">
        <f t="shared" si="657"/>
        <v>s</v>
      </c>
      <c r="CM201" s="231" t="str">
        <f t="shared" si="657"/>
        <v>s</v>
      </c>
      <c r="CN201" s="231" t="str">
        <f t="shared" si="657"/>
        <v>s</v>
      </c>
      <c r="CO201" s="231" t="str">
        <f t="shared" si="657"/>
        <v>s</v>
      </c>
      <c r="CP201" s="231" t="str">
        <f t="shared" si="657"/>
        <v>s</v>
      </c>
      <c r="CQ201" s="231" t="str">
        <f t="shared" si="657"/>
        <v>s</v>
      </c>
      <c r="CR201" s="231" t="str">
        <f t="shared" si="657"/>
        <v>s</v>
      </c>
      <c r="CS201" s="231" t="str">
        <f t="shared" si="658"/>
        <v>s</v>
      </c>
      <c r="CT201" s="231" t="str">
        <f t="shared" si="658"/>
        <v>s</v>
      </c>
      <c r="CU201" s="231" t="str">
        <f t="shared" si="658"/>
        <v>ns</v>
      </c>
      <c r="CV201" s="231" t="str">
        <f t="shared" si="658"/>
        <v>ns</v>
      </c>
      <c r="CW201" s="231" t="str">
        <f t="shared" si="658"/>
        <v>ns</v>
      </c>
      <c r="CX201" s="231" t="str">
        <f t="shared" si="658"/>
        <v>ns</v>
      </c>
      <c r="CY201" s="231" t="str">
        <f t="shared" si="658"/>
        <v>ns</v>
      </c>
      <c r="CZ201" s="231" t="str">
        <f t="shared" si="658"/>
        <v/>
      </c>
      <c r="DA201" s="231" t="str">
        <f t="shared" si="658"/>
        <v/>
      </c>
      <c r="DB201" s="231" t="str">
        <f t="shared" si="658"/>
        <v/>
      </c>
      <c r="DC201" s="231" t="str">
        <f t="shared" si="659"/>
        <v/>
      </c>
      <c r="DD201" s="231" t="str">
        <f t="shared" si="659"/>
        <v/>
      </c>
      <c r="DE201" s="231" t="str">
        <f t="shared" si="659"/>
        <v/>
      </c>
      <c r="DF201" s="231" t="str">
        <f t="shared" si="659"/>
        <v/>
      </c>
      <c r="DG201" s="231" t="str">
        <f t="shared" si="659"/>
        <v/>
      </c>
      <c r="DH201" s="231" t="str">
        <f t="shared" si="659"/>
        <v/>
      </c>
      <c r="DI201" s="231" t="str">
        <f t="shared" si="659"/>
        <v/>
      </c>
      <c r="DJ201" s="231" t="str">
        <f t="shared" si="659"/>
        <v/>
      </c>
      <c r="DK201" s="231" t="str">
        <f t="shared" si="659"/>
        <v/>
      </c>
      <c r="DL201" s="231" t="str">
        <f t="shared" si="659"/>
        <v/>
      </c>
      <c r="DM201" s="231" t="str">
        <f t="shared" si="660"/>
        <v/>
      </c>
      <c r="DN201" s="231" t="str">
        <f t="shared" si="660"/>
        <v/>
      </c>
      <c r="DO201" s="231" t="str">
        <f t="shared" si="660"/>
        <v/>
      </c>
      <c r="DP201" s="231" t="str">
        <f t="shared" si="660"/>
        <v/>
      </c>
      <c r="DQ201" s="231" t="str">
        <f t="shared" si="660"/>
        <v/>
      </c>
      <c r="DR201" s="231" t="str">
        <f t="shared" si="660"/>
        <v/>
      </c>
      <c r="DS201" s="231" t="str">
        <f t="shared" si="660"/>
        <v/>
      </c>
      <c r="DT201" s="231" t="str">
        <f t="shared" si="660"/>
        <v/>
      </c>
      <c r="DU201" s="231" t="str">
        <f t="shared" si="660"/>
        <v/>
      </c>
      <c r="DV201" s="231" t="str">
        <f t="shared" si="660"/>
        <v/>
      </c>
      <c r="DW201" s="232"/>
      <c r="DX201" s="232"/>
      <c r="DZ201" s="212">
        <f t="shared" si="544"/>
        <v>28</v>
      </c>
      <c r="EA201" s="224" t="str">
        <f t="shared" si="647"/>
        <v>SY 330</v>
      </c>
      <c r="EB201" s="225">
        <f t="shared" si="650"/>
        <v>0</v>
      </c>
      <c r="EC201" s="225">
        <f t="shared" si="650"/>
        <v>0</v>
      </c>
      <c r="ED201" s="225">
        <f t="shared" si="650"/>
        <v>0</v>
      </c>
      <c r="EE201" s="225">
        <f t="shared" si="650"/>
        <v>0</v>
      </c>
      <c r="EF201" s="225">
        <f t="shared" si="524"/>
        <v>0</v>
      </c>
      <c r="EG201" s="225">
        <f t="shared" si="525"/>
        <v>0</v>
      </c>
      <c r="EH201" s="212"/>
      <c r="EI201" s="212"/>
      <c r="EJ201" s="212"/>
      <c r="EK201" s="214"/>
      <c r="EL201" s="212">
        <f t="shared" si="545"/>
        <v>28</v>
      </c>
      <c r="EM201" s="224" t="str">
        <f t="shared" si="649"/>
        <v>SY 330</v>
      </c>
      <c r="EN201" s="225">
        <f>IFERROR(INDEX(RTO4CF,$EL201,'ANVA-MDS'!EB$7),0)</f>
        <v>3633.1578947368416</v>
      </c>
      <c r="EO201" s="225">
        <f>IFERROR(INDEX(RTO4CF,$EL201,'ANVA-MDS'!EC$7),0)</f>
        <v>3343.333333333333</v>
      </c>
      <c r="EP201" s="225">
        <f>IFERROR(INDEX(RTO4CF,$EL201,'ANVA-MDS'!ED$7),0)</f>
        <v>3442.8070175438593</v>
      </c>
      <c r="EQ201" s="225">
        <f>IFERROR(INDEX(RTO4CF,$EL201,'ANVA-MDS'!EE$7),0)</f>
        <v>0</v>
      </c>
      <c r="ER201" s="225">
        <f t="shared" si="527"/>
        <v>3</v>
      </c>
      <c r="ES201" s="225">
        <f t="shared" si="528"/>
        <v>10419.298245614034</v>
      </c>
      <c r="ET201" s="212"/>
      <c r="EU201" s="212"/>
      <c r="EV201" s="212"/>
      <c r="EW201" s="214"/>
      <c r="EX201" s="225">
        <f t="shared" si="529"/>
        <v>10419.298245614034</v>
      </c>
      <c r="EY201" s="214"/>
      <c r="EZ201" s="214"/>
    </row>
    <row r="202" spans="1:156" ht="12.75" customHeight="1" x14ac:dyDescent="0.25">
      <c r="J202" s="228">
        <v>28</v>
      </c>
      <c r="K202" s="229" t="str">
        <f t="shared" si="633"/>
        <v>SY 330</v>
      </c>
      <c r="L202" s="230">
        <f t="shared" si="634"/>
        <v>2.2000000000000001E-4</v>
      </c>
      <c r="M202" s="230" t="str">
        <f t="shared" si="651"/>
        <v>ns</v>
      </c>
      <c r="N202" s="230" t="str">
        <f t="shared" si="651"/>
        <v>ns</v>
      </c>
      <c r="O202" s="230" t="str">
        <f t="shared" si="651"/>
        <v>ns</v>
      </c>
      <c r="P202" s="230" t="str">
        <f t="shared" si="651"/>
        <v>ns</v>
      </c>
      <c r="Q202" s="230" t="str">
        <f t="shared" si="651"/>
        <v>ns</v>
      </c>
      <c r="R202" s="230" t="str">
        <f t="shared" si="651"/>
        <v>ns</v>
      </c>
      <c r="S202" s="230" t="str">
        <f t="shared" si="651"/>
        <v>ns</v>
      </c>
      <c r="T202" s="230" t="str">
        <f t="shared" si="651"/>
        <v>ns</v>
      </c>
      <c r="U202" s="230" t="str">
        <f t="shared" si="651"/>
        <v>ns</v>
      </c>
      <c r="V202" s="230" t="str">
        <f t="shared" si="651"/>
        <v>ns</v>
      </c>
      <c r="W202" s="230" t="str">
        <f t="shared" si="652"/>
        <v>ns</v>
      </c>
      <c r="X202" s="230" t="str">
        <f t="shared" si="652"/>
        <v>ns</v>
      </c>
      <c r="Y202" s="230" t="str">
        <f t="shared" si="652"/>
        <v>ns</v>
      </c>
      <c r="Z202" s="230" t="str">
        <f t="shared" si="652"/>
        <v>ns</v>
      </c>
      <c r="AA202" s="230" t="str">
        <f t="shared" si="652"/>
        <v>ns</v>
      </c>
      <c r="AB202" s="230" t="str">
        <f t="shared" si="652"/>
        <v>ns</v>
      </c>
      <c r="AC202" s="230" t="str">
        <f t="shared" si="652"/>
        <v>ns</v>
      </c>
      <c r="AD202" s="230" t="str">
        <f t="shared" si="652"/>
        <v>ns</v>
      </c>
      <c r="AE202" s="230" t="str">
        <f t="shared" si="652"/>
        <v>ns</v>
      </c>
      <c r="AF202" s="230" t="str">
        <f t="shared" si="652"/>
        <v>ns</v>
      </c>
      <c r="AG202" s="230" t="str">
        <f t="shared" si="653"/>
        <v>ns</v>
      </c>
      <c r="AH202" s="230" t="str">
        <f t="shared" si="653"/>
        <v>ns</v>
      </c>
      <c r="AI202" s="230" t="str">
        <f t="shared" si="653"/>
        <v>ns</v>
      </c>
      <c r="AJ202" s="230" t="str">
        <f t="shared" si="653"/>
        <v>ns</v>
      </c>
      <c r="AK202" s="230" t="str">
        <f t="shared" si="653"/>
        <v>ns</v>
      </c>
      <c r="AL202" s="230" t="str">
        <f t="shared" si="653"/>
        <v>ns</v>
      </c>
      <c r="AM202" s="230" t="str">
        <f t="shared" si="653"/>
        <v>ns</v>
      </c>
      <c r="AN202" s="230" t="str">
        <f t="shared" si="653"/>
        <v>ns</v>
      </c>
      <c r="AO202" s="230" t="str">
        <f t="shared" si="653"/>
        <v/>
      </c>
      <c r="AP202" s="230" t="str">
        <f t="shared" si="653"/>
        <v/>
      </c>
      <c r="AQ202" s="230" t="str">
        <f t="shared" si="654"/>
        <v/>
      </c>
      <c r="AR202" s="230" t="str">
        <f t="shared" si="654"/>
        <v/>
      </c>
      <c r="AS202" s="230" t="str">
        <f t="shared" si="654"/>
        <v/>
      </c>
      <c r="AT202" s="230" t="str">
        <f t="shared" si="654"/>
        <v/>
      </c>
      <c r="AU202" s="230" t="str">
        <f t="shared" si="654"/>
        <v/>
      </c>
      <c r="AV202" s="230" t="str">
        <f t="shared" si="654"/>
        <v/>
      </c>
      <c r="AW202" s="230" t="str">
        <f t="shared" si="654"/>
        <v/>
      </c>
      <c r="AX202" s="230" t="str">
        <f t="shared" si="654"/>
        <v/>
      </c>
      <c r="AY202" s="230" t="str">
        <f t="shared" si="654"/>
        <v/>
      </c>
      <c r="AZ202" s="230" t="str">
        <f t="shared" si="654"/>
        <v/>
      </c>
      <c r="BA202" s="230" t="str">
        <f t="shared" si="655"/>
        <v/>
      </c>
      <c r="BB202" s="230" t="str">
        <f t="shared" si="655"/>
        <v/>
      </c>
      <c r="BC202" s="230" t="str">
        <f t="shared" si="655"/>
        <v/>
      </c>
      <c r="BD202" s="230" t="str">
        <f t="shared" si="655"/>
        <v/>
      </c>
      <c r="BE202" s="230" t="str">
        <f t="shared" si="655"/>
        <v/>
      </c>
      <c r="BF202" s="230" t="str">
        <f t="shared" si="655"/>
        <v/>
      </c>
      <c r="BG202" s="230" t="str">
        <f t="shared" si="655"/>
        <v/>
      </c>
      <c r="BH202" s="230" t="str">
        <f t="shared" si="655"/>
        <v/>
      </c>
      <c r="BI202" s="230" t="str">
        <f t="shared" si="655"/>
        <v/>
      </c>
      <c r="BJ202" s="230" t="str">
        <f t="shared" si="655"/>
        <v/>
      </c>
      <c r="BS202" s="197"/>
      <c r="BT202" s="197"/>
      <c r="BV202" s="228">
        <v>28</v>
      </c>
      <c r="BW202" s="229" t="str">
        <f t="shared" si="640"/>
        <v>Buck Saeta</v>
      </c>
      <c r="BX202" s="230">
        <f t="shared" si="641"/>
        <v>1437.3684210526314</v>
      </c>
      <c r="BY202" s="231" t="str">
        <f t="shared" si="656"/>
        <v>s</v>
      </c>
      <c r="BZ202" s="231" t="str">
        <f t="shared" si="656"/>
        <v>s</v>
      </c>
      <c r="CA202" s="231" t="str">
        <f t="shared" si="656"/>
        <v>s</v>
      </c>
      <c r="CB202" s="231" t="str">
        <f t="shared" si="656"/>
        <v>s</v>
      </c>
      <c r="CC202" s="231" t="str">
        <f t="shared" si="656"/>
        <v>s</v>
      </c>
      <c r="CD202" s="231" t="str">
        <f t="shared" si="656"/>
        <v>s</v>
      </c>
      <c r="CE202" s="231" t="str">
        <f t="shared" si="656"/>
        <v>s</v>
      </c>
      <c r="CF202" s="231" t="str">
        <f t="shared" si="656"/>
        <v>s</v>
      </c>
      <c r="CG202" s="231" t="str">
        <f t="shared" si="656"/>
        <v>s</v>
      </c>
      <c r="CH202" s="231" t="str">
        <f t="shared" si="656"/>
        <v>s</v>
      </c>
      <c r="CI202" s="231" t="str">
        <f t="shared" si="657"/>
        <v>s</v>
      </c>
      <c r="CJ202" s="231" t="str">
        <f t="shared" si="657"/>
        <v>s</v>
      </c>
      <c r="CK202" s="231" t="str">
        <f t="shared" si="657"/>
        <v>s</v>
      </c>
      <c r="CL202" s="231" t="str">
        <f t="shared" si="657"/>
        <v>s</v>
      </c>
      <c r="CM202" s="231" t="str">
        <f t="shared" si="657"/>
        <v>s</v>
      </c>
      <c r="CN202" s="231" t="str">
        <f t="shared" si="657"/>
        <v>s</v>
      </c>
      <c r="CO202" s="231" t="str">
        <f t="shared" si="657"/>
        <v>s</v>
      </c>
      <c r="CP202" s="231" t="str">
        <f t="shared" si="657"/>
        <v>s</v>
      </c>
      <c r="CQ202" s="231" t="str">
        <f t="shared" si="657"/>
        <v>s</v>
      </c>
      <c r="CR202" s="231" t="str">
        <f t="shared" si="657"/>
        <v>s</v>
      </c>
      <c r="CS202" s="231" t="str">
        <f t="shared" si="658"/>
        <v>s</v>
      </c>
      <c r="CT202" s="231" t="str">
        <f t="shared" si="658"/>
        <v>s</v>
      </c>
      <c r="CU202" s="231" t="str">
        <f t="shared" si="658"/>
        <v>s</v>
      </c>
      <c r="CV202" s="231" t="str">
        <f t="shared" si="658"/>
        <v>ns</v>
      </c>
      <c r="CW202" s="231" t="str">
        <f t="shared" si="658"/>
        <v>ns</v>
      </c>
      <c r="CX202" s="231" t="str">
        <f t="shared" si="658"/>
        <v>ns</v>
      </c>
      <c r="CY202" s="231" t="str">
        <f t="shared" si="658"/>
        <v>ns</v>
      </c>
      <c r="CZ202" s="231" t="str">
        <f t="shared" si="658"/>
        <v>ns</v>
      </c>
      <c r="DA202" s="231" t="str">
        <f t="shared" si="658"/>
        <v/>
      </c>
      <c r="DB202" s="231" t="str">
        <f t="shared" si="658"/>
        <v/>
      </c>
      <c r="DC202" s="231" t="str">
        <f t="shared" si="659"/>
        <v/>
      </c>
      <c r="DD202" s="231" t="str">
        <f t="shared" si="659"/>
        <v/>
      </c>
      <c r="DE202" s="231" t="str">
        <f t="shared" si="659"/>
        <v/>
      </c>
      <c r="DF202" s="231" t="str">
        <f t="shared" si="659"/>
        <v/>
      </c>
      <c r="DG202" s="231" t="str">
        <f t="shared" si="659"/>
        <v/>
      </c>
      <c r="DH202" s="231" t="str">
        <f t="shared" si="659"/>
        <v/>
      </c>
      <c r="DI202" s="231" t="str">
        <f t="shared" si="659"/>
        <v/>
      </c>
      <c r="DJ202" s="231" t="str">
        <f t="shared" si="659"/>
        <v/>
      </c>
      <c r="DK202" s="231" t="str">
        <f t="shared" si="659"/>
        <v/>
      </c>
      <c r="DL202" s="231" t="str">
        <f t="shared" si="659"/>
        <v/>
      </c>
      <c r="DM202" s="231" t="str">
        <f t="shared" si="660"/>
        <v/>
      </c>
      <c r="DN202" s="231" t="str">
        <f t="shared" si="660"/>
        <v/>
      </c>
      <c r="DO202" s="231" t="str">
        <f t="shared" si="660"/>
        <v/>
      </c>
      <c r="DP202" s="231" t="str">
        <f t="shared" si="660"/>
        <v/>
      </c>
      <c r="DQ202" s="231" t="str">
        <f t="shared" si="660"/>
        <v/>
      </c>
      <c r="DR202" s="231" t="str">
        <f t="shared" si="660"/>
        <v/>
      </c>
      <c r="DS202" s="231" t="str">
        <f t="shared" si="660"/>
        <v/>
      </c>
      <c r="DT202" s="231" t="str">
        <f t="shared" si="660"/>
        <v/>
      </c>
      <c r="DU202" s="231" t="str">
        <f t="shared" si="660"/>
        <v/>
      </c>
      <c r="DV202" s="231" t="str">
        <f t="shared" si="660"/>
        <v/>
      </c>
      <c r="DW202" s="232"/>
      <c r="DX202" s="232"/>
      <c r="DZ202" s="212">
        <f t="shared" si="544"/>
        <v>29</v>
      </c>
      <c r="EA202" s="224" t="str">
        <f t="shared" si="647"/>
        <v>Tuc Elitte 17</v>
      </c>
      <c r="EB202" s="225">
        <f t="shared" si="650"/>
        <v>0</v>
      </c>
      <c r="EC202" s="225">
        <f t="shared" si="650"/>
        <v>0</v>
      </c>
      <c r="ED202" s="225">
        <f t="shared" si="650"/>
        <v>0</v>
      </c>
      <c r="EE202" s="225">
        <f t="shared" si="650"/>
        <v>0</v>
      </c>
      <c r="EF202" s="225">
        <f t="shared" si="524"/>
        <v>0</v>
      </c>
      <c r="EG202" s="225">
        <f t="shared" si="525"/>
        <v>0</v>
      </c>
      <c r="EH202" s="212"/>
      <c r="EI202" s="212"/>
      <c r="EJ202" s="212"/>
      <c r="EK202" s="214"/>
      <c r="EL202" s="212">
        <f t="shared" si="545"/>
        <v>29</v>
      </c>
      <c r="EM202" s="224" t="str">
        <f t="shared" si="649"/>
        <v>Tuc Elitte 17</v>
      </c>
      <c r="EN202" s="225">
        <f>IFERROR(INDEX(RTO4CF,$EL202,'ANVA-MDS'!EB$7),0)</f>
        <v>3485.4970760233919</v>
      </c>
      <c r="EO202" s="225">
        <f>IFERROR(INDEX(RTO4CF,$EL202,'ANVA-MDS'!EC$7),0)</f>
        <v>2533.0994152046783</v>
      </c>
      <c r="EP202" s="225">
        <f>IFERROR(INDEX(RTO4CF,$EL202,'ANVA-MDS'!ED$7),0)</f>
        <v>3282.9005847953217</v>
      </c>
      <c r="EQ202" s="225">
        <f>IFERROR(INDEX(RTO4CF,$EL202,'ANVA-MDS'!EE$7),0)</f>
        <v>0</v>
      </c>
      <c r="ER202" s="225">
        <f t="shared" si="527"/>
        <v>3</v>
      </c>
      <c r="ES202" s="225">
        <f t="shared" si="528"/>
        <v>9301.4970760233919</v>
      </c>
      <c r="ET202" s="212"/>
      <c r="EU202" s="212"/>
      <c r="EV202" s="212"/>
      <c r="EW202" s="214"/>
      <c r="EX202" s="225">
        <f t="shared" si="529"/>
        <v>9301.4970760233919</v>
      </c>
      <c r="EY202" s="214"/>
      <c r="EZ202" s="214"/>
    </row>
    <row r="203" spans="1:156" ht="12.75" customHeight="1" x14ac:dyDescent="0.25">
      <c r="J203" s="228">
        <v>29</v>
      </c>
      <c r="K203" s="229" t="str">
        <f t="shared" si="633"/>
        <v>Tuc Elitte 17</v>
      </c>
      <c r="L203" s="230">
        <f t="shared" si="634"/>
        <v>2.1000000000000001E-4</v>
      </c>
      <c r="M203" s="230" t="str">
        <f t="shared" si="651"/>
        <v>ns</v>
      </c>
      <c r="N203" s="230" t="str">
        <f t="shared" si="651"/>
        <v>ns</v>
      </c>
      <c r="O203" s="230" t="str">
        <f t="shared" si="651"/>
        <v>ns</v>
      </c>
      <c r="P203" s="230" t="str">
        <f t="shared" si="651"/>
        <v>ns</v>
      </c>
      <c r="Q203" s="230" t="str">
        <f t="shared" si="651"/>
        <v>ns</v>
      </c>
      <c r="R203" s="230" t="str">
        <f t="shared" si="651"/>
        <v>ns</v>
      </c>
      <c r="S203" s="230" t="str">
        <f t="shared" si="651"/>
        <v>ns</v>
      </c>
      <c r="T203" s="230" t="str">
        <f t="shared" si="651"/>
        <v>ns</v>
      </c>
      <c r="U203" s="230" t="str">
        <f t="shared" si="651"/>
        <v>ns</v>
      </c>
      <c r="V203" s="230" t="str">
        <f t="shared" si="651"/>
        <v>ns</v>
      </c>
      <c r="W203" s="230" t="str">
        <f t="shared" si="652"/>
        <v>ns</v>
      </c>
      <c r="X203" s="230" t="str">
        <f t="shared" si="652"/>
        <v>ns</v>
      </c>
      <c r="Y203" s="230" t="str">
        <f t="shared" si="652"/>
        <v>ns</v>
      </c>
      <c r="Z203" s="230" t="str">
        <f t="shared" si="652"/>
        <v>ns</v>
      </c>
      <c r="AA203" s="230" t="str">
        <f t="shared" si="652"/>
        <v>ns</v>
      </c>
      <c r="AB203" s="230" t="str">
        <f t="shared" si="652"/>
        <v>ns</v>
      </c>
      <c r="AC203" s="230" t="str">
        <f t="shared" si="652"/>
        <v>ns</v>
      </c>
      <c r="AD203" s="230" t="str">
        <f t="shared" si="652"/>
        <v>ns</v>
      </c>
      <c r="AE203" s="230" t="str">
        <f t="shared" si="652"/>
        <v>ns</v>
      </c>
      <c r="AF203" s="230" t="str">
        <f t="shared" si="652"/>
        <v>ns</v>
      </c>
      <c r="AG203" s="230" t="str">
        <f t="shared" si="653"/>
        <v>ns</v>
      </c>
      <c r="AH203" s="230" t="str">
        <f t="shared" si="653"/>
        <v>ns</v>
      </c>
      <c r="AI203" s="230" t="str">
        <f t="shared" si="653"/>
        <v>ns</v>
      </c>
      <c r="AJ203" s="230" t="str">
        <f t="shared" si="653"/>
        <v>ns</v>
      </c>
      <c r="AK203" s="230" t="str">
        <f t="shared" si="653"/>
        <v>ns</v>
      </c>
      <c r="AL203" s="230" t="str">
        <f t="shared" si="653"/>
        <v>ns</v>
      </c>
      <c r="AM203" s="230" t="str">
        <f t="shared" si="653"/>
        <v>ns</v>
      </c>
      <c r="AN203" s="230" t="str">
        <f t="shared" si="653"/>
        <v>ns</v>
      </c>
      <c r="AO203" s="230" t="str">
        <f t="shared" si="653"/>
        <v>ns</v>
      </c>
      <c r="AP203" s="230" t="str">
        <f t="shared" si="653"/>
        <v/>
      </c>
      <c r="AQ203" s="230" t="str">
        <f t="shared" si="654"/>
        <v/>
      </c>
      <c r="AR203" s="230" t="str">
        <f t="shared" si="654"/>
        <v/>
      </c>
      <c r="AS203" s="230" t="str">
        <f t="shared" si="654"/>
        <v/>
      </c>
      <c r="AT203" s="230" t="str">
        <f t="shared" si="654"/>
        <v/>
      </c>
      <c r="AU203" s="230" t="str">
        <f t="shared" si="654"/>
        <v/>
      </c>
      <c r="AV203" s="230" t="str">
        <f t="shared" si="654"/>
        <v/>
      </c>
      <c r="AW203" s="230" t="str">
        <f t="shared" si="654"/>
        <v/>
      </c>
      <c r="AX203" s="230" t="str">
        <f t="shared" si="654"/>
        <v/>
      </c>
      <c r="AY203" s="230" t="str">
        <f t="shared" si="654"/>
        <v/>
      </c>
      <c r="AZ203" s="230" t="str">
        <f t="shared" si="654"/>
        <v/>
      </c>
      <c r="BA203" s="230" t="str">
        <f t="shared" si="655"/>
        <v/>
      </c>
      <c r="BB203" s="230" t="str">
        <f t="shared" si="655"/>
        <v/>
      </c>
      <c r="BC203" s="230" t="str">
        <f t="shared" si="655"/>
        <v/>
      </c>
      <c r="BD203" s="230" t="str">
        <f t="shared" si="655"/>
        <v/>
      </c>
      <c r="BE203" s="230" t="str">
        <f t="shared" si="655"/>
        <v/>
      </c>
      <c r="BF203" s="230" t="str">
        <f t="shared" si="655"/>
        <v/>
      </c>
      <c r="BG203" s="230" t="str">
        <f t="shared" si="655"/>
        <v/>
      </c>
      <c r="BH203" s="230" t="str">
        <f t="shared" si="655"/>
        <v/>
      </c>
      <c r="BI203" s="230" t="str">
        <f t="shared" si="655"/>
        <v/>
      </c>
      <c r="BJ203" s="230" t="str">
        <f t="shared" si="655"/>
        <v/>
      </c>
      <c r="BS203" s="197"/>
      <c r="BT203" s="197"/>
      <c r="BV203" s="228">
        <v>29</v>
      </c>
      <c r="BW203" s="229" t="str">
        <f t="shared" si="640"/>
        <v>Klein Selenio</v>
      </c>
      <c r="BX203" s="230">
        <f t="shared" si="641"/>
        <v>1432.7095516569198</v>
      </c>
      <c r="BY203" s="231" t="str">
        <f t="shared" si="656"/>
        <v>s</v>
      </c>
      <c r="BZ203" s="231" t="str">
        <f t="shared" si="656"/>
        <v>s</v>
      </c>
      <c r="CA203" s="231" t="str">
        <f t="shared" si="656"/>
        <v>s</v>
      </c>
      <c r="CB203" s="231" t="str">
        <f t="shared" si="656"/>
        <v>s</v>
      </c>
      <c r="CC203" s="231" t="str">
        <f t="shared" si="656"/>
        <v>s</v>
      </c>
      <c r="CD203" s="231" t="str">
        <f t="shared" si="656"/>
        <v>s</v>
      </c>
      <c r="CE203" s="231" t="str">
        <f t="shared" si="656"/>
        <v>s</v>
      </c>
      <c r="CF203" s="231" t="str">
        <f t="shared" si="656"/>
        <v>s</v>
      </c>
      <c r="CG203" s="231" t="str">
        <f t="shared" si="656"/>
        <v>s</v>
      </c>
      <c r="CH203" s="231" t="str">
        <f t="shared" si="656"/>
        <v>s</v>
      </c>
      <c r="CI203" s="231" t="str">
        <f t="shared" si="657"/>
        <v>s</v>
      </c>
      <c r="CJ203" s="231" t="str">
        <f t="shared" si="657"/>
        <v>s</v>
      </c>
      <c r="CK203" s="231" t="str">
        <f t="shared" si="657"/>
        <v>s</v>
      </c>
      <c r="CL203" s="231" t="str">
        <f t="shared" si="657"/>
        <v>s</v>
      </c>
      <c r="CM203" s="231" t="str">
        <f t="shared" si="657"/>
        <v>s</v>
      </c>
      <c r="CN203" s="231" t="str">
        <f t="shared" si="657"/>
        <v>s</v>
      </c>
      <c r="CO203" s="231" t="str">
        <f t="shared" si="657"/>
        <v>s</v>
      </c>
      <c r="CP203" s="231" t="str">
        <f t="shared" si="657"/>
        <v>s</v>
      </c>
      <c r="CQ203" s="231" t="str">
        <f t="shared" si="657"/>
        <v>s</v>
      </c>
      <c r="CR203" s="231" t="str">
        <f t="shared" si="657"/>
        <v>s</v>
      </c>
      <c r="CS203" s="231" t="str">
        <f t="shared" si="658"/>
        <v>s</v>
      </c>
      <c r="CT203" s="231" t="str">
        <f t="shared" si="658"/>
        <v>s</v>
      </c>
      <c r="CU203" s="231" t="str">
        <f t="shared" si="658"/>
        <v>s</v>
      </c>
      <c r="CV203" s="231" t="str">
        <f t="shared" si="658"/>
        <v>ns</v>
      </c>
      <c r="CW203" s="231" t="str">
        <f t="shared" si="658"/>
        <v>ns</v>
      </c>
      <c r="CX203" s="231" t="str">
        <f t="shared" si="658"/>
        <v>ns</v>
      </c>
      <c r="CY203" s="231" t="str">
        <f t="shared" si="658"/>
        <v>ns</v>
      </c>
      <c r="CZ203" s="231" t="str">
        <f t="shared" si="658"/>
        <v>ns</v>
      </c>
      <c r="DA203" s="231" t="str">
        <f t="shared" si="658"/>
        <v>ns</v>
      </c>
      <c r="DB203" s="231" t="str">
        <f t="shared" si="658"/>
        <v/>
      </c>
      <c r="DC203" s="231" t="str">
        <f t="shared" si="659"/>
        <v/>
      </c>
      <c r="DD203" s="231" t="str">
        <f t="shared" si="659"/>
        <v/>
      </c>
      <c r="DE203" s="231" t="str">
        <f t="shared" si="659"/>
        <v/>
      </c>
      <c r="DF203" s="231" t="str">
        <f t="shared" si="659"/>
        <v/>
      </c>
      <c r="DG203" s="231" t="str">
        <f t="shared" si="659"/>
        <v/>
      </c>
      <c r="DH203" s="231" t="str">
        <f t="shared" si="659"/>
        <v/>
      </c>
      <c r="DI203" s="231" t="str">
        <f t="shared" si="659"/>
        <v/>
      </c>
      <c r="DJ203" s="231" t="str">
        <f t="shared" si="659"/>
        <v/>
      </c>
      <c r="DK203" s="231" t="str">
        <f t="shared" si="659"/>
        <v/>
      </c>
      <c r="DL203" s="231" t="str">
        <f t="shared" si="659"/>
        <v/>
      </c>
      <c r="DM203" s="231" t="str">
        <f t="shared" si="660"/>
        <v/>
      </c>
      <c r="DN203" s="231" t="str">
        <f t="shared" si="660"/>
        <v/>
      </c>
      <c r="DO203" s="231" t="str">
        <f t="shared" si="660"/>
        <v/>
      </c>
      <c r="DP203" s="231" t="str">
        <f t="shared" si="660"/>
        <v/>
      </c>
      <c r="DQ203" s="231" t="str">
        <f t="shared" si="660"/>
        <v/>
      </c>
      <c r="DR203" s="231" t="str">
        <f t="shared" si="660"/>
        <v/>
      </c>
      <c r="DS203" s="231" t="str">
        <f t="shared" si="660"/>
        <v/>
      </c>
      <c r="DT203" s="231" t="str">
        <f t="shared" si="660"/>
        <v/>
      </c>
      <c r="DU203" s="231" t="str">
        <f t="shared" si="660"/>
        <v/>
      </c>
      <c r="DV203" s="231" t="str">
        <f t="shared" si="660"/>
        <v/>
      </c>
      <c r="DW203" s="232"/>
      <c r="DX203" s="232"/>
      <c r="DY203" s="197"/>
      <c r="DZ203" s="212">
        <f t="shared" si="544"/>
        <v>30</v>
      </c>
      <c r="EA203" s="224" t="str">
        <f t="shared" si="647"/>
        <v>Tuc Elitte 43</v>
      </c>
      <c r="EB203" s="225">
        <f t="shared" si="650"/>
        <v>0</v>
      </c>
      <c r="EC203" s="225">
        <f t="shared" si="650"/>
        <v>0</v>
      </c>
      <c r="ED203" s="225">
        <f t="shared" si="650"/>
        <v>0</v>
      </c>
      <c r="EE203" s="225">
        <f t="shared" si="650"/>
        <v>0</v>
      </c>
      <c r="EF203" s="225">
        <f t="shared" si="524"/>
        <v>0</v>
      </c>
      <c r="EG203" s="225">
        <f t="shared" si="525"/>
        <v>0</v>
      </c>
      <c r="EH203" s="212"/>
      <c r="EI203" s="212"/>
      <c r="EJ203" s="212"/>
      <c r="EK203" s="214"/>
      <c r="EL203" s="212">
        <f t="shared" si="545"/>
        <v>30</v>
      </c>
      <c r="EM203" s="224" t="str">
        <f t="shared" si="649"/>
        <v>Tuc Elitte 43</v>
      </c>
      <c r="EN203" s="225">
        <f>IFERROR(INDEX(RTO4CF,$EL203,'ANVA-MDS'!EB$7),0)</f>
        <v>3581.4035087719294</v>
      </c>
      <c r="EO203" s="225">
        <f>IFERROR(INDEX(RTO4CF,$EL203,'ANVA-MDS'!EC$7),0)</f>
        <v>2590.6432748538009</v>
      </c>
      <c r="EP203" s="225">
        <f>IFERROR(INDEX(RTO4CF,$EL203,'ANVA-MDS'!ED$7),0)</f>
        <v>3411.5497076023389</v>
      </c>
      <c r="EQ203" s="225">
        <f>IFERROR(INDEX(RTO4CF,$EL203,'ANVA-MDS'!EE$7),0)</f>
        <v>0</v>
      </c>
      <c r="ER203" s="225">
        <f t="shared" si="527"/>
        <v>3</v>
      </c>
      <c r="ES203" s="225">
        <f t="shared" si="528"/>
        <v>9583.5964912280688</v>
      </c>
      <c r="ET203" s="212"/>
      <c r="EU203" s="212"/>
      <c r="EV203" s="212"/>
      <c r="EW203" s="214"/>
      <c r="EX203" s="225">
        <f t="shared" si="529"/>
        <v>9583.5964912280688</v>
      </c>
      <c r="EY203" s="214"/>
      <c r="EZ203" s="214"/>
    </row>
    <row r="204" spans="1:156" ht="12.75" customHeight="1" x14ac:dyDescent="0.25">
      <c r="J204" s="228">
        <v>30</v>
      </c>
      <c r="K204" s="229" t="str">
        <f t="shared" si="633"/>
        <v>Tuc Elitte 43</v>
      </c>
      <c r="L204" s="230">
        <f t="shared" si="634"/>
        <v>2.0000000000000001E-4</v>
      </c>
      <c r="M204" s="230" t="str">
        <f t="shared" si="651"/>
        <v>ns</v>
      </c>
      <c r="N204" s="230" t="str">
        <f t="shared" si="651"/>
        <v>ns</v>
      </c>
      <c r="O204" s="230" t="str">
        <f t="shared" si="651"/>
        <v>ns</v>
      </c>
      <c r="P204" s="230" t="str">
        <f t="shared" si="651"/>
        <v>ns</v>
      </c>
      <c r="Q204" s="230" t="str">
        <f t="shared" si="651"/>
        <v>ns</v>
      </c>
      <c r="R204" s="230" t="str">
        <f t="shared" si="651"/>
        <v>ns</v>
      </c>
      <c r="S204" s="230" t="str">
        <f t="shared" si="651"/>
        <v>ns</v>
      </c>
      <c r="T204" s="230" t="str">
        <f t="shared" si="651"/>
        <v>ns</v>
      </c>
      <c r="U204" s="230" t="str">
        <f t="shared" si="651"/>
        <v>ns</v>
      </c>
      <c r="V204" s="230" t="str">
        <f t="shared" si="651"/>
        <v>ns</v>
      </c>
      <c r="W204" s="230" t="str">
        <f t="shared" si="652"/>
        <v>ns</v>
      </c>
      <c r="X204" s="230" t="str">
        <f t="shared" si="652"/>
        <v>ns</v>
      </c>
      <c r="Y204" s="230" t="str">
        <f t="shared" si="652"/>
        <v>ns</v>
      </c>
      <c r="Z204" s="230" t="str">
        <f t="shared" si="652"/>
        <v>ns</v>
      </c>
      <c r="AA204" s="230" t="str">
        <f t="shared" si="652"/>
        <v>ns</v>
      </c>
      <c r="AB204" s="230" t="str">
        <f t="shared" si="652"/>
        <v>ns</v>
      </c>
      <c r="AC204" s="230" t="str">
        <f t="shared" si="652"/>
        <v>ns</v>
      </c>
      <c r="AD204" s="230" t="str">
        <f t="shared" si="652"/>
        <v>ns</v>
      </c>
      <c r="AE204" s="230" t="str">
        <f t="shared" si="652"/>
        <v>ns</v>
      </c>
      <c r="AF204" s="230" t="str">
        <f t="shared" si="652"/>
        <v>ns</v>
      </c>
      <c r="AG204" s="230" t="str">
        <f t="shared" si="653"/>
        <v>ns</v>
      </c>
      <c r="AH204" s="230" t="str">
        <f t="shared" si="653"/>
        <v>ns</v>
      </c>
      <c r="AI204" s="230" t="str">
        <f t="shared" si="653"/>
        <v>ns</v>
      </c>
      <c r="AJ204" s="230" t="str">
        <f t="shared" si="653"/>
        <v>ns</v>
      </c>
      <c r="AK204" s="230" t="str">
        <f t="shared" si="653"/>
        <v>ns</v>
      </c>
      <c r="AL204" s="230" t="str">
        <f t="shared" si="653"/>
        <v>ns</v>
      </c>
      <c r="AM204" s="230" t="str">
        <f t="shared" si="653"/>
        <v>ns</v>
      </c>
      <c r="AN204" s="230" t="str">
        <f t="shared" si="653"/>
        <v>ns</v>
      </c>
      <c r="AO204" s="230" t="str">
        <f t="shared" si="653"/>
        <v>ns</v>
      </c>
      <c r="AP204" s="230" t="str">
        <f t="shared" si="653"/>
        <v>ns</v>
      </c>
      <c r="AQ204" s="230" t="str">
        <f t="shared" si="654"/>
        <v/>
      </c>
      <c r="AR204" s="230" t="str">
        <f t="shared" si="654"/>
        <v/>
      </c>
      <c r="AS204" s="230" t="str">
        <f t="shared" si="654"/>
        <v/>
      </c>
      <c r="AT204" s="230" t="str">
        <f t="shared" si="654"/>
        <v/>
      </c>
      <c r="AU204" s="230" t="str">
        <f t="shared" si="654"/>
        <v/>
      </c>
      <c r="AV204" s="230" t="str">
        <f t="shared" si="654"/>
        <v/>
      </c>
      <c r="AW204" s="230" t="str">
        <f t="shared" si="654"/>
        <v/>
      </c>
      <c r="AX204" s="230" t="str">
        <f t="shared" si="654"/>
        <v/>
      </c>
      <c r="AY204" s="230" t="str">
        <f t="shared" si="654"/>
        <v/>
      </c>
      <c r="AZ204" s="230" t="str">
        <f t="shared" si="654"/>
        <v/>
      </c>
      <c r="BA204" s="230" t="str">
        <f t="shared" si="655"/>
        <v/>
      </c>
      <c r="BB204" s="230" t="str">
        <f t="shared" si="655"/>
        <v/>
      </c>
      <c r="BC204" s="230" t="str">
        <f t="shared" si="655"/>
        <v/>
      </c>
      <c r="BD204" s="230" t="str">
        <f t="shared" si="655"/>
        <v/>
      </c>
      <c r="BE204" s="230" t="str">
        <f t="shared" si="655"/>
        <v/>
      </c>
      <c r="BF204" s="230" t="str">
        <f t="shared" si="655"/>
        <v/>
      </c>
      <c r="BG204" s="230" t="str">
        <f t="shared" si="655"/>
        <v/>
      </c>
      <c r="BH204" s="230" t="str">
        <f t="shared" si="655"/>
        <v/>
      </c>
      <c r="BI204" s="230" t="str">
        <f t="shared" si="655"/>
        <v/>
      </c>
      <c r="BJ204" s="230" t="str">
        <f t="shared" si="655"/>
        <v/>
      </c>
      <c r="BS204" s="197"/>
      <c r="BT204" s="197"/>
      <c r="BV204" s="228">
        <v>30</v>
      </c>
      <c r="BW204" s="229" t="str">
        <f t="shared" si="640"/>
        <v xml:space="preserve"> MAITEN</v>
      </c>
      <c r="BX204" s="230">
        <f t="shared" si="641"/>
        <v>1347.2592592592594</v>
      </c>
      <c r="BY204" s="231" t="str">
        <f t="shared" si="656"/>
        <v>s</v>
      </c>
      <c r="BZ204" s="231" t="str">
        <f t="shared" si="656"/>
        <v>s</v>
      </c>
      <c r="CA204" s="231" t="str">
        <f t="shared" si="656"/>
        <v>s</v>
      </c>
      <c r="CB204" s="231" t="str">
        <f t="shared" si="656"/>
        <v>s</v>
      </c>
      <c r="CC204" s="231" t="str">
        <f t="shared" si="656"/>
        <v>s</v>
      </c>
      <c r="CD204" s="231" t="str">
        <f t="shared" si="656"/>
        <v>s</v>
      </c>
      <c r="CE204" s="231" t="str">
        <f t="shared" si="656"/>
        <v>s</v>
      </c>
      <c r="CF204" s="231" t="str">
        <f t="shared" si="656"/>
        <v>s</v>
      </c>
      <c r="CG204" s="231" t="str">
        <f t="shared" si="656"/>
        <v>s</v>
      </c>
      <c r="CH204" s="231" t="str">
        <f t="shared" si="656"/>
        <v>s</v>
      </c>
      <c r="CI204" s="231" t="str">
        <f t="shared" si="657"/>
        <v>s</v>
      </c>
      <c r="CJ204" s="231" t="str">
        <f t="shared" si="657"/>
        <v>s</v>
      </c>
      <c r="CK204" s="231" t="str">
        <f t="shared" si="657"/>
        <v>s</v>
      </c>
      <c r="CL204" s="231" t="str">
        <f t="shared" si="657"/>
        <v>s</v>
      </c>
      <c r="CM204" s="231" t="str">
        <f t="shared" si="657"/>
        <v>s</v>
      </c>
      <c r="CN204" s="231" t="str">
        <f t="shared" si="657"/>
        <v>s</v>
      </c>
      <c r="CO204" s="231" t="str">
        <f t="shared" si="657"/>
        <v>s</v>
      </c>
      <c r="CP204" s="231" t="str">
        <f t="shared" si="657"/>
        <v>s</v>
      </c>
      <c r="CQ204" s="231" t="str">
        <f t="shared" si="657"/>
        <v>s</v>
      </c>
      <c r="CR204" s="231" t="str">
        <f t="shared" si="657"/>
        <v>s</v>
      </c>
      <c r="CS204" s="231" t="str">
        <f t="shared" si="658"/>
        <v>s</v>
      </c>
      <c r="CT204" s="231" t="str">
        <f t="shared" si="658"/>
        <v>s</v>
      </c>
      <c r="CU204" s="231" t="str">
        <f t="shared" si="658"/>
        <v>s</v>
      </c>
      <c r="CV204" s="231" t="str">
        <f t="shared" si="658"/>
        <v>ns</v>
      </c>
      <c r="CW204" s="231" t="str">
        <f t="shared" si="658"/>
        <v>ns</v>
      </c>
      <c r="CX204" s="231" t="str">
        <f t="shared" si="658"/>
        <v>ns</v>
      </c>
      <c r="CY204" s="231" t="str">
        <f t="shared" si="658"/>
        <v>ns</v>
      </c>
      <c r="CZ204" s="231" t="str">
        <f t="shared" si="658"/>
        <v>ns</v>
      </c>
      <c r="DA204" s="231" t="str">
        <f t="shared" si="658"/>
        <v>ns</v>
      </c>
      <c r="DB204" s="231" t="str">
        <f t="shared" si="658"/>
        <v>ns</v>
      </c>
      <c r="DC204" s="231" t="str">
        <f t="shared" si="659"/>
        <v/>
      </c>
      <c r="DD204" s="231" t="str">
        <f t="shared" si="659"/>
        <v/>
      </c>
      <c r="DE204" s="231" t="str">
        <f t="shared" si="659"/>
        <v/>
      </c>
      <c r="DF204" s="231" t="str">
        <f t="shared" si="659"/>
        <v/>
      </c>
      <c r="DG204" s="231" t="str">
        <f t="shared" si="659"/>
        <v/>
      </c>
      <c r="DH204" s="231" t="str">
        <f t="shared" si="659"/>
        <v/>
      </c>
      <c r="DI204" s="231" t="str">
        <f t="shared" si="659"/>
        <v/>
      </c>
      <c r="DJ204" s="231" t="str">
        <f t="shared" si="659"/>
        <v/>
      </c>
      <c r="DK204" s="231" t="str">
        <f t="shared" si="659"/>
        <v/>
      </c>
      <c r="DL204" s="231" t="str">
        <f t="shared" si="659"/>
        <v/>
      </c>
      <c r="DM204" s="231" t="str">
        <f t="shared" si="660"/>
        <v/>
      </c>
      <c r="DN204" s="231" t="str">
        <f t="shared" si="660"/>
        <v/>
      </c>
      <c r="DO204" s="231" t="str">
        <f t="shared" si="660"/>
        <v/>
      </c>
      <c r="DP204" s="231" t="str">
        <f t="shared" si="660"/>
        <v/>
      </c>
      <c r="DQ204" s="231" t="str">
        <f t="shared" si="660"/>
        <v/>
      </c>
      <c r="DR204" s="231" t="str">
        <f t="shared" si="660"/>
        <v/>
      </c>
      <c r="DS204" s="231" t="str">
        <f t="shared" si="660"/>
        <v/>
      </c>
      <c r="DT204" s="231" t="str">
        <f t="shared" si="660"/>
        <v/>
      </c>
      <c r="DU204" s="231" t="str">
        <f t="shared" si="660"/>
        <v/>
      </c>
      <c r="DV204" s="231" t="str">
        <f t="shared" si="660"/>
        <v/>
      </c>
      <c r="DW204" s="232"/>
      <c r="DX204" s="232"/>
      <c r="DY204" s="243"/>
      <c r="DZ204" s="212">
        <f t="shared" si="544"/>
        <v>31</v>
      </c>
      <c r="EA204" s="224" t="str">
        <f t="shared" si="647"/>
        <v>Tuc Granivo</v>
      </c>
      <c r="EB204" s="225">
        <f t="shared" si="650"/>
        <v>0</v>
      </c>
      <c r="EC204" s="225">
        <f t="shared" si="650"/>
        <v>0</v>
      </c>
      <c r="ED204" s="225">
        <f t="shared" si="650"/>
        <v>0</v>
      </c>
      <c r="EE204" s="225">
        <f t="shared" si="650"/>
        <v>0</v>
      </c>
      <c r="EF204" s="225">
        <f t="shared" si="524"/>
        <v>0</v>
      </c>
      <c r="EG204" s="225">
        <f t="shared" si="525"/>
        <v>0</v>
      </c>
      <c r="EH204" s="212"/>
      <c r="EI204" s="212"/>
      <c r="EJ204" s="212"/>
      <c r="EK204" s="214"/>
      <c r="EL204" s="212">
        <f t="shared" si="545"/>
        <v>31</v>
      </c>
      <c r="EM204" s="224" t="str">
        <f t="shared" si="649"/>
        <v>Tuc Granivo</v>
      </c>
      <c r="EN204" s="225">
        <f>IFERROR(INDEX(RTO4CF,$EL204,'ANVA-MDS'!EB$7),0)</f>
        <v>3561.3157894736842</v>
      </c>
      <c r="EO204" s="225">
        <f>IFERROR(INDEX(RTO4CF,$EL204,'ANVA-MDS'!EC$7),0)</f>
        <v>3174.3274853801163</v>
      </c>
      <c r="EP204" s="225">
        <f>IFERROR(INDEX(RTO4CF,$EL204,'ANVA-MDS'!ED$7),0)</f>
        <v>2979.5438596491231</v>
      </c>
      <c r="EQ204" s="225">
        <f>IFERROR(INDEX(RTO4CF,$EL204,'ANVA-MDS'!EE$7),0)</f>
        <v>0</v>
      </c>
      <c r="ER204" s="225">
        <f t="shared" si="527"/>
        <v>3</v>
      </c>
      <c r="ES204" s="225">
        <f t="shared" si="528"/>
        <v>9715.1871345029249</v>
      </c>
      <c r="ET204" s="212"/>
      <c r="EU204" s="212"/>
      <c r="EV204" s="212"/>
      <c r="EW204" s="214"/>
      <c r="EX204" s="225">
        <f t="shared" si="529"/>
        <v>9715.1871345029249</v>
      </c>
      <c r="EY204" s="214"/>
      <c r="EZ204" s="214"/>
    </row>
    <row r="205" spans="1:156" ht="12.75" customHeight="1" x14ac:dyDescent="0.25">
      <c r="J205" s="228">
        <v>31</v>
      </c>
      <c r="K205" s="229" t="str">
        <f t="shared" si="633"/>
        <v>Tuc Granivo</v>
      </c>
      <c r="L205" s="230">
        <f t="shared" si="634"/>
        <v>1.9000000000000001E-4</v>
      </c>
      <c r="M205" s="230" t="str">
        <f t="shared" ref="M205:V214" si="661">IF(M$8&gt;$J205,"",IF($F$179&gt;$G$179,"ns",IF(ABS($L205-INDEX(RTO4SF_ORD,M$8,2))&gt;$B$194,"s","ns")))</f>
        <v>ns</v>
      </c>
      <c r="N205" s="230" t="str">
        <f t="shared" si="661"/>
        <v>ns</v>
      </c>
      <c r="O205" s="230" t="str">
        <f t="shared" si="661"/>
        <v>ns</v>
      </c>
      <c r="P205" s="230" t="str">
        <f t="shared" si="661"/>
        <v>ns</v>
      </c>
      <c r="Q205" s="230" t="str">
        <f t="shared" si="661"/>
        <v>ns</v>
      </c>
      <c r="R205" s="230" t="str">
        <f t="shared" si="661"/>
        <v>ns</v>
      </c>
      <c r="S205" s="230" t="str">
        <f t="shared" si="661"/>
        <v>ns</v>
      </c>
      <c r="T205" s="230" t="str">
        <f t="shared" si="661"/>
        <v>ns</v>
      </c>
      <c r="U205" s="230" t="str">
        <f t="shared" si="661"/>
        <v>ns</v>
      </c>
      <c r="V205" s="230" t="str">
        <f t="shared" si="661"/>
        <v>ns</v>
      </c>
      <c r="W205" s="230" t="str">
        <f t="shared" ref="W205:AF214" si="662">IF(W$8&gt;$J205,"",IF($F$179&gt;$G$179,"ns",IF(ABS($L205-INDEX(RTO4SF_ORD,W$8,2))&gt;$B$194,"s","ns")))</f>
        <v>ns</v>
      </c>
      <c r="X205" s="230" t="str">
        <f t="shared" si="662"/>
        <v>ns</v>
      </c>
      <c r="Y205" s="230" t="str">
        <f t="shared" si="662"/>
        <v>ns</v>
      </c>
      <c r="Z205" s="230" t="str">
        <f t="shared" si="662"/>
        <v>ns</v>
      </c>
      <c r="AA205" s="230" t="str">
        <f t="shared" si="662"/>
        <v>ns</v>
      </c>
      <c r="AB205" s="230" t="str">
        <f t="shared" si="662"/>
        <v>ns</v>
      </c>
      <c r="AC205" s="230" t="str">
        <f t="shared" si="662"/>
        <v>ns</v>
      </c>
      <c r="AD205" s="230" t="str">
        <f t="shared" si="662"/>
        <v>ns</v>
      </c>
      <c r="AE205" s="230" t="str">
        <f t="shared" si="662"/>
        <v>ns</v>
      </c>
      <c r="AF205" s="230" t="str">
        <f t="shared" si="662"/>
        <v>ns</v>
      </c>
      <c r="AG205" s="230" t="str">
        <f t="shared" ref="AG205:AP214" si="663">IF(AG$8&gt;$J205,"",IF($F$179&gt;$G$179,"ns",IF(ABS($L205-INDEX(RTO4SF_ORD,AG$8,2))&gt;$B$194,"s","ns")))</f>
        <v>ns</v>
      </c>
      <c r="AH205" s="230" t="str">
        <f t="shared" si="663"/>
        <v>ns</v>
      </c>
      <c r="AI205" s="230" t="str">
        <f t="shared" si="663"/>
        <v>ns</v>
      </c>
      <c r="AJ205" s="230" t="str">
        <f t="shared" si="663"/>
        <v>ns</v>
      </c>
      <c r="AK205" s="230" t="str">
        <f t="shared" si="663"/>
        <v>ns</v>
      </c>
      <c r="AL205" s="230" t="str">
        <f t="shared" si="663"/>
        <v>ns</v>
      </c>
      <c r="AM205" s="230" t="str">
        <f t="shared" si="663"/>
        <v>ns</v>
      </c>
      <c r="AN205" s="230" t="str">
        <f t="shared" si="663"/>
        <v>ns</v>
      </c>
      <c r="AO205" s="230" t="str">
        <f t="shared" si="663"/>
        <v>ns</v>
      </c>
      <c r="AP205" s="230" t="str">
        <f t="shared" si="663"/>
        <v>ns</v>
      </c>
      <c r="AQ205" s="230" t="str">
        <f t="shared" ref="AQ205:AZ214" si="664">IF(AQ$8&gt;$J205,"",IF($F$179&gt;$G$179,"ns",IF(ABS($L205-INDEX(RTO4SF_ORD,AQ$8,2))&gt;$B$194,"s","ns")))</f>
        <v>ns</v>
      </c>
      <c r="AR205" s="230" t="str">
        <f t="shared" si="664"/>
        <v/>
      </c>
      <c r="AS205" s="230" t="str">
        <f t="shared" si="664"/>
        <v/>
      </c>
      <c r="AT205" s="230" t="str">
        <f t="shared" si="664"/>
        <v/>
      </c>
      <c r="AU205" s="230" t="str">
        <f t="shared" si="664"/>
        <v/>
      </c>
      <c r="AV205" s="230" t="str">
        <f t="shared" si="664"/>
        <v/>
      </c>
      <c r="AW205" s="230" t="str">
        <f t="shared" si="664"/>
        <v/>
      </c>
      <c r="AX205" s="230" t="str">
        <f t="shared" si="664"/>
        <v/>
      </c>
      <c r="AY205" s="230" t="str">
        <f t="shared" si="664"/>
        <v/>
      </c>
      <c r="AZ205" s="230" t="str">
        <f t="shared" si="664"/>
        <v/>
      </c>
      <c r="BA205" s="230" t="str">
        <f t="shared" ref="BA205:BJ214" si="665">IF(BA$8&gt;$J205,"",IF($F$179&gt;$G$179,"ns",IF(ABS($L205-INDEX(RTO4SF_ORD,BA$8,2))&gt;$B$194,"s","ns")))</f>
        <v/>
      </c>
      <c r="BB205" s="230" t="str">
        <f t="shared" si="665"/>
        <v/>
      </c>
      <c r="BC205" s="230" t="str">
        <f t="shared" si="665"/>
        <v/>
      </c>
      <c r="BD205" s="230" t="str">
        <f t="shared" si="665"/>
        <v/>
      </c>
      <c r="BE205" s="230" t="str">
        <f t="shared" si="665"/>
        <v/>
      </c>
      <c r="BF205" s="230" t="str">
        <f t="shared" si="665"/>
        <v/>
      </c>
      <c r="BG205" s="230" t="str">
        <f t="shared" si="665"/>
        <v/>
      </c>
      <c r="BH205" s="230" t="str">
        <f t="shared" si="665"/>
        <v/>
      </c>
      <c r="BI205" s="230" t="str">
        <f t="shared" si="665"/>
        <v/>
      </c>
      <c r="BJ205" s="230" t="str">
        <f t="shared" si="665"/>
        <v/>
      </c>
      <c r="BS205" s="197"/>
      <c r="BT205" s="197"/>
      <c r="BV205" s="228">
        <v>31</v>
      </c>
      <c r="BW205" s="229" t="str">
        <f t="shared" si="640"/>
        <v>BAGUETTE 550</v>
      </c>
      <c r="BX205" s="230">
        <f t="shared" si="641"/>
        <v>1314.95126705653</v>
      </c>
      <c r="BY205" s="231" t="str">
        <f t="shared" ref="BY205:CH214" si="666">IF(BY$8&gt;$BV205,"",IF($BR$179&gt;$BS$179,"ns",IF(ABS($BX205-INDEX(RTO4CF_ORD,BY$8,2))&gt;$BN$194,"s","ns")))</f>
        <v>s</v>
      </c>
      <c r="BZ205" s="231" t="str">
        <f t="shared" si="666"/>
        <v>s</v>
      </c>
      <c r="CA205" s="231" t="str">
        <f t="shared" si="666"/>
        <v>s</v>
      </c>
      <c r="CB205" s="231" t="str">
        <f t="shared" si="666"/>
        <v>s</v>
      </c>
      <c r="CC205" s="231" t="str">
        <f t="shared" si="666"/>
        <v>s</v>
      </c>
      <c r="CD205" s="231" t="str">
        <f t="shared" si="666"/>
        <v>s</v>
      </c>
      <c r="CE205" s="231" t="str">
        <f t="shared" si="666"/>
        <v>s</v>
      </c>
      <c r="CF205" s="231" t="str">
        <f t="shared" si="666"/>
        <v>s</v>
      </c>
      <c r="CG205" s="231" t="str">
        <f t="shared" si="666"/>
        <v>s</v>
      </c>
      <c r="CH205" s="231" t="str">
        <f t="shared" si="666"/>
        <v>s</v>
      </c>
      <c r="CI205" s="231" t="str">
        <f t="shared" ref="CI205:CR214" si="667">IF(CI$8&gt;$BV205,"",IF($BR$179&gt;$BS$179,"ns",IF(ABS($BX205-INDEX(RTO4CF_ORD,CI$8,2))&gt;$BN$194,"s","ns")))</f>
        <v>s</v>
      </c>
      <c r="CJ205" s="231" t="str">
        <f t="shared" si="667"/>
        <v>s</v>
      </c>
      <c r="CK205" s="231" t="str">
        <f t="shared" si="667"/>
        <v>s</v>
      </c>
      <c r="CL205" s="231" t="str">
        <f t="shared" si="667"/>
        <v>s</v>
      </c>
      <c r="CM205" s="231" t="str">
        <f t="shared" si="667"/>
        <v>s</v>
      </c>
      <c r="CN205" s="231" t="str">
        <f t="shared" si="667"/>
        <v>s</v>
      </c>
      <c r="CO205" s="231" t="str">
        <f t="shared" si="667"/>
        <v>s</v>
      </c>
      <c r="CP205" s="231" t="str">
        <f t="shared" si="667"/>
        <v>s</v>
      </c>
      <c r="CQ205" s="231" t="str">
        <f t="shared" si="667"/>
        <v>s</v>
      </c>
      <c r="CR205" s="231" t="str">
        <f t="shared" si="667"/>
        <v>s</v>
      </c>
      <c r="CS205" s="231" t="str">
        <f t="shared" ref="CS205:DB214" si="668">IF(CS$8&gt;$BV205,"",IF($BR$179&gt;$BS$179,"ns",IF(ABS($BX205-INDEX(RTO4CF_ORD,CS$8,2))&gt;$BN$194,"s","ns")))</f>
        <v>s</v>
      </c>
      <c r="CT205" s="231" t="str">
        <f t="shared" si="668"/>
        <v>s</v>
      </c>
      <c r="CU205" s="231" t="str">
        <f t="shared" si="668"/>
        <v>s</v>
      </c>
      <c r="CV205" s="231" t="str">
        <f t="shared" si="668"/>
        <v>ns</v>
      </c>
      <c r="CW205" s="231" t="str">
        <f t="shared" si="668"/>
        <v>ns</v>
      </c>
      <c r="CX205" s="231" t="str">
        <f t="shared" si="668"/>
        <v>ns</v>
      </c>
      <c r="CY205" s="231" t="str">
        <f t="shared" si="668"/>
        <v>ns</v>
      </c>
      <c r="CZ205" s="231" t="str">
        <f t="shared" si="668"/>
        <v>ns</v>
      </c>
      <c r="DA205" s="231" t="str">
        <f t="shared" si="668"/>
        <v>ns</v>
      </c>
      <c r="DB205" s="231" t="str">
        <f t="shared" si="668"/>
        <v>ns</v>
      </c>
      <c r="DC205" s="231" t="str">
        <f t="shared" ref="DC205:DL214" si="669">IF(DC$8&gt;$BV205,"",IF($BR$179&gt;$BS$179,"ns",IF(ABS($BX205-INDEX(RTO4CF_ORD,DC$8,2))&gt;$BN$194,"s","ns")))</f>
        <v>ns</v>
      </c>
      <c r="DD205" s="231" t="str">
        <f t="shared" si="669"/>
        <v/>
      </c>
      <c r="DE205" s="231" t="str">
        <f t="shared" si="669"/>
        <v/>
      </c>
      <c r="DF205" s="231" t="str">
        <f t="shared" si="669"/>
        <v/>
      </c>
      <c r="DG205" s="231" t="str">
        <f t="shared" si="669"/>
        <v/>
      </c>
      <c r="DH205" s="231" t="str">
        <f t="shared" si="669"/>
        <v/>
      </c>
      <c r="DI205" s="231" t="str">
        <f t="shared" si="669"/>
        <v/>
      </c>
      <c r="DJ205" s="231" t="str">
        <f t="shared" si="669"/>
        <v/>
      </c>
      <c r="DK205" s="231" t="str">
        <f t="shared" si="669"/>
        <v/>
      </c>
      <c r="DL205" s="231" t="str">
        <f t="shared" si="669"/>
        <v/>
      </c>
      <c r="DM205" s="231" t="str">
        <f t="shared" ref="DM205:DV214" si="670">IF(DM$8&gt;$BV205,"",IF($BR$179&gt;$BS$179,"ns",IF(ABS($BX205-INDEX(RTO4CF_ORD,DM$8,2))&gt;$BN$194,"s","ns")))</f>
        <v/>
      </c>
      <c r="DN205" s="231" t="str">
        <f t="shared" si="670"/>
        <v/>
      </c>
      <c r="DO205" s="231" t="str">
        <f t="shared" si="670"/>
        <v/>
      </c>
      <c r="DP205" s="231" t="str">
        <f t="shared" si="670"/>
        <v/>
      </c>
      <c r="DQ205" s="231" t="str">
        <f t="shared" si="670"/>
        <v/>
      </c>
      <c r="DR205" s="231" t="str">
        <f t="shared" si="670"/>
        <v/>
      </c>
      <c r="DS205" s="231" t="str">
        <f t="shared" si="670"/>
        <v/>
      </c>
      <c r="DT205" s="231" t="str">
        <f t="shared" si="670"/>
        <v/>
      </c>
      <c r="DU205" s="231" t="str">
        <f t="shared" si="670"/>
        <v/>
      </c>
      <c r="DV205" s="231" t="str">
        <f t="shared" si="670"/>
        <v/>
      </c>
      <c r="DW205" s="232"/>
      <c r="DX205" s="232"/>
      <c r="DY205" s="243"/>
      <c r="DZ205" s="212">
        <f t="shared" si="544"/>
        <v>32</v>
      </c>
      <c r="EA205" s="224">
        <f t="shared" si="647"/>
        <v>0</v>
      </c>
      <c r="EB205" s="225">
        <f t="shared" si="650"/>
        <v>0</v>
      </c>
      <c r="EC205" s="225">
        <f t="shared" si="650"/>
        <v>0</v>
      </c>
      <c r="ED205" s="225">
        <f t="shared" si="650"/>
        <v>0</v>
      </c>
      <c r="EE205" s="225">
        <f t="shared" si="650"/>
        <v>0</v>
      </c>
      <c r="EF205" s="225">
        <f t="shared" si="524"/>
        <v>0</v>
      </c>
      <c r="EG205" s="225">
        <f t="shared" si="525"/>
        <v>0</v>
      </c>
      <c r="EH205" s="212"/>
      <c r="EI205" s="212"/>
      <c r="EJ205" s="212"/>
      <c r="EK205" s="214"/>
      <c r="EL205" s="212">
        <f t="shared" si="545"/>
        <v>32</v>
      </c>
      <c r="EM205" s="224">
        <f t="shared" si="649"/>
        <v>0</v>
      </c>
      <c r="EN205" s="225">
        <f>IFERROR(INDEX(RTO4CF,$EL205,'ANVA-MDS'!EB$7),0)</f>
        <v>0</v>
      </c>
      <c r="EO205" s="225">
        <f>IFERROR(INDEX(RTO4CF,$EL205,'ANVA-MDS'!EC$7),0)</f>
        <v>0</v>
      </c>
      <c r="EP205" s="225">
        <f>IFERROR(INDEX(RTO4CF,$EL205,'ANVA-MDS'!ED$7),0)</f>
        <v>0</v>
      </c>
      <c r="EQ205" s="225">
        <f>IFERROR(INDEX(RTO4CF,$EL205,'ANVA-MDS'!EE$7),0)</f>
        <v>0</v>
      </c>
      <c r="ER205" s="225">
        <f t="shared" si="527"/>
        <v>0</v>
      </c>
      <c r="ES205" s="225">
        <f t="shared" si="528"/>
        <v>0</v>
      </c>
      <c r="ET205" s="212"/>
      <c r="EU205" s="212"/>
      <c r="EV205" s="212"/>
      <c r="EW205" s="214"/>
      <c r="EX205" s="225">
        <f t="shared" si="529"/>
        <v>0</v>
      </c>
      <c r="EY205" s="214"/>
      <c r="EZ205" s="214"/>
    </row>
    <row r="206" spans="1:156" ht="12.75" customHeight="1" x14ac:dyDescent="0.25">
      <c r="J206" s="228">
        <v>32</v>
      </c>
      <c r="K206" s="229">
        <f t="shared" si="633"/>
        <v>0</v>
      </c>
      <c r="L206" s="230">
        <f t="shared" si="634"/>
        <v>1.8000000000000001E-4</v>
      </c>
      <c r="M206" s="230" t="str">
        <f t="shared" si="661"/>
        <v>ns</v>
      </c>
      <c r="N206" s="230" t="str">
        <f t="shared" si="661"/>
        <v>ns</v>
      </c>
      <c r="O206" s="230" t="str">
        <f t="shared" si="661"/>
        <v>ns</v>
      </c>
      <c r="P206" s="230" t="str">
        <f t="shared" si="661"/>
        <v>ns</v>
      </c>
      <c r="Q206" s="230" t="str">
        <f t="shared" si="661"/>
        <v>ns</v>
      </c>
      <c r="R206" s="230" t="str">
        <f t="shared" si="661"/>
        <v>ns</v>
      </c>
      <c r="S206" s="230" t="str">
        <f t="shared" si="661"/>
        <v>ns</v>
      </c>
      <c r="T206" s="230" t="str">
        <f t="shared" si="661"/>
        <v>ns</v>
      </c>
      <c r="U206" s="230" t="str">
        <f t="shared" si="661"/>
        <v>ns</v>
      </c>
      <c r="V206" s="230" t="str">
        <f t="shared" si="661"/>
        <v>ns</v>
      </c>
      <c r="W206" s="230" t="str">
        <f t="shared" si="662"/>
        <v>ns</v>
      </c>
      <c r="X206" s="230" t="str">
        <f t="shared" si="662"/>
        <v>ns</v>
      </c>
      <c r="Y206" s="230" t="str">
        <f t="shared" si="662"/>
        <v>ns</v>
      </c>
      <c r="Z206" s="230" t="str">
        <f t="shared" si="662"/>
        <v>ns</v>
      </c>
      <c r="AA206" s="230" t="str">
        <f t="shared" si="662"/>
        <v>ns</v>
      </c>
      <c r="AB206" s="230" t="str">
        <f t="shared" si="662"/>
        <v>ns</v>
      </c>
      <c r="AC206" s="230" t="str">
        <f t="shared" si="662"/>
        <v>ns</v>
      </c>
      <c r="AD206" s="230" t="str">
        <f t="shared" si="662"/>
        <v>ns</v>
      </c>
      <c r="AE206" s="230" t="str">
        <f t="shared" si="662"/>
        <v>ns</v>
      </c>
      <c r="AF206" s="230" t="str">
        <f t="shared" si="662"/>
        <v>ns</v>
      </c>
      <c r="AG206" s="230" t="str">
        <f t="shared" si="663"/>
        <v>ns</v>
      </c>
      <c r="AH206" s="230" t="str">
        <f t="shared" si="663"/>
        <v>ns</v>
      </c>
      <c r="AI206" s="230" t="str">
        <f t="shared" si="663"/>
        <v>ns</v>
      </c>
      <c r="AJ206" s="230" t="str">
        <f t="shared" si="663"/>
        <v>ns</v>
      </c>
      <c r="AK206" s="230" t="str">
        <f t="shared" si="663"/>
        <v>ns</v>
      </c>
      <c r="AL206" s="230" t="str">
        <f t="shared" si="663"/>
        <v>ns</v>
      </c>
      <c r="AM206" s="230" t="str">
        <f t="shared" si="663"/>
        <v>ns</v>
      </c>
      <c r="AN206" s="230" t="str">
        <f t="shared" si="663"/>
        <v>ns</v>
      </c>
      <c r="AO206" s="230" t="str">
        <f t="shared" si="663"/>
        <v>ns</v>
      </c>
      <c r="AP206" s="230" t="str">
        <f t="shared" si="663"/>
        <v>ns</v>
      </c>
      <c r="AQ206" s="230" t="str">
        <f t="shared" si="664"/>
        <v>ns</v>
      </c>
      <c r="AR206" s="230" t="str">
        <f t="shared" si="664"/>
        <v>ns</v>
      </c>
      <c r="AS206" s="230" t="str">
        <f t="shared" si="664"/>
        <v/>
      </c>
      <c r="AT206" s="230" t="str">
        <f t="shared" si="664"/>
        <v/>
      </c>
      <c r="AU206" s="230" t="str">
        <f t="shared" si="664"/>
        <v/>
      </c>
      <c r="AV206" s="230" t="str">
        <f t="shared" si="664"/>
        <v/>
      </c>
      <c r="AW206" s="230" t="str">
        <f t="shared" si="664"/>
        <v/>
      </c>
      <c r="AX206" s="230" t="str">
        <f t="shared" si="664"/>
        <v/>
      </c>
      <c r="AY206" s="230" t="str">
        <f t="shared" si="664"/>
        <v/>
      </c>
      <c r="AZ206" s="230" t="str">
        <f t="shared" si="664"/>
        <v/>
      </c>
      <c r="BA206" s="230" t="str">
        <f t="shared" si="665"/>
        <v/>
      </c>
      <c r="BB206" s="230" t="str">
        <f t="shared" si="665"/>
        <v/>
      </c>
      <c r="BC206" s="230" t="str">
        <f t="shared" si="665"/>
        <v/>
      </c>
      <c r="BD206" s="230" t="str">
        <f t="shared" si="665"/>
        <v/>
      </c>
      <c r="BE206" s="230" t="str">
        <f t="shared" si="665"/>
        <v/>
      </c>
      <c r="BF206" s="230" t="str">
        <f t="shared" si="665"/>
        <v/>
      </c>
      <c r="BG206" s="230" t="str">
        <f t="shared" si="665"/>
        <v/>
      </c>
      <c r="BH206" s="230" t="str">
        <f t="shared" si="665"/>
        <v/>
      </c>
      <c r="BI206" s="230" t="str">
        <f t="shared" si="665"/>
        <v/>
      </c>
      <c r="BJ206" s="230" t="str">
        <f t="shared" si="665"/>
        <v/>
      </c>
      <c r="BS206" s="197"/>
      <c r="BT206" s="197"/>
      <c r="BV206" s="228">
        <v>32</v>
      </c>
      <c r="BW206" s="229">
        <f t="shared" si="640"/>
        <v>0</v>
      </c>
      <c r="BX206" s="230">
        <f t="shared" si="641"/>
        <v>1.8000000000000001E-4</v>
      </c>
      <c r="BY206" s="231" t="str">
        <f t="shared" si="666"/>
        <v>s</v>
      </c>
      <c r="BZ206" s="231" t="str">
        <f t="shared" si="666"/>
        <v>s</v>
      </c>
      <c r="CA206" s="231" t="str">
        <f t="shared" si="666"/>
        <v>s</v>
      </c>
      <c r="CB206" s="231" t="str">
        <f t="shared" si="666"/>
        <v>s</v>
      </c>
      <c r="CC206" s="231" t="str">
        <f t="shared" si="666"/>
        <v>s</v>
      </c>
      <c r="CD206" s="231" t="str">
        <f t="shared" si="666"/>
        <v>s</v>
      </c>
      <c r="CE206" s="231" t="str">
        <f t="shared" si="666"/>
        <v>s</v>
      </c>
      <c r="CF206" s="231" t="str">
        <f t="shared" si="666"/>
        <v>s</v>
      </c>
      <c r="CG206" s="231" t="str">
        <f t="shared" si="666"/>
        <v>s</v>
      </c>
      <c r="CH206" s="231" t="str">
        <f t="shared" si="666"/>
        <v>s</v>
      </c>
      <c r="CI206" s="231" t="str">
        <f t="shared" si="667"/>
        <v>s</v>
      </c>
      <c r="CJ206" s="231" t="str">
        <f t="shared" si="667"/>
        <v>s</v>
      </c>
      <c r="CK206" s="231" t="str">
        <f t="shared" si="667"/>
        <v>s</v>
      </c>
      <c r="CL206" s="231" t="str">
        <f t="shared" si="667"/>
        <v>s</v>
      </c>
      <c r="CM206" s="231" t="str">
        <f t="shared" si="667"/>
        <v>s</v>
      </c>
      <c r="CN206" s="231" t="str">
        <f t="shared" si="667"/>
        <v>s</v>
      </c>
      <c r="CO206" s="231" t="str">
        <f t="shared" si="667"/>
        <v>s</v>
      </c>
      <c r="CP206" s="231" t="str">
        <f t="shared" si="667"/>
        <v>s</v>
      </c>
      <c r="CQ206" s="231" t="str">
        <f t="shared" si="667"/>
        <v>s</v>
      </c>
      <c r="CR206" s="231" t="str">
        <f t="shared" si="667"/>
        <v>s</v>
      </c>
      <c r="CS206" s="231" t="str">
        <f t="shared" si="668"/>
        <v>s</v>
      </c>
      <c r="CT206" s="231" t="str">
        <f t="shared" si="668"/>
        <v>s</v>
      </c>
      <c r="CU206" s="231" t="str">
        <f t="shared" si="668"/>
        <v>s</v>
      </c>
      <c r="CV206" s="231" t="str">
        <f t="shared" si="668"/>
        <v>s</v>
      </c>
      <c r="CW206" s="231" t="str">
        <f t="shared" si="668"/>
        <v>s</v>
      </c>
      <c r="CX206" s="231" t="str">
        <f t="shared" si="668"/>
        <v>s</v>
      </c>
      <c r="CY206" s="231" t="str">
        <f t="shared" si="668"/>
        <v>s</v>
      </c>
      <c r="CZ206" s="231" t="str">
        <f t="shared" si="668"/>
        <v>s</v>
      </c>
      <c r="DA206" s="231" t="str">
        <f t="shared" si="668"/>
        <v>s</v>
      </c>
      <c r="DB206" s="231" t="str">
        <f t="shared" si="668"/>
        <v>s</v>
      </c>
      <c r="DC206" s="231" t="str">
        <f t="shared" si="669"/>
        <v>s</v>
      </c>
      <c r="DD206" s="231" t="str">
        <f t="shared" si="669"/>
        <v>ns</v>
      </c>
      <c r="DE206" s="231" t="str">
        <f t="shared" si="669"/>
        <v/>
      </c>
      <c r="DF206" s="231" t="str">
        <f t="shared" si="669"/>
        <v/>
      </c>
      <c r="DG206" s="231" t="str">
        <f t="shared" si="669"/>
        <v/>
      </c>
      <c r="DH206" s="231" t="str">
        <f t="shared" si="669"/>
        <v/>
      </c>
      <c r="DI206" s="231" t="str">
        <f t="shared" si="669"/>
        <v/>
      </c>
      <c r="DJ206" s="231" t="str">
        <f t="shared" si="669"/>
        <v/>
      </c>
      <c r="DK206" s="231" t="str">
        <f t="shared" si="669"/>
        <v/>
      </c>
      <c r="DL206" s="231" t="str">
        <f t="shared" si="669"/>
        <v/>
      </c>
      <c r="DM206" s="231" t="str">
        <f t="shared" si="670"/>
        <v/>
      </c>
      <c r="DN206" s="231" t="str">
        <f t="shared" si="670"/>
        <v/>
      </c>
      <c r="DO206" s="231" t="str">
        <f t="shared" si="670"/>
        <v/>
      </c>
      <c r="DP206" s="231" t="str">
        <f t="shared" si="670"/>
        <v/>
      </c>
      <c r="DQ206" s="231" t="str">
        <f t="shared" si="670"/>
        <v/>
      </c>
      <c r="DR206" s="231" t="str">
        <f t="shared" si="670"/>
        <v/>
      </c>
      <c r="DS206" s="231" t="str">
        <f t="shared" si="670"/>
        <v/>
      </c>
      <c r="DT206" s="231" t="str">
        <f t="shared" si="670"/>
        <v/>
      </c>
      <c r="DU206" s="231" t="str">
        <f t="shared" si="670"/>
        <v/>
      </c>
      <c r="DV206" s="231" t="str">
        <f t="shared" si="670"/>
        <v/>
      </c>
      <c r="DW206" s="232"/>
      <c r="DX206" s="232"/>
      <c r="DZ206" s="212">
        <f t="shared" si="544"/>
        <v>33</v>
      </c>
      <c r="EA206" s="224">
        <f t="shared" ref="EA206:EA223" si="671">IFERROR(INDEX(RTO4CV,$DZ206,1),0)</f>
        <v>0</v>
      </c>
      <c r="EB206" s="225">
        <f t="shared" si="650"/>
        <v>0</v>
      </c>
      <c r="EC206" s="225">
        <f t="shared" si="650"/>
        <v>0</v>
      </c>
      <c r="ED206" s="225">
        <f t="shared" si="650"/>
        <v>0</v>
      </c>
      <c r="EE206" s="225">
        <f t="shared" si="650"/>
        <v>0</v>
      </c>
      <c r="EF206" s="225">
        <f t="shared" si="524"/>
        <v>0</v>
      </c>
      <c r="EG206" s="225">
        <f t="shared" si="525"/>
        <v>0</v>
      </c>
      <c r="EH206" s="212"/>
      <c r="EI206" s="212"/>
      <c r="EJ206" s="212"/>
      <c r="EK206" s="214"/>
      <c r="EL206" s="212">
        <f t="shared" si="545"/>
        <v>33</v>
      </c>
      <c r="EM206" s="224">
        <f t="shared" ref="EM206:EM223" si="672">IFERROR(INDEX(RTO4CV,$EL206,1),0)</f>
        <v>0</v>
      </c>
      <c r="EN206" s="225">
        <f>IFERROR(INDEX(RTO4CF,$EL206,'ANVA-MDS'!EB$7),0)</f>
        <v>0</v>
      </c>
      <c r="EO206" s="225">
        <f>IFERROR(INDEX(RTO4CF,$EL206,'ANVA-MDS'!EC$7),0)</f>
        <v>0</v>
      </c>
      <c r="EP206" s="225">
        <f>IFERROR(INDEX(RTO4CF,$EL206,'ANVA-MDS'!ED$7),0)</f>
        <v>0</v>
      </c>
      <c r="EQ206" s="225">
        <f>IFERROR(INDEX(RTO4CF,$EL206,'ANVA-MDS'!EE$7),0)</f>
        <v>0</v>
      </c>
      <c r="ER206" s="225">
        <f t="shared" si="527"/>
        <v>0</v>
      </c>
      <c r="ES206" s="225">
        <f t="shared" si="528"/>
        <v>0</v>
      </c>
      <c r="ET206" s="212"/>
      <c r="EU206" s="212"/>
      <c r="EV206" s="212"/>
      <c r="EW206" s="214"/>
      <c r="EX206" s="225">
        <f t="shared" si="529"/>
        <v>0</v>
      </c>
      <c r="EY206" s="214"/>
      <c r="EZ206" s="214"/>
    </row>
    <row r="207" spans="1:156" ht="12.75" customHeight="1" x14ac:dyDescent="0.25">
      <c r="J207" s="228">
        <v>33</v>
      </c>
      <c r="K207" s="229">
        <f t="shared" ref="K207:K224" si="673">IFERROR(INDEX(RTO4SF_ORD,J207,1),"sd")</f>
        <v>0</v>
      </c>
      <c r="L207" s="230">
        <f t="shared" ref="L207:L224" si="674">IFERROR(INDEX(RTO4SF_ORD,J207,2),"sd")</f>
        <v>1.7000000000000001E-4</v>
      </c>
      <c r="M207" s="230" t="str">
        <f t="shared" si="661"/>
        <v>ns</v>
      </c>
      <c r="N207" s="230" t="str">
        <f t="shared" si="661"/>
        <v>ns</v>
      </c>
      <c r="O207" s="230" t="str">
        <f t="shared" si="661"/>
        <v>ns</v>
      </c>
      <c r="P207" s="230" t="str">
        <f t="shared" si="661"/>
        <v>ns</v>
      </c>
      <c r="Q207" s="230" t="str">
        <f t="shared" si="661"/>
        <v>ns</v>
      </c>
      <c r="R207" s="230" t="str">
        <f t="shared" si="661"/>
        <v>ns</v>
      </c>
      <c r="S207" s="230" t="str">
        <f t="shared" si="661"/>
        <v>ns</v>
      </c>
      <c r="T207" s="230" t="str">
        <f t="shared" si="661"/>
        <v>ns</v>
      </c>
      <c r="U207" s="230" t="str">
        <f t="shared" si="661"/>
        <v>ns</v>
      </c>
      <c r="V207" s="230" t="str">
        <f t="shared" si="661"/>
        <v>ns</v>
      </c>
      <c r="W207" s="230" t="str">
        <f t="shared" si="662"/>
        <v>ns</v>
      </c>
      <c r="X207" s="230" t="str">
        <f t="shared" si="662"/>
        <v>ns</v>
      </c>
      <c r="Y207" s="230" t="str">
        <f t="shared" si="662"/>
        <v>ns</v>
      </c>
      <c r="Z207" s="230" t="str">
        <f t="shared" si="662"/>
        <v>ns</v>
      </c>
      <c r="AA207" s="230" t="str">
        <f t="shared" si="662"/>
        <v>ns</v>
      </c>
      <c r="AB207" s="230" t="str">
        <f t="shared" si="662"/>
        <v>ns</v>
      </c>
      <c r="AC207" s="230" t="str">
        <f t="shared" si="662"/>
        <v>ns</v>
      </c>
      <c r="AD207" s="230" t="str">
        <f t="shared" si="662"/>
        <v>ns</v>
      </c>
      <c r="AE207" s="230" t="str">
        <f t="shared" si="662"/>
        <v>ns</v>
      </c>
      <c r="AF207" s="230" t="str">
        <f t="shared" si="662"/>
        <v>ns</v>
      </c>
      <c r="AG207" s="230" t="str">
        <f t="shared" si="663"/>
        <v>ns</v>
      </c>
      <c r="AH207" s="230" t="str">
        <f t="shared" si="663"/>
        <v>ns</v>
      </c>
      <c r="AI207" s="230" t="str">
        <f t="shared" si="663"/>
        <v>ns</v>
      </c>
      <c r="AJ207" s="230" t="str">
        <f t="shared" si="663"/>
        <v>ns</v>
      </c>
      <c r="AK207" s="230" t="str">
        <f t="shared" si="663"/>
        <v>ns</v>
      </c>
      <c r="AL207" s="230" t="str">
        <f t="shared" si="663"/>
        <v>ns</v>
      </c>
      <c r="AM207" s="230" t="str">
        <f t="shared" si="663"/>
        <v>ns</v>
      </c>
      <c r="AN207" s="230" t="str">
        <f t="shared" si="663"/>
        <v>ns</v>
      </c>
      <c r="AO207" s="230" t="str">
        <f t="shared" si="663"/>
        <v>ns</v>
      </c>
      <c r="AP207" s="230" t="str">
        <f t="shared" si="663"/>
        <v>ns</v>
      </c>
      <c r="AQ207" s="230" t="str">
        <f t="shared" si="664"/>
        <v>ns</v>
      </c>
      <c r="AR207" s="230" t="str">
        <f t="shared" si="664"/>
        <v>ns</v>
      </c>
      <c r="AS207" s="230" t="str">
        <f t="shared" si="664"/>
        <v>ns</v>
      </c>
      <c r="AT207" s="230" t="str">
        <f t="shared" si="664"/>
        <v/>
      </c>
      <c r="AU207" s="230" t="str">
        <f t="shared" si="664"/>
        <v/>
      </c>
      <c r="AV207" s="230" t="str">
        <f t="shared" si="664"/>
        <v/>
      </c>
      <c r="AW207" s="230" t="str">
        <f t="shared" si="664"/>
        <v/>
      </c>
      <c r="AX207" s="230" t="str">
        <f t="shared" si="664"/>
        <v/>
      </c>
      <c r="AY207" s="230" t="str">
        <f t="shared" si="664"/>
        <v/>
      </c>
      <c r="AZ207" s="230" t="str">
        <f t="shared" si="664"/>
        <v/>
      </c>
      <c r="BA207" s="230" t="str">
        <f t="shared" si="665"/>
        <v/>
      </c>
      <c r="BB207" s="230" t="str">
        <f t="shared" si="665"/>
        <v/>
      </c>
      <c r="BC207" s="230" t="str">
        <f t="shared" si="665"/>
        <v/>
      </c>
      <c r="BD207" s="230" t="str">
        <f t="shared" si="665"/>
        <v/>
      </c>
      <c r="BE207" s="230" t="str">
        <f t="shared" si="665"/>
        <v/>
      </c>
      <c r="BF207" s="230" t="str">
        <f t="shared" si="665"/>
        <v/>
      </c>
      <c r="BG207" s="230" t="str">
        <f t="shared" si="665"/>
        <v/>
      </c>
      <c r="BH207" s="230" t="str">
        <f t="shared" si="665"/>
        <v/>
      </c>
      <c r="BI207" s="230" t="str">
        <f t="shared" si="665"/>
        <v/>
      </c>
      <c r="BJ207" s="230" t="str">
        <f t="shared" si="665"/>
        <v/>
      </c>
      <c r="BS207" s="197"/>
      <c r="BT207" s="243"/>
      <c r="BV207" s="228">
        <v>33</v>
      </c>
      <c r="BW207" s="229">
        <f t="shared" ref="BW207:BW224" si="675">IFERROR(INDEX(RTO4CF_ORD,BV207,1),"sd")</f>
        <v>0</v>
      </c>
      <c r="BX207" s="230">
        <f t="shared" ref="BX207:BX224" si="676">IFERROR(INDEX(RTO4CF_ORD,BV207,2),"sd")</f>
        <v>1.7000000000000001E-4</v>
      </c>
      <c r="BY207" s="231" t="str">
        <f t="shared" si="666"/>
        <v>s</v>
      </c>
      <c r="BZ207" s="231" t="str">
        <f t="shared" si="666"/>
        <v>s</v>
      </c>
      <c r="CA207" s="231" t="str">
        <f t="shared" si="666"/>
        <v>s</v>
      </c>
      <c r="CB207" s="231" t="str">
        <f t="shared" si="666"/>
        <v>s</v>
      </c>
      <c r="CC207" s="231" t="str">
        <f t="shared" si="666"/>
        <v>s</v>
      </c>
      <c r="CD207" s="231" t="str">
        <f t="shared" si="666"/>
        <v>s</v>
      </c>
      <c r="CE207" s="231" t="str">
        <f t="shared" si="666"/>
        <v>s</v>
      </c>
      <c r="CF207" s="231" t="str">
        <f t="shared" si="666"/>
        <v>s</v>
      </c>
      <c r="CG207" s="231" t="str">
        <f t="shared" si="666"/>
        <v>s</v>
      </c>
      <c r="CH207" s="231" t="str">
        <f t="shared" si="666"/>
        <v>s</v>
      </c>
      <c r="CI207" s="231" t="str">
        <f t="shared" si="667"/>
        <v>s</v>
      </c>
      <c r="CJ207" s="231" t="str">
        <f t="shared" si="667"/>
        <v>s</v>
      </c>
      <c r="CK207" s="231" t="str">
        <f t="shared" si="667"/>
        <v>s</v>
      </c>
      <c r="CL207" s="231" t="str">
        <f t="shared" si="667"/>
        <v>s</v>
      </c>
      <c r="CM207" s="231" t="str">
        <f t="shared" si="667"/>
        <v>s</v>
      </c>
      <c r="CN207" s="231" t="str">
        <f t="shared" si="667"/>
        <v>s</v>
      </c>
      <c r="CO207" s="231" t="str">
        <f t="shared" si="667"/>
        <v>s</v>
      </c>
      <c r="CP207" s="231" t="str">
        <f t="shared" si="667"/>
        <v>s</v>
      </c>
      <c r="CQ207" s="231" t="str">
        <f t="shared" si="667"/>
        <v>s</v>
      </c>
      <c r="CR207" s="231" t="str">
        <f t="shared" si="667"/>
        <v>s</v>
      </c>
      <c r="CS207" s="231" t="str">
        <f t="shared" si="668"/>
        <v>s</v>
      </c>
      <c r="CT207" s="231" t="str">
        <f t="shared" si="668"/>
        <v>s</v>
      </c>
      <c r="CU207" s="231" t="str">
        <f t="shared" si="668"/>
        <v>s</v>
      </c>
      <c r="CV207" s="231" t="str">
        <f t="shared" si="668"/>
        <v>s</v>
      </c>
      <c r="CW207" s="231" t="str">
        <f t="shared" si="668"/>
        <v>s</v>
      </c>
      <c r="CX207" s="231" t="str">
        <f t="shared" si="668"/>
        <v>s</v>
      </c>
      <c r="CY207" s="231" t="str">
        <f t="shared" si="668"/>
        <v>s</v>
      </c>
      <c r="CZ207" s="231" t="str">
        <f t="shared" si="668"/>
        <v>s</v>
      </c>
      <c r="DA207" s="231" t="str">
        <f t="shared" si="668"/>
        <v>s</v>
      </c>
      <c r="DB207" s="231" t="str">
        <f t="shared" si="668"/>
        <v>s</v>
      </c>
      <c r="DC207" s="231" t="str">
        <f t="shared" si="669"/>
        <v>s</v>
      </c>
      <c r="DD207" s="231" t="str">
        <f t="shared" si="669"/>
        <v>ns</v>
      </c>
      <c r="DE207" s="231" t="str">
        <f t="shared" si="669"/>
        <v>ns</v>
      </c>
      <c r="DF207" s="231" t="str">
        <f t="shared" si="669"/>
        <v/>
      </c>
      <c r="DG207" s="231" t="str">
        <f t="shared" si="669"/>
        <v/>
      </c>
      <c r="DH207" s="231" t="str">
        <f t="shared" si="669"/>
        <v/>
      </c>
      <c r="DI207" s="231" t="str">
        <f t="shared" si="669"/>
        <v/>
      </c>
      <c r="DJ207" s="231" t="str">
        <f t="shared" si="669"/>
        <v/>
      </c>
      <c r="DK207" s="231" t="str">
        <f t="shared" si="669"/>
        <v/>
      </c>
      <c r="DL207" s="231" t="str">
        <f t="shared" si="669"/>
        <v/>
      </c>
      <c r="DM207" s="231" t="str">
        <f t="shared" si="670"/>
        <v/>
      </c>
      <c r="DN207" s="231" t="str">
        <f t="shared" si="670"/>
        <v/>
      </c>
      <c r="DO207" s="231" t="str">
        <f t="shared" si="670"/>
        <v/>
      </c>
      <c r="DP207" s="231" t="str">
        <f t="shared" si="670"/>
        <v/>
      </c>
      <c r="DQ207" s="231" t="str">
        <f t="shared" si="670"/>
        <v/>
      </c>
      <c r="DR207" s="231" t="str">
        <f t="shared" si="670"/>
        <v/>
      </c>
      <c r="DS207" s="231" t="str">
        <f t="shared" si="670"/>
        <v/>
      </c>
      <c r="DT207" s="231" t="str">
        <f t="shared" si="670"/>
        <v/>
      </c>
      <c r="DU207" s="231" t="str">
        <f t="shared" si="670"/>
        <v/>
      </c>
      <c r="DV207" s="231" t="str">
        <f t="shared" si="670"/>
        <v/>
      </c>
      <c r="DW207" s="232"/>
      <c r="DX207" s="232"/>
      <c r="DZ207" s="212">
        <f t="shared" si="544"/>
        <v>34</v>
      </c>
      <c r="EA207" s="224">
        <f t="shared" si="671"/>
        <v>0</v>
      </c>
      <c r="EB207" s="225">
        <f t="shared" si="650"/>
        <v>0</v>
      </c>
      <c r="EC207" s="225">
        <f t="shared" si="650"/>
        <v>0</v>
      </c>
      <c r="ED207" s="225">
        <f t="shared" si="650"/>
        <v>0</v>
      </c>
      <c r="EE207" s="225">
        <f t="shared" si="650"/>
        <v>0</v>
      </c>
      <c r="EF207" s="225">
        <f t="shared" si="524"/>
        <v>0</v>
      </c>
      <c r="EG207" s="225">
        <f t="shared" si="525"/>
        <v>0</v>
      </c>
      <c r="EH207" s="212"/>
      <c r="EI207" s="212"/>
      <c r="EJ207" s="212"/>
      <c r="EK207" s="214"/>
      <c r="EL207" s="212">
        <f t="shared" si="545"/>
        <v>34</v>
      </c>
      <c r="EM207" s="224">
        <f t="shared" si="672"/>
        <v>0</v>
      </c>
      <c r="EN207" s="225">
        <f>IFERROR(INDEX(RTO4CF,$EL207,'ANVA-MDS'!EB$7),0)</f>
        <v>0</v>
      </c>
      <c r="EO207" s="225">
        <f>IFERROR(INDEX(RTO4CF,$EL207,'ANVA-MDS'!EC$7),0)</f>
        <v>0</v>
      </c>
      <c r="EP207" s="225">
        <f>IFERROR(INDEX(RTO4CF,$EL207,'ANVA-MDS'!ED$7),0)</f>
        <v>0</v>
      </c>
      <c r="EQ207" s="225">
        <f>IFERROR(INDEX(RTO4CF,$EL207,'ANVA-MDS'!EE$7),0)</f>
        <v>0</v>
      </c>
      <c r="ER207" s="225">
        <f t="shared" si="527"/>
        <v>0</v>
      </c>
      <c r="ES207" s="225">
        <f t="shared" si="528"/>
        <v>0</v>
      </c>
      <c r="ET207" s="212"/>
      <c r="EU207" s="212"/>
      <c r="EV207" s="212"/>
      <c r="EW207" s="214"/>
      <c r="EX207" s="225">
        <f t="shared" si="529"/>
        <v>0</v>
      </c>
      <c r="EY207" s="214"/>
      <c r="EZ207" s="214"/>
    </row>
    <row r="208" spans="1:156" ht="12.75" customHeight="1" x14ac:dyDescent="0.25">
      <c r="J208" s="228">
        <v>34</v>
      </c>
      <c r="K208" s="229">
        <f t="shared" si="673"/>
        <v>0</v>
      </c>
      <c r="L208" s="230">
        <f t="shared" si="674"/>
        <v>1.6000000000000001E-4</v>
      </c>
      <c r="M208" s="230" t="str">
        <f t="shared" si="661"/>
        <v>ns</v>
      </c>
      <c r="N208" s="230" t="str">
        <f t="shared" si="661"/>
        <v>ns</v>
      </c>
      <c r="O208" s="230" t="str">
        <f t="shared" si="661"/>
        <v>ns</v>
      </c>
      <c r="P208" s="230" t="str">
        <f t="shared" si="661"/>
        <v>ns</v>
      </c>
      <c r="Q208" s="230" t="str">
        <f t="shared" si="661"/>
        <v>ns</v>
      </c>
      <c r="R208" s="230" t="str">
        <f t="shared" si="661"/>
        <v>ns</v>
      </c>
      <c r="S208" s="230" t="str">
        <f t="shared" si="661"/>
        <v>ns</v>
      </c>
      <c r="T208" s="230" t="str">
        <f t="shared" si="661"/>
        <v>ns</v>
      </c>
      <c r="U208" s="230" t="str">
        <f t="shared" si="661"/>
        <v>ns</v>
      </c>
      <c r="V208" s="230" t="str">
        <f t="shared" si="661"/>
        <v>ns</v>
      </c>
      <c r="W208" s="230" t="str">
        <f t="shared" si="662"/>
        <v>ns</v>
      </c>
      <c r="X208" s="230" t="str">
        <f t="shared" si="662"/>
        <v>ns</v>
      </c>
      <c r="Y208" s="230" t="str">
        <f t="shared" si="662"/>
        <v>ns</v>
      </c>
      <c r="Z208" s="230" t="str">
        <f t="shared" si="662"/>
        <v>ns</v>
      </c>
      <c r="AA208" s="230" t="str">
        <f t="shared" si="662"/>
        <v>ns</v>
      </c>
      <c r="AB208" s="230" t="str">
        <f t="shared" si="662"/>
        <v>ns</v>
      </c>
      <c r="AC208" s="230" t="str">
        <f t="shared" si="662"/>
        <v>ns</v>
      </c>
      <c r="AD208" s="230" t="str">
        <f t="shared" si="662"/>
        <v>ns</v>
      </c>
      <c r="AE208" s="230" t="str">
        <f t="shared" si="662"/>
        <v>ns</v>
      </c>
      <c r="AF208" s="230" t="str">
        <f t="shared" si="662"/>
        <v>ns</v>
      </c>
      <c r="AG208" s="230" t="str">
        <f t="shared" si="663"/>
        <v>ns</v>
      </c>
      <c r="AH208" s="230" t="str">
        <f t="shared" si="663"/>
        <v>ns</v>
      </c>
      <c r="AI208" s="230" t="str">
        <f t="shared" si="663"/>
        <v>ns</v>
      </c>
      <c r="AJ208" s="230" t="str">
        <f t="shared" si="663"/>
        <v>ns</v>
      </c>
      <c r="AK208" s="230" t="str">
        <f t="shared" si="663"/>
        <v>ns</v>
      </c>
      <c r="AL208" s="230" t="str">
        <f t="shared" si="663"/>
        <v>ns</v>
      </c>
      <c r="AM208" s="230" t="str">
        <f t="shared" si="663"/>
        <v>ns</v>
      </c>
      <c r="AN208" s="230" t="str">
        <f t="shared" si="663"/>
        <v>ns</v>
      </c>
      <c r="AO208" s="230" t="str">
        <f t="shared" si="663"/>
        <v>ns</v>
      </c>
      <c r="AP208" s="230" t="str">
        <f t="shared" si="663"/>
        <v>ns</v>
      </c>
      <c r="AQ208" s="230" t="str">
        <f t="shared" si="664"/>
        <v>ns</v>
      </c>
      <c r="AR208" s="230" t="str">
        <f t="shared" si="664"/>
        <v>ns</v>
      </c>
      <c r="AS208" s="230" t="str">
        <f t="shared" si="664"/>
        <v>ns</v>
      </c>
      <c r="AT208" s="230" t="str">
        <f t="shared" si="664"/>
        <v>ns</v>
      </c>
      <c r="AU208" s="230" t="str">
        <f t="shared" si="664"/>
        <v/>
      </c>
      <c r="AV208" s="230" t="str">
        <f t="shared" si="664"/>
        <v/>
      </c>
      <c r="AW208" s="230" t="str">
        <f t="shared" si="664"/>
        <v/>
      </c>
      <c r="AX208" s="230" t="str">
        <f t="shared" si="664"/>
        <v/>
      </c>
      <c r="AY208" s="230" t="str">
        <f t="shared" si="664"/>
        <v/>
      </c>
      <c r="AZ208" s="230" t="str">
        <f t="shared" si="664"/>
        <v/>
      </c>
      <c r="BA208" s="230" t="str">
        <f t="shared" si="665"/>
        <v/>
      </c>
      <c r="BB208" s="230" t="str">
        <f t="shared" si="665"/>
        <v/>
      </c>
      <c r="BC208" s="230" t="str">
        <f t="shared" si="665"/>
        <v/>
      </c>
      <c r="BD208" s="230" t="str">
        <f t="shared" si="665"/>
        <v/>
      </c>
      <c r="BE208" s="230" t="str">
        <f t="shared" si="665"/>
        <v/>
      </c>
      <c r="BF208" s="230" t="str">
        <f t="shared" si="665"/>
        <v/>
      </c>
      <c r="BG208" s="230" t="str">
        <f t="shared" si="665"/>
        <v/>
      </c>
      <c r="BH208" s="230" t="str">
        <f t="shared" si="665"/>
        <v/>
      </c>
      <c r="BI208" s="230" t="str">
        <f t="shared" si="665"/>
        <v/>
      </c>
      <c r="BJ208" s="230" t="str">
        <f t="shared" si="665"/>
        <v/>
      </c>
      <c r="BS208" s="197"/>
      <c r="BT208" s="243"/>
      <c r="BV208" s="228">
        <v>34</v>
      </c>
      <c r="BW208" s="229">
        <f t="shared" si="675"/>
        <v>0</v>
      </c>
      <c r="BX208" s="230">
        <f t="shared" si="676"/>
        <v>1.6000000000000001E-4</v>
      </c>
      <c r="BY208" s="231" t="str">
        <f t="shared" si="666"/>
        <v>s</v>
      </c>
      <c r="BZ208" s="231" t="str">
        <f t="shared" si="666"/>
        <v>s</v>
      </c>
      <c r="CA208" s="231" t="str">
        <f t="shared" si="666"/>
        <v>s</v>
      </c>
      <c r="CB208" s="231" t="str">
        <f t="shared" si="666"/>
        <v>s</v>
      </c>
      <c r="CC208" s="231" t="str">
        <f t="shared" si="666"/>
        <v>s</v>
      </c>
      <c r="CD208" s="231" t="str">
        <f t="shared" si="666"/>
        <v>s</v>
      </c>
      <c r="CE208" s="231" t="str">
        <f t="shared" si="666"/>
        <v>s</v>
      </c>
      <c r="CF208" s="231" t="str">
        <f t="shared" si="666"/>
        <v>s</v>
      </c>
      <c r="CG208" s="231" t="str">
        <f t="shared" si="666"/>
        <v>s</v>
      </c>
      <c r="CH208" s="231" t="str">
        <f t="shared" si="666"/>
        <v>s</v>
      </c>
      <c r="CI208" s="231" t="str">
        <f t="shared" si="667"/>
        <v>s</v>
      </c>
      <c r="CJ208" s="231" t="str">
        <f t="shared" si="667"/>
        <v>s</v>
      </c>
      <c r="CK208" s="231" t="str">
        <f t="shared" si="667"/>
        <v>s</v>
      </c>
      <c r="CL208" s="231" t="str">
        <f t="shared" si="667"/>
        <v>s</v>
      </c>
      <c r="CM208" s="231" t="str">
        <f t="shared" si="667"/>
        <v>s</v>
      </c>
      <c r="CN208" s="231" t="str">
        <f t="shared" si="667"/>
        <v>s</v>
      </c>
      <c r="CO208" s="231" t="str">
        <f t="shared" si="667"/>
        <v>s</v>
      </c>
      <c r="CP208" s="231" t="str">
        <f t="shared" si="667"/>
        <v>s</v>
      </c>
      <c r="CQ208" s="231" t="str">
        <f t="shared" si="667"/>
        <v>s</v>
      </c>
      <c r="CR208" s="231" t="str">
        <f t="shared" si="667"/>
        <v>s</v>
      </c>
      <c r="CS208" s="231" t="str">
        <f t="shared" si="668"/>
        <v>s</v>
      </c>
      <c r="CT208" s="231" t="str">
        <f t="shared" si="668"/>
        <v>s</v>
      </c>
      <c r="CU208" s="231" t="str">
        <f t="shared" si="668"/>
        <v>s</v>
      </c>
      <c r="CV208" s="231" t="str">
        <f t="shared" si="668"/>
        <v>s</v>
      </c>
      <c r="CW208" s="231" t="str">
        <f t="shared" si="668"/>
        <v>s</v>
      </c>
      <c r="CX208" s="231" t="str">
        <f t="shared" si="668"/>
        <v>s</v>
      </c>
      <c r="CY208" s="231" t="str">
        <f t="shared" si="668"/>
        <v>s</v>
      </c>
      <c r="CZ208" s="231" t="str">
        <f t="shared" si="668"/>
        <v>s</v>
      </c>
      <c r="DA208" s="231" t="str">
        <f t="shared" si="668"/>
        <v>s</v>
      </c>
      <c r="DB208" s="231" t="str">
        <f t="shared" si="668"/>
        <v>s</v>
      </c>
      <c r="DC208" s="231" t="str">
        <f t="shared" si="669"/>
        <v>s</v>
      </c>
      <c r="DD208" s="231" t="str">
        <f t="shared" si="669"/>
        <v>ns</v>
      </c>
      <c r="DE208" s="231" t="str">
        <f t="shared" si="669"/>
        <v>ns</v>
      </c>
      <c r="DF208" s="231" t="str">
        <f t="shared" si="669"/>
        <v>ns</v>
      </c>
      <c r="DG208" s="231" t="str">
        <f t="shared" si="669"/>
        <v/>
      </c>
      <c r="DH208" s="231" t="str">
        <f t="shared" si="669"/>
        <v/>
      </c>
      <c r="DI208" s="231" t="str">
        <f t="shared" si="669"/>
        <v/>
      </c>
      <c r="DJ208" s="231" t="str">
        <f t="shared" si="669"/>
        <v/>
      </c>
      <c r="DK208" s="231" t="str">
        <f t="shared" si="669"/>
        <v/>
      </c>
      <c r="DL208" s="231" t="str">
        <f t="shared" si="669"/>
        <v/>
      </c>
      <c r="DM208" s="231" t="str">
        <f t="shared" si="670"/>
        <v/>
      </c>
      <c r="DN208" s="231" t="str">
        <f t="shared" si="670"/>
        <v/>
      </c>
      <c r="DO208" s="231" t="str">
        <f t="shared" si="670"/>
        <v/>
      </c>
      <c r="DP208" s="231" t="str">
        <f t="shared" si="670"/>
        <v/>
      </c>
      <c r="DQ208" s="231" t="str">
        <f t="shared" si="670"/>
        <v/>
      </c>
      <c r="DR208" s="231" t="str">
        <f t="shared" si="670"/>
        <v/>
      </c>
      <c r="DS208" s="231" t="str">
        <f t="shared" si="670"/>
        <v/>
      </c>
      <c r="DT208" s="231" t="str">
        <f t="shared" si="670"/>
        <v/>
      </c>
      <c r="DU208" s="231" t="str">
        <f t="shared" si="670"/>
        <v/>
      </c>
      <c r="DV208" s="231" t="str">
        <f t="shared" si="670"/>
        <v/>
      </c>
      <c r="DW208" s="232"/>
      <c r="DX208" s="232"/>
      <c r="DZ208" s="212">
        <f t="shared" si="544"/>
        <v>35</v>
      </c>
      <c r="EA208" s="224">
        <f t="shared" si="671"/>
        <v>0</v>
      </c>
      <c r="EB208" s="225">
        <f t="shared" si="650"/>
        <v>0</v>
      </c>
      <c r="EC208" s="225">
        <f t="shared" si="650"/>
        <v>0</v>
      </c>
      <c r="ED208" s="225">
        <f t="shared" si="650"/>
        <v>0</v>
      </c>
      <c r="EE208" s="225">
        <f t="shared" si="650"/>
        <v>0</v>
      </c>
      <c r="EF208" s="225">
        <f t="shared" si="524"/>
        <v>0</v>
      </c>
      <c r="EG208" s="225">
        <f t="shared" si="525"/>
        <v>0</v>
      </c>
      <c r="EH208" s="212"/>
      <c r="EI208" s="212"/>
      <c r="EJ208" s="212"/>
      <c r="EK208" s="214"/>
      <c r="EL208" s="212">
        <f t="shared" si="545"/>
        <v>35</v>
      </c>
      <c r="EM208" s="224">
        <f t="shared" si="672"/>
        <v>0</v>
      </c>
      <c r="EN208" s="225">
        <f>IFERROR(INDEX(RTO4CF,$EL208,'ANVA-MDS'!EB$7),0)</f>
        <v>0</v>
      </c>
      <c r="EO208" s="225">
        <f>IFERROR(INDEX(RTO4CF,$EL208,'ANVA-MDS'!EC$7),0)</f>
        <v>0</v>
      </c>
      <c r="EP208" s="225">
        <f>IFERROR(INDEX(RTO4CF,$EL208,'ANVA-MDS'!ED$7),0)</f>
        <v>0</v>
      </c>
      <c r="EQ208" s="225">
        <f>IFERROR(INDEX(RTO4CF,$EL208,'ANVA-MDS'!EE$7),0)</f>
        <v>0</v>
      </c>
      <c r="ER208" s="225">
        <f t="shared" si="527"/>
        <v>0</v>
      </c>
      <c r="ES208" s="225">
        <f t="shared" si="528"/>
        <v>0</v>
      </c>
      <c r="ET208" s="212"/>
      <c r="EU208" s="212"/>
      <c r="EV208" s="212"/>
      <c r="EW208" s="214"/>
      <c r="EX208" s="225">
        <f t="shared" si="529"/>
        <v>0</v>
      </c>
      <c r="EY208" s="214"/>
      <c r="EZ208" s="214"/>
    </row>
    <row r="209" spans="9:156" ht="12.75" customHeight="1" x14ac:dyDescent="0.25">
      <c r="J209" s="228">
        <v>35</v>
      </c>
      <c r="K209" s="229">
        <f t="shared" si="673"/>
        <v>0</v>
      </c>
      <c r="L209" s="230">
        <f t="shared" si="674"/>
        <v>1.5000000000000001E-4</v>
      </c>
      <c r="M209" s="230" t="str">
        <f t="shared" si="661"/>
        <v>ns</v>
      </c>
      <c r="N209" s="230" t="str">
        <f t="shared" si="661"/>
        <v>ns</v>
      </c>
      <c r="O209" s="230" t="str">
        <f t="shared" si="661"/>
        <v>ns</v>
      </c>
      <c r="P209" s="230" t="str">
        <f t="shared" si="661"/>
        <v>ns</v>
      </c>
      <c r="Q209" s="230" t="str">
        <f t="shared" si="661"/>
        <v>ns</v>
      </c>
      <c r="R209" s="230" t="str">
        <f t="shared" si="661"/>
        <v>ns</v>
      </c>
      <c r="S209" s="230" t="str">
        <f t="shared" si="661"/>
        <v>ns</v>
      </c>
      <c r="T209" s="230" t="str">
        <f t="shared" si="661"/>
        <v>ns</v>
      </c>
      <c r="U209" s="230" t="str">
        <f t="shared" si="661"/>
        <v>ns</v>
      </c>
      <c r="V209" s="230" t="str">
        <f t="shared" si="661"/>
        <v>ns</v>
      </c>
      <c r="W209" s="230" t="str">
        <f t="shared" si="662"/>
        <v>ns</v>
      </c>
      <c r="X209" s="230" t="str">
        <f t="shared" si="662"/>
        <v>ns</v>
      </c>
      <c r="Y209" s="230" t="str">
        <f t="shared" si="662"/>
        <v>ns</v>
      </c>
      <c r="Z209" s="230" t="str">
        <f t="shared" si="662"/>
        <v>ns</v>
      </c>
      <c r="AA209" s="230" t="str">
        <f t="shared" si="662"/>
        <v>ns</v>
      </c>
      <c r="AB209" s="230" t="str">
        <f t="shared" si="662"/>
        <v>ns</v>
      </c>
      <c r="AC209" s="230" t="str">
        <f t="shared" si="662"/>
        <v>ns</v>
      </c>
      <c r="AD209" s="230" t="str">
        <f t="shared" si="662"/>
        <v>ns</v>
      </c>
      <c r="AE209" s="230" t="str">
        <f t="shared" si="662"/>
        <v>ns</v>
      </c>
      <c r="AF209" s="230" t="str">
        <f t="shared" si="662"/>
        <v>ns</v>
      </c>
      <c r="AG209" s="230" t="str">
        <f t="shared" si="663"/>
        <v>ns</v>
      </c>
      <c r="AH209" s="230" t="str">
        <f t="shared" si="663"/>
        <v>ns</v>
      </c>
      <c r="AI209" s="230" t="str">
        <f t="shared" si="663"/>
        <v>ns</v>
      </c>
      <c r="AJ209" s="230" t="str">
        <f t="shared" si="663"/>
        <v>ns</v>
      </c>
      <c r="AK209" s="230" t="str">
        <f t="shared" si="663"/>
        <v>ns</v>
      </c>
      <c r="AL209" s="230" t="str">
        <f t="shared" si="663"/>
        <v>ns</v>
      </c>
      <c r="AM209" s="230" t="str">
        <f t="shared" si="663"/>
        <v>ns</v>
      </c>
      <c r="AN209" s="230" t="str">
        <f t="shared" si="663"/>
        <v>ns</v>
      </c>
      <c r="AO209" s="230" t="str">
        <f t="shared" si="663"/>
        <v>ns</v>
      </c>
      <c r="AP209" s="230" t="str">
        <f t="shared" si="663"/>
        <v>ns</v>
      </c>
      <c r="AQ209" s="230" t="str">
        <f t="shared" si="664"/>
        <v>ns</v>
      </c>
      <c r="AR209" s="230" t="str">
        <f t="shared" si="664"/>
        <v>ns</v>
      </c>
      <c r="AS209" s="230" t="str">
        <f t="shared" si="664"/>
        <v>ns</v>
      </c>
      <c r="AT209" s="230" t="str">
        <f t="shared" si="664"/>
        <v>ns</v>
      </c>
      <c r="AU209" s="230" t="str">
        <f t="shared" si="664"/>
        <v>ns</v>
      </c>
      <c r="AV209" s="230" t="str">
        <f t="shared" si="664"/>
        <v/>
      </c>
      <c r="AW209" s="230" t="str">
        <f t="shared" si="664"/>
        <v/>
      </c>
      <c r="AX209" s="230" t="str">
        <f t="shared" si="664"/>
        <v/>
      </c>
      <c r="AY209" s="230" t="str">
        <f t="shared" si="664"/>
        <v/>
      </c>
      <c r="AZ209" s="230" t="str">
        <f t="shared" si="664"/>
        <v/>
      </c>
      <c r="BA209" s="230" t="str">
        <f t="shared" si="665"/>
        <v/>
      </c>
      <c r="BB209" s="230" t="str">
        <f t="shared" si="665"/>
        <v/>
      </c>
      <c r="BC209" s="230" t="str">
        <f t="shared" si="665"/>
        <v/>
      </c>
      <c r="BD209" s="230" t="str">
        <f t="shared" si="665"/>
        <v/>
      </c>
      <c r="BE209" s="230" t="str">
        <f t="shared" si="665"/>
        <v/>
      </c>
      <c r="BF209" s="230" t="str">
        <f t="shared" si="665"/>
        <v/>
      </c>
      <c r="BG209" s="230" t="str">
        <f t="shared" si="665"/>
        <v/>
      </c>
      <c r="BH209" s="230" t="str">
        <f t="shared" si="665"/>
        <v/>
      </c>
      <c r="BI209" s="230" t="str">
        <f t="shared" si="665"/>
        <v/>
      </c>
      <c r="BJ209" s="230" t="str">
        <f t="shared" si="665"/>
        <v/>
      </c>
      <c r="BS209" s="197"/>
      <c r="BT209" s="197"/>
      <c r="BV209" s="228">
        <v>35</v>
      </c>
      <c r="BW209" s="229">
        <f t="shared" si="675"/>
        <v>0</v>
      </c>
      <c r="BX209" s="230">
        <f t="shared" si="676"/>
        <v>1.5000000000000001E-4</v>
      </c>
      <c r="BY209" s="231" t="str">
        <f t="shared" si="666"/>
        <v>s</v>
      </c>
      <c r="BZ209" s="231" t="str">
        <f t="shared" si="666"/>
        <v>s</v>
      </c>
      <c r="CA209" s="231" t="str">
        <f t="shared" si="666"/>
        <v>s</v>
      </c>
      <c r="CB209" s="231" t="str">
        <f t="shared" si="666"/>
        <v>s</v>
      </c>
      <c r="CC209" s="231" t="str">
        <f t="shared" si="666"/>
        <v>s</v>
      </c>
      <c r="CD209" s="231" t="str">
        <f t="shared" si="666"/>
        <v>s</v>
      </c>
      <c r="CE209" s="231" t="str">
        <f t="shared" si="666"/>
        <v>s</v>
      </c>
      <c r="CF209" s="231" t="str">
        <f t="shared" si="666"/>
        <v>s</v>
      </c>
      <c r="CG209" s="231" t="str">
        <f t="shared" si="666"/>
        <v>s</v>
      </c>
      <c r="CH209" s="231" t="str">
        <f t="shared" si="666"/>
        <v>s</v>
      </c>
      <c r="CI209" s="231" t="str">
        <f t="shared" si="667"/>
        <v>s</v>
      </c>
      <c r="CJ209" s="231" t="str">
        <f t="shared" si="667"/>
        <v>s</v>
      </c>
      <c r="CK209" s="231" t="str">
        <f t="shared" si="667"/>
        <v>s</v>
      </c>
      <c r="CL209" s="231" t="str">
        <f t="shared" si="667"/>
        <v>s</v>
      </c>
      <c r="CM209" s="231" t="str">
        <f t="shared" si="667"/>
        <v>s</v>
      </c>
      <c r="CN209" s="231" t="str">
        <f t="shared" si="667"/>
        <v>s</v>
      </c>
      <c r="CO209" s="231" t="str">
        <f t="shared" si="667"/>
        <v>s</v>
      </c>
      <c r="CP209" s="231" t="str">
        <f t="shared" si="667"/>
        <v>s</v>
      </c>
      <c r="CQ209" s="231" t="str">
        <f t="shared" si="667"/>
        <v>s</v>
      </c>
      <c r="CR209" s="231" t="str">
        <f t="shared" si="667"/>
        <v>s</v>
      </c>
      <c r="CS209" s="231" t="str">
        <f t="shared" si="668"/>
        <v>s</v>
      </c>
      <c r="CT209" s="231" t="str">
        <f t="shared" si="668"/>
        <v>s</v>
      </c>
      <c r="CU209" s="231" t="str">
        <f t="shared" si="668"/>
        <v>s</v>
      </c>
      <c r="CV209" s="231" t="str">
        <f t="shared" si="668"/>
        <v>s</v>
      </c>
      <c r="CW209" s="231" t="str">
        <f t="shared" si="668"/>
        <v>s</v>
      </c>
      <c r="CX209" s="231" t="str">
        <f t="shared" si="668"/>
        <v>s</v>
      </c>
      <c r="CY209" s="231" t="str">
        <f t="shared" si="668"/>
        <v>s</v>
      </c>
      <c r="CZ209" s="231" t="str">
        <f t="shared" si="668"/>
        <v>s</v>
      </c>
      <c r="DA209" s="231" t="str">
        <f t="shared" si="668"/>
        <v>s</v>
      </c>
      <c r="DB209" s="231" t="str">
        <f t="shared" si="668"/>
        <v>s</v>
      </c>
      <c r="DC209" s="231" t="str">
        <f t="shared" si="669"/>
        <v>s</v>
      </c>
      <c r="DD209" s="231" t="str">
        <f t="shared" si="669"/>
        <v>ns</v>
      </c>
      <c r="DE209" s="231" t="str">
        <f t="shared" si="669"/>
        <v>ns</v>
      </c>
      <c r="DF209" s="231" t="str">
        <f t="shared" si="669"/>
        <v>ns</v>
      </c>
      <c r="DG209" s="231" t="str">
        <f t="shared" si="669"/>
        <v>ns</v>
      </c>
      <c r="DH209" s="231" t="str">
        <f t="shared" si="669"/>
        <v/>
      </c>
      <c r="DI209" s="231" t="str">
        <f t="shared" si="669"/>
        <v/>
      </c>
      <c r="DJ209" s="231" t="str">
        <f t="shared" si="669"/>
        <v/>
      </c>
      <c r="DK209" s="231" t="str">
        <f t="shared" si="669"/>
        <v/>
      </c>
      <c r="DL209" s="231" t="str">
        <f t="shared" si="669"/>
        <v/>
      </c>
      <c r="DM209" s="231" t="str">
        <f t="shared" si="670"/>
        <v/>
      </c>
      <c r="DN209" s="231" t="str">
        <f t="shared" si="670"/>
        <v/>
      </c>
      <c r="DO209" s="231" t="str">
        <f t="shared" si="670"/>
        <v/>
      </c>
      <c r="DP209" s="231" t="str">
        <f t="shared" si="670"/>
        <v/>
      </c>
      <c r="DQ209" s="231" t="str">
        <f t="shared" si="670"/>
        <v/>
      </c>
      <c r="DR209" s="231" t="str">
        <f t="shared" si="670"/>
        <v/>
      </c>
      <c r="DS209" s="231" t="str">
        <f t="shared" si="670"/>
        <v/>
      </c>
      <c r="DT209" s="231" t="str">
        <f t="shared" si="670"/>
        <v/>
      </c>
      <c r="DU209" s="231" t="str">
        <f t="shared" si="670"/>
        <v/>
      </c>
      <c r="DV209" s="231" t="str">
        <f t="shared" si="670"/>
        <v/>
      </c>
      <c r="DW209" s="232"/>
      <c r="DX209" s="232"/>
      <c r="DZ209" s="212">
        <f t="shared" si="544"/>
        <v>36</v>
      </c>
      <c r="EA209" s="224">
        <f t="shared" si="671"/>
        <v>0</v>
      </c>
      <c r="EB209" s="225">
        <f t="shared" si="650"/>
        <v>0</v>
      </c>
      <c r="EC209" s="225">
        <f t="shared" si="650"/>
        <v>0</v>
      </c>
      <c r="ED209" s="225">
        <f t="shared" si="650"/>
        <v>0</v>
      </c>
      <c r="EE209" s="225">
        <f t="shared" si="650"/>
        <v>0</v>
      </c>
      <c r="EF209" s="225">
        <f t="shared" si="524"/>
        <v>0</v>
      </c>
      <c r="EG209" s="225">
        <f t="shared" si="525"/>
        <v>0</v>
      </c>
      <c r="EH209" s="212"/>
      <c r="EI209" s="212"/>
      <c r="EJ209" s="212"/>
      <c r="EK209" s="214"/>
      <c r="EL209" s="212">
        <f t="shared" si="545"/>
        <v>36</v>
      </c>
      <c r="EM209" s="224">
        <f t="shared" si="672"/>
        <v>0</v>
      </c>
      <c r="EN209" s="225">
        <f>IFERROR(INDEX(RTO4CF,$EL209,'ANVA-MDS'!EB$7),0)</f>
        <v>0</v>
      </c>
      <c r="EO209" s="225">
        <f>IFERROR(INDEX(RTO4CF,$EL209,'ANVA-MDS'!EC$7),0)</f>
        <v>0</v>
      </c>
      <c r="EP209" s="225">
        <f>IFERROR(INDEX(RTO4CF,$EL209,'ANVA-MDS'!ED$7),0)</f>
        <v>0</v>
      </c>
      <c r="EQ209" s="225">
        <f>IFERROR(INDEX(RTO4CF,$EL209,'ANVA-MDS'!EE$7),0)</f>
        <v>0</v>
      </c>
      <c r="ER209" s="225">
        <f t="shared" si="527"/>
        <v>0</v>
      </c>
      <c r="ES209" s="225">
        <f t="shared" si="528"/>
        <v>0</v>
      </c>
      <c r="ET209" s="212"/>
      <c r="EU209" s="212"/>
      <c r="EV209" s="212"/>
      <c r="EW209" s="214"/>
      <c r="EX209" s="225">
        <f t="shared" si="529"/>
        <v>0</v>
      </c>
      <c r="EY209" s="214"/>
      <c r="EZ209" s="214"/>
    </row>
    <row r="210" spans="9:156" ht="12.75" customHeight="1" x14ac:dyDescent="0.25">
      <c r="J210" s="228">
        <v>36</v>
      </c>
      <c r="K210" s="229">
        <f t="shared" si="673"/>
        <v>0</v>
      </c>
      <c r="L210" s="230">
        <f t="shared" si="674"/>
        <v>1.4000000000000001E-4</v>
      </c>
      <c r="M210" s="230" t="str">
        <f t="shared" si="661"/>
        <v>ns</v>
      </c>
      <c r="N210" s="230" t="str">
        <f t="shared" si="661"/>
        <v>ns</v>
      </c>
      <c r="O210" s="230" t="str">
        <f t="shared" si="661"/>
        <v>ns</v>
      </c>
      <c r="P210" s="230" t="str">
        <f t="shared" si="661"/>
        <v>ns</v>
      </c>
      <c r="Q210" s="230" t="str">
        <f t="shared" si="661"/>
        <v>ns</v>
      </c>
      <c r="R210" s="230" t="str">
        <f t="shared" si="661"/>
        <v>ns</v>
      </c>
      <c r="S210" s="230" t="str">
        <f t="shared" si="661"/>
        <v>ns</v>
      </c>
      <c r="T210" s="230" t="str">
        <f t="shared" si="661"/>
        <v>ns</v>
      </c>
      <c r="U210" s="230" t="str">
        <f t="shared" si="661"/>
        <v>ns</v>
      </c>
      <c r="V210" s="230" t="str">
        <f t="shared" si="661"/>
        <v>ns</v>
      </c>
      <c r="W210" s="230" t="str">
        <f t="shared" si="662"/>
        <v>ns</v>
      </c>
      <c r="X210" s="230" t="str">
        <f t="shared" si="662"/>
        <v>ns</v>
      </c>
      <c r="Y210" s="230" t="str">
        <f t="shared" si="662"/>
        <v>ns</v>
      </c>
      <c r="Z210" s="230" t="str">
        <f t="shared" si="662"/>
        <v>ns</v>
      </c>
      <c r="AA210" s="230" t="str">
        <f t="shared" si="662"/>
        <v>ns</v>
      </c>
      <c r="AB210" s="230" t="str">
        <f t="shared" si="662"/>
        <v>ns</v>
      </c>
      <c r="AC210" s="230" t="str">
        <f t="shared" si="662"/>
        <v>ns</v>
      </c>
      <c r="AD210" s="230" t="str">
        <f t="shared" si="662"/>
        <v>ns</v>
      </c>
      <c r="AE210" s="230" t="str">
        <f t="shared" si="662"/>
        <v>ns</v>
      </c>
      <c r="AF210" s="230" t="str">
        <f t="shared" si="662"/>
        <v>ns</v>
      </c>
      <c r="AG210" s="230" t="str">
        <f t="shared" si="663"/>
        <v>ns</v>
      </c>
      <c r="AH210" s="230" t="str">
        <f t="shared" si="663"/>
        <v>ns</v>
      </c>
      <c r="AI210" s="230" t="str">
        <f t="shared" si="663"/>
        <v>ns</v>
      </c>
      <c r="AJ210" s="230" t="str">
        <f t="shared" si="663"/>
        <v>ns</v>
      </c>
      <c r="AK210" s="230" t="str">
        <f t="shared" si="663"/>
        <v>ns</v>
      </c>
      <c r="AL210" s="230" t="str">
        <f t="shared" si="663"/>
        <v>ns</v>
      </c>
      <c r="AM210" s="230" t="str">
        <f t="shared" si="663"/>
        <v>ns</v>
      </c>
      <c r="AN210" s="230" t="str">
        <f t="shared" si="663"/>
        <v>ns</v>
      </c>
      <c r="AO210" s="230" t="str">
        <f t="shared" si="663"/>
        <v>ns</v>
      </c>
      <c r="AP210" s="230" t="str">
        <f t="shared" si="663"/>
        <v>ns</v>
      </c>
      <c r="AQ210" s="230" t="str">
        <f t="shared" si="664"/>
        <v>ns</v>
      </c>
      <c r="AR210" s="230" t="str">
        <f t="shared" si="664"/>
        <v>ns</v>
      </c>
      <c r="AS210" s="230" t="str">
        <f t="shared" si="664"/>
        <v>ns</v>
      </c>
      <c r="AT210" s="230" t="str">
        <f t="shared" si="664"/>
        <v>ns</v>
      </c>
      <c r="AU210" s="230" t="str">
        <f t="shared" si="664"/>
        <v>ns</v>
      </c>
      <c r="AV210" s="230" t="str">
        <f t="shared" si="664"/>
        <v>ns</v>
      </c>
      <c r="AW210" s="230" t="str">
        <f t="shared" si="664"/>
        <v/>
      </c>
      <c r="AX210" s="230" t="str">
        <f t="shared" si="664"/>
        <v/>
      </c>
      <c r="AY210" s="230" t="str">
        <f t="shared" si="664"/>
        <v/>
      </c>
      <c r="AZ210" s="230" t="str">
        <f t="shared" si="664"/>
        <v/>
      </c>
      <c r="BA210" s="230" t="str">
        <f t="shared" si="665"/>
        <v/>
      </c>
      <c r="BB210" s="230" t="str">
        <f t="shared" si="665"/>
        <v/>
      </c>
      <c r="BC210" s="230" t="str">
        <f t="shared" si="665"/>
        <v/>
      </c>
      <c r="BD210" s="230" t="str">
        <f t="shared" si="665"/>
        <v/>
      </c>
      <c r="BE210" s="230" t="str">
        <f t="shared" si="665"/>
        <v/>
      </c>
      <c r="BF210" s="230" t="str">
        <f t="shared" si="665"/>
        <v/>
      </c>
      <c r="BG210" s="230" t="str">
        <f t="shared" si="665"/>
        <v/>
      </c>
      <c r="BH210" s="230" t="str">
        <f t="shared" si="665"/>
        <v/>
      </c>
      <c r="BI210" s="230" t="str">
        <f t="shared" si="665"/>
        <v/>
      </c>
      <c r="BJ210" s="230" t="str">
        <f t="shared" si="665"/>
        <v/>
      </c>
      <c r="BS210" s="197"/>
      <c r="BT210" s="243"/>
      <c r="BV210" s="228">
        <v>36</v>
      </c>
      <c r="BW210" s="229">
        <f t="shared" si="675"/>
        <v>0</v>
      </c>
      <c r="BX210" s="230">
        <f t="shared" si="676"/>
        <v>1.4000000000000001E-4</v>
      </c>
      <c r="BY210" s="231" t="str">
        <f t="shared" si="666"/>
        <v>s</v>
      </c>
      <c r="BZ210" s="231" t="str">
        <f t="shared" si="666"/>
        <v>s</v>
      </c>
      <c r="CA210" s="231" t="str">
        <f t="shared" si="666"/>
        <v>s</v>
      </c>
      <c r="CB210" s="231" t="str">
        <f t="shared" si="666"/>
        <v>s</v>
      </c>
      <c r="CC210" s="231" t="str">
        <f t="shared" si="666"/>
        <v>s</v>
      </c>
      <c r="CD210" s="231" t="str">
        <f t="shared" si="666"/>
        <v>s</v>
      </c>
      <c r="CE210" s="231" t="str">
        <f t="shared" si="666"/>
        <v>s</v>
      </c>
      <c r="CF210" s="231" t="str">
        <f t="shared" si="666"/>
        <v>s</v>
      </c>
      <c r="CG210" s="231" t="str">
        <f t="shared" si="666"/>
        <v>s</v>
      </c>
      <c r="CH210" s="231" t="str">
        <f t="shared" si="666"/>
        <v>s</v>
      </c>
      <c r="CI210" s="231" t="str">
        <f t="shared" si="667"/>
        <v>s</v>
      </c>
      <c r="CJ210" s="231" t="str">
        <f t="shared" si="667"/>
        <v>s</v>
      </c>
      <c r="CK210" s="231" t="str">
        <f t="shared" si="667"/>
        <v>s</v>
      </c>
      <c r="CL210" s="231" t="str">
        <f t="shared" si="667"/>
        <v>s</v>
      </c>
      <c r="CM210" s="231" t="str">
        <f t="shared" si="667"/>
        <v>s</v>
      </c>
      <c r="CN210" s="231" t="str">
        <f t="shared" si="667"/>
        <v>s</v>
      </c>
      <c r="CO210" s="231" t="str">
        <f t="shared" si="667"/>
        <v>s</v>
      </c>
      <c r="CP210" s="231" t="str">
        <f t="shared" si="667"/>
        <v>s</v>
      </c>
      <c r="CQ210" s="231" t="str">
        <f t="shared" si="667"/>
        <v>s</v>
      </c>
      <c r="CR210" s="231" t="str">
        <f t="shared" si="667"/>
        <v>s</v>
      </c>
      <c r="CS210" s="231" t="str">
        <f t="shared" si="668"/>
        <v>s</v>
      </c>
      <c r="CT210" s="231" t="str">
        <f t="shared" si="668"/>
        <v>s</v>
      </c>
      <c r="CU210" s="231" t="str">
        <f t="shared" si="668"/>
        <v>s</v>
      </c>
      <c r="CV210" s="231" t="str">
        <f t="shared" si="668"/>
        <v>s</v>
      </c>
      <c r="CW210" s="231" t="str">
        <f t="shared" si="668"/>
        <v>s</v>
      </c>
      <c r="CX210" s="231" t="str">
        <f t="shared" si="668"/>
        <v>s</v>
      </c>
      <c r="CY210" s="231" t="str">
        <f t="shared" si="668"/>
        <v>s</v>
      </c>
      <c r="CZ210" s="231" t="str">
        <f t="shared" si="668"/>
        <v>s</v>
      </c>
      <c r="DA210" s="231" t="str">
        <f t="shared" si="668"/>
        <v>s</v>
      </c>
      <c r="DB210" s="231" t="str">
        <f t="shared" si="668"/>
        <v>s</v>
      </c>
      <c r="DC210" s="231" t="str">
        <f t="shared" si="669"/>
        <v>s</v>
      </c>
      <c r="DD210" s="231" t="str">
        <f t="shared" si="669"/>
        <v>ns</v>
      </c>
      <c r="DE210" s="231" t="str">
        <f t="shared" si="669"/>
        <v>ns</v>
      </c>
      <c r="DF210" s="231" t="str">
        <f t="shared" si="669"/>
        <v>ns</v>
      </c>
      <c r="DG210" s="231" t="str">
        <f t="shared" si="669"/>
        <v>ns</v>
      </c>
      <c r="DH210" s="231" t="str">
        <f t="shared" si="669"/>
        <v>ns</v>
      </c>
      <c r="DI210" s="231" t="str">
        <f t="shared" si="669"/>
        <v/>
      </c>
      <c r="DJ210" s="231" t="str">
        <f t="shared" si="669"/>
        <v/>
      </c>
      <c r="DK210" s="231" t="str">
        <f t="shared" si="669"/>
        <v/>
      </c>
      <c r="DL210" s="231" t="str">
        <f t="shared" si="669"/>
        <v/>
      </c>
      <c r="DM210" s="231" t="str">
        <f t="shared" si="670"/>
        <v/>
      </c>
      <c r="DN210" s="231" t="str">
        <f t="shared" si="670"/>
        <v/>
      </c>
      <c r="DO210" s="231" t="str">
        <f t="shared" si="670"/>
        <v/>
      </c>
      <c r="DP210" s="231" t="str">
        <f t="shared" si="670"/>
        <v/>
      </c>
      <c r="DQ210" s="231" t="str">
        <f t="shared" si="670"/>
        <v/>
      </c>
      <c r="DR210" s="231" t="str">
        <f t="shared" si="670"/>
        <v/>
      </c>
      <c r="DS210" s="231" t="str">
        <f t="shared" si="670"/>
        <v/>
      </c>
      <c r="DT210" s="231" t="str">
        <f t="shared" si="670"/>
        <v/>
      </c>
      <c r="DU210" s="231" t="str">
        <f t="shared" si="670"/>
        <v/>
      </c>
      <c r="DV210" s="231" t="str">
        <f t="shared" si="670"/>
        <v/>
      </c>
      <c r="DW210" s="232"/>
      <c r="DX210" s="232"/>
      <c r="DZ210" s="212">
        <f t="shared" si="544"/>
        <v>37</v>
      </c>
      <c r="EA210" s="224">
        <f t="shared" si="671"/>
        <v>0</v>
      </c>
      <c r="EB210" s="225">
        <f t="shared" si="650"/>
        <v>0</v>
      </c>
      <c r="EC210" s="225">
        <f t="shared" si="650"/>
        <v>0</v>
      </c>
      <c r="ED210" s="225">
        <f t="shared" si="650"/>
        <v>0</v>
      </c>
      <c r="EE210" s="225">
        <f t="shared" si="650"/>
        <v>0</v>
      </c>
      <c r="EF210" s="225">
        <f t="shared" si="524"/>
        <v>0</v>
      </c>
      <c r="EG210" s="225">
        <f t="shared" si="525"/>
        <v>0</v>
      </c>
      <c r="EH210" s="212"/>
      <c r="EI210" s="212"/>
      <c r="EJ210" s="212"/>
      <c r="EK210" s="214"/>
      <c r="EL210" s="212">
        <f t="shared" si="545"/>
        <v>37</v>
      </c>
      <c r="EM210" s="224">
        <f t="shared" si="672"/>
        <v>0</v>
      </c>
      <c r="EN210" s="225">
        <f>IFERROR(INDEX(RTO4CF,$EL210,'ANVA-MDS'!EB$7),0)</f>
        <v>0</v>
      </c>
      <c r="EO210" s="225">
        <f>IFERROR(INDEX(RTO4CF,$EL210,'ANVA-MDS'!EC$7),0)</f>
        <v>0</v>
      </c>
      <c r="EP210" s="225">
        <f>IFERROR(INDEX(RTO4CF,$EL210,'ANVA-MDS'!ED$7),0)</f>
        <v>0</v>
      </c>
      <c r="EQ210" s="225">
        <f>IFERROR(INDEX(RTO4CF,$EL210,'ANVA-MDS'!EE$7),0)</f>
        <v>0</v>
      </c>
      <c r="ER210" s="225">
        <f t="shared" si="527"/>
        <v>0</v>
      </c>
      <c r="ES210" s="225">
        <f t="shared" si="528"/>
        <v>0</v>
      </c>
      <c r="ET210" s="212"/>
      <c r="EU210" s="212"/>
      <c r="EV210" s="212"/>
      <c r="EW210" s="214"/>
      <c r="EX210" s="225">
        <f t="shared" si="529"/>
        <v>0</v>
      </c>
      <c r="EY210" s="214"/>
      <c r="EZ210" s="214"/>
    </row>
    <row r="211" spans="9:156" ht="12.75" customHeight="1" x14ac:dyDescent="0.25">
      <c r="J211" s="228">
        <v>37</v>
      </c>
      <c r="K211" s="229">
        <f t="shared" si="673"/>
        <v>0</v>
      </c>
      <c r="L211" s="230">
        <f t="shared" si="674"/>
        <v>1.3000000000000002E-4</v>
      </c>
      <c r="M211" s="230" t="str">
        <f t="shared" si="661"/>
        <v>ns</v>
      </c>
      <c r="N211" s="230" t="str">
        <f t="shared" si="661"/>
        <v>ns</v>
      </c>
      <c r="O211" s="230" t="str">
        <f t="shared" si="661"/>
        <v>ns</v>
      </c>
      <c r="P211" s="230" t="str">
        <f t="shared" si="661"/>
        <v>ns</v>
      </c>
      <c r="Q211" s="230" t="str">
        <f t="shared" si="661"/>
        <v>ns</v>
      </c>
      <c r="R211" s="230" t="str">
        <f t="shared" si="661"/>
        <v>ns</v>
      </c>
      <c r="S211" s="230" t="str">
        <f t="shared" si="661"/>
        <v>ns</v>
      </c>
      <c r="T211" s="230" t="str">
        <f t="shared" si="661"/>
        <v>ns</v>
      </c>
      <c r="U211" s="230" t="str">
        <f t="shared" si="661"/>
        <v>ns</v>
      </c>
      <c r="V211" s="230" t="str">
        <f t="shared" si="661"/>
        <v>ns</v>
      </c>
      <c r="W211" s="230" t="str">
        <f t="shared" si="662"/>
        <v>ns</v>
      </c>
      <c r="X211" s="230" t="str">
        <f t="shared" si="662"/>
        <v>ns</v>
      </c>
      <c r="Y211" s="230" t="str">
        <f t="shared" si="662"/>
        <v>ns</v>
      </c>
      <c r="Z211" s="230" t="str">
        <f t="shared" si="662"/>
        <v>ns</v>
      </c>
      <c r="AA211" s="230" t="str">
        <f t="shared" si="662"/>
        <v>ns</v>
      </c>
      <c r="AB211" s="230" t="str">
        <f t="shared" si="662"/>
        <v>ns</v>
      </c>
      <c r="AC211" s="230" t="str">
        <f t="shared" si="662"/>
        <v>ns</v>
      </c>
      <c r="AD211" s="230" t="str">
        <f t="shared" si="662"/>
        <v>ns</v>
      </c>
      <c r="AE211" s="230" t="str">
        <f t="shared" si="662"/>
        <v>ns</v>
      </c>
      <c r="AF211" s="230" t="str">
        <f t="shared" si="662"/>
        <v>ns</v>
      </c>
      <c r="AG211" s="230" t="str">
        <f t="shared" si="663"/>
        <v>ns</v>
      </c>
      <c r="AH211" s="230" t="str">
        <f t="shared" si="663"/>
        <v>ns</v>
      </c>
      <c r="AI211" s="230" t="str">
        <f t="shared" si="663"/>
        <v>ns</v>
      </c>
      <c r="AJ211" s="230" t="str">
        <f t="shared" si="663"/>
        <v>ns</v>
      </c>
      <c r="AK211" s="230" t="str">
        <f t="shared" si="663"/>
        <v>ns</v>
      </c>
      <c r="AL211" s="230" t="str">
        <f t="shared" si="663"/>
        <v>ns</v>
      </c>
      <c r="AM211" s="230" t="str">
        <f t="shared" si="663"/>
        <v>ns</v>
      </c>
      <c r="AN211" s="230" t="str">
        <f t="shared" si="663"/>
        <v>ns</v>
      </c>
      <c r="AO211" s="230" t="str">
        <f t="shared" si="663"/>
        <v>ns</v>
      </c>
      <c r="AP211" s="230" t="str">
        <f t="shared" si="663"/>
        <v>ns</v>
      </c>
      <c r="AQ211" s="230" t="str">
        <f t="shared" si="664"/>
        <v>ns</v>
      </c>
      <c r="AR211" s="230" t="str">
        <f t="shared" si="664"/>
        <v>ns</v>
      </c>
      <c r="AS211" s="230" t="str">
        <f t="shared" si="664"/>
        <v>ns</v>
      </c>
      <c r="AT211" s="230" t="str">
        <f t="shared" si="664"/>
        <v>ns</v>
      </c>
      <c r="AU211" s="230" t="str">
        <f t="shared" si="664"/>
        <v>ns</v>
      </c>
      <c r="AV211" s="230" t="str">
        <f t="shared" si="664"/>
        <v>ns</v>
      </c>
      <c r="AW211" s="230" t="str">
        <f t="shared" si="664"/>
        <v>ns</v>
      </c>
      <c r="AX211" s="230" t="str">
        <f t="shared" si="664"/>
        <v/>
      </c>
      <c r="AY211" s="230" t="str">
        <f t="shared" si="664"/>
        <v/>
      </c>
      <c r="AZ211" s="230" t="str">
        <f t="shared" si="664"/>
        <v/>
      </c>
      <c r="BA211" s="230" t="str">
        <f t="shared" si="665"/>
        <v/>
      </c>
      <c r="BB211" s="230" t="str">
        <f t="shared" si="665"/>
        <v/>
      </c>
      <c r="BC211" s="230" t="str">
        <f t="shared" si="665"/>
        <v/>
      </c>
      <c r="BD211" s="230" t="str">
        <f t="shared" si="665"/>
        <v/>
      </c>
      <c r="BE211" s="230" t="str">
        <f t="shared" si="665"/>
        <v/>
      </c>
      <c r="BF211" s="230" t="str">
        <f t="shared" si="665"/>
        <v/>
      </c>
      <c r="BG211" s="230" t="str">
        <f t="shared" si="665"/>
        <v/>
      </c>
      <c r="BH211" s="230" t="str">
        <f t="shared" si="665"/>
        <v/>
      </c>
      <c r="BI211" s="230" t="str">
        <f t="shared" si="665"/>
        <v/>
      </c>
      <c r="BJ211" s="230" t="str">
        <f t="shared" si="665"/>
        <v/>
      </c>
      <c r="BS211" s="197"/>
      <c r="BT211" s="197"/>
      <c r="BV211" s="228">
        <v>37</v>
      </c>
      <c r="BW211" s="229">
        <f t="shared" si="675"/>
        <v>0</v>
      </c>
      <c r="BX211" s="230">
        <f t="shared" si="676"/>
        <v>1.3000000000000002E-4</v>
      </c>
      <c r="BY211" s="231" t="str">
        <f t="shared" si="666"/>
        <v>s</v>
      </c>
      <c r="BZ211" s="231" t="str">
        <f t="shared" si="666"/>
        <v>s</v>
      </c>
      <c r="CA211" s="231" t="str">
        <f t="shared" si="666"/>
        <v>s</v>
      </c>
      <c r="CB211" s="231" t="str">
        <f t="shared" si="666"/>
        <v>s</v>
      </c>
      <c r="CC211" s="231" t="str">
        <f t="shared" si="666"/>
        <v>s</v>
      </c>
      <c r="CD211" s="231" t="str">
        <f t="shared" si="666"/>
        <v>s</v>
      </c>
      <c r="CE211" s="231" t="str">
        <f t="shared" si="666"/>
        <v>s</v>
      </c>
      <c r="CF211" s="231" t="str">
        <f t="shared" si="666"/>
        <v>s</v>
      </c>
      <c r="CG211" s="231" t="str">
        <f t="shared" si="666"/>
        <v>s</v>
      </c>
      <c r="CH211" s="231" t="str">
        <f t="shared" si="666"/>
        <v>s</v>
      </c>
      <c r="CI211" s="231" t="str">
        <f t="shared" si="667"/>
        <v>s</v>
      </c>
      <c r="CJ211" s="231" t="str">
        <f t="shared" si="667"/>
        <v>s</v>
      </c>
      <c r="CK211" s="231" t="str">
        <f t="shared" si="667"/>
        <v>s</v>
      </c>
      <c r="CL211" s="231" t="str">
        <f t="shared" si="667"/>
        <v>s</v>
      </c>
      <c r="CM211" s="231" t="str">
        <f t="shared" si="667"/>
        <v>s</v>
      </c>
      <c r="CN211" s="231" t="str">
        <f t="shared" si="667"/>
        <v>s</v>
      </c>
      <c r="CO211" s="231" t="str">
        <f t="shared" si="667"/>
        <v>s</v>
      </c>
      <c r="CP211" s="231" t="str">
        <f t="shared" si="667"/>
        <v>s</v>
      </c>
      <c r="CQ211" s="231" t="str">
        <f t="shared" si="667"/>
        <v>s</v>
      </c>
      <c r="CR211" s="231" t="str">
        <f t="shared" si="667"/>
        <v>s</v>
      </c>
      <c r="CS211" s="231" t="str">
        <f t="shared" si="668"/>
        <v>s</v>
      </c>
      <c r="CT211" s="231" t="str">
        <f t="shared" si="668"/>
        <v>s</v>
      </c>
      <c r="CU211" s="231" t="str">
        <f t="shared" si="668"/>
        <v>s</v>
      </c>
      <c r="CV211" s="231" t="str">
        <f t="shared" si="668"/>
        <v>s</v>
      </c>
      <c r="CW211" s="231" t="str">
        <f t="shared" si="668"/>
        <v>s</v>
      </c>
      <c r="CX211" s="231" t="str">
        <f t="shared" si="668"/>
        <v>s</v>
      </c>
      <c r="CY211" s="231" t="str">
        <f t="shared" si="668"/>
        <v>s</v>
      </c>
      <c r="CZ211" s="231" t="str">
        <f t="shared" si="668"/>
        <v>s</v>
      </c>
      <c r="DA211" s="231" t="str">
        <f t="shared" si="668"/>
        <v>s</v>
      </c>
      <c r="DB211" s="231" t="str">
        <f t="shared" si="668"/>
        <v>s</v>
      </c>
      <c r="DC211" s="231" t="str">
        <f t="shared" si="669"/>
        <v>s</v>
      </c>
      <c r="DD211" s="231" t="str">
        <f t="shared" si="669"/>
        <v>ns</v>
      </c>
      <c r="DE211" s="231" t="str">
        <f t="shared" si="669"/>
        <v>ns</v>
      </c>
      <c r="DF211" s="231" t="str">
        <f t="shared" si="669"/>
        <v>ns</v>
      </c>
      <c r="DG211" s="231" t="str">
        <f t="shared" si="669"/>
        <v>ns</v>
      </c>
      <c r="DH211" s="231" t="str">
        <f t="shared" si="669"/>
        <v>ns</v>
      </c>
      <c r="DI211" s="231" t="str">
        <f t="shared" si="669"/>
        <v>ns</v>
      </c>
      <c r="DJ211" s="231" t="str">
        <f t="shared" si="669"/>
        <v/>
      </c>
      <c r="DK211" s="231" t="str">
        <f t="shared" si="669"/>
        <v/>
      </c>
      <c r="DL211" s="231" t="str">
        <f t="shared" si="669"/>
        <v/>
      </c>
      <c r="DM211" s="231" t="str">
        <f t="shared" si="670"/>
        <v/>
      </c>
      <c r="DN211" s="231" t="str">
        <f t="shared" si="670"/>
        <v/>
      </c>
      <c r="DO211" s="231" t="str">
        <f t="shared" si="670"/>
        <v/>
      </c>
      <c r="DP211" s="231" t="str">
        <f t="shared" si="670"/>
        <v/>
      </c>
      <c r="DQ211" s="231" t="str">
        <f t="shared" si="670"/>
        <v/>
      </c>
      <c r="DR211" s="231" t="str">
        <f t="shared" si="670"/>
        <v/>
      </c>
      <c r="DS211" s="231" t="str">
        <f t="shared" si="670"/>
        <v/>
      </c>
      <c r="DT211" s="231" t="str">
        <f t="shared" si="670"/>
        <v/>
      </c>
      <c r="DU211" s="231" t="str">
        <f t="shared" si="670"/>
        <v/>
      </c>
      <c r="DV211" s="231" t="str">
        <f t="shared" si="670"/>
        <v/>
      </c>
      <c r="DW211" s="232"/>
      <c r="DX211" s="232"/>
      <c r="DZ211" s="212">
        <f t="shared" si="544"/>
        <v>38</v>
      </c>
      <c r="EA211" s="224">
        <f t="shared" si="671"/>
        <v>0</v>
      </c>
      <c r="EB211" s="225">
        <f t="shared" si="650"/>
        <v>0</v>
      </c>
      <c r="EC211" s="225">
        <f t="shared" si="650"/>
        <v>0</v>
      </c>
      <c r="ED211" s="225">
        <f t="shared" si="650"/>
        <v>0</v>
      </c>
      <c r="EE211" s="225">
        <f t="shared" si="650"/>
        <v>0</v>
      </c>
      <c r="EF211" s="225">
        <f t="shared" si="524"/>
        <v>0</v>
      </c>
      <c r="EG211" s="225">
        <f t="shared" si="525"/>
        <v>0</v>
      </c>
      <c r="EH211" s="212"/>
      <c r="EI211" s="212"/>
      <c r="EJ211" s="212"/>
      <c r="EK211" s="214"/>
      <c r="EL211" s="212">
        <f t="shared" si="545"/>
        <v>38</v>
      </c>
      <c r="EM211" s="224">
        <f t="shared" si="672"/>
        <v>0</v>
      </c>
      <c r="EN211" s="225">
        <f>IFERROR(INDEX(RTO4CF,$EL211,'ANVA-MDS'!EB$7),0)</f>
        <v>0</v>
      </c>
      <c r="EO211" s="225">
        <f>IFERROR(INDEX(RTO4CF,$EL211,'ANVA-MDS'!EC$7),0)</f>
        <v>0</v>
      </c>
      <c r="EP211" s="225">
        <f>IFERROR(INDEX(RTO4CF,$EL211,'ANVA-MDS'!ED$7),0)</f>
        <v>0</v>
      </c>
      <c r="EQ211" s="225">
        <f>IFERROR(INDEX(RTO4CF,$EL211,'ANVA-MDS'!EE$7),0)</f>
        <v>0</v>
      </c>
      <c r="ER211" s="225">
        <f t="shared" si="527"/>
        <v>0</v>
      </c>
      <c r="ES211" s="225">
        <f t="shared" si="528"/>
        <v>0</v>
      </c>
      <c r="ET211" s="212"/>
      <c r="EU211" s="212"/>
      <c r="EV211" s="212"/>
      <c r="EW211" s="214"/>
      <c r="EX211" s="225">
        <f t="shared" si="529"/>
        <v>0</v>
      </c>
      <c r="EY211" s="214"/>
      <c r="EZ211" s="214"/>
    </row>
    <row r="212" spans="9:156" ht="12.75" customHeight="1" x14ac:dyDescent="0.25">
      <c r="J212" s="228">
        <v>38</v>
      </c>
      <c r="K212" s="229">
        <f t="shared" si="673"/>
        <v>0</v>
      </c>
      <c r="L212" s="230">
        <f t="shared" si="674"/>
        <v>1.2000000000000002E-4</v>
      </c>
      <c r="M212" s="230" t="str">
        <f t="shared" si="661"/>
        <v>ns</v>
      </c>
      <c r="N212" s="230" t="str">
        <f t="shared" si="661"/>
        <v>ns</v>
      </c>
      <c r="O212" s="230" t="str">
        <f t="shared" si="661"/>
        <v>ns</v>
      </c>
      <c r="P212" s="230" t="str">
        <f t="shared" si="661"/>
        <v>ns</v>
      </c>
      <c r="Q212" s="230" t="str">
        <f t="shared" si="661"/>
        <v>ns</v>
      </c>
      <c r="R212" s="230" t="str">
        <f t="shared" si="661"/>
        <v>ns</v>
      </c>
      <c r="S212" s="230" t="str">
        <f t="shared" si="661"/>
        <v>ns</v>
      </c>
      <c r="T212" s="230" t="str">
        <f t="shared" si="661"/>
        <v>ns</v>
      </c>
      <c r="U212" s="230" t="str">
        <f t="shared" si="661"/>
        <v>ns</v>
      </c>
      <c r="V212" s="230" t="str">
        <f t="shared" si="661"/>
        <v>ns</v>
      </c>
      <c r="W212" s="230" t="str">
        <f t="shared" si="662"/>
        <v>ns</v>
      </c>
      <c r="X212" s="230" t="str">
        <f t="shared" si="662"/>
        <v>ns</v>
      </c>
      <c r="Y212" s="230" t="str">
        <f t="shared" si="662"/>
        <v>ns</v>
      </c>
      <c r="Z212" s="230" t="str">
        <f t="shared" si="662"/>
        <v>ns</v>
      </c>
      <c r="AA212" s="230" t="str">
        <f t="shared" si="662"/>
        <v>ns</v>
      </c>
      <c r="AB212" s="230" t="str">
        <f t="shared" si="662"/>
        <v>ns</v>
      </c>
      <c r="AC212" s="230" t="str">
        <f t="shared" si="662"/>
        <v>ns</v>
      </c>
      <c r="AD212" s="230" t="str">
        <f t="shared" si="662"/>
        <v>ns</v>
      </c>
      <c r="AE212" s="230" t="str">
        <f t="shared" si="662"/>
        <v>ns</v>
      </c>
      <c r="AF212" s="230" t="str">
        <f t="shared" si="662"/>
        <v>ns</v>
      </c>
      <c r="AG212" s="230" t="str">
        <f t="shared" si="663"/>
        <v>ns</v>
      </c>
      <c r="AH212" s="230" t="str">
        <f t="shared" si="663"/>
        <v>ns</v>
      </c>
      <c r="AI212" s="230" t="str">
        <f t="shared" si="663"/>
        <v>ns</v>
      </c>
      <c r="AJ212" s="230" t="str">
        <f t="shared" si="663"/>
        <v>ns</v>
      </c>
      <c r="AK212" s="230" t="str">
        <f t="shared" si="663"/>
        <v>ns</v>
      </c>
      <c r="AL212" s="230" t="str">
        <f t="shared" si="663"/>
        <v>ns</v>
      </c>
      <c r="AM212" s="230" t="str">
        <f t="shared" si="663"/>
        <v>ns</v>
      </c>
      <c r="AN212" s="230" t="str">
        <f t="shared" si="663"/>
        <v>ns</v>
      </c>
      <c r="AO212" s="230" t="str">
        <f t="shared" si="663"/>
        <v>ns</v>
      </c>
      <c r="AP212" s="230" t="str">
        <f t="shared" si="663"/>
        <v>ns</v>
      </c>
      <c r="AQ212" s="230" t="str">
        <f t="shared" si="664"/>
        <v>ns</v>
      </c>
      <c r="AR212" s="230" t="str">
        <f t="shared" si="664"/>
        <v>ns</v>
      </c>
      <c r="AS212" s="230" t="str">
        <f t="shared" si="664"/>
        <v>ns</v>
      </c>
      <c r="AT212" s="230" t="str">
        <f t="shared" si="664"/>
        <v>ns</v>
      </c>
      <c r="AU212" s="230" t="str">
        <f t="shared" si="664"/>
        <v>ns</v>
      </c>
      <c r="AV212" s="230" t="str">
        <f t="shared" si="664"/>
        <v>ns</v>
      </c>
      <c r="AW212" s="230" t="str">
        <f t="shared" si="664"/>
        <v>ns</v>
      </c>
      <c r="AX212" s="230" t="str">
        <f t="shared" si="664"/>
        <v>ns</v>
      </c>
      <c r="AY212" s="230" t="str">
        <f t="shared" si="664"/>
        <v/>
      </c>
      <c r="AZ212" s="230" t="str">
        <f t="shared" si="664"/>
        <v/>
      </c>
      <c r="BA212" s="230" t="str">
        <f t="shared" si="665"/>
        <v/>
      </c>
      <c r="BB212" s="230" t="str">
        <f t="shared" si="665"/>
        <v/>
      </c>
      <c r="BC212" s="230" t="str">
        <f t="shared" si="665"/>
        <v/>
      </c>
      <c r="BD212" s="230" t="str">
        <f t="shared" si="665"/>
        <v/>
      </c>
      <c r="BE212" s="230" t="str">
        <f t="shared" si="665"/>
        <v/>
      </c>
      <c r="BF212" s="230" t="str">
        <f t="shared" si="665"/>
        <v/>
      </c>
      <c r="BG212" s="230" t="str">
        <f t="shared" si="665"/>
        <v/>
      </c>
      <c r="BH212" s="230" t="str">
        <f t="shared" si="665"/>
        <v/>
      </c>
      <c r="BI212" s="230" t="str">
        <f t="shared" si="665"/>
        <v/>
      </c>
      <c r="BJ212" s="230" t="str">
        <f t="shared" si="665"/>
        <v/>
      </c>
      <c r="BS212" s="197"/>
      <c r="BT212" s="197"/>
      <c r="BV212" s="228">
        <v>38</v>
      </c>
      <c r="BW212" s="229">
        <f t="shared" si="675"/>
        <v>0</v>
      </c>
      <c r="BX212" s="230">
        <f t="shared" si="676"/>
        <v>1.2000000000000002E-4</v>
      </c>
      <c r="BY212" s="231" t="str">
        <f t="shared" si="666"/>
        <v>s</v>
      </c>
      <c r="BZ212" s="231" t="str">
        <f t="shared" si="666"/>
        <v>s</v>
      </c>
      <c r="CA212" s="231" t="str">
        <f t="shared" si="666"/>
        <v>s</v>
      </c>
      <c r="CB212" s="231" t="str">
        <f t="shared" si="666"/>
        <v>s</v>
      </c>
      <c r="CC212" s="231" t="str">
        <f t="shared" si="666"/>
        <v>s</v>
      </c>
      <c r="CD212" s="231" t="str">
        <f t="shared" si="666"/>
        <v>s</v>
      </c>
      <c r="CE212" s="231" t="str">
        <f t="shared" si="666"/>
        <v>s</v>
      </c>
      <c r="CF212" s="231" t="str">
        <f t="shared" si="666"/>
        <v>s</v>
      </c>
      <c r="CG212" s="231" t="str">
        <f t="shared" si="666"/>
        <v>s</v>
      </c>
      <c r="CH212" s="231" t="str">
        <f t="shared" si="666"/>
        <v>s</v>
      </c>
      <c r="CI212" s="231" t="str">
        <f t="shared" si="667"/>
        <v>s</v>
      </c>
      <c r="CJ212" s="231" t="str">
        <f t="shared" si="667"/>
        <v>s</v>
      </c>
      <c r="CK212" s="231" t="str">
        <f t="shared" si="667"/>
        <v>s</v>
      </c>
      <c r="CL212" s="231" t="str">
        <f t="shared" si="667"/>
        <v>s</v>
      </c>
      <c r="CM212" s="231" t="str">
        <f t="shared" si="667"/>
        <v>s</v>
      </c>
      <c r="CN212" s="231" t="str">
        <f t="shared" si="667"/>
        <v>s</v>
      </c>
      <c r="CO212" s="231" t="str">
        <f t="shared" si="667"/>
        <v>s</v>
      </c>
      <c r="CP212" s="231" t="str">
        <f t="shared" si="667"/>
        <v>s</v>
      </c>
      <c r="CQ212" s="231" t="str">
        <f t="shared" si="667"/>
        <v>s</v>
      </c>
      <c r="CR212" s="231" t="str">
        <f t="shared" si="667"/>
        <v>s</v>
      </c>
      <c r="CS212" s="231" t="str">
        <f t="shared" si="668"/>
        <v>s</v>
      </c>
      <c r="CT212" s="231" t="str">
        <f t="shared" si="668"/>
        <v>s</v>
      </c>
      <c r="CU212" s="231" t="str">
        <f t="shared" si="668"/>
        <v>s</v>
      </c>
      <c r="CV212" s="231" t="str">
        <f t="shared" si="668"/>
        <v>s</v>
      </c>
      <c r="CW212" s="231" t="str">
        <f t="shared" si="668"/>
        <v>s</v>
      </c>
      <c r="CX212" s="231" t="str">
        <f t="shared" si="668"/>
        <v>s</v>
      </c>
      <c r="CY212" s="231" t="str">
        <f t="shared" si="668"/>
        <v>s</v>
      </c>
      <c r="CZ212" s="231" t="str">
        <f t="shared" si="668"/>
        <v>s</v>
      </c>
      <c r="DA212" s="231" t="str">
        <f t="shared" si="668"/>
        <v>s</v>
      </c>
      <c r="DB212" s="231" t="str">
        <f t="shared" si="668"/>
        <v>s</v>
      </c>
      <c r="DC212" s="231" t="str">
        <f t="shared" si="669"/>
        <v>s</v>
      </c>
      <c r="DD212" s="231" t="str">
        <f t="shared" si="669"/>
        <v>ns</v>
      </c>
      <c r="DE212" s="231" t="str">
        <f t="shared" si="669"/>
        <v>ns</v>
      </c>
      <c r="DF212" s="231" t="str">
        <f t="shared" si="669"/>
        <v>ns</v>
      </c>
      <c r="DG212" s="231" t="str">
        <f t="shared" si="669"/>
        <v>ns</v>
      </c>
      <c r="DH212" s="231" t="str">
        <f t="shared" si="669"/>
        <v>ns</v>
      </c>
      <c r="DI212" s="231" t="str">
        <f t="shared" si="669"/>
        <v>ns</v>
      </c>
      <c r="DJ212" s="231" t="str">
        <f t="shared" si="669"/>
        <v>ns</v>
      </c>
      <c r="DK212" s="231" t="str">
        <f t="shared" si="669"/>
        <v/>
      </c>
      <c r="DL212" s="231" t="str">
        <f t="shared" si="669"/>
        <v/>
      </c>
      <c r="DM212" s="231" t="str">
        <f t="shared" si="670"/>
        <v/>
      </c>
      <c r="DN212" s="231" t="str">
        <f t="shared" si="670"/>
        <v/>
      </c>
      <c r="DO212" s="231" t="str">
        <f t="shared" si="670"/>
        <v/>
      </c>
      <c r="DP212" s="231" t="str">
        <f t="shared" si="670"/>
        <v/>
      </c>
      <c r="DQ212" s="231" t="str">
        <f t="shared" si="670"/>
        <v/>
      </c>
      <c r="DR212" s="231" t="str">
        <f t="shared" si="670"/>
        <v/>
      </c>
      <c r="DS212" s="231" t="str">
        <f t="shared" si="670"/>
        <v/>
      </c>
      <c r="DT212" s="231" t="str">
        <f t="shared" si="670"/>
        <v/>
      </c>
      <c r="DU212" s="231" t="str">
        <f t="shared" si="670"/>
        <v/>
      </c>
      <c r="DV212" s="231" t="str">
        <f t="shared" si="670"/>
        <v/>
      </c>
      <c r="DW212" s="232"/>
      <c r="DX212" s="232"/>
      <c r="DZ212" s="212">
        <f t="shared" si="544"/>
        <v>39</v>
      </c>
      <c r="EA212" s="224">
        <f t="shared" si="671"/>
        <v>0</v>
      </c>
      <c r="EB212" s="225">
        <f t="shared" si="650"/>
        <v>0</v>
      </c>
      <c r="EC212" s="225">
        <f t="shared" si="650"/>
        <v>0</v>
      </c>
      <c r="ED212" s="225">
        <f t="shared" si="650"/>
        <v>0</v>
      </c>
      <c r="EE212" s="225">
        <f t="shared" si="650"/>
        <v>0</v>
      </c>
      <c r="EF212" s="225">
        <f t="shared" si="524"/>
        <v>0</v>
      </c>
      <c r="EG212" s="225">
        <f t="shared" si="525"/>
        <v>0</v>
      </c>
      <c r="EH212" s="212"/>
      <c r="EI212" s="212"/>
      <c r="EJ212" s="212"/>
      <c r="EK212" s="214"/>
      <c r="EL212" s="212">
        <f t="shared" si="545"/>
        <v>39</v>
      </c>
      <c r="EM212" s="224">
        <f t="shared" si="672"/>
        <v>0</v>
      </c>
      <c r="EN212" s="225">
        <f>IFERROR(INDEX(RTO4CF,$EL212,'ANVA-MDS'!EB$7),0)</f>
        <v>0</v>
      </c>
      <c r="EO212" s="225">
        <f>IFERROR(INDEX(RTO4CF,$EL212,'ANVA-MDS'!EC$7),0)</f>
        <v>0</v>
      </c>
      <c r="EP212" s="225">
        <f>IFERROR(INDEX(RTO4CF,$EL212,'ANVA-MDS'!ED$7),0)</f>
        <v>0</v>
      </c>
      <c r="EQ212" s="225">
        <f>IFERROR(INDEX(RTO4CF,$EL212,'ANVA-MDS'!EE$7),0)</f>
        <v>0</v>
      </c>
      <c r="ER212" s="225">
        <f t="shared" si="527"/>
        <v>0</v>
      </c>
      <c r="ES212" s="225">
        <f t="shared" si="528"/>
        <v>0</v>
      </c>
      <c r="ET212" s="212"/>
      <c r="EU212" s="212"/>
      <c r="EV212" s="212"/>
      <c r="EW212" s="214"/>
      <c r="EX212" s="225">
        <f t="shared" si="529"/>
        <v>0</v>
      </c>
      <c r="EY212" s="214"/>
      <c r="EZ212" s="214"/>
    </row>
    <row r="213" spans="9:156" ht="12.75" customHeight="1" x14ac:dyDescent="0.25">
      <c r="I213" s="197"/>
      <c r="J213" s="228">
        <v>39</v>
      </c>
      <c r="K213" s="229">
        <f t="shared" si="673"/>
        <v>0</v>
      </c>
      <c r="L213" s="230">
        <f t="shared" si="674"/>
        <v>1.1E-4</v>
      </c>
      <c r="M213" s="230" t="str">
        <f t="shared" si="661"/>
        <v>ns</v>
      </c>
      <c r="N213" s="230" t="str">
        <f t="shared" si="661"/>
        <v>ns</v>
      </c>
      <c r="O213" s="230" t="str">
        <f t="shared" si="661"/>
        <v>ns</v>
      </c>
      <c r="P213" s="230" t="str">
        <f t="shared" si="661"/>
        <v>ns</v>
      </c>
      <c r="Q213" s="230" t="str">
        <f t="shared" si="661"/>
        <v>ns</v>
      </c>
      <c r="R213" s="230" t="str">
        <f t="shared" si="661"/>
        <v>ns</v>
      </c>
      <c r="S213" s="230" t="str">
        <f t="shared" si="661"/>
        <v>ns</v>
      </c>
      <c r="T213" s="230" t="str">
        <f t="shared" si="661"/>
        <v>ns</v>
      </c>
      <c r="U213" s="230" t="str">
        <f t="shared" si="661"/>
        <v>ns</v>
      </c>
      <c r="V213" s="230" t="str">
        <f t="shared" si="661"/>
        <v>ns</v>
      </c>
      <c r="W213" s="230" t="str">
        <f t="shared" si="662"/>
        <v>ns</v>
      </c>
      <c r="X213" s="230" t="str">
        <f t="shared" si="662"/>
        <v>ns</v>
      </c>
      <c r="Y213" s="230" t="str">
        <f t="shared" si="662"/>
        <v>ns</v>
      </c>
      <c r="Z213" s="230" t="str">
        <f t="shared" si="662"/>
        <v>ns</v>
      </c>
      <c r="AA213" s="230" t="str">
        <f t="shared" si="662"/>
        <v>ns</v>
      </c>
      <c r="AB213" s="230" t="str">
        <f t="shared" si="662"/>
        <v>ns</v>
      </c>
      <c r="AC213" s="230" t="str">
        <f t="shared" si="662"/>
        <v>ns</v>
      </c>
      <c r="AD213" s="230" t="str">
        <f t="shared" si="662"/>
        <v>ns</v>
      </c>
      <c r="AE213" s="230" t="str">
        <f t="shared" si="662"/>
        <v>ns</v>
      </c>
      <c r="AF213" s="230" t="str">
        <f t="shared" si="662"/>
        <v>ns</v>
      </c>
      <c r="AG213" s="230" t="str">
        <f t="shared" si="663"/>
        <v>ns</v>
      </c>
      <c r="AH213" s="230" t="str">
        <f t="shared" si="663"/>
        <v>ns</v>
      </c>
      <c r="AI213" s="230" t="str">
        <f t="shared" si="663"/>
        <v>ns</v>
      </c>
      <c r="AJ213" s="230" t="str">
        <f t="shared" si="663"/>
        <v>ns</v>
      </c>
      <c r="AK213" s="230" t="str">
        <f t="shared" si="663"/>
        <v>ns</v>
      </c>
      <c r="AL213" s="230" t="str">
        <f t="shared" si="663"/>
        <v>ns</v>
      </c>
      <c r="AM213" s="230" t="str">
        <f t="shared" si="663"/>
        <v>ns</v>
      </c>
      <c r="AN213" s="230" t="str">
        <f t="shared" si="663"/>
        <v>ns</v>
      </c>
      <c r="AO213" s="230" t="str">
        <f t="shared" si="663"/>
        <v>ns</v>
      </c>
      <c r="AP213" s="230" t="str">
        <f t="shared" si="663"/>
        <v>ns</v>
      </c>
      <c r="AQ213" s="230" t="str">
        <f t="shared" si="664"/>
        <v>ns</v>
      </c>
      <c r="AR213" s="230" t="str">
        <f t="shared" si="664"/>
        <v>ns</v>
      </c>
      <c r="AS213" s="230" t="str">
        <f t="shared" si="664"/>
        <v>ns</v>
      </c>
      <c r="AT213" s="230" t="str">
        <f t="shared" si="664"/>
        <v>ns</v>
      </c>
      <c r="AU213" s="230" t="str">
        <f t="shared" si="664"/>
        <v>ns</v>
      </c>
      <c r="AV213" s="230" t="str">
        <f t="shared" si="664"/>
        <v>ns</v>
      </c>
      <c r="AW213" s="230" t="str">
        <f t="shared" si="664"/>
        <v>ns</v>
      </c>
      <c r="AX213" s="230" t="str">
        <f t="shared" si="664"/>
        <v>ns</v>
      </c>
      <c r="AY213" s="230" t="str">
        <f t="shared" si="664"/>
        <v>ns</v>
      </c>
      <c r="AZ213" s="230" t="str">
        <f t="shared" si="664"/>
        <v/>
      </c>
      <c r="BA213" s="230" t="str">
        <f t="shared" si="665"/>
        <v/>
      </c>
      <c r="BB213" s="230" t="str">
        <f t="shared" si="665"/>
        <v/>
      </c>
      <c r="BC213" s="230" t="str">
        <f t="shared" si="665"/>
        <v/>
      </c>
      <c r="BD213" s="230" t="str">
        <f t="shared" si="665"/>
        <v/>
      </c>
      <c r="BE213" s="230" t="str">
        <f t="shared" si="665"/>
        <v/>
      </c>
      <c r="BF213" s="230" t="str">
        <f t="shared" si="665"/>
        <v/>
      </c>
      <c r="BG213" s="230" t="str">
        <f t="shared" si="665"/>
        <v/>
      </c>
      <c r="BH213" s="230" t="str">
        <f t="shared" si="665"/>
        <v/>
      </c>
      <c r="BI213" s="230" t="str">
        <f t="shared" si="665"/>
        <v/>
      </c>
      <c r="BJ213" s="230" t="str">
        <f t="shared" si="665"/>
        <v/>
      </c>
      <c r="BS213" s="197"/>
      <c r="BT213" s="197"/>
      <c r="BV213" s="228">
        <v>39</v>
      </c>
      <c r="BW213" s="229">
        <f t="shared" si="675"/>
        <v>0</v>
      </c>
      <c r="BX213" s="230">
        <f t="shared" si="676"/>
        <v>1.1E-4</v>
      </c>
      <c r="BY213" s="231" t="str">
        <f t="shared" si="666"/>
        <v>s</v>
      </c>
      <c r="BZ213" s="231" t="str">
        <f t="shared" si="666"/>
        <v>s</v>
      </c>
      <c r="CA213" s="231" t="str">
        <f t="shared" si="666"/>
        <v>s</v>
      </c>
      <c r="CB213" s="231" t="str">
        <f t="shared" si="666"/>
        <v>s</v>
      </c>
      <c r="CC213" s="231" t="str">
        <f t="shared" si="666"/>
        <v>s</v>
      </c>
      <c r="CD213" s="231" t="str">
        <f t="shared" si="666"/>
        <v>s</v>
      </c>
      <c r="CE213" s="231" t="str">
        <f t="shared" si="666"/>
        <v>s</v>
      </c>
      <c r="CF213" s="231" t="str">
        <f t="shared" si="666"/>
        <v>s</v>
      </c>
      <c r="CG213" s="231" t="str">
        <f t="shared" si="666"/>
        <v>s</v>
      </c>
      <c r="CH213" s="231" t="str">
        <f t="shared" si="666"/>
        <v>s</v>
      </c>
      <c r="CI213" s="231" t="str">
        <f t="shared" si="667"/>
        <v>s</v>
      </c>
      <c r="CJ213" s="231" t="str">
        <f t="shared" si="667"/>
        <v>s</v>
      </c>
      <c r="CK213" s="231" t="str">
        <f t="shared" si="667"/>
        <v>s</v>
      </c>
      <c r="CL213" s="231" t="str">
        <f t="shared" si="667"/>
        <v>s</v>
      </c>
      <c r="CM213" s="231" t="str">
        <f t="shared" si="667"/>
        <v>s</v>
      </c>
      <c r="CN213" s="231" t="str">
        <f t="shared" si="667"/>
        <v>s</v>
      </c>
      <c r="CO213" s="231" t="str">
        <f t="shared" si="667"/>
        <v>s</v>
      </c>
      <c r="CP213" s="231" t="str">
        <f t="shared" si="667"/>
        <v>s</v>
      </c>
      <c r="CQ213" s="231" t="str">
        <f t="shared" si="667"/>
        <v>s</v>
      </c>
      <c r="CR213" s="231" t="str">
        <f t="shared" si="667"/>
        <v>s</v>
      </c>
      <c r="CS213" s="231" t="str">
        <f t="shared" si="668"/>
        <v>s</v>
      </c>
      <c r="CT213" s="231" t="str">
        <f t="shared" si="668"/>
        <v>s</v>
      </c>
      <c r="CU213" s="231" t="str">
        <f t="shared" si="668"/>
        <v>s</v>
      </c>
      <c r="CV213" s="231" t="str">
        <f t="shared" si="668"/>
        <v>s</v>
      </c>
      <c r="CW213" s="231" t="str">
        <f t="shared" si="668"/>
        <v>s</v>
      </c>
      <c r="CX213" s="231" t="str">
        <f t="shared" si="668"/>
        <v>s</v>
      </c>
      <c r="CY213" s="231" t="str">
        <f t="shared" si="668"/>
        <v>s</v>
      </c>
      <c r="CZ213" s="231" t="str">
        <f t="shared" si="668"/>
        <v>s</v>
      </c>
      <c r="DA213" s="231" t="str">
        <f t="shared" si="668"/>
        <v>s</v>
      </c>
      <c r="DB213" s="231" t="str">
        <f t="shared" si="668"/>
        <v>s</v>
      </c>
      <c r="DC213" s="231" t="str">
        <f t="shared" si="669"/>
        <v>s</v>
      </c>
      <c r="DD213" s="231" t="str">
        <f t="shared" si="669"/>
        <v>ns</v>
      </c>
      <c r="DE213" s="231" t="str">
        <f t="shared" si="669"/>
        <v>ns</v>
      </c>
      <c r="DF213" s="231" t="str">
        <f t="shared" si="669"/>
        <v>ns</v>
      </c>
      <c r="DG213" s="231" t="str">
        <f t="shared" si="669"/>
        <v>ns</v>
      </c>
      <c r="DH213" s="231" t="str">
        <f t="shared" si="669"/>
        <v>ns</v>
      </c>
      <c r="DI213" s="231" t="str">
        <f t="shared" si="669"/>
        <v>ns</v>
      </c>
      <c r="DJ213" s="231" t="str">
        <f t="shared" si="669"/>
        <v>ns</v>
      </c>
      <c r="DK213" s="231" t="str">
        <f t="shared" si="669"/>
        <v>ns</v>
      </c>
      <c r="DL213" s="231" t="str">
        <f t="shared" si="669"/>
        <v/>
      </c>
      <c r="DM213" s="231" t="str">
        <f t="shared" si="670"/>
        <v/>
      </c>
      <c r="DN213" s="231" t="str">
        <f t="shared" si="670"/>
        <v/>
      </c>
      <c r="DO213" s="231" t="str">
        <f t="shared" si="670"/>
        <v/>
      </c>
      <c r="DP213" s="231" t="str">
        <f t="shared" si="670"/>
        <v/>
      </c>
      <c r="DQ213" s="231" t="str">
        <f t="shared" si="670"/>
        <v/>
      </c>
      <c r="DR213" s="231" t="str">
        <f t="shared" si="670"/>
        <v/>
      </c>
      <c r="DS213" s="231" t="str">
        <f t="shared" si="670"/>
        <v/>
      </c>
      <c r="DT213" s="231" t="str">
        <f t="shared" si="670"/>
        <v/>
      </c>
      <c r="DU213" s="231" t="str">
        <f t="shared" si="670"/>
        <v/>
      </c>
      <c r="DV213" s="231" t="str">
        <f t="shared" si="670"/>
        <v/>
      </c>
      <c r="DW213" s="232"/>
      <c r="DX213" s="232"/>
      <c r="DZ213" s="212">
        <f t="shared" si="544"/>
        <v>40</v>
      </c>
      <c r="EA213" s="224">
        <f t="shared" si="671"/>
        <v>0</v>
      </c>
      <c r="EB213" s="225">
        <f t="shared" si="650"/>
        <v>0</v>
      </c>
      <c r="EC213" s="225">
        <f t="shared" si="650"/>
        <v>0</v>
      </c>
      <c r="ED213" s="225">
        <f t="shared" si="650"/>
        <v>0</v>
      </c>
      <c r="EE213" s="225">
        <f t="shared" si="650"/>
        <v>0</v>
      </c>
      <c r="EF213" s="225">
        <f t="shared" si="524"/>
        <v>0</v>
      </c>
      <c r="EG213" s="225">
        <f t="shared" si="525"/>
        <v>0</v>
      </c>
      <c r="EH213" s="212"/>
      <c r="EI213" s="212"/>
      <c r="EJ213" s="212"/>
      <c r="EK213" s="214"/>
      <c r="EL213" s="212">
        <f t="shared" si="545"/>
        <v>40</v>
      </c>
      <c r="EM213" s="224">
        <f t="shared" si="672"/>
        <v>0</v>
      </c>
      <c r="EN213" s="225">
        <f>IFERROR(INDEX(RTO4CF,$EL213,'ANVA-MDS'!EB$7),0)</f>
        <v>0</v>
      </c>
      <c r="EO213" s="225">
        <f>IFERROR(INDEX(RTO4CF,$EL213,'ANVA-MDS'!EC$7),0)</f>
        <v>0</v>
      </c>
      <c r="EP213" s="225">
        <f>IFERROR(INDEX(RTO4CF,$EL213,'ANVA-MDS'!ED$7),0)</f>
        <v>0</v>
      </c>
      <c r="EQ213" s="225">
        <f>IFERROR(INDEX(RTO4CF,$EL213,'ANVA-MDS'!EE$7),0)</f>
        <v>0</v>
      </c>
      <c r="ER213" s="225">
        <f t="shared" si="527"/>
        <v>0</v>
      </c>
      <c r="ES213" s="225">
        <f t="shared" si="528"/>
        <v>0</v>
      </c>
      <c r="ET213" s="212"/>
      <c r="EU213" s="212"/>
      <c r="EV213" s="212"/>
      <c r="EW213" s="214"/>
      <c r="EX213" s="225">
        <f t="shared" si="529"/>
        <v>0</v>
      </c>
      <c r="EY213" s="214"/>
      <c r="EZ213" s="214"/>
    </row>
    <row r="214" spans="9:156" ht="12.75" customHeight="1" x14ac:dyDescent="0.25">
      <c r="J214" s="228">
        <v>40</v>
      </c>
      <c r="K214" s="229">
        <f t="shared" si="673"/>
        <v>0</v>
      </c>
      <c r="L214" s="230">
        <f t="shared" si="674"/>
        <v>1E-4</v>
      </c>
      <c r="M214" s="230" t="str">
        <f t="shared" si="661"/>
        <v>ns</v>
      </c>
      <c r="N214" s="230" t="str">
        <f t="shared" si="661"/>
        <v>ns</v>
      </c>
      <c r="O214" s="230" t="str">
        <f t="shared" si="661"/>
        <v>ns</v>
      </c>
      <c r="P214" s="230" t="str">
        <f t="shared" si="661"/>
        <v>ns</v>
      </c>
      <c r="Q214" s="230" t="str">
        <f t="shared" si="661"/>
        <v>ns</v>
      </c>
      <c r="R214" s="230" t="str">
        <f t="shared" si="661"/>
        <v>ns</v>
      </c>
      <c r="S214" s="230" t="str">
        <f t="shared" si="661"/>
        <v>ns</v>
      </c>
      <c r="T214" s="230" t="str">
        <f t="shared" si="661"/>
        <v>ns</v>
      </c>
      <c r="U214" s="230" t="str">
        <f t="shared" si="661"/>
        <v>ns</v>
      </c>
      <c r="V214" s="230" t="str">
        <f t="shared" si="661"/>
        <v>ns</v>
      </c>
      <c r="W214" s="230" t="str">
        <f t="shared" si="662"/>
        <v>ns</v>
      </c>
      <c r="X214" s="230" t="str">
        <f t="shared" si="662"/>
        <v>ns</v>
      </c>
      <c r="Y214" s="230" t="str">
        <f t="shared" si="662"/>
        <v>ns</v>
      </c>
      <c r="Z214" s="230" t="str">
        <f t="shared" si="662"/>
        <v>ns</v>
      </c>
      <c r="AA214" s="230" t="str">
        <f t="shared" si="662"/>
        <v>ns</v>
      </c>
      <c r="AB214" s="230" t="str">
        <f t="shared" si="662"/>
        <v>ns</v>
      </c>
      <c r="AC214" s="230" t="str">
        <f t="shared" si="662"/>
        <v>ns</v>
      </c>
      <c r="AD214" s="230" t="str">
        <f t="shared" si="662"/>
        <v>ns</v>
      </c>
      <c r="AE214" s="230" t="str">
        <f t="shared" si="662"/>
        <v>ns</v>
      </c>
      <c r="AF214" s="230" t="str">
        <f t="shared" si="662"/>
        <v>ns</v>
      </c>
      <c r="AG214" s="230" t="str">
        <f t="shared" si="663"/>
        <v>ns</v>
      </c>
      <c r="AH214" s="230" t="str">
        <f t="shared" si="663"/>
        <v>ns</v>
      </c>
      <c r="AI214" s="230" t="str">
        <f t="shared" si="663"/>
        <v>ns</v>
      </c>
      <c r="AJ214" s="230" t="str">
        <f t="shared" si="663"/>
        <v>ns</v>
      </c>
      <c r="AK214" s="230" t="str">
        <f t="shared" si="663"/>
        <v>ns</v>
      </c>
      <c r="AL214" s="230" t="str">
        <f t="shared" si="663"/>
        <v>ns</v>
      </c>
      <c r="AM214" s="230" t="str">
        <f t="shared" si="663"/>
        <v>ns</v>
      </c>
      <c r="AN214" s="230" t="str">
        <f t="shared" si="663"/>
        <v>ns</v>
      </c>
      <c r="AO214" s="230" t="str">
        <f t="shared" si="663"/>
        <v>ns</v>
      </c>
      <c r="AP214" s="230" t="str">
        <f t="shared" si="663"/>
        <v>ns</v>
      </c>
      <c r="AQ214" s="230" t="str">
        <f t="shared" si="664"/>
        <v>ns</v>
      </c>
      <c r="AR214" s="230" t="str">
        <f t="shared" si="664"/>
        <v>ns</v>
      </c>
      <c r="AS214" s="230" t="str">
        <f t="shared" si="664"/>
        <v>ns</v>
      </c>
      <c r="AT214" s="230" t="str">
        <f t="shared" si="664"/>
        <v>ns</v>
      </c>
      <c r="AU214" s="230" t="str">
        <f t="shared" si="664"/>
        <v>ns</v>
      </c>
      <c r="AV214" s="230" t="str">
        <f t="shared" si="664"/>
        <v>ns</v>
      </c>
      <c r="AW214" s="230" t="str">
        <f t="shared" si="664"/>
        <v>ns</v>
      </c>
      <c r="AX214" s="230" t="str">
        <f t="shared" si="664"/>
        <v>ns</v>
      </c>
      <c r="AY214" s="230" t="str">
        <f t="shared" si="664"/>
        <v>ns</v>
      </c>
      <c r="AZ214" s="230" t="str">
        <f t="shared" si="664"/>
        <v>ns</v>
      </c>
      <c r="BA214" s="230" t="str">
        <f t="shared" si="665"/>
        <v/>
      </c>
      <c r="BB214" s="230" t="str">
        <f t="shared" si="665"/>
        <v/>
      </c>
      <c r="BC214" s="230" t="str">
        <f t="shared" si="665"/>
        <v/>
      </c>
      <c r="BD214" s="230" t="str">
        <f t="shared" si="665"/>
        <v/>
      </c>
      <c r="BE214" s="230" t="str">
        <f t="shared" si="665"/>
        <v/>
      </c>
      <c r="BF214" s="230" t="str">
        <f t="shared" si="665"/>
        <v/>
      </c>
      <c r="BG214" s="230" t="str">
        <f t="shared" si="665"/>
        <v/>
      </c>
      <c r="BH214" s="230" t="str">
        <f t="shared" si="665"/>
        <v/>
      </c>
      <c r="BI214" s="230" t="str">
        <f t="shared" si="665"/>
        <v/>
      </c>
      <c r="BJ214" s="230" t="str">
        <f t="shared" si="665"/>
        <v/>
      </c>
      <c r="BS214" s="197"/>
      <c r="BT214" s="197"/>
      <c r="BV214" s="228">
        <v>40</v>
      </c>
      <c r="BW214" s="229">
        <f t="shared" si="675"/>
        <v>0</v>
      </c>
      <c r="BX214" s="230">
        <f t="shared" si="676"/>
        <v>1E-4</v>
      </c>
      <c r="BY214" s="231" t="str">
        <f t="shared" si="666"/>
        <v>s</v>
      </c>
      <c r="BZ214" s="231" t="str">
        <f t="shared" si="666"/>
        <v>s</v>
      </c>
      <c r="CA214" s="231" t="str">
        <f t="shared" si="666"/>
        <v>s</v>
      </c>
      <c r="CB214" s="231" t="str">
        <f t="shared" si="666"/>
        <v>s</v>
      </c>
      <c r="CC214" s="231" t="str">
        <f t="shared" si="666"/>
        <v>s</v>
      </c>
      <c r="CD214" s="231" t="str">
        <f t="shared" si="666"/>
        <v>s</v>
      </c>
      <c r="CE214" s="231" t="str">
        <f t="shared" si="666"/>
        <v>s</v>
      </c>
      <c r="CF214" s="231" t="str">
        <f t="shared" si="666"/>
        <v>s</v>
      </c>
      <c r="CG214" s="231" t="str">
        <f t="shared" si="666"/>
        <v>s</v>
      </c>
      <c r="CH214" s="231" t="str">
        <f t="shared" si="666"/>
        <v>s</v>
      </c>
      <c r="CI214" s="231" t="str">
        <f t="shared" si="667"/>
        <v>s</v>
      </c>
      <c r="CJ214" s="231" t="str">
        <f t="shared" si="667"/>
        <v>s</v>
      </c>
      <c r="CK214" s="231" t="str">
        <f t="shared" si="667"/>
        <v>s</v>
      </c>
      <c r="CL214" s="231" t="str">
        <f t="shared" si="667"/>
        <v>s</v>
      </c>
      <c r="CM214" s="231" t="str">
        <f t="shared" si="667"/>
        <v>s</v>
      </c>
      <c r="CN214" s="231" t="str">
        <f t="shared" si="667"/>
        <v>s</v>
      </c>
      <c r="CO214" s="231" t="str">
        <f t="shared" si="667"/>
        <v>s</v>
      </c>
      <c r="CP214" s="231" t="str">
        <f t="shared" si="667"/>
        <v>s</v>
      </c>
      <c r="CQ214" s="231" t="str">
        <f t="shared" si="667"/>
        <v>s</v>
      </c>
      <c r="CR214" s="231" t="str">
        <f t="shared" si="667"/>
        <v>s</v>
      </c>
      <c r="CS214" s="231" t="str">
        <f t="shared" si="668"/>
        <v>s</v>
      </c>
      <c r="CT214" s="231" t="str">
        <f t="shared" si="668"/>
        <v>s</v>
      </c>
      <c r="CU214" s="231" t="str">
        <f t="shared" si="668"/>
        <v>s</v>
      </c>
      <c r="CV214" s="231" t="str">
        <f t="shared" si="668"/>
        <v>s</v>
      </c>
      <c r="CW214" s="231" t="str">
        <f t="shared" si="668"/>
        <v>s</v>
      </c>
      <c r="CX214" s="231" t="str">
        <f t="shared" si="668"/>
        <v>s</v>
      </c>
      <c r="CY214" s="231" t="str">
        <f t="shared" si="668"/>
        <v>s</v>
      </c>
      <c r="CZ214" s="231" t="str">
        <f t="shared" si="668"/>
        <v>s</v>
      </c>
      <c r="DA214" s="231" t="str">
        <f t="shared" si="668"/>
        <v>s</v>
      </c>
      <c r="DB214" s="231" t="str">
        <f t="shared" si="668"/>
        <v>s</v>
      </c>
      <c r="DC214" s="231" t="str">
        <f t="shared" si="669"/>
        <v>s</v>
      </c>
      <c r="DD214" s="231" t="str">
        <f t="shared" si="669"/>
        <v>ns</v>
      </c>
      <c r="DE214" s="231" t="str">
        <f t="shared" si="669"/>
        <v>ns</v>
      </c>
      <c r="DF214" s="231" t="str">
        <f t="shared" si="669"/>
        <v>ns</v>
      </c>
      <c r="DG214" s="231" t="str">
        <f t="shared" si="669"/>
        <v>ns</v>
      </c>
      <c r="DH214" s="231" t="str">
        <f t="shared" si="669"/>
        <v>ns</v>
      </c>
      <c r="DI214" s="231" t="str">
        <f t="shared" si="669"/>
        <v>ns</v>
      </c>
      <c r="DJ214" s="231" t="str">
        <f t="shared" si="669"/>
        <v>ns</v>
      </c>
      <c r="DK214" s="231" t="str">
        <f t="shared" si="669"/>
        <v>ns</v>
      </c>
      <c r="DL214" s="231" t="str">
        <f t="shared" si="669"/>
        <v>ns</v>
      </c>
      <c r="DM214" s="231" t="str">
        <f t="shared" si="670"/>
        <v/>
      </c>
      <c r="DN214" s="231" t="str">
        <f t="shared" si="670"/>
        <v/>
      </c>
      <c r="DO214" s="231" t="str">
        <f t="shared" si="670"/>
        <v/>
      </c>
      <c r="DP214" s="231" t="str">
        <f t="shared" si="670"/>
        <v/>
      </c>
      <c r="DQ214" s="231" t="str">
        <f t="shared" si="670"/>
        <v/>
      </c>
      <c r="DR214" s="231" t="str">
        <f t="shared" si="670"/>
        <v/>
      </c>
      <c r="DS214" s="231" t="str">
        <f t="shared" si="670"/>
        <v/>
      </c>
      <c r="DT214" s="231" t="str">
        <f t="shared" si="670"/>
        <v/>
      </c>
      <c r="DU214" s="231" t="str">
        <f t="shared" si="670"/>
        <v/>
      </c>
      <c r="DV214" s="231" t="str">
        <f t="shared" si="670"/>
        <v/>
      </c>
      <c r="DW214" s="232"/>
      <c r="DX214" s="232"/>
      <c r="DZ214" s="212">
        <f t="shared" si="544"/>
        <v>41</v>
      </c>
      <c r="EA214" s="224">
        <f t="shared" si="671"/>
        <v>0</v>
      </c>
      <c r="EB214" s="225">
        <f t="shared" ref="EB214:EE223" si="677">IFERROR(INDEX(RTO4SF,$DZ214,EB$7),0)</f>
        <v>0</v>
      </c>
      <c r="EC214" s="225">
        <f t="shared" si="677"/>
        <v>0</v>
      </c>
      <c r="ED214" s="225">
        <f t="shared" si="677"/>
        <v>0</v>
      </c>
      <c r="EE214" s="225">
        <f t="shared" si="677"/>
        <v>0</v>
      </c>
      <c r="EF214" s="225">
        <f t="shared" si="524"/>
        <v>0</v>
      </c>
      <c r="EG214" s="225">
        <f t="shared" si="525"/>
        <v>0</v>
      </c>
      <c r="EH214" s="212"/>
      <c r="EI214" s="212"/>
      <c r="EJ214" s="212"/>
      <c r="EK214" s="214"/>
      <c r="EL214" s="212">
        <f t="shared" si="545"/>
        <v>41</v>
      </c>
      <c r="EM214" s="224">
        <f t="shared" si="672"/>
        <v>0</v>
      </c>
      <c r="EN214" s="225">
        <f>IFERROR(INDEX(RTO4CF,$EL214,'ANVA-MDS'!EB$7),0)</f>
        <v>0</v>
      </c>
      <c r="EO214" s="225">
        <f>IFERROR(INDEX(RTO4CF,$EL214,'ANVA-MDS'!EC$7),0)</f>
        <v>0</v>
      </c>
      <c r="EP214" s="225">
        <f>IFERROR(INDEX(RTO4CF,$EL214,'ANVA-MDS'!ED$7),0)</f>
        <v>0</v>
      </c>
      <c r="EQ214" s="225">
        <f>IFERROR(INDEX(RTO4CF,$EL214,'ANVA-MDS'!EE$7),0)</f>
        <v>0</v>
      </c>
      <c r="ER214" s="225">
        <f t="shared" si="527"/>
        <v>0</v>
      </c>
      <c r="ES214" s="225">
        <f t="shared" si="528"/>
        <v>0</v>
      </c>
      <c r="ET214" s="212"/>
      <c r="EU214" s="212"/>
      <c r="EV214" s="212"/>
      <c r="EW214" s="214"/>
      <c r="EX214" s="225">
        <f t="shared" si="529"/>
        <v>0</v>
      </c>
      <c r="EY214" s="214"/>
      <c r="EZ214" s="214"/>
    </row>
    <row r="215" spans="9:156" ht="12.75" customHeight="1" x14ac:dyDescent="0.25">
      <c r="J215" s="228">
        <v>41</v>
      </c>
      <c r="K215" s="229">
        <f t="shared" si="673"/>
        <v>0</v>
      </c>
      <c r="L215" s="230">
        <f t="shared" si="674"/>
        <v>9.0000000000000006E-5</v>
      </c>
      <c r="M215" s="230" t="str">
        <f t="shared" ref="M215:V224" si="678">IF(M$8&gt;$J215,"",IF($F$179&gt;$G$179,"ns",IF(ABS($L215-INDEX(RTO4SF_ORD,M$8,2))&gt;$B$194,"s","ns")))</f>
        <v>ns</v>
      </c>
      <c r="N215" s="230" t="str">
        <f t="shared" si="678"/>
        <v>ns</v>
      </c>
      <c r="O215" s="230" t="str">
        <f t="shared" si="678"/>
        <v>ns</v>
      </c>
      <c r="P215" s="230" t="str">
        <f t="shared" si="678"/>
        <v>ns</v>
      </c>
      <c r="Q215" s="230" t="str">
        <f t="shared" si="678"/>
        <v>ns</v>
      </c>
      <c r="R215" s="230" t="str">
        <f t="shared" si="678"/>
        <v>ns</v>
      </c>
      <c r="S215" s="230" t="str">
        <f t="shared" si="678"/>
        <v>ns</v>
      </c>
      <c r="T215" s="230" t="str">
        <f t="shared" si="678"/>
        <v>ns</v>
      </c>
      <c r="U215" s="230" t="str">
        <f t="shared" si="678"/>
        <v>ns</v>
      </c>
      <c r="V215" s="230" t="str">
        <f t="shared" si="678"/>
        <v>ns</v>
      </c>
      <c r="W215" s="230" t="str">
        <f t="shared" ref="W215:AF224" si="679">IF(W$8&gt;$J215,"",IF($F$179&gt;$G$179,"ns",IF(ABS($L215-INDEX(RTO4SF_ORD,W$8,2))&gt;$B$194,"s","ns")))</f>
        <v>ns</v>
      </c>
      <c r="X215" s="230" t="str">
        <f t="shared" si="679"/>
        <v>ns</v>
      </c>
      <c r="Y215" s="230" t="str">
        <f t="shared" si="679"/>
        <v>ns</v>
      </c>
      <c r="Z215" s="230" t="str">
        <f t="shared" si="679"/>
        <v>ns</v>
      </c>
      <c r="AA215" s="230" t="str">
        <f t="shared" si="679"/>
        <v>ns</v>
      </c>
      <c r="AB215" s="230" t="str">
        <f t="shared" si="679"/>
        <v>ns</v>
      </c>
      <c r="AC215" s="230" t="str">
        <f t="shared" si="679"/>
        <v>ns</v>
      </c>
      <c r="AD215" s="230" t="str">
        <f t="shared" si="679"/>
        <v>ns</v>
      </c>
      <c r="AE215" s="230" t="str">
        <f t="shared" si="679"/>
        <v>ns</v>
      </c>
      <c r="AF215" s="230" t="str">
        <f t="shared" si="679"/>
        <v>ns</v>
      </c>
      <c r="AG215" s="230" t="str">
        <f t="shared" ref="AG215:AP224" si="680">IF(AG$8&gt;$J215,"",IF($F$179&gt;$G$179,"ns",IF(ABS($L215-INDEX(RTO4SF_ORD,AG$8,2))&gt;$B$194,"s","ns")))</f>
        <v>ns</v>
      </c>
      <c r="AH215" s="230" t="str">
        <f t="shared" si="680"/>
        <v>ns</v>
      </c>
      <c r="AI215" s="230" t="str">
        <f t="shared" si="680"/>
        <v>ns</v>
      </c>
      <c r="AJ215" s="230" t="str">
        <f t="shared" si="680"/>
        <v>ns</v>
      </c>
      <c r="AK215" s="230" t="str">
        <f t="shared" si="680"/>
        <v>ns</v>
      </c>
      <c r="AL215" s="230" t="str">
        <f t="shared" si="680"/>
        <v>ns</v>
      </c>
      <c r="AM215" s="230" t="str">
        <f t="shared" si="680"/>
        <v>ns</v>
      </c>
      <c r="AN215" s="230" t="str">
        <f t="shared" si="680"/>
        <v>ns</v>
      </c>
      <c r="AO215" s="230" t="str">
        <f t="shared" si="680"/>
        <v>ns</v>
      </c>
      <c r="AP215" s="230" t="str">
        <f t="shared" si="680"/>
        <v>ns</v>
      </c>
      <c r="AQ215" s="230" t="str">
        <f t="shared" ref="AQ215:AZ224" si="681">IF(AQ$8&gt;$J215,"",IF($F$179&gt;$G$179,"ns",IF(ABS($L215-INDEX(RTO4SF_ORD,AQ$8,2))&gt;$B$194,"s","ns")))</f>
        <v>ns</v>
      </c>
      <c r="AR215" s="230" t="str">
        <f t="shared" si="681"/>
        <v>ns</v>
      </c>
      <c r="AS215" s="230" t="str">
        <f t="shared" si="681"/>
        <v>ns</v>
      </c>
      <c r="AT215" s="230" t="str">
        <f t="shared" si="681"/>
        <v>ns</v>
      </c>
      <c r="AU215" s="230" t="str">
        <f t="shared" si="681"/>
        <v>ns</v>
      </c>
      <c r="AV215" s="230" t="str">
        <f t="shared" si="681"/>
        <v>ns</v>
      </c>
      <c r="AW215" s="230" t="str">
        <f t="shared" si="681"/>
        <v>ns</v>
      </c>
      <c r="AX215" s="230" t="str">
        <f t="shared" si="681"/>
        <v>ns</v>
      </c>
      <c r="AY215" s="230" t="str">
        <f t="shared" si="681"/>
        <v>ns</v>
      </c>
      <c r="AZ215" s="230" t="str">
        <f t="shared" si="681"/>
        <v>ns</v>
      </c>
      <c r="BA215" s="230" t="str">
        <f t="shared" ref="BA215:BJ224" si="682">IF(BA$8&gt;$J215,"",IF($F$179&gt;$G$179,"ns",IF(ABS($L215-INDEX(RTO4SF_ORD,BA$8,2))&gt;$B$194,"s","ns")))</f>
        <v>ns</v>
      </c>
      <c r="BB215" s="230" t="str">
        <f t="shared" si="682"/>
        <v/>
      </c>
      <c r="BC215" s="230" t="str">
        <f t="shared" si="682"/>
        <v/>
      </c>
      <c r="BD215" s="230" t="str">
        <f t="shared" si="682"/>
        <v/>
      </c>
      <c r="BE215" s="230" t="str">
        <f t="shared" si="682"/>
        <v/>
      </c>
      <c r="BF215" s="230" t="str">
        <f t="shared" si="682"/>
        <v/>
      </c>
      <c r="BG215" s="230" t="str">
        <f t="shared" si="682"/>
        <v/>
      </c>
      <c r="BH215" s="230" t="str">
        <f t="shared" si="682"/>
        <v/>
      </c>
      <c r="BI215" s="230" t="str">
        <f t="shared" si="682"/>
        <v/>
      </c>
      <c r="BJ215" s="230" t="str">
        <f t="shared" si="682"/>
        <v/>
      </c>
      <c r="BS215" s="197"/>
      <c r="BT215" s="197"/>
      <c r="BV215" s="228">
        <v>41</v>
      </c>
      <c r="BW215" s="229">
        <f t="shared" si="675"/>
        <v>0</v>
      </c>
      <c r="BX215" s="230">
        <f t="shared" si="676"/>
        <v>9.0000000000000006E-5</v>
      </c>
      <c r="BY215" s="231" t="str">
        <f t="shared" ref="BY215:CH224" si="683">IF(BY$8&gt;$BV215,"",IF($BR$179&gt;$BS$179,"ns",IF(ABS($BX215-INDEX(RTO4CF_ORD,BY$8,2))&gt;$BN$194,"s","ns")))</f>
        <v>s</v>
      </c>
      <c r="BZ215" s="231" t="str">
        <f t="shared" si="683"/>
        <v>s</v>
      </c>
      <c r="CA215" s="231" t="str">
        <f t="shared" si="683"/>
        <v>s</v>
      </c>
      <c r="CB215" s="231" t="str">
        <f t="shared" si="683"/>
        <v>s</v>
      </c>
      <c r="CC215" s="231" t="str">
        <f t="shared" si="683"/>
        <v>s</v>
      </c>
      <c r="CD215" s="231" t="str">
        <f t="shared" si="683"/>
        <v>s</v>
      </c>
      <c r="CE215" s="231" t="str">
        <f t="shared" si="683"/>
        <v>s</v>
      </c>
      <c r="CF215" s="231" t="str">
        <f t="shared" si="683"/>
        <v>s</v>
      </c>
      <c r="CG215" s="231" t="str">
        <f t="shared" si="683"/>
        <v>s</v>
      </c>
      <c r="CH215" s="231" t="str">
        <f t="shared" si="683"/>
        <v>s</v>
      </c>
      <c r="CI215" s="231" t="str">
        <f t="shared" ref="CI215:CR224" si="684">IF(CI$8&gt;$BV215,"",IF($BR$179&gt;$BS$179,"ns",IF(ABS($BX215-INDEX(RTO4CF_ORD,CI$8,2))&gt;$BN$194,"s","ns")))</f>
        <v>s</v>
      </c>
      <c r="CJ215" s="231" t="str">
        <f t="shared" si="684"/>
        <v>s</v>
      </c>
      <c r="CK215" s="231" t="str">
        <f t="shared" si="684"/>
        <v>s</v>
      </c>
      <c r="CL215" s="231" t="str">
        <f t="shared" si="684"/>
        <v>s</v>
      </c>
      <c r="CM215" s="231" t="str">
        <f t="shared" si="684"/>
        <v>s</v>
      </c>
      <c r="CN215" s="231" t="str">
        <f t="shared" si="684"/>
        <v>s</v>
      </c>
      <c r="CO215" s="231" t="str">
        <f t="shared" si="684"/>
        <v>s</v>
      </c>
      <c r="CP215" s="231" t="str">
        <f t="shared" si="684"/>
        <v>s</v>
      </c>
      <c r="CQ215" s="231" t="str">
        <f t="shared" si="684"/>
        <v>s</v>
      </c>
      <c r="CR215" s="231" t="str">
        <f t="shared" si="684"/>
        <v>s</v>
      </c>
      <c r="CS215" s="231" t="str">
        <f t="shared" ref="CS215:DB224" si="685">IF(CS$8&gt;$BV215,"",IF($BR$179&gt;$BS$179,"ns",IF(ABS($BX215-INDEX(RTO4CF_ORD,CS$8,2))&gt;$BN$194,"s","ns")))</f>
        <v>s</v>
      </c>
      <c r="CT215" s="231" t="str">
        <f t="shared" si="685"/>
        <v>s</v>
      </c>
      <c r="CU215" s="231" t="str">
        <f t="shared" si="685"/>
        <v>s</v>
      </c>
      <c r="CV215" s="231" t="str">
        <f t="shared" si="685"/>
        <v>s</v>
      </c>
      <c r="CW215" s="231" t="str">
        <f t="shared" si="685"/>
        <v>s</v>
      </c>
      <c r="CX215" s="231" t="str">
        <f t="shared" si="685"/>
        <v>s</v>
      </c>
      <c r="CY215" s="231" t="str">
        <f t="shared" si="685"/>
        <v>s</v>
      </c>
      <c r="CZ215" s="231" t="str">
        <f t="shared" si="685"/>
        <v>s</v>
      </c>
      <c r="DA215" s="231" t="str">
        <f t="shared" si="685"/>
        <v>s</v>
      </c>
      <c r="DB215" s="231" t="str">
        <f t="shared" si="685"/>
        <v>s</v>
      </c>
      <c r="DC215" s="231" t="str">
        <f t="shared" ref="DC215:DL224" si="686">IF(DC$8&gt;$BV215,"",IF($BR$179&gt;$BS$179,"ns",IF(ABS($BX215-INDEX(RTO4CF_ORD,DC$8,2))&gt;$BN$194,"s","ns")))</f>
        <v>s</v>
      </c>
      <c r="DD215" s="231" t="str">
        <f t="shared" si="686"/>
        <v>ns</v>
      </c>
      <c r="DE215" s="231" t="str">
        <f t="shared" si="686"/>
        <v>ns</v>
      </c>
      <c r="DF215" s="231" t="str">
        <f t="shared" si="686"/>
        <v>ns</v>
      </c>
      <c r="DG215" s="231" t="str">
        <f t="shared" si="686"/>
        <v>ns</v>
      </c>
      <c r="DH215" s="231" t="str">
        <f t="shared" si="686"/>
        <v>ns</v>
      </c>
      <c r="DI215" s="231" t="str">
        <f t="shared" si="686"/>
        <v>ns</v>
      </c>
      <c r="DJ215" s="231" t="str">
        <f t="shared" si="686"/>
        <v>ns</v>
      </c>
      <c r="DK215" s="231" t="str">
        <f t="shared" si="686"/>
        <v>ns</v>
      </c>
      <c r="DL215" s="231" t="str">
        <f t="shared" si="686"/>
        <v>ns</v>
      </c>
      <c r="DM215" s="231" t="str">
        <f t="shared" ref="DM215:DV224" si="687">IF(DM$8&gt;$BV215,"",IF($BR$179&gt;$BS$179,"ns",IF(ABS($BX215-INDEX(RTO4CF_ORD,DM$8,2))&gt;$BN$194,"s","ns")))</f>
        <v>ns</v>
      </c>
      <c r="DN215" s="231" t="str">
        <f t="shared" si="687"/>
        <v/>
      </c>
      <c r="DO215" s="231" t="str">
        <f t="shared" si="687"/>
        <v/>
      </c>
      <c r="DP215" s="231" t="str">
        <f t="shared" si="687"/>
        <v/>
      </c>
      <c r="DQ215" s="231" t="str">
        <f t="shared" si="687"/>
        <v/>
      </c>
      <c r="DR215" s="231" t="str">
        <f t="shared" si="687"/>
        <v/>
      </c>
      <c r="DS215" s="231" t="str">
        <f t="shared" si="687"/>
        <v/>
      </c>
      <c r="DT215" s="231" t="str">
        <f t="shared" si="687"/>
        <v/>
      </c>
      <c r="DU215" s="231" t="str">
        <f t="shared" si="687"/>
        <v/>
      </c>
      <c r="DV215" s="231" t="str">
        <f t="shared" si="687"/>
        <v/>
      </c>
      <c r="DW215" s="232"/>
      <c r="DX215" s="232"/>
      <c r="DZ215" s="212">
        <f t="shared" si="544"/>
        <v>42</v>
      </c>
      <c r="EA215" s="224">
        <f t="shared" si="671"/>
        <v>0</v>
      </c>
      <c r="EB215" s="225">
        <f t="shared" si="677"/>
        <v>0</v>
      </c>
      <c r="EC215" s="225">
        <f t="shared" si="677"/>
        <v>0</v>
      </c>
      <c r="ED215" s="225">
        <f t="shared" si="677"/>
        <v>0</v>
      </c>
      <c r="EE215" s="225">
        <f t="shared" si="677"/>
        <v>0</v>
      </c>
      <c r="EF215" s="225">
        <f t="shared" si="524"/>
        <v>0</v>
      </c>
      <c r="EG215" s="225">
        <f t="shared" si="525"/>
        <v>0</v>
      </c>
      <c r="EH215" s="212"/>
      <c r="EI215" s="212"/>
      <c r="EJ215" s="212"/>
      <c r="EK215" s="214"/>
      <c r="EL215" s="212">
        <f t="shared" si="545"/>
        <v>42</v>
      </c>
      <c r="EM215" s="224">
        <f t="shared" si="672"/>
        <v>0</v>
      </c>
      <c r="EN215" s="225">
        <f>IFERROR(INDEX(RTO4CF,$EL215,'ANVA-MDS'!EB$7),0)</f>
        <v>0</v>
      </c>
      <c r="EO215" s="225">
        <f>IFERROR(INDEX(RTO4CF,$EL215,'ANVA-MDS'!EC$7),0)</f>
        <v>0</v>
      </c>
      <c r="EP215" s="225">
        <f>IFERROR(INDEX(RTO4CF,$EL215,'ANVA-MDS'!ED$7),0)</f>
        <v>0</v>
      </c>
      <c r="EQ215" s="225">
        <f>IFERROR(INDEX(RTO4CF,$EL215,'ANVA-MDS'!EE$7),0)</f>
        <v>0</v>
      </c>
      <c r="ER215" s="225">
        <f t="shared" si="527"/>
        <v>0</v>
      </c>
      <c r="ES215" s="225">
        <f t="shared" si="528"/>
        <v>0</v>
      </c>
      <c r="ET215" s="212"/>
      <c r="EU215" s="212"/>
      <c r="EV215" s="212"/>
      <c r="EW215" s="214"/>
      <c r="EX215" s="225">
        <f t="shared" si="529"/>
        <v>0</v>
      </c>
      <c r="EY215" s="214"/>
      <c r="EZ215" s="214"/>
    </row>
    <row r="216" spans="9:156" ht="12.75" customHeight="1" x14ac:dyDescent="0.25">
      <c r="J216" s="228">
        <v>42</v>
      </c>
      <c r="K216" s="229">
        <f t="shared" si="673"/>
        <v>0</v>
      </c>
      <c r="L216" s="230">
        <f t="shared" si="674"/>
        <v>8.0000000000000007E-5</v>
      </c>
      <c r="M216" s="230" t="str">
        <f t="shared" si="678"/>
        <v>ns</v>
      </c>
      <c r="N216" s="230" t="str">
        <f t="shared" si="678"/>
        <v>ns</v>
      </c>
      <c r="O216" s="230" t="str">
        <f t="shared" si="678"/>
        <v>ns</v>
      </c>
      <c r="P216" s="230" t="str">
        <f t="shared" si="678"/>
        <v>ns</v>
      </c>
      <c r="Q216" s="230" t="str">
        <f t="shared" si="678"/>
        <v>ns</v>
      </c>
      <c r="R216" s="230" t="str">
        <f t="shared" si="678"/>
        <v>ns</v>
      </c>
      <c r="S216" s="230" t="str">
        <f t="shared" si="678"/>
        <v>ns</v>
      </c>
      <c r="T216" s="230" t="str">
        <f t="shared" si="678"/>
        <v>ns</v>
      </c>
      <c r="U216" s="230" t="str">
        <f t="shared" si="678"/>
        <v>ns</v>
      </c>
      <c r="V216" s="230" t="str">
        <f t="shared" si="678"/>
        <v>ns</v>
      </c>
      <c r="W216" s="230" t="str">
        <f t="shared" si="679"/>
        <v>ns</v>
      </c>
      <c r="X216" s="230" t="str">
        <f t="shared" si="679"/>
        <v>ns</v>
      </c>
      <c r="Y216" s="230" t="str">
        <f t="shared" si="679"/>
        <v>ns</v>
      </c>
      <c r="Z216" s="230" t="str">
        <f t="shared" si="679"/>
        <v>ns</v>
      </c>
      <c r="AA216" s="230" t="str">
        <f t="shared" si="679"/>
        <v>ns</v>
      </c>
      <c r="AB216" s="230" t="str">
        <f t="shared" si="679"/>
        <v>ns</v>
      </c>
      <c r="AC216" s="230" t="str">
        <f t="shared" si="679"/>
        <v>ns</v>
      </c>
      <c r="AD216" s="230" t="str">
        <f t="shared" si="679"/>
        <v>ns</v>
      </c>
      <c r="AE216" s="230" t="str">
        <f t="shared" si="679"/>
        <v>ns</v>
      </c>
      <c r="AF216" s="230" t="str">
        <f t="shared" si="679"/>
        <v>ns</v>
      </c>
      <c r="AG216" s="230" t="str">
        <f t="shared" si="680"/>
        <v>ns</v>
      </c>
      <c r="AH216" s="230" t="str">
        <f t="shared" si="680"/>
        <v>ns</v>
      </c>
      <c r="AI216" s="230" t="str">
        <f t="shared" si="680"/>
        <v>ns</v>
      </c>
      <c r="AJ216" s="230" t="str">
        <f t="shared" si="680"/>
        <v>ns</v>
      </c>
      <c r="AK216" s="230" t="str">
        <f t="shared" si="680"/>
        <v>ns</v>
      </c>
      <c r="AL216" s="230" t="str">
        <f t="shared" si="680"/>
        <v>ns</v>
      </c>
      <c r="AM216" s="230" t="str">
        <f t="shared" si="680"/>
        <v>ns</v>
      </c>
      <c r="AN216" s="230" t="str">
        <f t="shared" si="680"/>
        <v>ns</v>
      </c>
      <c r="AO216" s="230" t="str">
        <f t="shared" si="680"/>
        <v>ns</v>
      </c>
      <c r="AP216" s="230" t="str">
        <f t="shared" si="680"/>
        <v>ns</v>
      </c>
      <c r="AQ216" s="230" t="str">
        <f t="shared" si="681"/>
        <v>ns</v>
      </c>
      <c r="AR216" s="230" t="str">
        <f t="shared" si="681"/>
        <v>ns</v>
      </c>
      <c r="AS216" s="230" t="str">
        <f t="shared" si="681"/>
        <v>ns</v>
      </c>
      <c r="AT216" s="230" t="str">
        <f t="shared" si="681"/>
        <v>ns</v>
      </c>
      <c r="AU216" s="230" t="str">
        <f t="shared" si="681"/>
        <v>ns</v>
      </c>
      <c r="AV216" s="230" t="str">
        <f t="shared" si="681"/>
        <v>ns</v>
      </c>
      <c r="AW216" s="230" t="str">
        <f t="shared" si="681"/>
        <v>ns</v>
      </c>
      <c r="AX216" s="230" t="str">
        <f t="shared" si="681"/>
        <v>ns</v>
      </c>
      <c r="AY216" s="230" t="str">
        <f t="shared" si="681"/>
        <v>ns</v>
      </c>
      <c r="AZ216" s="230" t="str">
        <f t="shared" si="681"/>
        <v>ns</v>
      </c>
      <c r="BA216" s="230" t="str">
        <f t="shared" si="682"/>
        <v>ns</v>
      </c>
      <c r="BB216" s="230" t="str">
        <f t="shared" si="682"/>
        <v>ns</v>
      </c>
      <c r="BC216" s="230" t="str">
        <f t="shared" si="682"/>
        <v/>
      </c>
      <c r="BD216" s="230" t="str">
        <f t="shared" si="682"/>
        <v/>
      </c>
      <c r="BE216" s="230" t="str">
        <f t="shared" si="682"/>
        <v/>
      </c>
      <c r="BF216" s="230" t="str">
        <f t="shared" si="682"/>
        <v/>
      </c>
      <c r="BG216" s="230" t="str">
        <f t="shared" si="682"/>
        <v/>
      </c>
      <c r="BH216" s="230" t="str">
        <f t="shared" si="682"/>
        <v/>
      </c>
      <c r="BI216" s="230" t="str">
        <f t="shared" si="682"/>
        <v/>
      </c>
      <c r="BJ216" s="230" t="str">
        <f t="shared" si="682"/>
        <v/>
      </c>
      <c r="BS216" s="197"/>
      <c r="BT216" s="197"/>
      <c r="BV216" s="228">
        <v>42</v>
      </c>
      <c r="BW216" s="229">
        <f t="shared" si="675"/>
        <v>0</v>
      </c>
      <c r="BX216" s="230">
        <f t="shared" si="676"/>
        <v>8.0000000000000007E-5</v>
      </c>
      <c r="BY216" s="231" t="str">
        <f t="shared" si="683"/>
        <v>s</v>
      </c>
      <c r="BZ216" s="231" t="str">
        <f t="shared" si="683"/>
        <v>s</v>
      </c>
      <c r="CA216" s="231" t="str">
        <f t="shared" si="683"/>
        <v>s</v>
      </c>
      <c r="CB216" s="231" t="str">
        <f t="shared" si="683"/>
        <v>s</v>
      </c>
      <c r="CC216" s="231" t="str">
        <f t="shared" si="683"/>
        <v>s</v>
      </c>
      <c r="CD216" s="231" t="str">
        <f t="shared" si="683"/>
        <v>s</v>
      </c>
      <c r="CE216" s="231" t="str">
        <f t="shared" si="683"/>
        <v>s</v>
      </c>
      <c r="CF216" s="231" t="str">
        <f t="shared" si="683"/>
        <v>s</v>
      </c>
      <c r="CG216" s="231" t="str">
        <f t="shared" si="683"/>
        <v>s</v>
      </c>
      <c r="CH216" s="231" t="str">
        <f t="shared" si="683"/>
        <v>s</v>
      </c>
      <c r="CI216" s="231" t="str">
        <f t="shared" si="684"/>
        <v>s</v>
      </c>
      <c r="CJ216" s="231" t="str">
        <f t="shared" si="684"/>
        <v>s</v>
      </c>
      <c r="CK216" s="231" t="str">
        <f t="shared" si="684"/>
        <v>s</v>
      </c>
      <c r="CL216" s="231" t="str">
        <f t="shared" si="684"/>
        <v>s</v>
      </c>
      <c r="CM216" s="231" t="str">
        <f t="shared" si="684"/>
        <v>s</v>
      </c>
      <c r="CN216" s="231" t="str">
        <f t="shared" si="684"/>
        <v>s</v>
      </c>
      <c r="CO216" s="231" t="str">
        <f t="shared" si="684"/>
        <v>s</v>
      </c>
      <c r="CP216" s="231" t="str">
        <f t="shared" si="684"/>
        <v>s</v>
      </c>
      <c r="CQ216" s="231" t="str">
        <f t="shared" si="684"/>
        <v>s</v>
      </c>
      <c r="CR216" s="231" t="str">
        <f t="shared" si="684"/>
        <v>s</v>
      </c>
      <c r="CS216" s="231" t="str">
        <f t="shared" si="685"/>
        <v>s</v>
      </c>
      <c r="CT216" s="231" t="str">
        <f t="shared" si="685"/>
        <v>s</v>
      </c>
      <c r="CU216" s="231" t="str">
        <f t="shared" si="685"/>
        <v>s</v>
      </c>
      <c r="CV216" s="231" t="str">
        <f t="shared" si="685"/>
        <v>s</v>
      </c>
      <c r="CW216" s="231" t="str">
        <f t="shared" si="685"/>
        <v>s</v>
      </c>
      <c r="CX216" s="231" t="str">
        <f t="shared" si="685"/>
        <v>s</v>
      </c>
      <c r="CY216" s="231" t="str">
        <f t="shared" si="685"/>
        <v>s</v>
      </c>
      <c r="CZ216" s="231" t="str">
        <f t="shared" si="685"/>
        <v>s</v>
      </c>
      <c r="DA216" s="231" t="str">
        <f t="shared" si="685"/>
        <v>s</v>
      </c>
      <c r="DB216" s="231" t="str">
        <f t="shared" si="685"/>
        <v>s</v>
      </c>
      <c r="DC216" s="231" t="str">
        <f t="shared" si="686"/>
        <v>s</v>
      </c>
      <c r="DD216" s="231" t="str">
        <f t="shared" si="686"/>
        <v>ns</v>
      </c>
      <c r="DE216" s="231" t="str">
        <f t="shared" si="686"/>
        <v>ns</v>
      </c>
      <c r="DF216" s="231" t="str">
        <f t="shared" si="686"/>
        <v>ns</v>
      </c>
      <c r="DG216" s="231" t="str">
        <f t="shared" si="686"/>
        <v>ns</v>
      </c>
      <c r="DH216" s="231" t="str">
        <f t="shared" si="686"/>
        <v>ns</v>
      </c>
      <c r="DI216" s="231" t="str">
        <f t="shared" si="686"/>
        <v>ns</v>
      </c>
      <c r="DJ216" s="231" t="str">
        <f t="shared" si="686"/>
        <v>ns</v>
      </c>
      <c r="DK216" s="231" t="str">
        <f t="shared" si="686"/>
        <v>ns</v>
      </c>
      <c r="DL216" s="231" t="str">
        <f t="shared" si="686"/>
        <v>ns</v>
      </c>
      <c r="DM216" s="231" t="str">
        <f t="shared" si="687"/>
        <v>ns</v>
      </c>
      <c r="DN216" s="231" t="str">
        <f t="shared" si="687"/>
        <v>ns</v>
      </c>
      <c r="DO216" s="231" t="str">
        <f t="shared" si="687"/>
        <v/>
      </c>
      <c r="DP216" s="231" t="str">
        <f t="shared" si="687"/>
        <v/>
      </c>
      <c r="DQ216" s="231" t="str">
        <f t="shared" si="687"/>
        <v/>
      </c>
      <c r="DR216" s="231" t="str">
        <f t="shared" si="687"/>
        <v/>
      </c>
      <c r="DS216" s="231" t="str">
        <f t="shared" si="687"/>
        <v/>
      </c>
      <c r="DT216" s="231" t="str">
        <f t="shared" si="687"/>
        <v/>
      </c>
      <c r="DU216" s="231" t="str">
        <f t="shared" si="687"/>
        <v/>
      </c>
      <c r="DV216" s="231" t="str">
        <f t="shared" si="687"/>
        <v/>
      </c>
      <c r="DW216" s="232"/>
      <c r="DX216" s="232"/>
      <c r="DZ216" s="212">
        <f t="shared" si="544"/>
        <v>43</v>
      </c>
      <c r="EA216" s="224">
        <f t="shared" si="671"/>
        <v>0</v>
      </c>
      <c r="EB216" s="225">
        <f t="shared" si="677"/>
        <v>0</v>
      </c>
      <c r="EC216" s="225">
        <f t="shared" si="677"/>
        <v>0</v>
      </c>
      <c r="ED216" s="225">
        <f t="shared" si="677"/>
        <v>0</v>
      </c>
      <c r="EE216" s="225">
        <f t="shared" si="677"/>
        <v>0</v>
      </c>
      <c r="EF216" s="225">
        <f t="shared" si="524"/>
        <v>0</v>
      </c>
      <c r="EG216" s="225">
        <f t="shared" si="525"/>
        <v>0</v>
      </c>
      <c r="EH216" s="212"/>
      <c r="EI216" s="212"/>
      <c r="EJ216" s="212"/>
      <c r="EK216" s="214"/>
      <c r="EL216" s="212">
        <f t="shared" si="545"/>
        <v>43</v>
      </c>
      <c r="EM216" s="224">
        <f t="shared" si="672"/>
        <v>0</v>
      </c>
      <c r="EN216" s="225">
        <f>IFERROR(INDEX(RTO4CF,$EL216,'ANVA-MDS'!EB$7),0)</f>
        <v>0</v>
      </c>
      <c r="EO216" s="225">
        <f>IFERROR(INDEX(RTO4CF,$EL216,'ANVA-MDS'!EC$7),0)</f>
        <v>0</v>
      </c>
      <c r="EP216" s="225">
        <f>IFERROR(INDEX(RTO4CF,$EL216,'ANVA-MDS'!ED$7),0)</f>
        <v>0</v>
      </c>
      <c r="EQ216" s="225">
        <f>IFERROR(INDEX(RTO4CF,$EL216,'ANVA-MDS'!EE$7),0)</f>
        <v>0</v>
      </c>
      <c r="ER216" s="225">
        <f t="shared" si="527"/>
        <v>0</v>
      </c>
      <c r="ES216" s="225">
        <f t="shared" si="528"/>
        <v>0</v>
      </c>
      <c r="ET216" s="212"/>
      <c r="EU216" s="212"/>
      <c r="EV216" s="212"/>
      <c r="EW216" s="214"/>
      <c r="EX216" s="225">
        <f t="shared" si="529"/>
        <v>0</v>
      </c>
      <c r="EY216" s="214"/>
      <c r="EZ216" s="214"/>
    </row>
    <row r="217" spans="9:156" ht="12.75" customHeight="1" x14ac:dyDescent="0.25">
      <c r="J217" s="228">
        <v>43</v>
      </c>
      <c r="K217" s="229">
        <f t="shared" si="673"/>
        <v>0</v>
      </c>
      <c r="L217" s="230">
        <f t="shared" si="674"/>
        <v>7.0000000000000007E-5</v>
      </c>
      <c r="M217" s="230" t="str">
        <f t="shared" si="678"/>
        <v>ns</v>
      </c>
      <c r="N217" s="230" t="str">
        <f t="shared" si="678"/>
        <v>ns</v>
      </c>
      <c r="O217" s="230" t="str">
        <f t="shared" si="678"/>
        <v>ns</v>
      </c>
      <c r="P217" s="230" t="str">
        <f t="shared" si="678"/>
        <v>ns</v>
      </c>
      <c r="Q217" s="230" t="str">
        <f t="shared" si="678"/>
        <v>ns</v>
      </c>
      <c r="R217" s="230" t="str">
        <f t="shared" si="678"/>
        <v>ns</v>
      </c>
      <c r="S217" s="230" t="str">
        <f t="shared" si="678"/>
        <v>ns</v>
      </c>
      <c r="T217" s="230" t="str">
        <f t="shared" si="678"/>
        <v>ns</v>
      </c>
      <c r="U217" s="230" t="str">
        <f t="shared" si="678"/>
        <v>ns</v>
      </c>
      <c r="V217" s="230" t="str">
        <f t="shared" si="678"/>
        <v>ns</v>
      </c>
      <c r="W217" s="230" t="str">
        <f t="shared" si="679"/>
        <v>ns</v>
      </c>
      <c r="X217" s="230" t="str">
        <f t="shared" si="679"/>
        <v>ns</v>
      </c>
      <c r="Y217" s="230" t="str">
        <f t="shared" si="679"/>
        <v>ns</v>
      </c>
      <c r="Z217" s="230" t="str">
        <f t="shared" si="679"/>
        <v>ns</v>
      </c>
      <c r="AA217" s="230" t="str">
        <f t="shared" si="679"/>
        <v>ns</v>
      </c>
      <c r="AB217" s="230" t="str">
        <f t="shared" si="679"/>
        <v>ns</v>
      </c>
      <c r="AC217" s="230" t="str">
        <f t="shared" si="679"/>
        <v>ns</v>
      </c>
      <c r="AD217" s="230" t="str">
        <f t="shared" si="679"/>
        <v>ns</v>
      </c>
      <c r="AE217" s="230" t="str">
        <f t="shared" si="679"/>
        <v>ns</v>
      </c>
      <c r="AF217" s="230" t="str">
        <f t="shared" si="679"/>
        <v>ns</v>
      </c>
      <c r="AG217" s="230" t="str">
        <f t="shared" si="680"/>
        <v>ns</v>
      </c>
      <c r="AH217" s="230" t="str">
        <f t="shared" si="680"/>
        <v>ns</v>
      </c>
      <c r="AI217" s="230" t="str">
        <f t="shared" si="680"/>
        <v>ns</v>
      </c>
      <c r="AJ217" s="230" t="str">
        <f t="shared" si="680"/>
        <v>ns</v>
      </c>
      <c r="AK217" s="230" t="str">
        <f t="shared" si="680"/>
        <v>ns</v>
      </c>
      <c r="AL217" s="230" t="str">
        <f t="shared" si="680"/>
        <v>ns</v>
      </c>
      <c r="AM217" s="230" t="str">
        <f t="shared" si="680"/>
        <v>ns</v>
      </c>
      <c r="AN217" s="230" t="str">
        <f t="shared" si="680"/>
        <v>ns</v>
      </c>
      <c r="AO217" s="230" t="str">
        <f t="shared" si="680"/>
        <v>ns</v>
      </c>
      <c r="AP217" s="230" t="str">
        <f t="shared" si="680"/>
        <v>ns</v>
      </c>
      <c r="AQ217" s="230" t="str">
        <f t="shared" si="681"/>
        <v>ns</v>
      </c>
      <c r="AR217" s="230" t="str">
        <f t="shared" si="681"/>
        <v>ns</v>
      </c>
      <c r="AS217" s="230" t="str">
        <f t="shared" si="681"/>
        <v>ns</v>
      </c>
      <c r="AT217" s="230" t="str">
        <f t="shared" si="681"/>
        <v>ns</v>
      </c>
      <c r="AU217" s="230" t="str">
        <f t="shared" si="681"/>
        <v>ns</v>
      </c>
      <c r="AV217" s="230" t="str">
        <f t="shared" si="681"/>
        <v>ns</v>
      </c>
      <c r="AW217" s="230" t="str">
        <f t="shared" si="681"/>
        <v>ns</v>
      </c>
      <c r="AX217" s="230" t="str">
        <f t="shared" si="681"/>
        <v>ns</v>
      </c>
      <c r="AY217" s="230" t="str">
        <f t="shared" si="681"/>
        <v>ns</v>
      </c>
      <c r="AZ217" s="230" t="str">
        <f t="shared" si="681"/>
        <v>ns</v>
      </c>
      <c r="BA217" s="230" t="str">
        <f t="shared" si="682"/>
        <v>ns</v>
      </c>
      <c r="BB217" s="230" t="str">
        <f t="shared" si="682"/>
        <v>ns</v>
      </c>
      <c r="BC217" s="230" t="str">
        <f t="shared" si="682"/>
        <v>ns</v>
      </c>
      <c r="BD217" s="230" t="str">
        <f t="shared" si="682"/>
        <v/>
      </c>
      <c r="BE217" s="230" t="str">
        <f t="shared" si="682"/>
        <v/>
      </c>
      <c r="BF217" s="230" t="str">
        <f t="shared" si="682"/>
        <v/>
      </c>
      <c r="BG217" s="230" t="str">
        <f t="shared" si="682"/>
        <v/>
      </c>
      <c r="BH217" s="230" t="str">
        <f t="shared" si="682"/>
        <v/>
      </c>
      <c r="BI217" s="230" t="str">
        <f t="shared" si="682"/>
        <v/>
      </c>
      <c r="BJ217" s="230" t="str">
        <f t="shared" si="682"/>
        <v/>
      </c>
      <c r="BS217" s="197"/>
      <c r="BT217" s="197"/>
      <c r="BV217" s="228">
        <v>43</v>
      </c>
      <c r="BW217" s="229">
        <f t="shared" si="675"/>
        <v>0</v>
      </c>
      <c r="BX217" s="230">
        <f t="shared" si="676"/>
        <v>7.0000000000000007E-5</v>
      </c>
      <c r="BY217" s="231" t="str">
        <f t="shared" si="683"/>
        <v>s</v>
      </c>
      <c r="BZ217" s="231" t="str">
        <f t="shared" si="683"/>
        <v>s</v>
      </c>
      <c r="CA217" s="231" t="str">
        <f t="shared" si="683"/>
        <v>s</v>
      </c>
      <c r="CB217" s="231" t="str">
        <f t="shared" si="683"/>
        <v>s</v>
      </c>
      <c r="CC217" s="231" t="str">
        <f t="shared" si="683"/>
        <v>s</v>
      </c>
      <c r="CD217" s="231" t="str">
        <f t="shared" si="683"/>
        <v>s</v>
      </c>
      <c r="CE217" s="231" t="str">
        <f t="shared" si="683"/>
        <v>s</v>
      </c>
      <c r="CF217" s="231" t="str">
        <f t="shared" si="683"/>
        <v>s</v>
      </c>
      <c r="CG217" s="231" t="str">
        <f t="shared" si="683"/>
        <v>s</v>
      </c>
      <c r="CH217" s="231" t="str">
        <f t="shared" si="683"/>
        <v>s</v>
      </c>
      <c r="CI217" s="231" t="str">
        <f t="shared" si="684"/>
        <v>s</v>
      </c>
      <c r="CJ217" s="231" t="str">
        <f t="shared" si="684"/>
        <v>s</v>
      </c>
      <c r="CK217" s="231" t="str">
        <f t="shared" si="684"/>
        <v>s</v>
      </c>
      <c r="CL217" s="231" t="str">
        <f t="shared" si="684"/>
        <v>s</v>
      </c>
      <c r="CM217" s="231" t="str">
        <f t="shared" si="684"/>
        <v>s</v>
      </c>
      <c r="CN217" s="231" t="str">
        <f t="shared" si="684"/>
        <v>s</v>
      </c>
      <c r="CO217" s="231" t="str">
        <f t="shared" si="684"/>
        <v>s</v>
      </c>
      <c r="CP217" s="231" t="str">
        <f t="shared" si="684"/>
        <v>s</v>
      </c>
      <c r="CQ217" s="231" t="str">
        <f t="shared" si="684"/>
        <v>s</v>
      </c>
      <c r="CR217" s="231" t="str">
        <f t="shared" si="684"/>
        <v>s</v>
      </c>
      <c r="CS217" s="231" t="str">
        <f t="shared" si="685"/>
        <v>s</v>
      </c>
      <c r="CT217" s="231" t="str">
        <f t="shared" si="685"/>
        <v>s</v>
      </c>
      <c r="CU217" s="231" t="str">
        <f t="shared" si="685"/>
        <v>s</v>
      </c>
      <c r="CV217" s="231" t="str">
        <f t="shared" si="685"/>
        <v>s</v>
      </c>
      <c r="CW217" s="231" t="str">
        <f t="shared" si="685"/>
        <v>s</v>
      </c>
      <c r="CX217" s="231" t="str">
        <f t="shared" si="685"/>
        <v>s</v>
      </c>
      <c r="CY217" s="231" t="str">
        <f t="shared" si="685"/>
        <v>s</v>
      </c>
      <c r="CZ217" s="231" t="str">
        <f t="shared" si="685"/>
        <v>s</v>
      </c>
      <c r="DA217" s="231" t="str">
        <f t="shared" si="685"/>
        <v>s</v>
      </c>
      <c r="DB217" s="231" t="str">
        <f t="shared" si="685"/>
        <v>s</v>
      </c>
      <c r="DC217" s="231" t="str">
        <f t="shared" si="686"/>
        <v>s</v>
      </c>
      <c r="DD217" s="231" t="str">
        <f t="shared" si="686"/>
        <v>ns</v>
      </c>
      <c r="DE217" s="231" t="str">
        <f t="shared" si="686"/>
        <v>ns</v>
      </c>
      <c r="DF217" s="231" t="str">
        <f t="shared" si="686"/>
        <v>ns</v>
      </c>
      <c r="DG217" s="231" t="str">
        <f t="shared" si="686"/>
        <v>ns</v>
      </c>
      <c r="DH217" s="231" t="str">
        <f t="shared" si="686"/>
        <v>ns</v>
      </c>
      <c r="DI217" s="231" t="str">
        <f t="shared" si="686"/>
        <v>ns</v>
      </c>
      <c r="DJ217" s="231" t="str">
        <f t="shared" si="686"/>
        <v>ns</v>
      </c>
      <c r="DK217" s="231" t="str">
        <f t="shared" si="686"/>
        <v>ns</v>
      </c>
      <c r="DL217" s="231" t="str">
        <f t="shared" si="686"/>
        <v>ns</v>
      </c>
      <c r="DM217" s="231" t="str">
        <f t="shared" si="687"/>
        <v>ns</v>
      </c>
      <c r="DN217" s="231" t="str">
        <f t="shared" si="687"/>
        <v>ns</v>
      </c>
      <c r="DO217" s="231" t="str">
        <f t="shared" si="687"/>
        <v>ns</v>
      </c>
      <c r="DP217" s="231" t="str">
        <f t="shared" si="687"/>
        <v/>
      </c>
      <c r="DQ217" s="231" t="str">
        <f t="shared" si="687"/>
        <v/>
      </c>
      <c r="DR217" s="231" t="str">
        <f t="shared" si="687"/>
        <v/>
      </c>
      <c r="DS217" s="231" t="str">
        <f t="shared" si="687"/>
        <v/>
      </c>
      <c r="DT217" s="231" t="str">
        <f t="shared" si="687"/>
        <v/>
      </c>
      <c r="DU217" s="231" t="str">
        <f t="shared" si="687"/>
        <v/>
      </c>
      <c r="DV217" s="231" t="str">
        <f t="shared" si="687"/>
        <v/>
      </c>
      <c r="DW217" s="232"/>
      <c r="DX217" s="232"/>
      <c r="DZ217" s="212">
        <f t="shared" si="544"/>
        <v>44</v>
      </c>
      <c r="EA217" s="224">
        <f t="shared" si="671"/>
        <v>0</v>
      </c>
      <c r="EB217" s="225">
        <f t="shared" si="677"/>
        <v>0</v>
      </c>
      <c r="EC217" s="225">
        <f t="shared" si="677"/>
        <v>0</v>
      </c>
      <c r="ED217" s="225">
        <f t="shared" si="677"/>
        <v>0</v>
      </c>
      <c r="EE217" s="225">
        <f t="shared" si="677"/>
        <v>0</v>
      </c>
      <c r="EF217" s="225">
        <f t="shared" si="524"/>
        <v>0</v>
      </c>
      <c r="EG217" s="225">
        <f t="shared" si="525"/>
        <v>0</v>
      </c>
      <c r="EH217" s="212"/>
      <c r="EI217" s="212"/>
      <c r="EJ217" s="212"/>
      <c r="EK217" s="214"/>
      <c r="EL217" s="212">
        <f t="shared" si="545"/>
        <v>44</v>
      </c>
      <c r="EM217" s="224">
        <f t="shared" si="672"/>
        <v>0</v>
      </c>
      <c r="EN217" s="225">
        <f>IFERROR(INDEX(RTO4CF,$EL217,'ANVA-MDS'!EB$7),0)</f>
        <v>0</v>
      </c>
      <c r="EO217" s="225">
        <f>IFERROR(INDEX(RTO4CF,$EL217,'ANVA-MDS'!EC$7),0)</f>
        <v>0</v>
      </c>
      <c r="EP217" s="225">
        <f>IFERROR(INDEX(RTO4CF,$EL217,'ANVA-MDS'!ED$7),0)</f>
        <v>0</v>
      </c>
      <c r="EQ217" s="225">
        <f>IFERROR(INDEX(RTO4CF,$EL217,'ANVA-MDS'!EE$7),0)</f>
        <v>0</v>
      </c>
      <c r="ER217" s="225">
        <f t="shared" si="527"/>
        <v>0</v>
      </c>
      <c r="ES217" s="225">
        <f t="shared" si="528"/>
        <v>0</v>
      </c>
      <c r="ET217" s="212"/>
      <c r="EU217" s="212"/>
      <c r="EV217" s="212"/>
      <c r="EW217" s="214"/>
      <c r="EX217" s="225">
        <f t="shared" si="529"/>
        <v>0</v>
      </c>
      <c r="EY217" s="214"/>
      <c r="EZ217" s="214"/>
    </row>
    <row r="218" spans="9:156" ht="12.75" customHeight="1" x14ac:dyDescent="0.25">
      <c r="J218" s="228">
        <v>44</v>
      </c>
      <c r="K218" s="229">
        <f t="shared" si="673"/>
        <v>0</v>
      </c>
      <c r="L218" s="230">
        <f t="shared" si="674"/>
        <v>6.0000000000000008E-5</v>
      </c>
      <c r="M218" s="230" t="str">
        <f t="shared" si="678"/>
        <v>ns</v>
      </c>
      <c r="N218" s="230" t="str">
        <f t="shared" si="678"/>
        <v>ns</v>
      </c>
      <c r="O218" s="230" t="str">
        <f t="shared" si="678"/>
        <v>ns</v>
      </c>
      <c r="P218" s="230" t="str">
        <f t="shared" si="678"/>
        <v>ns</v>
      </c>
      <c r="Q218" s="230" t="str">
        <f t="shared" si="678"/>
        <v>ns</v>
      </c>
      <c r="R218" s="230" t="str">
        <f t="shared" si="678"/>
        <v>ns</v>
      </c>
      <c r="S218" s="230" t="str">
        <f t="shared" si="678"/>
        <v>ns</v>
      </c>
      <c r="T218" s="230" t="str">
        <f t="shared" si="678"/>
        <v>ns</v>
      </c>
      <c r="U218" s="230" t="str">
        <f t="shared" si="678"/>
        <v>ns</v>
      </c>
      <c r="V218" s="230" t="str">
        <f t="shared" si="678"/>
        <v>ns</v>
      </c>
      <c r="W218" s="230" t="str">
        <f t="shared" si="679"/>
        <v>ns</v>
      </c>
      <c r="X218" s="230" t="str">
        <f t="shared" si="679"/>
        <v>ns</v>
      </c>
      <c r="Y218" s="230" t="str">
        <f t="shared" si="679"/>
        <v>ns</v>
      </c>
      <c r="Z218" s="230" t="str">
        <f t="shared" si="679"/>
        <v>ns</v>
      </c>
      <c r="AA218" s="230" t="str">
        <f t="shared" si="679"/>
        <v>ns</v>
      </c>
      <c r="AB218" s="230" t="str">
        <f t="shared" si="679"/>
        <v>ns</v>
      </c>
      <c r="AC218" s="230" t="str">
        <f t="shared" si="679"/>
        <v>ns</v>
      </c>
      <c r="AD218" s="230" t="str">
        <f t="shared" si="679"/>
        <v>ns</v>
      </c>
      <c r="AE218" s="230" t="str">
        <f t="shared" si="679"/>
        <v>ns</v>
      </c>
      <c r="AF218" s="230" t="str">
        <f t="shared" si="679"/>
        <v>ns</v>
      </c>
      <c r="AG218" s="230" t="str">
        <f t="shared" si="680"/>
        <v>ns</v>
      </c>
      <c r="AH218" s="230" t="str">
        <f t="shared" si="680"/>
        <v>ns</v>
      </c>
      <c r="AI218" s="230" t="str">
        <f t="shared" si="680"/>
        <v>ns</v>
      </c>
      <c r="AJ218" s="230" t="str">
        <f t="shared" si="680"/>
        <v>ns</v>
      </c>
      <c r="AK218" s="230" t="str">
        <f t="shared" si="680"/>
        <v>ns</v>
      </c>
      <c r="AL218" s="230" t="str">
        <f t="shared" si="680"/>
        <v>ns</v>
      </c>
      <c r="AM218" s="230" t="str">
        <f t="shared" si="680"/>
        <v>ns</v>
      </c>
      <c r="AN218" s="230" t="str">
        <f t="shared" si="680"/>
        <v>ns</v>
      </c>
      <c r="AO218" s="230" t="str">
        <f t="shared" si="680"/>
        <v>ns</v>
      </c>
      <c r="AP218" s="230" t="str">
        <f t="shared" si="680"/>
        <v>ns</v>
      </c>
      <c r="AQ218" s="230" t="str">
        <f t="shared" si="681"/>
        <v>ns</v>
      </c>
      <c r="AR218" s="230" t="str">
        <f t="shared" si="681"/>
        <v>ns</v>
      </c>
      <c r="AS218" s="230" t="str">
        <f t="shared" si="681"/>
        <v>ns</v>
      </c>
      <c r="AT218" s="230" t="str">
        <f t="shared" si="681"/>
        <v>ns</v>
      </c>
      <c r="AU218" s="230" t="str">
        <f t="shared" si="681"/>
        <v>ns</v>
      </c>
      <c r="AV218" s="230" t="str">
        <f t="shared" si="681"/>
        <v>ns</v>
      </c>
      <c r="AW218" s="230" t="str">
        <f t="shared" si="681"/>
        <v>ns</v>
      </c>
      <c r="AX218" s="230" t="str">
        <f t="shared" si="681"/>
        <v>ns</v>
      </c>
      <c r="AY218" s="230" t="str">
        <f t="shared" si="681"/>
        <v>ns</v>
      </c>
      <c r="AZ218" s="230" t="str">
        <f t="shared" si="681"/>
        <v>ns</v>
      </c>
      <c r="BA218" s="230" t="str">
        <f t="shared" si="682"/>
        <v>ns</v>
      </c>
      <c r="BB218" s="230" t="str">
        <f t="shared" si="682"/>
        <v>ns</v>
      </c>
      <c r="BC218" s="230" t="str">
        <f t="shared" si="682"/>
        <v>ns</v>
      </c>
      <c r="BD218" s="230" t="str">
        <f t="shared" si="682"/>
        <v>ns</v>
      </c>
      <c r="BE218" s="230" t="str">
        <f t="shared" si="682"/>
        <v/>
      </c>
      <c r="BF218" s="230" t="str">
        <f t="shared" si="682"/>
        <v/>
      </c>
      <c r="BG218" s="230" t="str">
        <f t="shared" si="682"/>
        <v/>
      </c>
      <c r="BH218" s="230" t="str">
        <f t="shared" si="682"/>
        <v/>
      </c>
      <c r="BI218" s="230" t="str">
        <f t="shared" si="682"/>
        <v/>
      </c>
      <c r="BJ218" s="230" t="str">
        <f t="shared" si="682"/>
        <v/>
      </c>
      <c r="BS218" s="197"/>
      <c r="BT218" s="197"/>
      <c r="BV218" s="228">
        <v>44</v>
      </c>
      <c r="BW218" s="229">
        <f t="shared" si="675"/>
        <v>0</v>
      </c>
      <c r="BX218" s="230">
        <f t="shared" si="676"/>
        <v>6.0000000000000008E-5</v>
      </c>
      <c r="BY218" s="231" t="str">
        <f t="shared" si="683"/>
        <v>s</v>
      </c>
      <c r="BZ218" s="231" t="str">
        <f t="shared" si="683"/>
        <v>s</v>
      </c>
      <c r="CA218" s="231" t="str">
        <f t="shared" si="683"/>
        <v>s</v>
      </c>
      <c r="CB218" s="231" t="str">
        <f t="shared" si="683"/>
        <v>s</v>
      </c>
      <c r="CC218" s="231" t="str">
        <f t="shared" si="683"/>
        <v>s</v>
      </c>
      <c r="CD218" s="231" t="str">
        <f t="shared" si="683"/>
        <v>s</v>
      </c>
      <c r="CE218" s="231" t="str">
        <f t="shared" si="683"/>
        <v>s</v>
      </c>
      <c r="CF218" s="231" t="str">
        <f t="shared" si="683"/>
        <v>s</v>
      </c>
      <c r="CG218" s="231" t="str">
        <f t="shared" si="683"/>
        <v>s</v>
      </c>
      <c r="CH218" s="231" t="str">
        <f t="shared" si="683"/>
        <v>s</v>
      </c>
      <c r="CI218" s="231" t="str">
        <f t="shared" si="684"/>
        <v>s</v>
      </c>
      <c r="CJ218" s="231" t="str">
        <f t="shared" si="684"/>
        <v>s</v>
      </c>
      <c r="CK218" s="231" t="str">
        <f t="shared" si="684"/>
        <v>s</v>
      </c>
      <c r="CL218" s="231" t="str">
        <f t="shared" si="684"/>
        <v>s</v>
      </c>
      <c r="CM218" s="231" t="str">
        <f t="shared" si="684"/>
        <v>s</v>
      </c>
      <c r="CN218" s="231" t="str">
        <f t="shared" si="684"/>
        <v>s</v>
      </c>
      <c r="CO218" s="231" t="str">
        <f t="shared" si="684"/>
        <v>s</v>
      </c>
      <c r="CP218" s="231" t="str">
        <f t="shared" si="684"/>
        <v>s</v>
      </c>
      <c r="CQ218" s="231" t="str">
        <f t="shared" si="684"/>
        <v>s</v>
      </c>
      <c r="CR218" s="231" t="str">
        <f t="shared" si="684"/>
        <v>s</v>
      </c>
      <c r="CS218" s="231" t="str">
        <f t="shared" si="685"/>
        <v>s</v>
      </c>
      <c r="CT218" s="231" t="str">
        <f t="shared" si="685"/>
        <v>s</v>
      </c>
      <c r="CU218" s="231" t="str">
        <f t="shared" si="685"/>
        <v>s</v>
      </c>
      <c r="CV218" s="231" t="str">
        <f t="shared" si="685"/>
        <v>s</v>
      </c>
      <c r="CW218" s="231" t="str">
        <f t="shared" si="685"/>
        <v>s</v>
      </c>
      <c r="CX218" s="231" t="str">
        <f t="shared" si="685"/>
        <v>s</v>
      </c>
      <c r="CY218" s="231" t="str">
        <f t="shared" si="685"/>
        <v>s</v>
      </c>
      <c r="CZ218" s="231" t="str">
        <f t="shared" si="685"/>
        <v>s</v>
      </c>
      <c r="DA218" s="231" t="str">
        <f t="shared" si="685"/>
        <v>s</v>
      </c>
      <c r="DB218" s="231" t="str">
        <f t="shared" si="685"/>
        <v>s</v>
      </c>
      <c r="DC218" s="231" t="str">
        <f t="shared" si="686"/>
        <v>s</v>
      </c>
      <c r="DD218" s="231" t="str">
        <f t="shared" si="686"/>
        <v>ns</v>
      </c>
      <c r="DE218" s="231" t="str">
        <f t="shared" si="686"/>
        <v>ns</v>
      </c>
      <c r="DF218" s="231" t="str">
        <f t="shared" si="686"/>
        <v>ns</v>
      </c>
      <c r="DG218" s="231" t="str">
        <f t="shared" si="686"/>
        <v>ns</v>
      </c>
      <c r="DH218" s="231" t="str">
        <f t="shared" si="686"/>
        <v>ns</v>
      </c>
      <c r="DI218" s="231" t="str">
        <f t="shared" si="686"/>
        <v>ns</v>
      </c>
      <c r="DJ218" s="231" t="str">
        <f t="shared" si="686"/>
        <v>ns</v>
      </c>
      <c r="DK218" s="231" t="str">
        <f t="shared" si="686"/>
        <v>ns</v>
      </c>
      <c r="DL218" s="231" t="str">
        <f t="shared" si="686"/>
        <v>ns</v>
      </c>
      <c r="DM218" s="231" t="str">
        <f t="shared" si="687"/>
        <v>ns</v>
      </c>
      <c r="DN218" s="231" t="str">
        <f t="shared" si="687"/>
        <v>ns</v>
      </c>
      <c r="DO218" s="231" t="str">
        <f t="shared" si="687"/>
        <v>ns</v>
      </c>
      <c r="DP218" s="231" t="str">
        <f t="shared" si="687"/>
        <v>ns</v>
      </c>
      <c r="DQ218" s="231" t="str">
        <f t="shared" si="687"/>
        <v/>
      </c>
      <c r="DR218" s="231" t="str">
        <f t="shared" si="687"/>
        <v/>
      </c>
      <c r="DS218" s="231" t="str">
        <f t="shared" si="687"/>
        <v/>
      </c>
      <c r="DT218" s="231" t="str">
        <f t="shared" si="687"/>
        <v/>
      </c>
      <c r="DU218" s="231" t="str">
        <f t="shared" si="687"/>
        <v/>
      </c>
      <c r="DV218" s="231" t="str">
        <f t="shared" si="687"/>
        <v/>
      </c>
      <c r="DW218" s="232"/>
      <c r="DX218" s="232"/>
      <c r="DZ218" s="212">
        <f t="shared" si="544"/>
        <v>45</v>
      </c>
      <c r="EA218" s="224">
        <f t="shared" si="671"/>
        <v>0</v>
      </c>
      <c r="EB218" s="225">
        <f t="shared" si="677"/>
        <v>0</v>
      </c>
      <c r="EC218" s="225">
        <f t="shared" si="677"/>
        <v>0</v>
      </c>
      <c r="ED218" s="225">
        <f t="shared" si="677"/>
        <v>0</v>
      </c>
      <c r="EE218" s="225">
        <f t="shared" si="677"/>
        <v>0</v>
      </c>
      <c r="EF218" s="225">
        <f t="shared" si="524"/>
        <v>0</v>
      </c>
      <c r="EG218" s="225">
        <f t="shared" si="525"/>
        <v>0</v>
      </c>
      <c r="EH218" s="212"/>
      <c r="EI218" s="212"/>
      <c r="EJ218" s="212"/>
      <c r="EK218" s="214"/>
      <c r="EL218" s="212">
        <f t="shared" si="545"/>
        <v>45</v>
      </c>
      <c r="EM218" s="224">
        <f t="shared" si="672"/>
        <v>0</v>
      </c>
      <c r="EN218" s="225">
        <f>IFERROR(INDEX(RTO4CF,$EL218,'ANVA-MDS'!EB$7),0)</f>
        <v>0</v>
      </c>
      <c r="EO218" s="225">
        <f>IFERROR(INDEX(RTO4CF,$EL218,'ANVA-MDS'!EC$7),0)</f>
        <v>0</v>
      </c>
      <c r="EP218" s="225">
        <f>IFERROR(INDEX(RTO4CF,$EL218,'ANVA-MDS'!ED$7),0)</f>
        <v>0</v>
      </c>
      <c r="EQ218" s="225">
        <f>IFERROR(INDEX(RTO4CF,$EL218,'ANVA-MDS'!EE$7),0)</f>
        <v>0</v>
      </c>
      <c r="ER218" s="225">
        <f t="shared" si="527"/>
        <v>0</v>
      </c>
      <c r="ES218" s="225">
        <f t="shared" si="528"/>
        <v>0</v>
      </c>
      <c r="ET218" s="212"/>
      <c r="EU218" s="212"/>
      <c r="EV218" s="212"/>
      <c r="EW218" s="214"/>
      <c r="EX218" s="225">
        <f t="shared" si="529"/>
        <v>0</v>
      </c>
      <c r="EY218" s="214"/>
      <c r="EZ218" s="214"/>
    </row>
    <row r="219" spans="9:156" ht="12.75" customHeight="1" x14ac:dyDescent="0.25">
      <c r="J219" s="228">
        <v>45</v>
      </c>
      <c r="K219" s="229">
        <f t="shared" si="673"/>
        <v>0</v>
      </c>
      <c r="L219" s="230">
        <f t="shared" si="674"/>
        <v>5.0000000000000002E-5</v>
      </c>
      <c r="M219" s="230" t="str">
        <f t="shared" si="678"/>
        <v>ns</v>
      </c>
      <c r="N219" s="230" t="str">
        <f t="shared" si="678"/>
        <v>ns</v>
      </c>
      <c r="O219" s="230" t="str">
        <f t="shared" si="678"/>
        <v>ns</v>
      </c>
      <c r="P219" s="230" t="str">
        <f t="shared" si="678"/>
        <v>ns</v>
      </c>
      <c r="Q219" s="230" t="str">
        <f t="shared" si="678"/>
        <v>ns</v>
      </c>
      <c r="R219" s="230" t="str">
        <f t="shared" si="678"/>
        <v>ns</v>
      </c>
      <c r="S219" s="230" t="str">
        <f t="shared" si="678"/>
        <v>ns</v>
      </c>
      <c r="T219" s="230" t="str">
        <f t="shared" si="678"/>
        <v>ns</v>
      </c>
      <c r="U219" s="230" t="str">
        <f t="shared" si="678"/>
        <v>ns</v>
      </c>
      <c r="V219" s="230" t="str">
        <f t="shared" si="678"/>
        <v>ns</v>
      </c>
      <c r="W219" s="230" t="str">
        <f t="shared" si="679"/>
        <v>ns</v>
      </c>
      <c r="X219" s="230" t="str">
        <f t="shared" si="679"/>
        <v>ns</v>
      </c>
      <c r="Y219" s="230" t="str">
        <f t="shared" si="679"/>
        <v>ns</v>
      </c>
      <c r="Z219" s="230" t="str">
        <f t="shared" si="679"/>
        <v>ns</v>
      </c>
      <c r="AA219" s="230" t="str">
        <f t="shared" si="679"/>
        <v>ns</v>
      </c>
      <c r="AB219" s="230" t="str">
        <f t="shared" si="679"/>
        <v>ns</v>
      </c>
      <c r="AC219" s="230" t="str">
        <f t="shared" si="679"/>
        <v>ns</v>
      </c>
      <c r="AD219" s="230" t="str">
        <f t="shared" si="679"/>
        <v>ns</v>
      </c>
      <c r="AE219" s="230" t="str">
        <f t="shared" si="679"/>
        <v>ns</v>
      </c>
      <c r="AF219" s="230" t="str">
        <f t="shared" si="679"/>
        <v>ns</v>
      </c>
      <c r="AG219" s="230" t="str">
        <f t="shared" si="680"/>
        <v>ns</v>
      </c>
      <c r="AH219" s="230" t="str">
        <f t="shared" si="680"/>
        <v>ns</v>
      </c>
      <c r="AI219" s="230" t="str">
        <f t="shared" si="680"/>
        <v>ns</v>
      </c>
      <c r="AJ219" s="230" t="str">
        <f t="shared" si="680"/>
        <v>ns</v>
      </c>
      <c r="AK219" s="230" t="str">
        <f t="shared" si="680"/>
        <v>ns</v>
      </c>
      <c r="AL219" s="230" t="str">
        <f t="shared" si="680"/>
        <v>ns</v>
      </c>
      <c r="AM219" s="230" t="str">
        <f t="shared" si="680"/>
        <v>ns</v>
      </c>
      <c r="AN219" s="230" t="str">
        <f t="shared" si="680"/>
        <v>ns</v>
      </c>
      <c r="AO219" s="230" t="str">
        <f t="shared" si="680"/>
        <v>ns</v>
      </c>
      <c r="AP219" s="230" t="str">
        <f t="shared" si="680"/>
        <v>ns</v>
      </c>
      <c r="AQ219" s="230" t="str">
        <f t="shared" si="681"/>
        <v>ns</v>
      </c>
      <c r="AR219" s="230" t="str">
        <f t="shared" si="681"/>
        <v>ns</v>
      </c>
      <c r="AS219" s="230" t="str">
        <f t="shared" si="681"/>
        <v>ns</v>
      </c>
      <c r="AT219" s="230" t="str">
        <f t="shared" si="681"/>
        <v>ns</v>
      </c>
      <c r="AU219" s="230" t="str">
        <f t="shared" si="681"/>
        <v>ns</v>
      </c>
      <c r="AV219" s="230" t="str">
        <f t="shared" si="681"/>
        <v>ns</v>
      </c>
      <c r="AW219" s="230" t="str">
        <f t="shared" si="681"/>
        <v>ns</v>
      </c>
      <c r="AX219" s="230" t="str">
        <f t="shared" si="681"/>
        <v>ns</v>
      </c>
      <c r="AY219" s="230" t="str">
        <f t="shared" si="681"/>
        <v>ns</v>
      </c>
      <c r="AZ219" s="230" t="str">
        <f t="shared" si="681"/>
        <v>ns</v>
      </c>
      <c r="BA219" s="230" t="str">
        <f t="shared" si="682"/>
        <v>ns</v>
      </c>
      <c r="BB219" s="230" t="str">
        <f t="shared" si="682"/>
        <v>ns</v>
      </c>
      <c r="BC219" s="230" t="str">
        <f t="shared" si="682"/>
        <v>ns</v>
      </c>
      <c r="BD219" s="230" t="str">
        <f t="shared" si="682"/>
        <v>ns</v>
      </c>
      <c r="BE219" s="230" t="str">
        <f t="shared" si="682"/>
        <v>ns</v>
      </c>
      <c r="BF219" s="230" t="str">
        <f t="shared" si="682"/>
        <v/>
      </c>
      <c r="BG219" s="230" t="str">
        <f t="shared" si="682"/>
        <v/>
      </c>
      <c r="BH219" s="230" t="str">
        <f t="shared" si="682"/>
        <v/>
      </c>
      <c r="BI219" s="230" t="str">
        <f t="shared" si="682"/>
        <v/>
      </c>
      <c r="BJ219" s="230" t="str">
        <f t="shared" si="682"/>
        <v/>
      </c>
      <c r="BS219" s="197"/>
      <c r="BT219" s="197"/>
      <c r="BV219" s="228">
        <v>45</v>
      </c>
      <c r="BW219" s="229">
        <f t="shared" si="675"/>
        <v>0</v>
      </c>
      <c r="BX219" s="230">
        <f t="shared" si="676"/>
        <v>5.0000000000000002E-5</v>
      </c>
      <c r="BY219" s="231" t="str">
        <f t="shared" si="683"/>
        <v>s</v>
      </c>
      <c r="BZ219" s="231" t="str">
        <f t="shared" si="683"/>
        <v>s</v>
      </c>
      <c r="CA219" s="231" t="str">
        <f t="shared" si="683"/>
        <v>s</v>
      </c>
      <c r="CB219" s="231" t="str">
        <f t="shared" si="683"/>
        <v>s</v>
      </c>
      <c r="CC219" s="231" t="str">
        <f t="shared" si="683"/>
        <v>s</v>
      </c>
      <c r="CD219" s="231" t="str">
        <f t="shared" si="683"/>
        <v>s</v>
      </c>
      <c r="CE219" s="231" t="str">
        <f t="shared" si="683"/>
        <v>s</v>
      </c>
      <c r="CF219" s="231" t="str">
        <f t="shared" si="683"/>
        <v>s</v>
      </c>
      <c r="CG219" s="231" t="str">
        <f t="shared" si="683"/>
        <v>s</v>
      </c>
      <c r="CH219" s="231" t="str">
        <f t="shared" si="683"/>
        <v>s</v>
      </c>
      <c r="CI219" s="231" t="str">
        <f t="shared" si="684"/>
        <v>s</v>
      </c>
      <c r="CJ219" s="231" t="str">
        <f t="shared" si="684"/>
        <v>s</v>
      </c>
      <c r="CK219" s="231" t="str">
        <f t="shared" si="684"/>
        <v>s</v>
      </c>
      <c r="CL219" s="231" t="str">
        <f t="shared" si="684"/>
        <v>s</v>
      </c>
      <c r="CM219" s="231" t="str">
        <f t="shared" si="684"/>
        <v>s</v>
      </c>
      <c r="CN219" s="231" t="str">
        <f t="shared" si="684"/>
        <v>s</v>
      </c>
      <c r="CO219" s="231" t="str">
        <f t="shared" si="684"/>
        <v>s</v>
      </c>
      <c r="CP219" s="231" t="str">
        <f t="shared" si="684"/>
        <v>s</v>
      </c>
      <c r="CQ219" s="231" t="str">
        <f t="shared" si="684"/>
        <v>s</v>
      </c>
      <c r="CR219" s="231" t="str">
        <f t="shared" si="684"/>
        <v>s</v>
      </c>
      <c r="CS219" s="231" t="str">
        <f t="shared" si="685"/>
        <v>s</v>
      </c>
      <c r="CT219" s="231" t="str">
        <f t="shared" si="685"/>
        <v>s</v>
      </c>
      <c r="CU219" s="231" t="str">
        <f t="shared" si="685"/>
        <v>s</v>
      </c>
      <c r="CV219" s="231" t="str">
        <f t="shared" si="685"/>
        <v>s</v>
      </c>
      <c r="CW219" s="231" t="str">
        <f t="shared" si="685"/>
        <v>s</v>
      </c>
      <c r="CX219" s="231" t="str">
        <f t="shared" si="685"/>
        <v>s</v>
      </c>
      <c r="CY219" s="231" t="str">
        <f t="shared" si="685"/>
        <v>s</v>
      </c>
      <c r="CZ219" s="231" t="str">
        <f t="shared" si="685"/>
        <v>s</v>
      </c>
      <c r="DA219" s="231" t="str">
        <f t="shared" si="685"/>
        <v>s</v>
      </c>
      <c r="DB219" s="231" t="str">
        <f t="shared" si="685"/>
        <v>s</v>
      </c>
      <c r="DC219" s="231" t="str">
        <f t="shared" si="686"/>
        <v>s</v>
      </c>
      <c r="DD219" s="231" t="str">
        <f t="shared" si="686"/>
        <v>ns</v>
      </c>
      <c r="DE219" s="231" t="str">
        <f t="shared" si="686"/>
        <v>ns</v>
      </c>
      <c r="DF219" s="231" t="str">
        <f t="shared" si="686"/>
        <v>ns</v>
      </c>
      <c r="DG219" s="231" t="str">
        <f t="shared" si="686"/>
        <v>ns</v>
      </c>
      <c r="DH219" s="231" t="str">
        <f t="shared" si="686"/>
        <v>ns</v>
      </c>
      <c r="DI219" s="231" t="str">
        <f t="shared" si="686"/>
        <v>ns</v>
      </c>
      <c r="DJ219" s="231" t="str">
        <f t="shared" si="686"/>
        <v>ns</v>
      </c>
      <c r="DK219" s="231" t="str">
        <f t="shared" si="686"/>
        <v>ns</v>
      </c>
      <c r="DL219" s="231" t="str">
        <f t="shared" si="686"/>
        <v>ns</v>
      </c>
      <c r="DM219" s="231" t="str">
        <f t="shared" si="687"/>
        <v>ns</v>
      </c>
      <c r="DN219" s="231" t="str">
        <f t="shared" si="687"/>
        <v>ns</v>
      </c>
      <c r="DO219" s="231" t="str">
        <f t="shared" si="687"/>
        <v>ns</v>
      </c>
      <c r="DP219" s="231" t="str">
        <f t="shared" si="687"/>
        <v>ns</v>
      </c>
      <c r="DQ219" s="231" t="str">
        <f t="shared" si="687"/>
        <v>ns</v>
      </c>
      <c r="DR219" s="231" t="str">
        <f t="shared" si="687"/>
        <v/>
      </c>
      <c r="DS219" s="231" t="str">
        <f t="shared" si="687"/>
        <v/>
      </c>
      <c r="DT219" s="231" t="str">
        <f t="shared" si="687"/>
        <v/>
      </c>
      <c r="DU219" s="231" t="str">
        <f t="shared" si="687"/>
        <v/>
      </c>
      <c r="DV219" s="231" t="str">
        <f t="shared" si="687"/>
        <v/>
      </c>
      <c r="DW219" s="232"/>
      <c r="DX219" s="232"/>
      <c r="DZ219" s="212">
        <f t="shared" si="544"/>
        <v>46</v>
      </c>
      <c r="EA219" s="224">
        <f t="shared" si="671"/>
        <v>0</v>
      </c>
      <c r="EB219" s="225">
        <f t="shared" si="677"/>
        <v>0</v>
      </c>
      <c r="EC219" s="225">
        <f t="shared" si="677"/>
        <v>0</v>
      </c>
      <c r="ED219" s="225">
        <f t="shared" si="677"/>
        <v>0</v>
      </c>
      <c r="EE219" s="225">
        <f t="shared" si="677"/>
        <v>0</v>
      </c>
      <c r="EF219" s="225">
        <f t="shared" si="524"/>
        <v>0</v>
      </c>
      <c r="EG219" s="225">
        <f t="shared" si="525"/>
        <v>0</v>
      </c>
      <c r="EH219" s="212"/>
      <c r="EI219" s="212"/>
      <c r="EJ219" s="212"/>
      <c r="EK219" s="214"/>
      <c r="EL219" s="212">
        <f t="shared" si="545"/>
        <v>46</v>
      </c>
      <c r="EM219" s="224">
        <f t="shared" si="672"/>
        <v>0</v>
      </c>
      <c r="EN219" s="225">
        <f>IFERROR(INDEX(RTO4CF,$EL219,'ANVA-MDS'!EB$7),0)</f>
        <v>0</v>
      </c>
      <c r="EO219" s="225">
        <f>IFERROR(INDEX(RTO4CF,$EL219,'ANVA-MDS'!EC$7),0)</f>
        <v>0</v>
      </c>
      <c r="EP219" s="225">
        <f>IFERROR(INDEX(RTO4CF,$EL219,'ANVA-MDS'!ED$7),0)</f>
        <v>0</v>
      </c>
      <c r="EQ219" s="225">
        <f>IFERROR(INDEX(RTO4CF,$EL219,'ANVA-MDS'!EE$7),0)</f>
        <v>0</v>
      </c>
      <c r="ER219" s="225">
        <f t="shared" si="527"/>
        <v>0</v>
      </c>
      <c r="ES219" s="225">
        <f t="shared" si="528"/>
        <v>0</v>
      </c>
      <c r="ET219" s="212"/>
      <c r="EU219" s="212"/>
      <c r="EV219" s="212"/>
      <c r="EW219" s="214"/>
      <c r="EX219" s="225">
        <f t="shared" si="529"/>
        <v>0</v>
      </c>
      <c r="EY219" s="214"/>
      <c r="EZ219" s="214"/>
    </row>
    <row r="220" spans="9:156" ht="12.75" customHeight="1" x14ac:dyDescent="0.25">
      <c r="J220" s="228">
        <v>46</v>
      </c>
      <c r="K220" s="229">
        <f t="shared" si="673"/>
        <v>0</v>
      </c>
      <c r="L220" s="230">
        <f t="shared" si="674"/>
        <v>4.0000000000000003E-5</v>
      </c>
      <c r="M220" s="230" t="str">
        <f t="shared" si="678"/>
        <v>ns</v>
      </c>
      <c r="N220" s="230" t="str">
        <f t="shared" si="678"/>
        <v>ns</v>
      </c>
      <c r="O220" s="230" t="str">
        <f t="shared" si="678"/>
        <v>ns</v>
      </c>
      <c r="P220" s="230" t="str">
        <f t="shared" si="678"/>
        <v>ns</v>
      </c>
      <c r="Q220" s="230" t="str">
        <f t="shared" si="678"/>
        <v>ns</v>
      </c>
      <c r="R220" s="230" t="str">
        <f t="shared" si="678"/>
        <v>ns</v>
      </c>
      <c r="S220" s="230" t="str">
        <f t="shared" si="678"/>
        <v>ns</v>
      </c>
      <c r="T220" s="230" t="str">
        <f t="shared" si="678"/>
        <v>ns</v>
      </c>
      <c r="U220" s="230" t="str">
        <f t="shared" si="678"/>
        <v>ns</v>
      </c>
      <c r="V220" s="230" t="str">
        <f t="shared" si="678"/>
        <v>ns</v>
      </c>
      <c r="W220" s="230" t="str">
        <f t="shared" si="679"/>
        <v>ns</v>
      </c>
      <c r="X220" s="230" t="str">
        <f t="shared" si="679"/>
        <v>ns</v>
      </c>
      <c r="Y220" s="230" t="str">
        <f t="shared" si="679"/>
        <v>ns</v>
      </c>
      <c r="Z220" s="230" t="str">
        <f t="shared" si="679"/>
        <v>ns</v>
      </c>
      <c r="AA220" s="230" t="str">
        <f t="shared" si="679"/>
        <v>ns</v>
      </c>
      <c r="AB220" s="230" t="str">
        <f t="shared" si="679"/>
        <v>ns</v>
      </c>
      <c r="AC220" s="230" t="str">
        <f t="shared" si="679"/>
        <v>ns</v>
      </c>
      <c r="AD220" s="230" t="str">
        <f t="shared" si="679"/>
        <v>ns</v>
      </c>
      <c r="AE220" s="230" t="str">
        <f t="shared" si="679"/>
        <v>ns</v>
      </c>
      <c r="AF220" s="230" t="str">
        <f t="shared" si="679"/>
        <v>ns</v>
      </c>
      <c r="AG220" s="230" t="str">
        <f t="shared" si="680"/>
        <v>ns</v>
      </c>
      <c r="AH220" s="230" t="str">
        <f t="shared" si="680"/>
        <v>ns</v>
      </c>
      <c r="AI220" s="230" t="str">
        <f t="shared" si="680"/>
        <v>ns</v>
      </c>
      <c r="AJ220" s="230" t="str">
        <f t="shared" si="680"/>
        <v>ns</v>
      </c>
      <c r="AK220" s="230" t="str">
        <f t="shared" si="680"/>
        <v>ns</v>
      </c>
      <c r="AL220" s="230" t="str">
        <f t="shared" si="680"/>
        <v>ns</v>
      </c>
      <c r="AM220" s="230" t="str">
        <f t="shared" si="680"/>
        <v>ns</v>
      </c>
      <c r="AN220" s="230" t="str">
        <f t="shared" si="680"/>
        <v>ns</v>
      </c>
      <c r="AO220" s="230" t="str">
        <f t="shared" si="680"/>
        <v>ns</v>
      </c>
      <c r="AP220" s="230" t="str">
        <f t="shared" si="680"/>
        <v>ns</v>
      </c>
      <c r="AQ220" s="230" t="str">
        <f t="shared" si="681"/>
        <v>ns</v>
      </c>
      <c r="AR220" s="230" t="str">
        <f t="shared" si="681"/>
        <v>ns</v>
      </c>
      <c r="AS220" s="230" t="str">
        <f t="shared" si="681"/>
        <v>ns</v>
      </c>
      <c r="AT220" s="230" t="str">
        <f t="shared" si="681"/>
        <v>ns</v>
      </c>
      <c r="AU220" s="230" t="str">
        <f t="shared" si="681"/>
        <v>ns</v>
      </c>
      <c r="AV220" s="230" t="str">
        <f t="shared" si="681"/>
        <v>ns</v>
      </c>
      <c r="AW220" s="230" t="str">
        <f t="shared" si="681"/>
        <v>ns</v>
      </c>
      <c r="AX220" s="230" t="str">
        <f t="shared" si="681"/>
        <v>ns</v>
      </c>
      <c r="AY220" s="230" t="str">
        <f t="shared" si="681"/>
        <v>ns</v>
      </c>
      <c r="AZ220" s="230" t="str">
        <f t="shared" si="681"/>
        <v>ns</v>
      </c>
      <c r="BA220" s="230" t="str">
        <f t="shared" si="682"/>
        <v>ns</v>
      </c>
      <c r="BB220" s="230" t="str">
        <f t="shared" si="682"/>
        <v>ns</v>
      </c>
      <c r="BC220" s="230" t="str">
        <f t="shared" si="682"/>
        <v>ns</v>
      </c>
      <c r="BD220" s="230" t="str">
        <f t="shared" si="682"/>
        <v>ns</v>
      </c>
      <c r="BE220" s="230" t="str">
        <f t="shared" si="682"/>
        <v>ns</v>
      </c>
      <c r="BF220" s="230" t="str">
        <f t="shared" si="682"/>
        <v>ns</v>
      </c>
      <c r="BG220" s="230" t="str">
        <f t="shared" si="682"/>
        <v/>
      </c>
      <c r="BH220" s="230" t="str">
        <f t="shared" si="682"/>
        <v/>
      </c>
      <c r="BI220" s="230" t="str">
        <f t="shared" si="682"/>
        <v/>
      </c>
      <c r="BJ220" s="230" t="str">
        <f t="shared" si="682"/>
        <v/>
      </c>
      <c r="BS220" s="197"/>
      <c r="BT220" s="197"/>
      <c r="BV220" s="228">
        <v>46</v>
      </c>
      <c r="BW220" s="229">
        <f t="shared" si="675"/>
        <v>0</v>
      </c>
      <c r="BX220" s="230">
        <f t="shared" si="676"/>
        <v>4.0000000000000003E-5</v>
      </c>
      <c r="BY220" s="231" t="str">
        <f t="shared" si="683"/>
        <v>s</v>
      </c>
      <c r="BZ220" s="231" t="str">
        <f t="shared" si="683"/>
        <v>s</v>
      </c>
      <c r="CA220" s="231" t="str">
        <f t="shared" si="683"/>
        <v>s</v>
      </c>
      <c r="CB220" s="231" t="str">
        <f t="shared" si="683"/>
        <v>s</v>
      </c>
      <c r="CC220" s="231" t="str">
        <f t="shared" si="683"/>
        <v>s</v>
      </c>
      <c r="CD220" s="231" t="str">
        <f t="shared" si="683"/>
        <v>s</v>
      </c>
      <c r="CE220" s="231" t="str">
        <f t="shared" si="683"/>
        <v>s</v>
      </c>
      <c r="CF220" s="231" t="str">
        <f t="shared" si="683"/>
        <v>s</v>
      </c>
      <c r="CG220" s="231" t="str">
        <f t="shared" si="683"/>
        <v>s</v>
      </c>
      <c r="CH220" s="231" t="str">
        <f t="shared" si="683"/>
        <v>s</v>
      </c>
      <c r="CI220" s="231" t="str">
        <f t="shared" si="684"/>
        <v>s</v>
      </c>
      <c r="CJ220" s="231" t="str">
        <f t="shared" si="684"/>
        <v>s</v>
      </c>
      <c r="CK220" s="231" t="str">
        <f t="shared" si="684"/>
        <v>s</v>
      </c>
      <c r="CL220" s="231" t="str">
        <f t="shared" si="684"/>
        <v>s</v>
      </c>
      <c r="CM220" s="231" t="str">
        <f t="shared" si="684"/>
        <v>s</v>
      </c>
      <c r="CN220" s="231" t="str">
        <f t="shared" si="684"/>
        <v>s</v>
      </c>
      <c r="CO220" s="231" t="str">
        <f t="shared" si="684"/>
        <v>s</v>
      </c>
      <c r="CP220" s="231" t="str">
        <f t="shared" si="684"/>
        <v>s</v>
      </c>
      <c r="CQ220" s="231" t="str">
        <f t="shared" si="684"/>
        <v>s</v>
      </c>
      <c r="CR220" s="231" t="str">
        <f t="shared" si="684"/>
        <v>s</v>
      </c>
      <c r="CS220" s="231" t="str">
        <f t="shared" si="685"/>
        <v>s</v>
      </c>
      <c r="CT220" s="231" t="str">
        <f t="shared" si="685"/>
        <v>s</v>
      </c>
      <c r="CU220" s="231" t="str">
        <f t="shared" si="685"/>
        <v>s</v>
      </c>
      <c r="CV220" s="231" t="str">
        <f t="shared" si="685"/>
        <v>s</v>
      </c>
      <c r="CW220" s="231" t="str">
        <f t="shared" si="685"/>
        <v>s</v>
      </c>
      <c r="CX220" s="231" t="str">
        <f t="shared" si="685"/>
        <v>s</v>
      </c>
      <c r="CY220" s="231" t="str">
        <f t="shared" si="685"/>
        <v>s</v>
      </c>
      <c r="CZ220" s="231" t="str">
        <f t="shared" si="685"/>
        <v>s</v>
      </c>
      <c r="DA220" s="231" t="str">
        <f t="shared" si="685"/>
        <v>s</v>
      </c>
      <c r="DB220" s="231" t="str">
        <f t="shared" si="685"/>
        <v>s</v>
      </c>
      <c r="DC220" s="231" t="str">
        <f t="shared" si="686"/>
        <v>s</v>
      </c>
      <c r="DD220" s="231" t="str">
        <f t="shared" si="686"/>
        <v>ns</v>
      </c>
      <c r="DE220" s="231" t="str">
        <f t="shared" si="686"/>
        <v>ns</v>
      </c>
      <c r="DF220" s="231" t="str">
        <f t="shared" si="686"/>
        <v>ns</v>
      </c>
      <c r="DG220" s="231" t="str">
        <f t="shared" si="686"/>
        <v>ns</v>
      </c>
      <c r="DH220" s="231" t="str">
        <f t="shared" si="686"/>
        <v>ns</v>
      </c>
      <c r="DI220" s="231" t="str">
        <f t="shared" si="686"/>
        <v>ns</v>
      </c>
      <c r="DJ220" s="231" t="str">
        <f t="shared" si="686"/>
        <v>ns</v>
      </c>
      <c r="DK220" s="231" t="str">
        <f t="shared" si="686"/>
        <v>ns</v>
      </c>
      <c r="DL220" s="231" t="str">
        <f t="shared" si="686"/>
        <v>ns</v>
      </c>
      <c r="DM220" s="231" t="str">
        <f t="shared" si="687"/>
        <v>ns</v>
      </c>
      <c r="DN220" s="231" t="str">
        <f t="shared" si="687"/>
        <v>ns</v>
      </c>
      <c r="DO220" s="231" t="str">
        <f t="shared" si="687"/>
        <v>ns</v>
      </c>
      <c r="DP220" s="231" t="str">
        <f t="shared" si="687"/>
        <v>ns</v>
      </c>
      <c r="DQ220" s="231" t="str">
        <f t="shared" si="687"/>
        <v>ns</v>
      </c>
      <c r="DR220" s="231" t="str">
        <f t="shared" si="687"/>
        <v>ns</v>
      </c>
      <c r="DS220" s="231" t="str">
        <f t="shared" si="687"/>
        <v/>
      </c>
      <c r="DT220" s="231" t="str">
        <f t="shared" si="687"/>
        <v/>
      </c>
      <c r="DU220" s="231" t="str">
        <f t="shared" si="687"/>
        <v/>
      </c>
      <c r="DV220" s="231" t="str">
        <f t="shared" si="687"/>
        <v/>
      </c>
      <c r="DW220" s="232"/>
      <c r="DX220" s="232"/>
      <c r="DZ220" s="212">
        <f t="shared" si="544"/>
        <v>47</v>
      </c>
      <c r="EA220" s="224">
        <f t="shared" si="671"/>
        <v>0</v>
      </c>
      <c r="EB220" s="225">
        <f t="shared" si="677"/>
        <v>0</v>
      </c>
      <c r="EC220" s="225">
        <f t="shared" si="677"/>
        <v>0</v>
      </c>
      <c r="ED220" s="225">
        <f t="shared" si="677"/>
        <v>0</v>
      </c>
      <c r="EE220" s="225">
        <f t="shared" si="677"/>
        <v>0</v>
      </c>
      <c r="EF220" s="225">
        <f t="shared" si="524"/>
        <v>0</v>
      </c>
      <c r="EG220" s="225">
        <f t="shared" si="525"/>
        <v>0</v>
      </c>
      <c r="EH220" s="212"/>
      <c r="EI220" s="212"/>
      <c r="EJ220" s="212"/>
      <c r="EK220" s="214"/>
      <c r="EL220" s="212">
        <f t="shared" si="545"/>
        <v>47</v>
      </c>
      <c r="EM220" s="224">
        <f t="shared" si="672"/>
        <v>0</v>
      </c>
      <c r="EN220" s="225">
        <f>IFERROR(INDEX(RTO4CF,$EL220,'ANVA-MDS'!EB$7),0)</f>
        <v>0</v>
      </c>
      <c r="EO220" s="225">
        <f>IFERROR(INDEX(RTO4CF,$EL220,'ANVA-MDS'!EC$7),0)</f>
        <v>0</v>
      </c>
      <c r="EP220" s="225">
        <f>IFERROR(INDEX(RTO4CF,$EL220,'ANVA-MDS'!ED$7),0)</f>
        <v>0</v>
      </c>
      <c r="EQ220" s="225">
        <f>IFERROR(INDEX(RTO4CF,$EL220,'ANVA-MDS'!EE$7),0)</f>
        <v>0</v>
      </c>
      <c r="ER220" s="225">
        <f t="shared" si="527"/>
        <v>0</v>
      </c>
      <c r="ES220" s="225">
        <f t="shared" si="528"/>
        <v>0</v>
      </c>
      <c r="ET220" s="212"/>
      <c r="EU220" s="212"/>
      <c r="EV220" s="212"/>
      <c r="EW220" s="214"/>
      <c r="EX220" s="225">
        <f t="shared" si="529"/>
        <v>0</v>
      </c>
      <c r="EY220" s="214"/>
      <c r="EZ220" s="214"/>
    </row>
    <row r="221" spans="9:156" ht="12.75" customHeight="1" x14ac:dyDescent="0.25">
      <c r="J221" s="228">
        <v>47</v>
      </c>
      <c r="K221" s="229">
        <f t="shared" si="673"/>
        <v>0</v>
      </c>
      <c r="L221" s="230">
        <f t="shared" si="674"/>
        <v>3.0000000000000004E-5</v>
      </c>
      <c r="M221" s="230" t="str">
        <f t="shared" si="678"/>
        <v>ns</v>
      </c>
      <c r="N221" s="230" t="str">
        <f t="shared" si="678"/>
        <v>ns</v>
      </c>
      <c r="O221" s="230" t="str">
        <f t="shared" si="678"/>
        <v>ns</v>
      </c>
      <c r="P221" s="230" t="str">
        <f t="shared" si="678"/>
        <v>ns</v>
      </c>
      <c r="Q221" s="230" t="str">
        <f t="shared" si="678"/>
        <v>ns</v>
      </c>
      <c r="R221" s="230" t="str">
        <f t="shared" si="678"/>
        <v>ns</v>
      </c>
      <c r="S221" s="230" t="str">
        <f t="shared" si="678"/>
        <v>ns</v>
      </c>
      <c r="T221" s="230" t="str">
        <f t="shared" si="678"/>
        <v>ns</v>
      </c>
      <c r="U221" s="230" t="str">
        <f t="shared" si="678"/>
        <v>ns</v>
      </c>
      <c r="V221" s="230" t="str">
        <f t="shared" si="678"/>
        <v>ns</v>
      </c>
      <c r="W221" s="230" t="str">
        <f t="shared" si="679"/>
        <v>ns</v>
      </c>
      <c r="X221" s="230" t="str">
        <f t="shared" si="679"/>
        <v>ns</v>
      </c>
      <c r="Y221" s="230" t="str">
        <f t="shared" si="679"/>
        <v>ns</v>
      </c>
      <c r="Z221" s="230" t="str">
        <f t="shared" si="679"/>
        <v>ns</v>
      </c>
      <c r="AA221" s="230" t="str">
        <f t="shared" si="679"/>
        <v>ns</v>
      </c>
      <c r="AB221" s="230" t="str">
        <f t="shared" si="679"/>
        <v>ns</v>
      </c>
      <c r="AC221" s="230" t="str">
        <f t="shared" si="679"/>
        <v>ns</v>
      </c>
      <c r="AD221" s="230" t="str">
        <f t="shared" si="679"/>
        <v>ns</v>
      </c>
      <c r="AE221" s="230" t="str">
        <f t="shared" si="679"/>
        <v>ns</v>
      </c>
      <c r="AF221" s="230" t="str">
        <f t="shared" si="679"/>
        <v>ns</v>
      </c>
      <c r="AG221" s="230" t="str">
        <f t="shared" si="680"/>
        <v>ns</v>
      </c>
      <c r="AH221" s="230" t="str">
        <f t="shared" si="680"/>
        <v>ns</v>
      </c>
      <c r="AI221" s="230" t="str">
        <f t="shared" si="680"/>
        <v>ns</v>
      </c>
      <c r="AJ221" s="230" t="str">
        <f t="shared" si="680"/>
        <v>ns</v>
      </c>
      <c r="AK221" s="230" t="str">
        <f t="shared" si="680"/>
        <v>ns</v>
      </c>
      <c r="AL221" s="230" t="str">
        <f t="shared" si="680"/>
        <v>ns</v>
      </c>
      <c r="AM221" s="230" t="str">
        <f t="shared" si="680"/>
        <v>ns</v>
      </c>
      <c r="AN221" s="230" t="str">
        <f t="shared" si="680"/>
        <v>ns</v>
      </c>
      <c r="AO221" s="230" t="str">
        <f t="shared" si="680"/>
        <v>ns</v>
      </c>
      <c r="AP221" s="230" t="str">
        <f t="shared" si="680"/>
        <v>ns</v>
      </c>
      <c r="AQ221" s="230" t="str">
        <f t="shared" si="681"/>
        <v>ns</v>
      </c>
      <c r="AR221" s="230" t="str">
        <f t="shared" si="681"/>
        <v>ns</v>
      </c>
      <c r="AS221" s="230" t="str">
        <f t="shared" si="681"/>
        <v>ns</v>
      </c>
      <c r="AT221" s="230" t="str">
        <f t="shared" si="681"/>
        <v>ns</v>
      </c>
      <c r="AU221" s="230" t="str">
        <f t="shared" si="681"/>
        <v>ns</v>
      </c>
      <c r="AV221" s="230" t="str">
        <f t="shared" si="681"/>
        <v>ns</v>
      </c>
      <c r="AW221" s="230" t="str">
        <f t="shared" si="681"/>
        <v>ns</v>
      </c>
      <c r="AX221" s="230" t="str">
        <f t="shared" si="681"/>
        <v>ns</v>
      </c>
      <c r="AY221" s="230" t="str">
        <f t="shared" si="681"/>
        <v>ns</v>
      </c>
      <c r="AZ221" s="230" t="str">
        <f t="shared" si="681"/>
        <v>ns</v>
      </c>
      <c r="BA221" s="230" t="str">
        <f t="shared" si="682"/>
        <v>ns</v>
      </c>
      <c r="BB221" s="230" t="str">
        <f t="shared" si="682"/>
        <v>ns</v>
      </c>
      <c r="BC221" s="230" t="str">
        <f t="shared" si="682"/>
        <v>ns</v>
      </c>
      <c r="BD221" s="230" t="str">
        <f t="shared" si="682"/>
        <v>ns</v>
      </c>
      <c r="BE221" s="230" t="str">
        <f t="shared" si="682"/>
        <v>ns</v>
      </c>
      <c r="BF221" s="230" t="str">
        <f t="shared" si="682"/>
        <v>ns</v>
      </c>
      <c r="BG221" s="230" t="str">
        <f t="shared" si="682"/>
        <v>ns</v>
      </c>
      <c r="BH221" s="230" t="str">
        <f t="shared" si="682"/>
        <v/>
      </c>
      <c r="BI221" s="230" t="str">
        <f t="shared" si="682"/>
        <v/>
      </c>
      <c r="BJ221" s="230" t="str">
        <f t="shared" si="682"/>
        <v/>
      </c>
      <c r="BS221" s="197"/>
      <c r="BT221" s="197"/>
      <c r="BV221" s="228">
        <v>47</v>
      </c>
      <c r="BW221" s="229">
        <f t="shared" si="675"/>
        <v>0</v>
      </c>
      <c r="BX221" s="230">
        <f t="shared" si="676"/>
        <v>3.0000000000000004E-5</v>
      </c>
      <c r="BY221" s="231" t="str">
        <f t="shared" si="683"/>
        <v>s</v>
      </c>
      <c r="BZ221" s="231" t="str">
        <f t="shared" si="683"/>
        <v>s</v>
      </c>
      <c r="CA221" s="231" t="str">
        <f t="shared" si="683"/>
        <v>s</v>
      </c>
      <c r="CB221" s="231" t="str">
        <f t="shared" si="683"/>
        <v>s</v>
      </c>
      <c r="CC221" s="231" t="str">
        <f t="shared" si="683"/>
        <v>s</v>
      </c>
      <c r="CD221" s="231" t="str">
        <f t="shared" si="683"/>
        <v>s</v>
      </c>
      <c r="CE221" s="231" t="str">
        <f t="shared" si="683"/>
        <v>s</v>
      </c>
      <c r="CF221" s="231" t="str">
        <f t="shared" si="683"/>
        <v>s</v>
      </c>
      <c r="CG221" s="231" t="str">
        <f t="shared" si="683"/>
        <v>s</v>
      </c>
      <c r="CH221" s="231" t="str">
        <f t="shared" si="683"/>
        <v>s</v>
      </c>
      <c r="CI221" s="231" t="str">
        <f t="shared" si="684"/>
        <v>s</v>
      </c>
      <c r="CJ221" s="231" t="str">
        <f t="shared" si="684"/>
        <v>s</v>
      </c>
      <c r="CK221" s="231" t="str">
        <f t="shared" si="684"/>
        <v>s</v>
      </c>
      <c r="CL221" s="231" t="str">
        <f t="shared" si="684"/>
        <v>s</v>
      </c>
      <c r="CM221" s="231" t="str">
        <f t="shared" si="684"/>
        <v>s</v>
      </c>
      <c r="CN221" s="231" t="str">
        <f t="shared" si="684"/>
        <v>s</v>
      </c>
      <c r="CO221" s="231" t="str">
        <f t="shared" si="684"/>
        <v>s</v>
      </c>
      <c r="CP221" s="231" t="str">
        <f t="shared" si="684"/>
        <v>s</v>
      </c>
      <c r="CQ221" s="231" t="str">
        <f t="shared" si="684"/>
        <v>s</v>
      </c>
      <c r="CR221" s="231" t="str">
        <f t="shared" si="684"/>
        <v>s</v>
      </c>
      <c r="CS221" s="231" t="str">
        <f t="shared" si="685"/>
        <v>s</v>
      </c>
      <c r="CT221" s="231" t="str">
        <f t="shared" si="685"/>
        <v>s</v>
      </c>
      <c r="CU221" s="231" t="str">
        <f t="shared" si="685"/>
        <v>s</v>
      </c>
      <c r="CV221" s="231" t="str">
        <f t="shared" si="685"/>
        <v>s</v>
      </c>
      <c r="CW221" s="231" t="str">
        <f t="shared" si="685"/>
        <v>s</v>
      </c>
      <c r="CX221" s="231" t="str">
        <f t="shared" si="685"/>
        <v>s</v>
      </c>
      <c r="CY221" s="231" t="str">
        <f t="shared" si="685"/>
        <v>s</v>
      </c>
      <c r="CZ221" s="231" t="str">
        <f t="shared" si="685"/>
        <v>s</v>
      </c>
      <c r="DA221" s="231" t="str">
        <f t="shared" si="685"/>
        <v>s</v>
      </c>
      <c r="DB221" s="231" t="str">
        <f t="shared" si="685"/>
        <v>s</v>
      </c>
      <c r="DC221" s="231" t="str">
        <f t="shared" si="686"/>
        <v>s</v>
      </c>
      <c r="DD221" s="231" t="str">
        <f t="shared" si="686"/>
        <v>ns</v>
      </c>
      <c r="DE221" s="231" t="str">
        <f t="shared" si="686"/>
        <v>ns</v>
      </c>
      <c r="DF221" s="231" t="str">
        <f t="shared" si="686"/>
        <v>ns</v>
      </c>
      <c r="DG221" s="231" t="str">
        <f t="shared" si="686"/>
        <v>ns</v>
      </c>
      <c r="DH221" s="231" t="str">
        <f t="shared" si="686"/>
        <v>ns</v>
      </c>
      <c r="DI221" s="231" t="str">
        <f t="shared" si="686"/>
        <v>ns</v>
      </c>
      <c r="DJ221" s="231" t="str">
        <f t="shared" si="686"/>
        <v>ns</v>
      </c>
      <c r="DK221" s="231" t="str">
        <f t="shared" si="686"/>
        <v>ns</v>
      </c>
      <c r="DL221" s="231" t="str">
        <f t="shared" si="686"/>
        <v>ns</v>
      </c>
      <c r="DM221" s="231" t="str">
        <f t="shared" si="687"/>
        <v>ns</v>
      </c>
      <c r="DN221" s="231" t="str">
        <f t="shared" si="687"/>
        <v>ns</v>
      </c>
      <c r="DO221" s="231" t="str">
        <f t="shared" si="687"/>
        <v>ns</v>
      </c>
      <c r="DP221" s="231" t="str">
        <f t="shared" si="687"/>
        <v>ns</v>
      </c>
      <c r="DQ221" s="231" t="str">
        <f t="shared" si="687"/>
        <v>ns</v>
      </c>
      <c r="DR221" s="231" t="str">
        <f t="shared" si="687"/>
        <v>ns</v>
      </c>
      <c r="DS221" s="231" t="str">
        <f t="shared" si="687"/>
        <v>ns</v>
      </c>
      <c r="DT221" s="231" t="str">
        <f t="shared" si="687"/>
        <v/>
      </c>
      <c r="DU221" s="231" t="str">
        <f t="shared" si="687"/>
        <v/>
      </c>
      <c r="DV221" s="231" t="str">
        <f t="shared" si="687"/>
        <v/>
      </c>
      <c r="DW221" s="232"/>
      <c r="DX221" s="232"/>
      <c r="DZ221" s="212">
        <f t="shared" si="544"/>
        <v>48</v>
      </c>
      <c r="EA221" s="224">
        <f t="shared" si="671"/>
        <v>0</v>
      </c>
      <c r="EB221" s="225">
        <f t="shared" si="677"/>
        <v>0</v>
      </c>
      <c r="EC221" s="225">
        <f t="shared" si="677"/>
        <v>0</v>
      </c>
      <c r="ED221" s="225">
        <f t="shared" si="677"/>
        <v>0</v>
      </c>
      <c r="EE221" s="225">
        <f t="shared" si="677"/>
        <v>0</v>
      </c>
      <c r="EF221" s="225">
        <f t="shared" si="524"/>
        <v>0</v>
      </c>
      <c r="EG221" s="225">
        <f t="shared" si="525"/>
        <v>0</v>
      </c>
      <c r="EH221" s="212"/>
      <c r="EI221" s="212"/>
      <c r="EJ221" s="212"/>
      <c r="EK221" s="214"/>
      <c r="EL221" s="212">
        <f t="shared" si="545"/>
        <v>48</v>
      </c>
      <c r="EM221" s="224">
        <f t="shared" si="672"/>
        <v>0</v>
      </c>
      <c r="EN221" s="225">
        <f>IFERROR(INDEX(RTO4CF,$EL221,'ANVA-MDS'!EB$7),0)</f>
        <v>0</v>
      </c>
      <c r="EO221" s="225">
        <f>IFERROR(INDEX(RTO4CF,$EL221,'ANVA-MDS'!EC$7),0)</f>
        <v>0</v>
      </c>
      <c r="EP221" s="225">
        <f>IFERROR(INDEX(RTO4CF,$EL221,'ANVA-MDS'!ED$7),0)</f>
        <v>0</v>
      </c>
      <c r="EQ221" s="225">
        <f>IFERROR(INDEX(RTO4CF,$EL221,'ANVA-MDS'!EE$7),0)</f>
        <v>0</v>
      </c>
      <c r="ER221" s="225">
        <f t="shared" si="527"/>
        <v>0</v>
      </c>
      <c r="ES221" s="225">
        <f t="shared" si="528"/>
        <v>0</v>
      </c>
      <c r="ET221" s="212"/>
      <c r="EU221" s="212"/>
      <c r="EV221" s="212"/>
      <c r="EW221" s="214"/>
      <c r="EX221" s="225">
        <f t="shared" si="529"/>
        <v>0</v>
      </c>
      <c r="EY221" s="214"/>
      <c r="EZ221" s="214"/>
    </row>
    <row r="222" spans="9:156" ht="12.75" customHeight="1" x14ac:dyDescent="0.25">
      <c r="J222" s="228">
        <v>48</v>
      </c>
      <c r="K222" s="229">
        <f t="shared" si="673"/>
        <v>0</v>
      </c>
      <c r="L222" s="230">
        <f t="shared" si="674"/>
        <v>2.0000000000000002E-5</v>
      </c>
      <c r="M222" s="230" t="str">
        <f t="shared" si="678"/>
        <v>ns</v>
      </c>
      <c r="N222" s="230" t="str">
        <f t="shared" si="678"/>
        <v>ns</v>
      </c>
      <c r="O222" s="230" t="str">
        <f t="shared" si="678"/>
        <v>ns</v>
      </c>
      <c r="P222" s="230" t="str">
        <f t="shared" si="678"/>
        <v>ns</v>
      </c>
      <c r="Q222" s="230" t="str">
        <f t="shared" si="678"/>
        <v>ns</v>
      </c>
      <c r="R222" s="230" t="str">
        <f t="shared" si="678"/>
        <v>ns</v>
      </c>
      <c r="S222" s="230" t="str">
        <f t="shared" si="678"/>
        <v>ns</v>
      </c>
      <c r="T222" s="230" t="str">
        <f t="shared" si="678"/>
        <v>ns</v>
      </c>
      <c r="U222" s="230" t="str">
        <f t="shared" si="678"/>
        <v>ns</v>
      </c>
      <c r="V222" s="230" t="str">
        <f t="shared" si="678"/>
        <v>ns</v>
      </c>
      <c r="W222" s="230" t="str">
        <f t="shared" si="679"/>
        <v>ns</v>
      </c>
      <c r="X222" s="230" t="str">
        <f t="shared" si="679"/>
        <v>ns</v>
      </c>
      <c r="Y222" s="230" t="str">
        <f t="shared" si="679"/>
        <v>ns</v>
      </c>
      <c r="Z222" s="230" t="str">
        <f t="shared" si="679"/>
        <v>ns</v>
      </c>
      <c r="AA222" s="230" t="str">
        <f t="shared" si="679"/>
        <v>ns</v>
      </c>
      <c r="AB222" s="230" t="str">
        <f t="shared" si="679"/>
        <v>ns</v>
      </c>
      <c r="AC222" s="230" t="str">
        <f t="shared" si="679"/>
        <v>ns</v>
      </c>
      <c r="AD222" s="230" t="str">
        <f t="shared" si="679"/>
        <v>ns</v>
      </c>
      <c r="AE222" s="230" t="str">
        <f t="shared" si="679"/>
        <v>ns</v>
      </c>
      <c r="AF222" s="230" t="str">
        <f t="shared" si="679"/>
        <v>ns</v>
      </c>
      <c r="AG222" s="230" t="str">
        <f t="shared" si="680"/>
        <v>ns</v>
      </c>
      <c r="AH222" s="230" t="str">
        <f t="shared" si="680"/>
        <v>ns</v>
      </c>
      <c r="AI222" s="230" t="str">
        <f t="shared" si="680"/>
        <v>ns</v>
      </c>
      <c r="AJ222" s="230" t="str">
        <f t="shared" si="680"/>
        <v>ns</v>
      </c>
      <c r="AK222" s="230" t="str">
        <f t="shared" si="680"/>
        <v>ns</v>
      </c>
      <c r="AL222" s="230" t="str">
        <f t="shared" si="680"/>
        <v>ns</v>
      </c>
      <c r="AM222" s="230" t="str">
        <f t="shared" si="680"/>
        <v>ns</v>
      </c>
      <c r="AN222" s="230" t="str">
        <f t="shared" si="680"/>
        <v>ns</v>
      </c>
      <c r="AO222" s="230" t="str">
        <f t="shared" si="680"/>
        <v>ns</v>
      </c>
      <c r="AP222" s="230" t="str">
        <f t="shared" si="680"/>
        <v>ns</v>
      </c>
      <c r="AQ222" s="230" t="str">
        <f t="shared" si="681"/>
        <v>ns</v>
      </c>
      <c r="AR222" s="230" t="str">
        <f t="shared" si="681"/>
        <v>ns</v>
      </c>
      <c r="AS222" s="230" t="str">
        <f t="shared" si="681"/>
        <v>ns</v>
      </c>
      <c r="AT222" s="230" t="str">
        <f t="shared" si="681"/>
        <v>ns</v>
      </c>
      <c r="AU222" s="230" t="str">
        <f t="shared" si="681"/>
        <v>ns</v>
      </c>
      <c r="AV222" s="230" t="str">
        <f t="shared" si="681"/>
        <v>ns</v>
      </c>
      <c r="AW222" s="230" t="str">
        <f t="shared" si="681"/>
        <v>ns</v>
      </c>
      <c r="AX222" s="230" t="str">
        <f t="shared" si="681"/>
        <v>ns</v>
      </c>
      <c r="AY222" s="230" t="str">
        <f t="shared" si="681"/>
        <v>ns</v>
      </c>
      <c r="AZ222" s="230" t="str">
        <f t="shared" si="681"/>
        <v>ns</v>
      </c>
      <c r="BA222" s="230" t="str">
        <f t="shared" si="682"/>
        <v>ns</v>
      </c>
      <c r="BB222" s="230" t="str">
        <f t="shared" si="682"/>
        <v>ns</v>
      </c>
      <c r="BC222" s="230" t="str">
        <f t="shared" si="682"/>
        <v>ns</v>
      </c>
      <c r="BD222" s="230" t="str">
        <f t="shared" si="682"/>
        <v>ns</v>
      </c>
      <c r="BE222" s="230" t="str">
        <f t="shared" si="682"/>
        <v>ns</v>
      </c>
      <c r="BF222" s="230" t="str">
        <f t="shared" si="682"/>
        <v>ns</v>
      </c>
      <c r="BG222" s="230" t="str">
        <f t="shared" si="682"/>
        <v>ns</v>
      </c>
      <c r="BH222" s="230" t="str">
        <f t="shared" si="682"/>
        <v>ns</v>
      </c>
      <c r="BI222" s="230" t="str">
        <f t="shared" si="682"/>
        <v/>
      </c>
      <c r="BJ222" s="230" t="str">
        <f t="shared" si="682"/>
        <v/>
      </c>
      <c r="BS222" s="197"/>
      <c r="BT222" s="197"/>
      <c r="BV222" s="228">
        <v>48</v>
      </c>
      <c r="BW222" s="229">
        <f t="shared" si="675"/>
        <v>0</v>
      </c>
      <c r="BX222" s="230">
        <f t="shared" si="676"/>
        <v>2.0000000000000002E-5</v>
      </c>
      <c r="BY222" s="231" t="str">
        <f t="shared" si="683"/>
        <v>s</v>
      </c>
      <c r="BZ222" s="231" t="str">
        <f t="shared" si="683"/>
        <v>s</v>
      </c>
      <c r="CA222" s="231" t="str">
        <f t="shared" si="683"/>
        <v>s</v>
      </c>
      <c r="CB222" s="231" t="str">
        <f t="shared" si="683"/>
        <v>s</v>
      </c>
      <c r="CC222" s="231" t="str">
        <f t="shared" si="683"/>
        <v>s</v>
      </c>
      <c r="CD222" s="231" t="str">
        <f t="shared" si="683"/>
        <v>s</v>
      </c>
      <c r="CE222" s="231" t="str">
        <f t="shared" si="683"/>
        <v>s</v>
      </c>
      <c r="CF222" s="231" t="str">
        <f t="shared" si="683"/>
        <v>s</v>
      </c>
      <c r="CG222" s="231" t="str">
        <f t="shared" si="683"/>
        <v>s</v>
      </c>
      <c r="CH222" s="231" t="str">
        <f t="shared" si="683"/>
        <v>s</v>
      </c>
      <c r="CI222" s="231" t="str">
        <f t="shared" si="684"/>
        <v>s</v>
      </c>
      <c r="CJ222" s="231" t="str">
        <f t="shared" si="684"/>
        <v>s</v>
      </c>
      <c r="CK222" s="231" t="str">
        <f t="shared" si="684"/>
        <v>s</v>
      </c>
      <c r="CL222" s="231" t="str">
        <f t="shared" si="684"/>
        <v>s</v>
      </c>
      <c r="CM222" s="231" t="str">
        <f t="shared" si="684"/>
        <v>s</v>
      </c>
      <c r="CN222" s="231" t="str">
        <f t="shared" si="684"/>
        <v>s</v>
      </c>
      <c r="CO222" s="231" t="str">
        <f t="shared" si="684"/>
        <v>s</v>
      </c>
      <c r="CP222" s="231" t="str">
        <f t="shared" si="684"/>
        <v>s</v>
      </c>
      <c r="CQ222" s="231" t="str">
        <f t="shared" si="684"/>
        <v>s</v>
      </c>
      <c r="CR222" s="231" t="str">
        <f t="shared" si="684"/>
        <v>s</v>
      </c>
      <c r="CS222" s="231" t="str">
        <f t="shared" si="685"/>
        <v>s</v>
      </c>
      <c r="CT222" s="231" t="str">
        <f t="shared" si="685"/>
        <v>s</v>
      </c>
      <c r="CU222" s="231" t="str">
        <f t="shared" si="685"/>
        <v>s</v>
      </c>
      <c r="CV222" s="231" t="str">
        <f t="shared" si="685"/>
        <v>s</v>
      </c>
      <c r="CW222" s="231" t="str">
        <f t="shared" si="685"/>
        <v>s</v>
      </c>
      <c r="CX222" s="231" t="str">
        <f t="shared" si="685"/>
        <v>s</v>
      </c>
      <c r="CY222" s="231" t="str">
        <f t="shared" si="685"/>
        <v>s</v>
      </c>
      <c r="CZ222" s="231" t="str">
        <f t="shared" si="685"/>
        <v>s</v>
      </c>
      <c r="DA222" s="231" t="str">
        <f t="shared" si="685"/>
        <v>s</v>
      </c>
      <c r="DB222" s="231" t="str">
        <f t="shared" si="685"/>
        <v>s</v>
      </c>
      <c r="DC222" s="231" t="str">
        <f t="shared" si="686"/>
        <v>s</v>
      </c>
      <c r="DD222" s="231" t="str">
        <f t="shared" si="686"/>
        <v>ns</v>
      </c>
      <c r="DE222" s="231" t="str">
        <f t="shared" si="686"/>
        <v>ns</v>
      </c>
      <c r="DF222" s="231" t="str">
        <f t="shared" si="686"/>
        <v>ns</v>
      </c>
      <c r="DG222" s="231" t="str">
        <f t="shared" si="686"/>
        <v>ns</v>
      </c>
      <c r="DH222" s="231" t="str">
        <f t="shared" si="686"/>
        <v>ns</v>
      </c>
      <c r="DI222" s="231" t="str">
        <f t="shared" si="686"/>
        <v>ns</v>
      </c>
      <c r="DJ222" s="231" t="str">
        <f t="shared" si="686"/>
        <v>ns</v>
      </c>
      <c r="DK222" s="231" t="str">
        <f t="shared" si="686"/>
        <v>ns</v>
      </c>
      <c r="DL222" s="231" t="str">
        <f t="shared" si="686"/>
        <v>ns</v>
      </c>
      <c r="DM222" s="231" t="str">
        <f t="shared" si="687"/>
        <v>ns</v>
      </c>
      <c r="DN222" s="231" t="str">
        <f t="shared" si="687"/>
        <v>ns</v>
      </c>
      <c r="DO222" s="231" t="str">
        <f t="shared" si="687"/>
        <v>ns</v>
      </c>
      <c r="DP222" s="231" t="str">
        <f t="shared" si="687"/>
        <v>ns</v>
      </c>
      <c r="DQ222" s="231" t="str">
        <f t="shared" si="687"/>
        <v>ns</v>
      </c>
      <c r="DR222" s="231" t="str">
        <f t="shared" si="687"/>
        <v>ns</v>
      </c>
      <c r="DS222" s="231" t="str">
        <f t="shared" si="687"/>
        <v>ns</v>
      </c>
      <c r="DT222" s="231" t="str">
        <f t="shared" si="687"/>
        <v>ns</v>
      </c>
      <c r="DU222" s="231" t="str">
        <f t="shared" si="687"/>
        <v/>
      </c>
      <c r="DV222" s="231" t="str">
        <f t="shared" si="687"/>
        <v/>
      </c>
      <c r="DW222" s="232"/>
      <c r="DX222" s="232"/>
      <c r="DZ222" s="212">
        <f t="shared" si="544"/>
        <v>49</v>
      </c>
      <c r="EA222" s="224">
        <f t="shared" si="671"/>
        <v>0</v>
      </c>
      <c r="EB222" s="225">
        <f t="shared" si="677"/>
        <v>0</v>
      </c>
      <c r="EC222" s="225">
        <f t="shared" si="677"/>
        <v>0</v>
      </c>
      <c r="ED222" s="225">
        <f t="shared" si="677"/>
        <v>0</v>
      </c>
      <c r="EE222" s="225">
        <f t="shared" si="677"/>
        <v>0</v>
      </c>
      <c r="EF222" s="225">
        <f t="shared" si="524"/>
        <v>0</v>
      </c>
      <c r="EG222" s="225">
        <f t="shared" si="525"/>
        <v>0</v>
      </c>
      <c r="EH222" s="212"/>
      <c r="EI222" s="212"/>
      <c r="EJ222" s="212"/>
      <c r="EK222" s="214"/>
      <c r="EL222" s="212">
        <f t="shared" si="545"/>
        <v>49</v>
      </c>
      <c r="EM222" s="224">
        <f t="shared" si="672"/>
        <v>0</v>
      </c>
      <c r="EN222" s="225">
        <f>IFERROR(INDEX(RTO4CF,$EL222,'ANVA-MDS'!EB$7),0)</f>
        <v>0</v>
      </c>
      <c r="EO222" s="225">
        <f>IFERROR(INDEX(RTO4CF,$EL222,'ANVA-MDS'!EC$7),0)</f>
        <v>0</v>
      </c>
      <c r="EP222" s="225">
        <f>IFERROR(INDEX(RTO4CF,$EL222,'ANVA-MDS'!ED$7),0)</f>
        <v>0</v>
      </c>
      <c r="EQ222" s="225">
        <f>IFERROR(INDEX(RTO4CF,$EL222,'ANVA-MDS'!EE$7),0)</f>
        <v>0</v>
      </c>
      <c r="ER222" s="225">
        <f t="shared" si="527"/>
        <v>0</v>
      </c>
      <c r="ES222" s="225">
        <f t="shared" si="528"/>
        <v>0</v>
      </c>
      <c r="ET222" s="212"/>
      <c r="EU222" s="212"/>
      <c r="EV222" s="212"/>
      <c r="EW222" s="214"/>
      <c r="EX222" s="225">
        <f t="shared" si="529"/>
        <v>0</v>
      </c>
      <c r="EY222" s="214"/>
      <c r="EZ222" s="214"/>
    </row>
    <row r="223" spans="9:156" ht="12.75" customHeight="1" x14ac:dyDescent="0.25">
      <c r="J223" s="228">
        <v>49</v>
      </c>
      <c r="K223" s="229">
        <f t="shared" si="673"/>
        <v>0</v>
      </c>
      <c r="L223" s="230">
        <f t="shared" si="674"/>
        <v>1.0000000000000001E-5</v>
      </c>
      <c r="M223" s="230" t="str">
        <f t="shared" si="678"/>
        <v>ns</v>
      </c>
      <c r="N223" s="230" t="str">
        <f t="shared" si="678"/>
        <v>ns</v>
      </c>
      <c r="O223" s="230" t="str">
        <f t="shared" si="678"/>
        <v>ns</v>
      </c>
      <c r="P223" s="230" t="str">
        <f t="shared" si="678"/>
        <v>ns</v>
      </c>
      <c r="Q223" s="230" t="str">
        <f t="shared" si="678"/>
        <v>ns</v>
      </c>
      <c r="R223" s="230" t="str">
        <f t="shared" si="678"/>
        <v>ns</v>
      </c>
      <c r="S223" s="230" t="str">
        <f t="shared" si="678"/>
        <v>ns</v>
      </c>
      <c r="T223" s="230" t="str">
        <f t="shared" si="678"/>
        <v>ns</v>
      </c>
      <c r="U223" s="230" t="str">
        <f t="shared" si="678"/>
        <v>ns</v>
      </c>
      <c r="V223" s="230" t="str">
        <f t="shared" si="678"/>
        <v>ns</v>
      </c>
      <c r="W223" s="230" t="str">
        <f t="shared" si="679"/>
        <v>ns</v>
      </c>
      <c r="X223" s="230" t="str">
        <f t="shared" si="679"/>
        <v>ns</v>
      </c>
      <c r="Y223" s="230" t="str">
        <f t="shared" si="679"/>
        <v>ns</v>
      </c>
      <c r="Z223" s="230" t="str">
        <f t="shared" si="679"/>
        <v>ns</v>
      </c>
      <c r="AA223" s="230" t="str">
        <f t="shared" si="679"/>
        <v>ns</v>
      </c>
      <c r="AB223" s="230" t="str">
        <f t="shared" si="679"/>
        <v>ns</v>
      </c>
      <c r="AC223" s="230" t="str">
        <f t="shared" si="679"/>
        <v>ns</v>
      </c>
      <c r="AD223" s="230" t="str">
        <f t="shared" si="679"/>
        <v>ns</v>
      </c>
      <c r="AE223" s="230" t="str">
        <f t="shared" si="679"/>
        <v>ns</v>
      </c>
      <c r="AF223" s="230" t="str">
        <f t="shared" si="679"/>
        <v>ns</v>
      </c>
      <c r="AG223" s="230" t="str">
        <f t="shared" si="680"/>
        <v>ns</v>
      </c>
      <c r="AH223" s="230" t="str">
        <f t="shared" si="680"/>
        <v>ns</v>
      </c>
      <c r="AI223" s="230" t="str">
        <f t="shared" si="680"/>
        <v>ns</v>
      </c>
      <c r="AJ223" s="230" t="str">
        <f t="shared" si="680"/>
        <v>ns</v>
      </c>
      <c r="AK223" s="230" t="str">
        <f t="shared" si="680"/>
        <v>ns</v>
      </c>
      <c r="AL223" s="230" t="str">
        <f t="shared" si="680"/>
        <v>ns</v>
      </c>
      <c r="AM223" s="230" t="str">
        <f t="shared" si="680"/>
        <v>ns</v>
      </c>
      <c r="AN223" s="230" t="str">
        <f t="shared" si="680"/>
        <v>ns</v>
      </c>
      <c r="AO223" s="230" t="str">
        <f t="shared" si="680"/>
        <v>ns</v>
      </c>
      <c r="AP223" s="230" t="str">
        <f t="shared" si="680"/>
        <v>ns</v>
      </c>
      <c r="AQ223" s="230" t="str">
        <f t="shared" si="681"/>
        <v>ns</v>
      </c>
      <c r="AR223" s="230" t="str">
        <f t="shared" si="681"/>
        <v>ns</v>
      </c>
      <c r="AS223" s="230" t="str">
        <f t="shared" si="681"/>
        <v>ns</v>
      </c>
      <c r="AT223" s="230" t="str">
        <f t="shared" si="681"/>
        <v>ns</v>
      </c>
      <c r="AU223" s="230" t="str">
        <f t="shared" si="681"/>
        <v>ns</v>
      </c>
      <c r="AV223" s="230" t="str">
        <f t="shared" si="681"/>
        <v>ns</v>
      </c>
      <c r="AW223" s="230" t="str">
        <f t="shared" si="681"/>
        <v>ns</v>
      </c>
      <c r="AX223" s="230" t="str">
        <f t="shared" si="681"/>
        <v>ns</v>
      </c>
      <c r="AY223" s="230" t="str">
        <f t="shared" si="681"/>
        <v>ns</v>
      </c>
      <c r="AZ223" s="230" t="str">
        <f t="shared" si="681"/>
        <v>ns</v>
      </c>
      <c r="BA223" s="230" t="str">
        <f t="shared" si="682"/>
        <v>ns</v>
      </c>
      <c r="BB223" s="230" t="str">
        <f t="shared" si="682"/>
        <v>ns</v>
      </c>
      <c r="BC223" s="230" t="str">
        <f t="shared" si="682"/>
        <v>ns</v>
      </c>
      <c r="BD223" s="230" t="str">
        <f t="shared" si="682"/>
        <v>ns</v>
      </c>
      <c r="BE223" s="230" t="str">
        <f t="shared" si="682"/>
        <v>ns</v>
      </c>
      <c r="BF223" s="230" t="str">
        <f t="shared" si="682"/>
        <v>ns</v>
      </c>
      <c r="BG223" s="230" t="str">
        <f t="shared" si="682"/>
        <v>ns</v>
      </c>
      <c r="BH223" s="230" t="str">
        <f t="shared" si="682"/>
        <v>ns</v>
      </c>
      <c r="BI223" s="230" t="str">
        <f t="shared" si="682"/>
        <v>ns</v>
      </c>
      <c r="BJ223" s="230" t="str">
        <f t="shared" si="682"/>
        <v/>
      </c>
      <c r="BS223" s="197"/>
      <c r="BT223" s="197"/>
      <c r="BV223" s="228">
        <v>49</v>
      </c>
      <c r="BW223" s="229">
        <f t="shared" si="675"/>
        <v>0</v>
      </c>
      <c r="BX223" s="230">
        <f t="shared" si="676"/>
        <v>1.0000000000000001E-5</v>
      </c>
      <c r="BY223" s="231" t="str">
        <f t="shared" si="683"/>
        <v>s</v>
      </c>
      <c r="BZ223" s="231" t="str">
        <f t="shared" si="683"/>
        <v>s</v>
      </c>
      <c r="CA223" s="231" t="str">
        <f t="shared" si="683"/>
        <v>s</v>
      </c>
      <c r="CB223" s="231" t="str">
        <f t="shared" si="683"/>
        <v>s</v>
      </c>
      <c r="CC223" s="231" t="str">
        <f t="shared" si="683"/>
        <v>s</v>
      </c>
      <c r="CD223" s="231" t="str">
        <f t="shared" si="683"/>
        <v>s</v>
      </c>
      <c r="CE223" s="231" t="str">
        <f t="shared" si="683"/>
        <v>s</v>
      </c>
      <c r="CF223" s="231" t="str">
        <f t="shared" si="683"/>
        <v>s</v>
      </c>
      <c r="CG223" s="231" t="str">
        <f t="shared" si="683"/>
        <v>s</v>
      </c>
      <c r="CH223" s="231" t="str">
        <f t="shared" si="683"/>
        <v>s</v>
      </c>
      <c r="CI223" s="231" t="str">
        <f t="shared" si="684"/>
        <v>s</v>
      </c>
      <c r="CJ223" s="231" t="str">
        <f t="shared" si="684"/>
        <v>s</v>
      </c>
      <c r="CK223" s="231" t="str">
        <f t="shared" si="684"/>
        <v>s</v>
      </c>
      <c r="CL223" s="231" t="str">
        <f t="shared" si="684"/>
        <v>s</v>
      </c>
      <c r="CM223" s="231" t="str">
        <f t="shared" si="684"/>
        <v>s</v>
      </c>
      <c r="CN223" s="231" t="str">
        <f t="shared" si="684"/>
        <v>s</v>
      </c>
      <c r="CO223" s="231" t="str">
        <f t="shared" si="684"/>
        <v>s</v>
      </c>
      <c r="CP223" s="231" t="str">
        <f t="shared" si="684"/>
        <v>s</v>
      </c>
      <c r="CQ223" s="231" t="str">
        <f t="shared" si="684"/>
        <v>s</v>
      </c>
      <c r="CR223" s="231" t="str">
        <f t="shared" si="684"/>
        <v>s</v>
      </c>
      <c r="CS223" s="231" t="str">
        <f t="shared" si="685"/>
        <v>s</v>
      </c>
      <c r="CT223" s="231" t="str">
        <f t="shared" si="685"/>
        <v>s</v>
      </c>
      <c r="CU223" s="231" t="str">
        <f t="shared" si="685"/>
        <v>s</v>
      </c>
      <c r="CV223" s="231" t="str">
        <f t="shared" si="685"/>
        <v>s</v>
      </c>
      <c r="CW223" s="231" t="str">
        <f t="shared" si="685"/>
        <v>s</v>
      </c>
      <c r="CX223" s="231" t="str">
        <f t="shared" si="685"/>
        <v>s</v>
      </c>
      <c r="CY223" s="231" t="str">
        <f t="shared" si="685"/>
        <v>s</v>
      </c>
      <c r="CZ223" s="231" t="str">
        <f t="shared" si="685"/>
        <v>s</v>
      </c>
      <c r="DA223" s="231" t="str">
        <f t="shared" si="685"/>
        <v>s</v>
      </c>
      <c r="DB223" s="231" t="str">
        <f t="shared" si="685"/>
        <v>s</v>
      </c>
      <c r="DC223" s="231" t="str">
        <f t="shared" si="686"/>
        <v>s</v>
      </c>
      <c r="DD223" s="231" t="str">
        <f t="shared" si="686"/>
        <v>ns</v>
      </c>
      <c r="DE223" s="231" t="str">
        <f t="shared" si="686"/>
        <v>ns</v>
      </c>
      <c r="DF223" s="231" t="str">
        <f t="shared" si="686"/>
        <v>ns</v>
      </c>
      <c r="DG223" s="231" t="str">
        <f t="shared" si="686"/>
        <v>ns</v>
      </c>
      <c r="DH223" s="231" t="str">
        <f t="shared" si="686"/>
        <v>ns</v>
      </c>
      <c r="DI223" s="231" t="str">
        <f t="shared" si="686"/>
        <v>ns</v>
      </c>
      <c r="DJ223" s="231" t="str">
        <f t="shared" si="686"/>
        <v>ns</v>
      </c>
      <c r="DK223" s="231" t="str">
        <f t="shared" si="686"/>
        <v>ns</v>
      </c>
      <c r="DL223" s="231" t="str">
        <f t="shared" si="686"/>
        <v>ns</v>
      </c>
      <c r="DM223" s="231" t="str">
        <f t="shared" si="687"/>
        <v>ns</v>
      </c>
      <c r="DN223" s="231" t="str">
        <f t="shared" si="687"/>
        <v>ns</v>
      </c>
      <c r="DO223" s="231" t="str">
        <f t="shared" si="687"/>
        <v>ns</v>
      </c>
      <c r="DP223" s="231" t="str">
        <f t="shared" si="687"/>
        <v>ns</v>
      </c>
      <c r="DQ223" s="231" t="str">
        <f t="shared" si="687"/>
        <v>ns</v>
      </c>
      <c r="DR223" s="231" t="str">
        <f t="shared" si="687"/>
        <v>ns</v>
      </c>
      <c r="DS223" s="231" t="str">
        <f t="shared" si="687"/>
        <v>ns</v>
      </c>
      <c r="DT223" s="231" t="str">
        <f t="shared" si="687"/>
        <v>ns</v>
      </c>
      <c r="DU223" s="231" t="str">
        <f t="shared" si="687"/>
        <v>ns</v>
      </c>
      <c r="DV223" s="231" t="str">
        <f t="shared" si="687"/>
        <v/>
      </c>
      <c r="DW223" s="232"/>
      <c r="DX223" s="232"/>
      <c r="DZ223" s="212">
        <f t="shared" si="544"/>
        <v>50</v>
      </c>
      <c r="EA223" s="224">
        <f t="shared" si="671"/>
        <v>0</v>
      </c>
      <c r="EB223" s="225">
        <f t="shared" si="677"/>
        <v>0</v>
      </c>
      <c r="EC223" s="225">
        <f t="shared" si="677"/>
        <v>0</v>
      </c>
      <c r="ED223" s="225">
        <f t="shared" si="677"/>
        <v>0</v>
      </c>
      <c r="EE223" s="225">
        <f t="shared" si="677"/>
        <v>0</v>
      </c>
      <c r="EF223" s="225">
        <f t="shared" si="524"/>
        <v>0</v>
      </c>
      <c r="EG223" s="225">
        <f t="shared" si="525"/>
        <v>0</v>
      </c>
      <c r="EH223" s="212"/>
      <c r="EI223" s="212"/>
      <c r="EJ223" s="212"/>
      <c r="EK223" s="214"/>
      <c r="EL223" s="212">
        <f t="shared" si="545"/>
        <v>50</v>
      </c>
      <c r="EM223" s="224">
        <f t="shared" si="672"/>
        <v>0</v>
      </c>
      <c r="EN223" s="225">
        <f>IFERROR(INDEX(RTO4CF,$EL223,'ANVA-MDS'!EB$7),0)</f>
        <v>0</v>
      </c>
      <c r="EO223" s="225">
        <f>IFERROR(INDEX(RTO4CF,$EL223,'ANVA-MDS'!EC$7),0)</f>
        <v>0</v>
      </c>
      <c r="EP223" s="225">
        <f>IFERROR(INDEX(RTO4CF,$EL223,'ANVA-MDS'!ED$7),0)</f>
        <v>0</v>
      </c>
      <c r="EQ223" s="225">
        <f>IFERROR(INDEX(RTO4CF,$EL223,'ANVA-MDS'!EE$7),0)</f>
        <v>0</v>
      </c>
      <c r="ER223" s="225">
        <f t="shared" si="527"/>
        <v>0</v>
      </c>
      <c r="ES223" s="225">
        <f t="shared" si="528"/>
        <v>0</v>
      </c>
      <c r="ET223" s="212"/>
      <c r="EU223" s="212"/>
      <c r="EV223" s="212"/>
      <c r="EW223" s="214"/>
      <c r="EX223" s="225">
        <f t="shared" si="529"/>
        <v>0</v>
      </c>
      <c r="EY223" s="214"/>
      <c r="EZ223" s="214"/>
    </row>
    <row r="224" spans="9:156" ht="12.75" customHeight="1" x14ac:dyDescent="0.25">
      <c r="J224" s="228">
        <v>50</v>
      </c>
      <c r="K224" s="229">
        <f t="shared" si="673"/>
        <v>0</v>
      </c>
      <c r="L224" s="230">
        <f t="shared" si="674"/>
        <v>0</v>
      </c>
      <c r="M224" s="230" t="str">
        <f t="shared" si="678"/>
        <v>ns</v>
      </c>
      <c r="N224" s="230" t="str">
        <f t="shared" si="678"/>
        <v>ns</v>
      </c>
      <c r="O224" s="230" t="str">
        <f t="shared" si="678"/>
        <v>ns</v>
      </c>
      <c r="P224" s="230" t="str">
        <f t="shared" si="678"/>
        <v>ns</v>
      </c>
      <c r="Q224" s="230" t="str">
        <f t="shared" si="678"/>
        <v>ns</v>
      </c>
      <c r="R224" s="230" t="str">
        <f t="shared" si="678"/>
        <v>ns</v>
      </c>
      <c r="S224" s="230" t="str">
        <f t="shared" si="678"/>
        <v>ns</v>
      </c>
      <c r="T224" s="230" t="str">
        <f t="shared" si="678"/>
        <v>ns</v>
      </c>
      <c r="U224" s="230" t="str">
        <f t="shared" si="678"/>
        <v>ns</v>
      </c>
      <c r="V224" s="230" t="str">
        <f t="shared" si="678"/>
        <v>ns</v>
      </c>
      <c r="W224" s="230" t="str">
        <f t="shared" si="679"/>
        <v>ns</v>
      </c>
      <c r="X224" s="230" t="str">
        <f t="shared" si="679"/>
        <v>ns</v>
      </c>
      <c r="Y224" s="230" t="str">
        <f t="shared" si="679"/>
        <v>ns</v>
      </c>
      <c r="Z224" s="230" t="str">
        <f t="shared" si="679"/>
        <v>ns</v>
      </c>
      <c r="AA224" s="230" t="str">
        <f t="shared" si="679"/>
        <v>ns</v>
      </c>
      <c r="AB224" s="230" t="str">
        <f t="shared" si="679"/>
        <v>ns</v>
      </c>
      <c r="AC224" s="230" t="str">
        <f t="shared" si="679"/>
        <v>ns</v>
      </c>
      <c r="AD224" s="230" t="str">
        <f t="shared" si="679"/>
        <v>ns</v>
      </c>
      <c r="AE224" s="230" t="str">
        <f t="shared" si="679"/>
        <v>ns</v>
      </c>
      <c r="AF224" s="230" t="str">
        <f t="shared" si="679"/>
        <v>ns</v>
      </c>
      <c r="AG224" s="230" t="str">
        <f t="shared" si="680"/>
        <v>ns</v>
      </c>
      <c r="AH224" s="230" t="str">
        <f t="shared" si="680"/>
        <v>ns</v>
      </c>
      <c r="AI224" s="230" t="str">
        <f t="shared" si="680"/>
        <v>ns</v>
      </c>
      <c r="AJ224" s="230" t="str">
        <f t="shared" si="680"/>
        <v>ns</v>
      </c>
      <c r="AK224" s="230" t="str">
        <f t="shared" si="680"/>
        <v>ns</v>
      </c>
      <c r="AL224" s="230" t="str">
        <f t="shared" si="680"/>
        <v>ns</v>
      </c>
      <c r="AM224" s="230" t="str">
        <f t="shared" si="680"/>
        <v>ns</v>
      </c>
      <c r="AN224" s="230" t="str">
        <f t="shared" si="680"/>
        <v>ns</v>
      </c>
      <c r="AO224" s="230" t="str">
        <f t="shared" si="680"/>
        <v>ns</v>
      </c>
      <c r="AP224" s="230" t="str">
        <f t="shared" si="680"/>
        <v>ns</v>
      </c>
      <c r="AQ224" s="230" t="str">
        <f t="shared" si="681"/>
        <v>ns</v>
      </c>
      <c r="AR224" s="230" t="str">
        <f t="shared" si="681"/>
        <v>ns</v>
      </c>
      <c r="AS224" s="230" t="str">
        <f t="shared" si="681"/>
        <v>ns</v>
      </c>
      <c r="AT224" s="230" t="str">
        <f t="shared" si="681"/>
        <v>ns</v>
      </c>
      <c r="AU224" s="230" t="str">
        <f t="shared" si="681"/>
        <v>ns</v>
      </c>
      <c r="AV224" s="230" t="str">
        <f t="shared" si="681"/>
        <v>ns</v>
      </c>
      <c r="AW224" s="230" t="str">
        <f t="shared" si="681"/>
        <v>ns</v>
      </c>
      <c r="AX224" s="230" t="str">
        <f t="shared" si="681"/>
        <v>ns</v>
      </c>
      <c r="AY224" s="230" t="str">
        <f t="shared" si="681"/>
        <v>ns</v>
      </c>
      <c r="AZ224" s="230" t="str">
        <f t="shared" si="681"/>
        <v>ns</v>
      </c>
      <c r="BA224" s="230" t="str">
        <f t="shared" si="682"/>
        <v>ns</v>
      </c>
      <c r="BB224" s="230" t="str">
        <f t="shared" si="682"/>
        <v>ns</v>
      </c>
      <c r="BC224" s="230" t="str">
        <f t="shared" si="682"/>
        <v>ns</v>
      </c>
      <c r="BD224" s="230" t="str">
        <f t="shared" si="682"/>
        <v>ns</v>
      </c>
      <c r="BE224" s="230" t="str">
        <f t="shared" si="682"/>
        <v>ns</v>
      </c>
      <c r="BF224" s="230" t="str">
        <f t="shared" si="682"/>
        <v>ns</v>
      </c>
      <c r="BG224" s="230" t="str">
        <f t="shared" si="682"/>
        <v>ns</v>
      </c>
      <c r="BH224" s="230" t="str">
        <f t="shared" si="682"/>
        <v>ns</v>
      </c>
      <c r="BI224" s="230" t="str">
        <f t="shared" si="682"/>
        <v>ns</v>
      </c>
      <c r="BJ224" s="230" t="str">
        <f t="shared" si="682"/>
        <v>ns</v>
      </c>
      <c r="BS224" s="197"/>
      <c r="BT224" s="197"/>
      <c r="BV224" s="228">
        <v>50</v>
      </c>
      <c r="BW224" s="229">
        <f t="shared" si="675"/>
        <v>0</v>
      </c>
      <c r="BX224" s="230">
        <f t="shared" si="676"/>
        <v>0</v>
      </c>
      <c r="BY224" s="231" t="str">
        <f t="shared" si="683"/>
        <v>s</v>
      </c>
      <c r="BZ224" s="231" t="str">
        <f t="shared" si="683"/>
        <v>s</v>
      </c>
      <c r="CA224" s="231" t="str">
        <f t="shared" si="683"/>
        <v>s</v>
      </c>
      <c r="CB224" s="231" t="str">
        <f t="shared" si="683"/>
        <v>s</v>
      </c>
      <c r="CC224" s="231" t="str">
        <f t="shared" si="683"/>
        <v>s</v>
      </c>
      <c r="CD224" s="231" t="str">
        <f t="shared" si="683"/>
        <v>s</v>
      </c>
      <c r="CE224" s="231" t="str">
        <f t="shared" si="683"/>
        <v>s</v>
      </c>
      <c r="CF224" s="231" t="str">
        <f t="shared" si="683"/>
        <v>s</v>
      </c>
      <c r="CG224" s="231" t="str">
        <f t="shared" si="683"/>
        <v>s</v>
      </c>
      <c r="CH224" s="231" t="str">
        <f t="shared" si="683"/>
        <v>s</v>
      </c>
      <c r="CI224" s="231" t="str">
        <f t="shared" si="684"/>
        <v>s</v>
      </c>
      <c r="CJ224" s="231" t="str">
        <f t="shared" si="684"/>
        <v>s</v>
      </c>
      <c r="CK224" s="231" t="str">
        <f t="shared" si="684"/>
        <v>s</v>
      </c>
      <c r="CL224" s="231" t="str">
        <f t="shared" si="684"/>
        <v>s</v>
      </c>
      <c r="CM224" s="231" t="str">
        <f t="shared" si="684"/>
        <v>s</v>
      </c>
      <c r="CN224" s="231" t="str">
        <f t="shared" si="684"/>
        <v>s</v>
      </c>
      <c r="CO224" s="231" t="str">
        <f t="shared" si="684"/>
        <v>s</v>
      </c>
      <c r="CP224" s="231" t="str">
        <f t="shared" si="684"/>
        <v>s</v>
      </c>
      <c r="CQ224" s="231" t="str">
        <f t="shared" si="684"/>
        <v>s</v>
      </c>
      <c r="CR224" s="231" t="str">
        <f t="shared" si="684"/>
        <v>s</v>
      </c>
      <c r="CS224" s="231" t="str">
        <f t="shared" si="685"/>
        <v>s</v>
      </c>
      <c r="CT224" s="231" t="str">
        <f t="shared" si="685"/>
        <v>s</v>
      </c>
      <c r="CU224" s="231" t="str">
        <f t="shared" si="685"/>
        <v>s</v>
      </c>
      <c r="CV224" s="231" t="str">
        <f t="shared" si="685"/>
        <v>s</v>
      </c>
      <c r="CW224" s="231" t="str">
        <f t="shared" si="685"/>
        <v>s</v>
      </c>
      <c r="CX224" s="231" t="str">
        <f t="shared" si="685"/>
        <v>s</v>
      </c>
      <c r="CY224" s="231" t="str">
        <f t="shared" si="685"/>
        <v>s</v>
      </c>
      <c r="CZ224" s="231" t="str">
        <f t="shared" si="685"/>
        <v>s</v>
      </c>
      <c r="DA224" s="231" t="str">
        <f t="shared" si="685"/>
        <v>s</v>
      </c>
      <c r="DB224" s="231" t="str">
        <f t="shared" si="685"/>
        <v>s</v>
      </c>
      <c r="DC224" s="231" t="str">
        <f t="shared" si="686"/>
        <v>s</v>
      </c>
      <c r="DD224" s="231" t="str">
        <f t="shared" si="686"/>
        <v>ns</v>
      </c>
      <c r="DE224" s="231" t="str">
        <f t="shared" si="686"/>
        <v>ns</v>
      </c>
      <c r="DF224" s="231" t="str">
        <f t="shared" si="686"/>
        <v>ns</v>
      </c>
      <c r="DG224" s="231" t="str">
        <f t="shared" si="686"/>
        <v>ns</v>
      </c>
      <c r="DH224" s="231" t="str">
        <f t="shared" si="686"/>
        <v>ns</v>
      </c>
      <c r="DI224" s="231" t="str">
        <f t="shared" si="686"/>
        <v>ns</v>
      </c>
      <c r="DJ224" s="231" t="str">
        <f t="shared" si="686"/>
        <v>ns</v>
      </c>
      <c r="DK224" s="231" t="str">
        <f t="shared" si="686"/>
        <v>ns</v>
      </c>
      <c r="DL224" s="231" t="str">
        <f t="shared" si="686"/>
        <v>ns</v>
      </c>
      <c r="DM224" s="231" t="str">
        <f t="shared" si="687"/>
        <v>ns</v>
      </c>
      <c r="DN224" s="231" t="str">
        <f t="shared" si="687"/>
        <v>ns</v>
      </c>
      <c r="DO224" s="231" t="str">
        <f t="shared" si="687"/>
        <v>ns</v>
      </c>
      <c r="DP224" s="231" t="str">
        <f t="shared" si="687"/>
        <v>ns</v>
      </c>
      <c r="DQ224" s="231" t="str">
        <f t="shared" si="687"/>
        <v>ns</v>
      </c>
      <c r="DR224" s="231" t="str">
        <f t="shared" si="687"/>
        <v>ns</v>
      </c>
      <c r="DS224" s="231" t="str">
        <f t="shared" si="687"/>
        <v>ns</v>
      </c>
      <c r="DT224" s="231" t="str">
        <f t="shared" si="687"/>
        <v>ns</v>
      </c>
      <c r="DU224" s="231" t="str">
        <f t="shared" si="687"/>
        <v>ns</v>
      </c>
      <c r="DV224" s="231" t="str">
        <f t="shared" si="687"/>
        <v>ns</v>
      </c>
      <c r="DW224" s="232"/>
      <c r="DX224" s="232"/>
      <c r="DZ224" s="213" t="s">
        <v>309</v>
      </c>
      <c r="EA224" s="225"/>
      <c r="EB224" s="225">
        <f>COUNTIFS(EB174:EB223,"&gt;1")</f>
        <v>0</v>
      </c>
      <c r="EC224" s="225">
        <f>COUNTIFS(EC174:EC223,"&gt;1")</f>
        <v>0</v>
      </c>
      <c r="ED224" s="225">
        <f>COUNTIFS(ED174:ED223,"&gt;1")</f>
        <v>0</v>
      </c>
      <c r="EE224" s="225">
        <f>COUNTIFS(EE174:EE223,"&gt;1")</f>
        <v>0</v>
      </c>
      <c r="EF224" s="250">
        <f>IF(EF174=0,0,IF(COUNTIFS(EB174:EE223,"&gt;1")&lt;&gt;EF174*EB224,0,1))</f>
        <v>0</v>
      </c>
      <c r="EG224" s="225"/>
      <c r="EH224" s="225"/>
      <c r="EI224" s="212"/>
      <c r="EJ224" s="212"/>
      <c r="EK224" s="214"/>
      <c r="EL224" s="213" t="s">
        <v>309</v>
      </c>
      <c r="EM224" s="225"/>
      <c r="EN224" s="225">
        <f>COUNTIFS(EN174:EN223,"&gt;1")</f>
        <v>31</v>
      </c>
      <c r="EO224" s="225">
        <f>COUNTIFS(EO174:EO223,"&gt;1")</f>
        <v>31</v>
      </c>
      <c r="EP224" s="225">
        <f>COUNTIFS(EP174:EP223,"&gt;1")</f>
        <v>31</v>
      </c>
      <c r="EQ224" s="225">
        <f>COUNTIFS(EQ174:EQ223,"&gt;1")</f>
        <v>0</v>
      </c>
      <c r="ER224" s="250">
        <f>IF(ER174=0,0,IF(COUNTIFS(EN174:EQ223,"&gt;1")&lt;&gt;ER174*EN224,0,1))</f>
        <v>1</v>
      </c>
      <c r="ES224" s="225"/>
      <c r="ET224" s="214"/>
      <c r="EU224" s="214"/>
      <c r="EV224" s="214"/>
      <c r="EW224" s="214"/>
      <c r="EX224" s="225"/>
      <c r="EY224" s="214"/>
      <c r="EZ224" s="214"/>
    </row>
    <row r="225" spans="1:156" ht="12.75" customHeight="1" x14ac:dyDescent="0.25">
      <c r="K225" s="243"/>
      <c r="DZ225" s="211" t="s">
        <v>261</v>
      </c>
      <c r="EA225" s="211"/>
      <c r="EB225" s="226">
        <f>IFERROR(SUMIFS(EB174:EB223,EB174:EB223,"&gt;1"),0)</f>
        <v>0</v>
      </c>
      <c r="EC225" s="226">
        <f>IFERROR(SUMIFS(EC174:EC223,EC174:EC223,"&gt;1"),0)</f>
        <v>0</v>
      </c>
      <c r="ED225" s="226">
        <f>IFERROR(SUMIFS(ED174:ED223,ED174:ED223,"&gt;1"),0)</f>
        <v>0</v>
      </c>
      <c r="EE225" s="226">
        <f>IFERROR(SUMIFS(EE174:EE223,EE174:EE223,"&gt;1"),0)</f>
        <v>0</v>
      </c>
      <c r="EF225" s="212"/>
      <c r="EG225" s="212"/>
      <c r="EH225" s="212"/>
      <c r="EI225" s="212"/>
      <c r="EJ225" s="212"/>
      <c r="EK225" s="214"/>
      <c r="EL225" s="211" t="s">
        <v>261</v>
      </c>
      <c r="EM225" s="211"/>
      <c r="EN225" s="226">
        <f>IFERROR(SUMIFS(EN174:EN223,EN174:EN223,"&gt;1"),0)</f>
        <v>78865.573099415182</v>
      </c>
      <c r="EO225" s="226">
        <f>IFERROR(SUMIFS(EO174:EO223,EO174:EO223,"&gt;1"),0)</f>
        <v>75949.31578947368</v>
      </c>
      <c r="EP225" s="226">
        <f>IFERROR(SUMIFS(EP174:EP223,EP174:EP223,"&gt;1"),0)</f>
        <v>78773.988304093582</v>
      </c>
      <c r="EQ225" s="226">
        <f>IFERROR(SUMIFS(EQ174:EQ223,EQ174:EQ223,"&gt;1"),0)</f>
        <v>0</v>
      </c>
      <c r="ER225" s="212"/>
      <c r="ES225" s="212"/>
      <c r="ET225" s="214"/>
      <c r="EU225" s="214"/>
      <c r="EV225" s="214"/>
      <c r="EW225" s="214"/>
      <c r="EX225" s="212"/>
      <c r="EY225" s="214"/>
      <c r="EZ225" s="214"/>
    </row>
    <row r="226" spans="1:156" ht="12.75" customHeight="1" x14ac:dyDescent="0.25">
      <c r="DZ226" s="214"/>
      <c r="EA226" s="214"/>
      <c r="EB226" s="214"/>
      <c r="EC226" s="214"/>
      <c r="ED226" s="214"/>
      <c r="EE226" s="214"/>
      <c r="EF226" s="214"/>
      <c r="EG226" s="214"/>
      <c r="EH226" s="214"/>
      <c r="EI226" s="214"/>
      <c r="EJ226" s="214"/>
      <c r="EK226" s="214"/>
      <c r="EL226" s="214"/>
      <c r="EM226" s="214"/>
      <c r="EN226" s="214"/>
      <c r="EO226" s="214"/>
      <c r="EP226" s="214"/>
      <c r="EQ226" s="214"/>
      <c r="ER226" s="214"/>
      <c r="ES226" s="214"/>
      <c r="ET226" s="214"/>
      <c r="EU226" s="214"/>
      <c r="EV226" s="214"/>
      <c r="EW226" s="214"/>
      <c r="EX226" s="214"/>
      <c r="EY226" s="214"/>
      <c r="EZ226" s="214"/>
    </row>
    <row r="227" spans="1:156" ht="12.75" customHeight="1" x14ac:dyDescent="0.25">
      <c r="A227" s="197"/>
      <c r="B227" s="273"/>
      <c r="DZ227" s="214"/>
      <c r="EA227" s="214"/>
      <c r="EB227" s="214"/>
      <c r="EC227" s="214"/>
      <c r="ED227" s="214"/>
      <c r="EE227" s="214"/>
      <c r="EF227" s="214"/>
      <c r="EG227" s="214"/>
      <c r="EH227" s="214"/>
      <c r="EI227" s="214"/>
      <c r="EJ227" s="214"/>
      <c r="EK227" s="214"/>
      <c r="EL227" s="214"/>
      <c r="EM227" s="214"/>
      <c r="EN227" s="214"/>
      <c r="EO227" s="214"/>
      <c r="EP227" s="214"/>
      <c r="EQ227" s="214"/>
      <c r="ER227" s="214"/>
      <c r="ES227" s="214"/>
      <c r="ET227" s="214"/>
      <c r="EU227" s="214"/>
      <c r="EV227" s="214"/>
      <c r="EW227" s="214"/>
      <c r="EX227" s="214"/>
      <c r="EY227" s="214"/>
      <c r="EZ227" s="214"/>
    </row>
    <row r="228" spans="1:156" ht="12.75" customHeight="1" x14ac:dyDescent="0.25">
      <c r="A228" s="243"/>
      <c r="DZ228" s="214"/>
      <c r="EA228" s="214"/>
      <c r="EB228" s="214"/>
      <c r="EC228" s="214"/>
      <c r="ED228" s="214"/>
      <c r="EE228" s="214"/>
      <c r="EF228" s="214"/>
      <c r="EG228" s="214"/>
      <c r="EH228" s="214"/>
      <c r="EI228" s="214"/>
      <c r="EJ228" s="214"/>
      <c r="EK228" s="214"/>
      <c r="EL228" s="214"/>
      <c r="EM228" s="214"/>
      <c r="EN228" s="214"/>
      <c r="EO228" s="214"/>
      <c r="EP228" s="214"/>
      <c r="EQ228" s="214"/>
      <c r="ER228" s="214"/>
      <c r="ES228" s="214"/>
      <c r="ET228" s="214"/>
      <c r="EU228" s="214"/>
      <c r="EV228" s="214"/>
      <c r="EW228" s="214"/>
      <c r="EX228" s="214"/>
      <c r="EY228" s="214"/>
      <c r="EZ228" s="214"/>
    </row>
    <row r="229" spans="1:156" ht="12.75" customHeight="1" x14ac:dyDescent="0.25">
      <c r="A229" s="243"/>
      <c r="DZ229" s="214"/>
      <c r="EA229" s="214"/>
      <c r="EB229" s="214"/>
      <c r="EC229" s="214"/>
      <c r="ED229" s="214"/>
      <c r="EE229" s="214"/>
      <c r="EF229" s="214"/>
      <c r="EG229" s="214"/>
      <c r="EH229" s="214"/>
      <c r="EI229" s="214"/>
      <c r="EJ229" s="214"/>
      <c r="EK229" s="214"/>
      <c r="EL229" s="214"/>
      <c r="EM229" s="214"/>
      <c r="EN229" s="214"/>
      <c r="EO229" s="214"/>
      <c r="EP229" s="214"/>
      <c r="EQ229" s="214"/>
      <c r="ER229" s="214"/>
      <c r="ES229" s="214"/>
      <c r="ET229" s="214"/>
      <c r="EU229" s="214"/>
      <c r="EV229" s="214"/>
      <c r="EW229" s="214"/>
      <c r="EX229" s="214"/>
      <c r="EY229" s="214"/>
      <c r="EZ229" s="214"/>
    </row>
    <row r="235" spans="1:156" ht="12.75" customHeight="1" x14ac:dyDescent="0.25">
      <c r="I235" s="197"/>
      <c r="J235" s="197"/>
      <c r="K235" s="197"/>
    </row>
    <row r="242" spans="8:154" ht="12.75" customHeight="1" x14ac:dyDescent="0.25">
      <c r="BK242" s="243"/>
      <c r="BL242" s="243"/>
      <c r="BM242" s="243"/>
      <c r="BN242" s="243"/>
      <c r="BO242" s="243"/>
      <c r="BP242" s="243"/>
      <c r="BQ242" s="243"/>
      <c r="BR242" s="243"/>
      <c r="BS242" s="243"/>
      <c r="BT242" s="243"/>
      <c r="BU242" s="243"/>
      <c r="BV242" s="243"/>
      <c r="BW242" s="243"/>
      <c r="BX242" s="243"/>
      <c r="BY242" s="243"/>
      <c r="BZ242" s="243"/>
      <c r="CA242" s="243"/>
      <c r="CB242" s="243"/>
      <c r="CC242" s="243"/>
      <c r="CD242" s="243"/>
      <c r="CE242" s="243"/>
      <c r="CF242" s="243"/>
      <c r="CG242" s="243"/>
      <c r="CH242" s="243"/>
      <c r="CI242" s="243"/>
      <c r="CJ242" s="243"/>
      <c r="CK242" s="243"/>
      <c r="CL242" s="243"/>
      <c r="CM242" s="243"/>
      <c r="CN242" s="243"/>
      <c r="CO242" s="243"/>
      <c r="CP242" s="243"/>
      <c r="CQ242" s="243"/>
      <c r="CR242" s="243"/>
      <c r="CS242" s="243"/>
      <c r="CT242" s="243"/>
      <c r="CU242" s="243"/>
      <c r="CV242" s="243"/>
      <c r="CW242" s="243"/>
      <c r="CX242" s="243"/>
      <c r="CY242" s="243"/>
      <c r="CZ242" s="243"/>
      <c r="DA242" s="243"/>
      <c r="DB242" s="243"/>
      <c r="DC242" s="243"/>
      <c r="DD242" s="243"/>
      <c r="DE242" s="243"/>
      <c r="DF242" s="243"/>
      <c r="DG242" s="243"/>
      <c r="DH242" s="243"/>
      <c r="DI242" s="243"/>
      <c r="DJ242" s="243"/>
      <c r="DK242" s="243"/>
      <c r="DL242" s="243"/>
      <c r="DM242" s="243"/>
      <c r="DN242" s="243"/>
      <c r="DO242" s="243"/>
      <c r="DP242" s="243"/>
      <c r="DQ242" s="243"/>
      <c r="DR242" s="243"/>
      <c r="DS242" s="243"/>
      <c r="DT242" s="243"/>
      <c r="DU242" s="243"/>
      <c r="DV242" s="243"/>
      <c r="DW242" s="243"/>
      <c r="DX242" s="243"/>
      <c r="DY242" s="243"/>
      <c r="DZ242" s="243"/>
      <c r="EA242" s="243"/>
      <c r="EB242" s="243"/>
      <c r="EC242" s="243"/>
      <c r="ED242" s="243"/>
      <c r="EE242" s="243"/>
      <c r="EF242" s="243"/>
      <c r="EG242" s="243"/>
      <c r="EH242" s="243"/>
      <c r="EI242" s="243"/>
      <c r="EJ242" s="243"/>
      <c r="EK242" s="243"/>
      <c r="EL242" s="243"/>
      <c r="EM242" s="243"/>
      <c r="EN242" s="243"/>
      <c r="EO242" s="243"/>
      <c r="EP242" s="243"/>
      <c r="EQ242" s="243"/>
      <c r="ER242" s="243"/>
      <c r="ES242" s="243"/>
      <c r="ET242" s="243"/>
      <c r="EU242" s="243"/>
      <c r="EV242" s="243"/>
      <c r="EW242" s="243"/>
      <c r="EX242" s="243"/>
    </row>
    <row r="245" spans="8:154" ht="12.75" customHeight="1" x14ac:dyDescent="0.25">
      <c r="H245" s="243"/>
      <c r="BK245" s="197"/>
      <c r="BL245" s="197"/>
      <c r="BM245" s="197"/>
      <c r="BN245" s="197"/>
      <c r="BO245" s="197"/>
      <c r="BP245" s="197"/>
      <c r="BQ245" s="197"/>
      <c r="BR245" s="197"/>
      <c r="BS245" s="197"/>
      <c r="BT245" s="197"/>
      <c r="BU245" s="197"/>
      <c r="BV245" s="197"/>
      <c r="BW245" s="197"/>
      <c r="BX245" s="197"/>
      <c r="BY245" s="197"/>
      <c r="BZ245" s="197"/>
      <c r="CA245" s="197"/>
      <c r="CB245" s="197"/>
      <c r="CC245" s="197"/>
      <c r="CD245" s="197"/>
      <c r="CE245" s="197"/>
      <c r="CF245" s="197"/>
      <c r="CG245" s="197"/>
      <c r="CH245" s="197"/>
      <c r="CI245" s="197"/>
      <c r="CJ245" s="197"/>
      <c r="CK245" s="197"/>
      <c r="CL245" s="197"/>
      <c r="CM245" s="197"/>
      <c r="CN245" s="197"/>
      <c r="CO245" s="197"/>
      <c r="CP245" s="197"/>
      <c r="CQ245" s="197"/>
      <c r="CR245" s="197"/>
      <c r="CS245" s="197"/>
      <c r="CT245" s="197"/>
      <c r="CU245" s="197"/>
      <c r="CV245" s="197"/>
      <c r="CW245" s="197"/>
      <c r="CX245" s="197"/>
      <c r="CY245" s="197"/>
      <c r="CZ245" s="197"/>
      <c r="DA245" s="197"/>
      <c r="DB245" s="197"/>
      <c r="DC245" s="197"/>
      <c r="DD245" s="197"/>
      <c r="DE245" s="197"/>
      <c r="DF245" s="197"/>
      <c r="DG245" s="197"/>
      <c r="DH245" s="197"/>
      <c r="DI245" s="197"/>
      <c r="DJ245" s="197"/>
      <c r="DK245" s="197"/>
      <c r="DL245" s="197"/>
      <c r="DM245" s="197"/>
      <c r="DN245" s="197"/>
      <c r="DO245" s="197"/>
      <c r="DP245" s="197"/>
      <c r="DQ245" s="197"/>
      <c r="DR245" s="197"/>
      <c r="DS245" s="197"/>
      <c r="DT245" s="197"/>
      <c r="DU245" s="197"/>
      <c r="DV245" s="197"/>
      <c r="DW245" s="197"/>
      <c r="DX245" s="197"/>
      <c r="DY245" s="197"/>
      <c r="DZ245" s="197"/>
      <c r="EA245" s="197"/>
      <c r="EB245" s="197"/>
      <c r="EC245" s="197"/>
      <c r="ED245" s="197"/>
      <c r="EE245" s="197"/>
      <c r="EF245" s="197"/>
      <c r="EG245" s="197"/>
      <c r="EH245" s="197"/>
      <c r="EI245" s="197"/>
      <c r="EJ245" s="197"/>
      <c r="EK245" s="197"/>
      <c r="EL245" s="197"/>
      <c r="EM245" s="197"/>
      <c r="EN245" s="197"/>
      <c r="EO245" s="197"/>
      <c r="EP245" s="197"/>
      <c r="EQ245" s="197"/>
      <c r="ER245" s="197"/>
      <c r="ES245" s="197"/>
      <c r="ET245" s="197"/>
      <c r="EU245" s="197"/>
      <c r="EV245" s="197"/>
      <c r="EW245" s="197"/>
      <c r="EX245" s="197"/>
    </row>
    <row r="246" spans="8:154" ht="12.75" customHeight="1" x14ac:dyDescent="0.25">
      <c r="H246" s="243"/>
      <c r="BK246" s="243"/>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243"/>
      <c r="DI246" s="243"/>
      <c r="DJ246" s="243"/>
      <c r="DK246" s="243"/>
      <c r="DL246" s="243"/>
      <c r="DM246" s="243"/>
      <c r="DN246" s="243"/>
      <c r="DO246" s="243"/>
      <c r="DP246" s="243"/>
      <c r="DQ246" s="243"/>
      <c r="DR246" s="243"/>
      <c r="DS246" s="243"/>
      <c r="DT246" s="243"/>
      <c r="DU246" s="243"/>
      <c r="DV246" s="243"/>
      <c r="DW246" s="243"/>
      <c r="DX246" s="243"/>
      <c r="DY246" s="243"/>
      <c r="DZ246" s="243"/>
      <c r="EA246" s="243"/>
      <c r="EB246" s="243"/>
      <c r="EC246" s="243"/>
      <c r="ED246" s="243"/>
      <c r="EE246" s="243"/>
      <c r="EF246" s="243"/>
      <c r="EG246" s="243"/>
      <c r="EH246" s="243"/>
      <c r="EI246" s="243"/>
      <c r="EJ246" s="243"/>
      <c r="EK246" s="243"/>
      <c r="EL246" s="243"/>
      <c r="EM246" s="243"/>
      <c r="EN246" s="243"/>
      <c r="EO246" s="243"/>
      <c r="EP246" s="243"/>
      <c r="EQ246" s="243"/>
      <c r="ER246" s="243"/>
      <c r="ES246" s="243"/>
      <c r="ET246" s="243"/>
      <c r="EU246" s="243"/>
      <c r="EV246" s="243"/>
      <c r="EW246" s="243"/>
      <c r="EX246" s="243"/>
    </row>
    <row r="247" spans="8:154" ht="12.75" customHeight="1" x14ac:dyDescent="0.25">
      <c r="H247" s="243"/>
      <c r="BK247" s="243"/>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c r="CR247" s="243"/>
      <c r="CS247" s="243"/>
      <c r="CT247" s="243"/>
      <c r="CU247" s="243"/>
      <c r="CV247" s="243"/>
      <c r="CW247" s="243"/>
      <c r="CX247" s="243"/>
      <c r="CY247" s="243"/>
      <c r="CZ247" s="243"/>
      <c r="DA247" s="243"/>
      <c r="DB247" s="243"/>
      <c r="DC247" s="243"/>
      <c r="DD247" s="243"/>
      <c r="DE247" s="243"/>
      <c r="DF247" s="243"/>
      <c r="DG247" s="243"/>
      <c r="DH247" s="243"/>
      <c r="DI247" s="243"/>
      <c r="DJ247" s="243"/>
      <c r="DK247" s="243"/>
      <c r="DL247" s="243"/>
      <c r="DM247" s="243"/>
      <c r="DN247" s="243"/>
      <c r="DO247" s="243"/>
      <c r="DP247" s="243"/>
      <c r="DQ247" s="243"/>
      <c r="DR247" s="243"/>
      <c r="DS247" s="243"/>
      <c r="DT247" s="243"/>
      <c r="DU247" s="243"/>
      <c r="DV247" s="243"/>
      <c r="DW247" s="243"/>
      <c r="DX247" s="243"/>
      <c r="DY247" s="243"/>
      <c r="DZ247" s="243"/>
      <c r="EA247" s="243"/>
      <c r="EB247" s="243"/>
      <c r="EC247" s="243"/>
      <c r="ED247" s="243"/>
      <c r="EE247" s="243"/>
      <c r="EF247" s="243"/>
      <c r="EG247" s="243"/>
      <c r="EH247" s="243"/>
      <c r="EI247" s="243"/>
      <c r="EJ247" s="243"/>
      <c r="EK247" s="243"/>
      <c r="EL247" s="243"/>
      <c r="EM247" s="243"/>
      <c r="EN247" s="243"/>
      <c r="EO247" s="243"/>
      <c r="EP247" s="243"/>
      <c r="EQ247" s="243"/>
      <c r="ER247" s="243"/>
      <c r="ES247" s="243"/>
      <c r="ET247" s="243"/>
      <c r="EU247" s="243"/>
      <c r="EV247" s="243"/>
      <c r="EW247" s="243"/>
      <c r="EX247" s="243"/>
    </row>
    <row r="248" spans="8:154" ht="12.75" customHeight="1" x14ac:dyDescent="0.25">
      <c r="H248" s="243"/>
    </row>
  </sheetData>
  <pageMargins left="0.75" right="0.75" top="1" bottom="1" header="0" footer="0"/>
  <pageSetup paperSize="9"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selection activeCell="D14" sqref="D14"/>
    </sheetView>
  </sheetViews>
  <sheetFormatPr baseColWidth="10" defaultColWidth="14.42578125" defaultRowHeight="15" customHeight="1" x14ac:dyDescent="0.25"/>
  <cols>
    <col min="1" max="1" width="30.5703125" customWidth="1"/>
    <col min="2" max="2" width="23.5703125" customWidth="1"/>
    <col min="3" max="3" width="22.85546875" customWidth="1"/>
    <col min="4" max="4" width="20.85546875" customWidth="1"/>
    <col min="5" max="5" width="14.85546875" customWidth="1"/>
    <col min="6" max="6" width="11.42578125" customWidth="1"/>
    <col min="7" max="7" width="18.5703125" customWidth="1"/>
    <col min="8" max="8" width="11.42578125" customWidth="1"/>
    <col min="9" max="26" width="10.7109375" customWidth="1"/>
  </cols>
  <sheetData>
    <row r="1" spans="1:26" ht="15" customHeight="1" x14ac:dyDescent="0.25">
      <c r="A1" s="127" t="s">
        <v>316</v>
      </c>
      <c r="B1" s="128"/>
      <c r="C1" s="128"/>
      <c r="D1" s="128"/>
      <c r="E1" s="128"/>
      <c r="F1" s="128"/>
      <c r="G1" s="128"/>
      <c r="H1" s="128"/>
      <c r="I1" s="2"/>
      <c r="J1" s="2"/>
      <c r="K1" s="2"/>
      <c r="L1" s="2"/>
      <c r="M1" s="2"/>
      <c r="N1" s="2"/>
      <c r="O1" s="2"/>
      <c r="P1" s="2"/>
      <c r="Q1" s="2"/>
      <c r="R1" s="2"/>
      <c r="S1" s="2"/>
      <c r="T1" s="2"/>
      <c r="U1" s="2"/>
      <c r="V1" s="2"/>
      <c r="W1" s="2"/>
      <c r="X1" s="2"/>
      <c r="Y1" s="2"/>
      <c r="Z1" s="2"/>
    </row>
    <row r="2" spans="1:26" ht="15" customHeight="1" x14ac:dyDescent="0.25">
      <c r="A2" s="131" t="s">
        <v>368</v>
      </c>
      <c r="B2" s="128"/>
      <c r="C2" s="128"/>
      <c r="D2" s="128"/>
      <c r="E2" s="128"/>
      <c r="F2" s="128"/>
      <c r="G2" s="128"/>
      <c r="H2" s="128"/>
      <c r="I2" s="2"/>
      <c r="J2" s="2"/>
      <c r="K2" s="2"/>
      <c r="L2" s="2"/>
      <c r="M2" s="2"/>
      <c r="N2" s="2"/>
      <c r="O2" s="2"/>
      <c r="P2" s="2"/>
      <c r="Q2" s="2"/>
      <c r="R2" s="2"/>
      <c r="S2" s="2"/>
      <c r="T2" s="2"/>
      <c r="U2" s="2"/>
      <c r="V2" s="2"/>
      <c r="W2" s="2"/>
      <c r="X2" s="2"/>
      <c r="Y2" s="2"/>
      <c r="Z2" s="2"/>
    </row>
    <row r="3" spans="1:26" ht="15" customHeight="1" x14ac:dyDescent="0.25">
      <c r="A3" s="183" t="s">
        <v>103</v>
      </c>
      <c r="B3" s="128"/>
      <c r="C3" s="128"/>
      <c r="D3" s="128"/>
      <c r="E3" s="128"/>
      <c r="F3" s="128"/>
      <c r="G3" s="128"/>
      <c r="H3" s="128"/>
      <c r="I3" s="2"/>
      <c r="J3" s="2"/>
      <c r="K3" s="2"/>
      <c r="L3" s="2"/>
      <c r="M3" s="2"/>
      <c r="N3" s="2"/>
      <c r="O3" s="2"/>
      <c r="P3" s="2"/>
      <c r="Q3" s="2"/>
      <c r="R3" s="2"/>
      <c r="S3" s="2"/>
      <c r="T3" s="2"/>
      <c r="U3" s="2"/>
      <c r="V3" s="2"/>
      <c r="W3" s="2"/>
      <c r="X3" s="2"/>
      <c r="Y3" s="2"/>
      <c r="Z3" s="2"/>
    </row>
    <row r="4" spans="1:26" ht="15" customHeight="1" x14ac:dyDescent="0.25">
      <c r="A4" s="274" t="str">
        <f>IF('ANVA-MDS'!EF58&lt;&gt;1,"Error en los datos SIN FUNGICIDA !!!",IF('ANVA-MDS'!ER58&lt;&gt;1,"Error en los datos CON fungicida !!!",""))</f>
        <v>Error en los datos SIN FUNGICIDA !!!</v>
      </c>
      <c r="B4" s="128"/>
      <c r="C4" s="128"/>
      <c r="D4" s="128"/>
      <c r="E4" s="128"/>
      <c r="F4" s="128"/>
      <c r="G4" s="128"/>
      <c r="H4" s="128"/>
      <c r="I4" s="2"/>
      <c r="J4" s="2"/>
      <c r="K4" s="2"/>
      <c r="L4" s="2"/>
      <c r="M4" s="2"/>
      <c r="N4" s="2"/>
      <c r="O4" s="2"/>
      <c r="P4" s="2"/>
      <c r="Q4" s="2"/>
      <c r="R4" s="2"/>
      <c r="S4" s="2"/>
      <c r="T4" s="2"/>
      <c r="U4" s="2"/>
      <c r="V4" s="2"/>
      <c r="W4" s="2"/>
      <c r="X4" s="2"/>
      <c r="Y4" s="2"/>
      <c r="Z4" s="2"/>
    </row>
    <row r="5" spans="1:26" ht="15" customHeight="1" x14ac:dyDescent="0.25">
      <c r="A5" s="136" t="str">
        <f>MID(Fechas!$C$4,1,FIND(" SIN",Fechas!$C$4))</f>
        <v xml:space="preserve">1º ÉPOCA: CICLO LARGO </v>
      </c>
      <c r="B5" s="137"/>
      <c r="C5" s="137"/>
      <c r="D5" s="137"/>
      <c r="E5" s="137"/>
      <c r="F5" s="137"/>
      <c r="G5" s="275"/>
      <c r="H5" s="128"/>
      <c r="I5" s="2"/>
      <c r="J5" s="2"/>
      <c r="K5" s="2"/>
      <c r="L5" s="2"/>
      <c r="M5" s="2"/>
      <c r="N5" s="2"/>
      <c r="O5" s="2"/>
      <c r="P5" s="2"/>
      <c r="Q5" s="2"/>
      <c r="R5" s="2"/>
      <c r="S5" s="2"/>
      <c r="T5" s="2"/>
      <c r="U5" s="2"/>
      <c r="V5" s="2"/>
      <c r="W5" s="2"/>
      <c r="X5" s="2"/>
      <c r="Y5" s="2"/>
      <c r="Z5" s="2"/>
    </row>
    <row r="6" spans="1:26" ht="15" customHeight="1" x14ac:dyDescent="0.25">
      <c r="A6" s="128" t="s">
        <v>317</v>
      </c>
      <c r="B6" s="276" t="s">
        <v>272</v>
      </c>
      <c r="C6" s="276" t="s">
        <v>273</v>
      </c>
      <c r="D6" s="276" t="s">
        <v>274</v>
      </c>
      <c r="E6" s="277" t="s">
        <v>275</v>
      </c>
      <c r="F6" s="276" t="s">
        <v>276</v>
      </c>
      <c r="G6" s="276" t="s">
        <v>318</v>
      </c>
      <c r="H6" s="128"/>
      <c r="I6" s="2"/>
      <c r="J6" s="2"/>
      <c r="K6" s="2"/>
      <c r="L6" s="2"/>
      <c r="M6" s="2"/>
      <c r="N6" s="2"/>
      <c r="O6" s="2"/>
      <c r="P6" s="2"/>
      <c r="Q6" s="2"/>
      <c r="R6" s="2"/>
      <c r="S6" s="2"/>
      <c r="T6" s="2"/>
      <c r="U6" s="2"/>
      <c r="V6" s="2"/>
      <c r="W6" s="2"/>
      <c r="X6" s="2"/>
      <c r="Y6" s="2"/>
      <c r="Z6" s="2"/>
    </row>
    <row r="7" spans="1:26" ht="15" customHeight="1" x14ac:dyDescent="0.25">
      <c r="A7" s="278" t="s">
        <v>319</v>
      </c>
      <c r="B7" s="161" t="str">
        <f>'ANVA-MDS'!EZ22</f>
        <v>sd</v>
      </c>
      <c r="C7" s="188" t="str">
        <f>'ANVA-MDS'!EZ25</f>
        <v>sd</v>
      </c>
      <c r="D7" s="188" t="str">
        <f>IFERROR(C7/B7,"sd")</f>
        <v>sd</v>
      </c>
      <c r="E7" s="187" t="str">
        <f>IFERROR(D7/D8,"sd")</f>
        <v>sd</v>
      </c>
      <c r="F7" s="239" t="str">
        <f>IFERROR(FDIST(E7,B7,B11),"sd")</f>
        <v>sd</v>
      </c>
      <c r="G7" s="161">
        <v>0.05</v>
      </c>
      <c r="H7" s="189" t="str">
        <f>IF(F7&gt;G7,"ns",IF(F7&lt;0.001,"***",IF(F7&lt;0.01,"**",IF(F7&lt;0.05,"*",""))))</f>
        <v>ns</v>
      </c>
      <c r="I7" s="2"/>
      <c r="J7" s="2"/>
      <c r="K7" s="2"/>
      <c r="L7" s="2"/>
      <c r="M7" s="2"/>
      <c r="N7" s="2"/>
      <c r="O7" s="2"/>
      <c r="P7" s="2"/>
      <c r="Q7" s="2"/>
      <c r="R7" s="2"/>
      <c r="S7" s="2"/>
      <c r="T7" s="2"/>
      <c r="U7" s="2"/>
      <c r="V7" s="2"/>
      <c r="W7" s="2"/>
      <c r="X7" s="2"/>
      <c r="Y7" s="2"/>
      <c r="Z7" s="2"/>
    </row>
    <row r="8" spans="1:26" ht="15" customHeight="1" x14ac:dyDescent="0.25">
      <c r="A8" s="129" t="s">
        <v>320</v>
      </c>
      <c r="B8" s="161" t="str">
        <f>'ANVA-MDS'!EZ15</f>
        <v>sd</v>
      </c>
      <c r="C8" s="161" t="str">
        <f>'ANVA-MDS'!EZ18</f>
        <v>sd</v>
      </c>
      <c r="D8" s="188" t="str">
        <f t="shared" ref="D8:D11" si="0">IFERROR(C8/B8,"sd")</f>
        <v>sd</v>
      </c>
      <c r="E8" s="187" t="str">
        <f>IFERROR(D8/D11,"sd")</f>
        <v>sd</v>
      </c>
      <c r="F8" s="239" t="str">
        <f>IFERROR(FDIST(E8,B8,B11),"sd")</f>
        <v>sd</v>
      </c>
      <c r="G8" s="161">
        <v>0.05</v>
      </c>
      <c r="H8" s="189" t="str">
        <f>IF(F8&gt;G8,"ns",IF(F8&lt;0.001,"***",IF(F8&lt;0.01,"**",IF(F8&lt;0.05,"*",""))))</f>
        <v>ns</v>
      </c>
      <c r="I8" s="2"/>
      <c r="J8" s="2"/>
      <c r="K8" s="2"/>
      <c r="L8" s="2"/>
      <c r="M8" s="2"/>
      <c r="N8" s="2"/>
      <c r="O8" s="2"/>
      <c r="P8" s="2"/>
      <c r="Q8" s="2"/>
      <c r="R8" s="2"/>
      <c r="S8" s="2"/>
      <c r="T8" s="2"/>
      <c r="U8" s="2"/>
      <c r="V8" s="2"/>
      <c r="W8" s="2"/>
      <c r="X8" s="2"/>
      <c r="Y8" s="2"/>
      <c r="Z8" s="2"/>
    </row>
    <row r="9" spans="1:26" ht="15" customHeight="1" x14ac:dyDescent="0.25">
      <c r="A9" s="278" t="s">
        <v>321</v>
      </c>
      <c r="B9" s="161" t="str">
        <f>'ANVA-MDS'!EZ14</f>
        <v>sd</v>
      </c>
      <c r="C9" s="188" t="str">
        <f>'ANVA-MDS'!EZ17</f>
        <v>sd</v>
      </c>
      <c r="D9" s="188" t="str">
        <f t="shared" si="0"/>
        <v>sd</v>
      </c>
      <c r="E9" s="187" t="str">
        <f>IFERROR(D9/D11,"sd")</f>
        <v>sd</v>
      </c>
      <c r="F9" s="239" t="str">
        <f>IFERROR(FDIST(E9,B9,B11),"sd")</f>
        <v>sd</v>
      </c>
      <c r="G9" s="161">
        <v>0.05</v>
      </c>
      <c r="H9" s="189" t="str">
        <f>IF(F9&gt;G9,"ns",IF(F9&lt;0.001,"***",IF(F9&lt;0.01,"**",IF(F9&lt;0.05,"*",""))))</f>
        <v>ns</v>
      </c>
      <c r="I9" s="2"/>
      <c r="J9" s="2"/>
      <c r="K9" s="2"/>
      <c r="L9" s="2"/>
      <c r="M9" s="2"/>
      <c r="N9" s="2"/>
      <c r="O9" s="2"/>
      <c r="P9" s="2"/>
      <c r="Q9" s="2"/>
      <c r="R9" s="2"/>
      <c r="S9" s="2"/>
      <c r="T9" s="2"/>
      <c r="U9" s="2"/>
      <c r="V9" s="2"/>
      <c r="W9" s="2"/>
      <c r="X9" s="2"/>
      <c r="Y9" s="2"/>
      <c r="Z9" s="2"/>
    </row>
    <row r="10" spans="1:26" ht="15" customHeight="1" x14ac:dyDescent="0.25">
      <c r="A10" s="278" t="s">
        <v>322</v>
      </c>
      <c r="B10" s="161" t="str">
        <f>'ANVA-MDS'!EZ23</f>
        <v>sd</v>
      </c>
      <c r="C10" s="188" t="str">
        <f>'ANVA-MDS'!EZ26</f>
        <v>sd</v>
      </c>
      <c r="D10" s="188" t="str">
        <f t="shared" si="0"/>
        <v>sd</v>
      </c>
      <c r="E10" s="187" t="str">
        <f>IFERROR(D10/D11,"sd")</f>
        <v>sd</v>
      </c>
      <c r="F10" s="239" t="str">
        <f>IFERROR(FDIST(E10,B10,B11),"sd")</f>
        <v>sd</v>
      </c>
      <c r="G10" s="161">
        <v>0.05</v>
      </c>
      <c r="H10" s="189" t="str">
        <f>IF(F10&gt;G10,"ns",IF(F10&lt;0.001,"***",IF(F10&lt;0.01,"**",IF(F10&lt;0.05,"*",""))))</f>
        <v>ns</v>
      </c>
      <c r="I10" s="2"/>
      <c r="J10" s="2"/>
      <c r="K10" s="2"/>
      <c r="L10" s="2"/>
      <c r="M10" s="2"/>
      <c r="N10" s="2"/>
      <c r="O10" s="2"/>
      <c r="P10" s="2"/>
      <c r="Q10" s="2"/>
      <c r="R10" s="2"/>
      <c r="S10" s="2"/>
      <c r="T10" s="2"/>
      <c r="U10" s="2"/>
      <c r="V10" s="2"/>
      <c r="W10" s="2"/>
      <c r="X10" s="2"/>
      <c r="Y10" s="2"/>
      <c r="Z10" s="2"/>
    </row>
    <row r="11" spans="1:26" ht="15" customHeight="1" x14ac:dyDescent="0.25">
      <c r="A11" s="279" t="s">
        <v>282</v>
      </c>
      <c r="B11" s="161" t="str">
        <f>'ANVA-MDS'!EZ16</f>
        <v>sd</v>
      </c>
      <c r="C11" s="188" t="str">
        <f>'ANVA-MDS'!EZ19</f>
        <v>sd</v>
      </c>
      <c r="D11" s="188" t="str">
        <f t="shared" si="0"/>
        <v>sd</v>
      </c>
      <c r="E11" s="280"/>
      <c r="F11" s="280"/>
      <c r="G11" s="281"/>
      <c r="H11" s="128"/>
      <c r="I11" s="2"/>
      <c r="J11" s="2"/>
      <c r="K11" s="2"/>
      <c r="L11" s="2"/>
      <c r="M11" s="2"/>
      <c r="N11" s="2"/>
      <c r="O11" s="2"/>
      <c r="P11" s="2"/>
      <c r="Q11" s="2"/>
      <c r="R11" s="2"/>
      <c r="S11" s="2"/>
      <c r="T11" s="2"/>
      <c r="U11" s="2"/>
      <c r="V11" s="2"/>
      <c r="W11" s="2"/>
      <c r="X11" s="2"/>
      <c r="Y11" s="2"/>
      <c r="Z11" s="2"/>
    </row>
    <row r="12" spans="1:26" ht="15" customHeight="1" x14ac:dyDescent="0.25">
      <c r="A12" s="279" t="s">
        <v>261</v>
      </c>
      <c r="B12" s="161" t="str">
        <f>'ANVA-MDS'!EZ24</f>
        <v>sd</v>
      </c>
      <c r="C12" s="188" t="str">
        <f>'ANVA-MDS'!EZ20</f>
        <v>sd</v>
      </c>
      <c r="D12" s="282"/>
      <c r="E12" s="282"/>
      <c r="F12" s="282"/>
      <c r="G12" s="281"/>
      <c r="H12" s="128"/>
      <c r="I12" s="2"/>
      <c r="J12" s="2"/>
      <c r="K12" s="2"/>
      <c r="L12" s="2"/>
      <c r="M12" s="2"/>
      <c r="N12" s="2"/>
      <c r="O12" s="2"/>
      <c r="P12" s="2"/>
      <c r="Q12" s="2"/>
      <c r="R12" s="2"/>
      <c r="S12" s="2"/>
      <c r="T12" s="2"/>
      <c r="U12" s="2"/>
      <c r="V12" s="2"/>
      <c r="W12" s="2"/>
      <c r="X12" s="2"/>
      <c r="Y12" s="2"/>
      <c r="Z12" s="2"/>
    </row>
    <row r="13" spans="1:26" ht="15" customHeight="1" x14ac:dyDescent="0.25">
      <c r="A13" s="128"/>
      <c r="B13" s="128"/>
      <c r="C13" s="128"/>
      <c r="D13" s="128"/>
      <c r="E13" s="128"/>
      <c r="F13" s="128"/>
      <c r="G13" s="128"/>
      <c r="H13" s="128"/>
      <c r="I13" s="2"/>
      <c r="J13" s="2"/>
      <c r="K13" s="2"/>
      <c r="L13" s="2"/>
      <c r="M13" s="2"/>
      <c r="N13" s="2"/>
      <c r="O13" s="2"/>
      <c r="P13" s="2"/>
      <c r="Q13" s="2"/>
      <c r="R13" s="2"/>
      <c r="S13" s="2"/>
      <c r="T13" s="2"/>
      <c r="U13" s="2"/>
      <c r="V13" s="2"/>
      <c r="W13" s="2"/>
      <c r="X13" s="2"/>
      <c r="Y13" s="2"/>
      <c r="Z13" s="2"/>
    </row>
    <row r="14" spans="1:26" ht="15" customHeight="1" x14ac:dyDescent="0.25">
      <c r="A14" s="129" t="s">
        <v>323</v>
      </c>
      <c r="B14" s="128"/>
      <c r="C14" s="128"/>
      <c r="D14" s="128"/>
      <c r="E14" s="128"/>
      <c r="F14" s="128"/>
      <c r="G14" s="128"/>
      <c r="H14" s="128"/>
      <c r="I14" s="2"/>
      <c r="J14" s="2"/>
      <c r="K14" s="2"/>
      <c r="L14" s="2"/>
      <c r="M14" s="2"/>
      <c r="N14" s="2"/>
      <c r="O14" s="2"/>
      <c r="P14" s="2"/>
      <c r="Q14" s="2"/>
      <c r="R14" s="2"/>
      <c r="S14" s="2"/>
      <c r="T14" s="2"/>
      <c r="U14" s="2"/>
      <c r="V14" s="2"/>
      <c r="W14" s="2"/>
      <c r="X14" s="2"/>
      <c r="Y14" s="2"/>
      <c r="Z14" s="2"/>
    </row>
    <row r="15" spans="1:26" ht="15" customHeight="1" x14ac:dyDescent="0.25">
      <c r="A15" s="129" t="s">
        <v>324</v>
      </c>
      <c r="B15" s="128"/>
      <c r="C15" s="128"/>
      <c r="D15" s="128"/>
      <c r="E15" s="128"/>
      <c r="F15" s="156" t="str">
        <f>IFERROR(SQRT(D8/('ANVA-MDS'!EZ8*'ANVA-MDS'!EZ9))*SQRT(2)*TINV(0.05,B8),"sd")</f>
        <v>sd</v>
      </c>
      <c r="G15" s="128"/>
      <c r="H15" s="128"/>
      <c r="I15" s="2"/>
      <c r="J15" s="2"/>
      <c r="K15" s="2"/>
      <c r="L15" s="2"/>
      <c r="M15" s="2"/>
      <c r="N15" s="2"/>
      <c r="O15" s="2"/>
      <c r="P15" s="2"/>
      <c r="Q15" s="2"/>
      <c r="R15" s="2"/>
      <c r="S15" s="2"/>
      <c r="T15" s="2"/>
      <c r="U15" s="2"/>
      <c r="V15" s="2"/>
      <c r="W15" s="2"/>
      <c r="X15" s="2"/>
      <c r="Y15" s="2"/>
      <c r="Z15" s="2"/>
    </row>
    <row r="16" spans="1:26" ht="15" customHeight="1" x14ac:dyDescent="0.25">
      <c r="A16" s="129" t="s">
        <v>325</v>
      </c>
      <c r="B16" s="128"/>
      <c r="C16" s="128"/>
      <c r="D16" s="128"/>
      <c r="E16" s="128"/>
      <c r="F16" s="156" t="str">
        <f>IFERROR(SQRT(D11/('ANVA-MDS'!EZ9*'ANVA-MDS'!EZ21))*SQRT(2)*TINV(0.05,B11),"sd")</f>
        <v>sd</v>
      </c>
      <c r="G16" s="159"/>
      <c r="H16" s="159"/>
      <c r="I16" s="2"/>
      <c r="J16" s="2"/>
      <c r="K16" s="2"/>
      <c r="L16" s="2"/>
      <c r="M16" s="2"/>
      <c r="N16" s="2"/>
      <c r="O16" s="2"/>
      <c r="P16" s="2"/>
      <c r="Q16" s="2"/>
      <c r="R16" s="2"/>
      <c r="S16" s="2"/>
      <c r="T16" s="2"/>
      <c r="U16" s="2"/>
      <c r="V16" s="2"/>
      <c r="W16" s="2"/>
      <c r="X16" s="2"/>
      <c r="Y16" s="2"/>
      <c r="Z16" s="2"/>
    </row>
    <row r="17" spans="1:26" ht="15" customHeight="1" x14ac:dyDescent="0.25">
      <c r="A17" s="129" t="s">
        <v>326</v>
      </c>
      <c r="B17" s="128"/>
      <c r="C17" s="128"/>
      <c r="D17" s="128"/>
      <c r="E17" s="128"/>
      <c r="F17" s="156" t="str">
        <f>IFERROR(SQRT(D11/('ANVA-MDS'!EZ9))*SQRT(2)*TINV(0.05,B11),"sd")</f>
        <v>sd</v>
      </c>
      <c r="G17" s="159"/>
      <c r="H17" s="159"/>
      <c r="I17" s="2"/>
      <c r="J17" s="2"/>
      <c r="K17" s="2"/>
      <c r="L17" s="2"/>
      <c r="M17" s="2"/>
      <c r="N17" s="2"/>
      <c r="O17" s="2"/>
      <c r="P17" s="2"/>
      <c r="Q17" s="2"/>
      <c r="R17" s="2"/>
      <c r="S17" s="2"/>
      <c r="T17" s="2"/>
      <c r="U17" s="2"/>
      <c r="V17" s="2"/>
      <c r="W17" s="2"/>
      <c r="X17" s="2"/>
      <c r="Y17" s="2"/>
      <c r="Z17" s="2"/>
    </row>
    <row r="18" spans="1:26" ht="15" customHeight="1" x14ac:dyDescent="0.25">
      <c r="A18" s="129" t="s">
        <v>327</v>
      </c>
      <c r="B18" s="128"/>
      <c r="C18" s="128"/>
      <c r="D18" s="128"/>
      <c r="E18" s="128"/>
      <c r="F18" s="156" t="str">
        <f>IFERROR((TINV(0.05,B8)*D8+TINV(0.05,B11)*D11*B9)/(D8+D11*B9)*SQRT((D8+B9*D11)/('ANVA-MDS'!EZ9*'ANVA-MDS'!EZ8))*SQRT(2),"sd")</f>
        <v>sd</v>
      </c>
      <c r="G18" s="159"/>
      <c r="H18" s="159"/>
      <c r="I18" s="2"/>
      <c r="J18" s="2"/>
      <c r="K18" s="2"/>
      <c r="L18" s="2"/>
      <c r="M18" s="2"/>
      <c r="N18" s="2"/>
      <c r="O18" s="2"/>
      <c r="P18" s="2"/>
      <c r="Q18" s="2"/>
      <c r="R18" s="2"/>
      <c r="S18" s="2"/>
      <c r="T18" s="2"/>
      <c r="U18" s="2"/>
      <c r="V18" s="2"/>
      <c r="W18" s="2"/>
      <c r="X18" s="2"/>
      <c r="Y18" s="2"/>
      <c r="Z18" s="2"/>
    </row>
    <row r="19" spans="1:26" ht="15" customHeight="1" x14ac:dyDescent="0.25">
      <c r="A19" s="128"/>
      <c r="B19" s="283"/>
      <c r="C19" s="128"/>
      <c r="D19" s="128"/>
      <c r="E19" s="128"/>
      <c r="F19" s="133"/>
      <c r="G19" s="133"/>
      <c r="H19" s="133"/>
      <c r="I19" s="2"/>
      <c r="J19" s="2"/>
      <c r="K19" s="2"/>
      <c r="L19" s="2"/>
      <c r="M19" s="2"/>
      <c r="N19" s="2"/>
      <c r="O19" s="2"/>
      <c r="P19" s="2"/>
      <c r="Q19" s="2"/>
      <c r="R19" s="2"/>
      <c r="S19" s="2"/>
      <c r="T19" s="2"/>
      <c r="U19" s="2"/>
      <c r="V19" s="2"/>
      <c r="W19" s="2"/>
      <c r="X19" s="2"/>
      <c r="Y19" s="2"/>
      <c r="Z19" s="2"/>
    </row>
    <row r="20" spans="1:26" ht="15" customHeight="1" x14ac:dyDescent="0.25">
      <c r="A20" s="279"/>
      <c r="B20" s="284" t="s">
        <v>328</v>
      </c>
      <c r="C20" s="276" t="s">
        <v>329</v>
      </c>
      <c r="D20" s="276" t="s">
        <v>330</v>
      </c>
      <c r="E20" s="285" t="s">
        <v>277</v>
      </c>
      <c r="F20" s="128"/>
      <c r="G20" s="128"/>
      <c r="H20" s="128"/>
      <c r="I20" s="2"/>
      <c r="J20" s="2"/>
      <c r="K20" s="2"/>
      <c r="L20" s="2"/>
      <c r="M20" s="2"/>
      <c r="N20" s="2"/>
      <c r="O20" s="2"/>
      <c r="P20" s="2"/>
      <c r="Q20" s="2"/>
      <c r="R20" s="2"/>
      <c r="S20" s="2"/>
      <c r="T20" s="2"/>
      <c r="U20" s="2"/>
      <c r="V20" s="2"/>
      <c r="W20" s="2"/>
      <c r="X20" s="2"/>
      <c r="Y20" s="2"/>
      <c r="Z20" s="2"/>
    </row>
    <row r="21" spans="1:26" ht="15" customHeight="1" x14ac:dyDescent="0.25">
      <c r="A21" s="279" t="s">
        <v>331</v>
      </c>
      <c r="B21" s="187" t="str">
        <f>'ANVA-MDS'!EJ12</f>
        <v>sd</v>
      </c>
      <c r="C21" s="187" t="str">
        <f>IFERROR(B22-B21,"sd")</f>
        <v>sd</v>
      </c>
      <c r="D21" s="239" t="str">
        <f>IFERROR(_xlfn.T.DIST.2T(C21/(SQRT(D8/('ANVA-MDS'!EZ8*'ANVA-MDS'!EZ9))*SQRT(2)),B8),"sd")</f>
        <v>sd</v>
      </c>
      <c r="E21" s="276">
        <v>0.05</v>
      </c>
      <c r="F21" s="189" t="str">
        <f>IF(D21&gt;E21,"ns",IF(D21&lt;0.001,"***",IF(D21&lt;0.01,"**",IF(D21&lt;0.05,"*",""))))</f>
        <v>ns</v>
      </c>
      <c r="G21" s="128"/>
      <c r="H21" s="128"/>
      <c r="I21" s="2"/>
      <c r="J21" s="2"/>
      <c r="K21" s="2"/>
      <c r="L21" s="2"/>
      <c r="M21" s="2"/>
      <c r="N21" s="2"/>
      <c r="O21" s="2"/>
      <c r="P21" s="2"/>
      <c r="Q21" s="2"/>
      <c r="R21" s="2"/>
      <c r="S21" s="2"/>
      <c r="T21" s="2"/>
      <c r="U21" s="2"/>
      <c r="V21" s="2"/>
      <c r="W21" s="2"/>
      <c r="X21" s="2"/>
      <c r="Y21" s="2"/>
      <c r="Z21" s="2"/>
    </row>
    <row r="22" spans="1:26" ht="15" customHeight="1" x14ac:dyDescent="0.25">
      <c r="A22" s="279" t="s">
        <v>332</v>
      </c>
      <c r="B22" s="187">
        <f>'ANVA-MDS'!EV12</f>
        <v>1375.9506172839508</v>
      </c>
      <c r="C22" s="148"/>
      <c r="D22" s="148"/>
      <c r="E22" s="128"/>
      <c r="F22" s="128"/>
      <c r="G22" s="128"/>
      <c r="H22" s="128"/>
      <c r="I22" s="2"/>
      <c r="J22" s="2"/>
      <c r="K22" s="2"/>
      <c r="L22" s="2"/>
      <c r="M22" s="2"/>
      <c r="N22" s="2"/>
      <c r="O22" s="2"/>
      <c r="P22" s="2"/>
      <c r="Q22" s="2"/>
      <c r="R22" s="2"/>
      <c r="S22" s="2"/>
      <c r="T22" s="2"/>
      <c r="U22" s="2"/>
      <c r="V22" s="2"/>
      <c r="W22" s="2"/>
      <c r="X22" s="2"/>
      <c r="Y22" s="2"/>
      <c r="Z22" s="2"/>
    </row>
    <row r="23" spans="1:26" ht="15" customHeight="1" x14ac:dyDescent="0.25">
      <c r="A23" s="128"/>
      <c r="B23" s="128"/>
      <c r="C23" s="128"/>
      <c r="D23" s="128"/>
      <c r="E23" s="128"/>
      <c r="F23" s="128"/>
      <c r="G23" s="128"/>
      <c r="H23" s="128"/>
      <c r="I23" s="2"/>
      <c r="J23" s="2"/>
      <c r="K23" s="2"/>
      <c r="L23" s="2"/>
      <c r="M23" s="2"/>
      <c r="N23" s="2"/>
      <c r="O23" s="2"/>
      <c r="P23" s="2"/>
      <c r="Q23" s="2"/>
      <c r="R23" s="2"/>
      <c r="S23" s="2"/>
      <c r="T23" s="2"/>
      <c r="U23" s="2"/>
      <c r="V23" s="2"/>
      <c r="W23" s="2"/>
      <c r="X23" s="2"/>
      <c r="Y23" s="2"/>
      <c r="Z23" s="2"/>
    </row>
    <row r="24" spans="1:26" ht="15" customHeight="1" x14ac:dyDescent="0.25">
      <c r="A24" s="128"/>
      <c r="B24" s="128"/>
      <c r="C24" s="128"/>
      <c r="D24" s="128"/>
      <c r="E24" s="128"/>
      <c r="F24" s="128"/>
      <c r="G24" s="128"/>
      <c r="H24" s="128"/>
      <c r="I24" s="2"/>
      <c r="J24" s="2"/>
      <c r="K24" s="2"/>
      <c r="L24" s="2"/>
      <c r="M24" s="2"/>
      <c r="N24" s="2"/>
      <c r="O24" s="2"/>
      <c r="P24" s="2"/>
      <c r="Q24" s="2"/>
      <c r="R24" s="2"/>
      <c r="S24" s="2"/>
      <c r="T24" s="2"/>
      <c r="U24" s="2"/>
      <c r="V24" s="2"/>
      <c r="W24" s="2"/>
      <c r="X24" s="2"/>
      <c r="Y24" s="2"/>
      <c r="Z24" s="2"/>
    </row>
    <row r="25" spans="1:26" ht="15" customHeight="1" x14ac:dyDescent="0.25">
      <c r="A25" s="128"/>
      <c r="B25" s="128"/>
      <c r="C25" s="128"/>
      <c r="D25" s="128"/>
      <c r="E25" s="128"/>
      <c r="F25" s="128"/>
      <c r="G25" s="128"/>
      <c r="H25" s="128"/>
      <c r="I25" s="2"/>
      <c r="J25" s="2"/>
      <c r="K25" s="2"/>
      <c r="L25" s="2"/>
      <c r="M25" s="2"/>
      <c r="N25" s="2"/>
      <c r="O25" s="2"/>
      <c r="P25" s="2"/>
      <c r="Q25" s="2"/>
      <c r="R25" s="2"/>
      <c r="S25" s="2"/>
      <c r="T25" s="2"/>
      <c r="U25" s="2"/>
      <c r="V25" s="2"/>
      <c r="W25" s="2"/>
      <c r="X25" s="2"/>
      <c r="Y25" s="2"/>
      <c r="Z25" s="2"/>
    </row>
    <row r="26" spans="1:26" ht="15" customHeight="1" x14ac:dyDescent="0.25">
      <c r="A26" s="274" t="str">
        <f>IF('ANVA-MDS'!EF114&lt;&gt;1,"Error en los datos SIN FUNGICIDA !!!",IF('ANVA-MDS'!ER114&lt;&gt;1,"Error en los datos CON fungicida !!!",""))</f>
        <v>Error en los datos SIN FUNGICIDA !!!</v>
      </c>
      <c r="B26" s="128"/>
      <c r="C26" s="128"/>
      <c r="D26" s="128"/>
      <c r="E26" s="128"/>
      <c r="F26" s="128"/>
      <c r="G26" s="128"/>
      <c r="H26" s="128"/>
      <c r="I26" s="2"/>
      <c r="J26" s="2"/>
      <c r="K26" s="2"/>
      <c r="L26" s="2"/>
      <c r="M26" s="2"/>
      <c r="N26" s="2"/>
      <c r="O26" s="2"/>
      <c r="P26" s="2"/>
      <c r="Q26" s="2"/>
      <c r="R26" s="2"/>
      <c r="S26" s="2"/>
      <c r="T26" s="2"/>
      <c r="U26" s="2"/>
      <c r="V26" s="2"/>
      <c r="W26" s="2"/>
      <c r="X26" s="2"/>
      <c r="Y26" s="2"/>
      <c r="Z26" s="2"/>
    </row>
    <row r="27" spans="1:26" ht="15" customHeight="1" x14ac:dyDescent="0.25">
      <c r="A27" s="191" t="str">
        <f>MID(Fechas!$C$59,1,FIND(" SIN",Fechas!$C$59))</f>
        <v xml:space="preserve">2º ÉPOCA: CICLOS LARGOS E INTERMEDIOS </v>
      </c>
      <c r="B27" s="286"/>
      <c r="C27" s="286"/>
      <c r="D27" s="286"/>
      <c r="E27" s="286"/>
      <c r="F27" s="286"/>
      <c r="G27" s="287"/>
      <c r="H27" s="128"/>
      <c r="I27" s="2"/>
      <c r="J27" s="2"/>
      <c r="K27" s="2"/>
      <c r="L27" s="2"/>
      <c r="M27" s="2"/>
      <c r="N27" s="2"/>
      <c r="O27" s="2"/>
      <c r="P27" s="2"/>
      <c r="Q27" s="2"/>
      <c r="R27" s="2"/>
      <c r="S27" s="2"/>
      <c r="T27" s="2"/>
      <c r="U27" s="2"/>
      <c r="V27" s="2"/>
      <c r="W27" s="2"/>
      <c r="X27" s="2"/>
      <c r="Y27" s="2"/>
      <c r="Z27" s="2"/>
    </row>
    <row r="28" spans="1:26" ht="15" customHeight="1" x14ac:dyDescent="0.25">
      <c r="A28" s="128" t="s">
        <v>317</v>
      </c>
      <c r="B28" s="276" t="s">
        <v>272</v>
      </c>
      <c r="C28" s="276" t="s">
        <v>273</v>
      </c>
      <c r="D28" s="276" t="s">
        <v>274</v>
      </c>
      <c r="E28" s="277" t="s">
        <v>275</v>
      </c>
      <c r="F28" s="276" t="s">
        <v>276</v>
      </c>
      <c r="G28" s="276" t="s">
        <v>318</v>
      </c>
      <c r="H28" s="128"/>
      <c r="I28" s="2"/>
      <c r="J28" s="2"/>
      <c r="K28" s="2"/>
      <c r="L28" s="2"/>
      <c r="M28" s="2"/>
      <c r="N28" s="2"/>
      <c r="O28" s="2"/>
      <c r="P28" s="2"/>
      <c r="Q28" s="2"/>
      <c r="R28" s="2"/>
      <c r="S28" s="2"/>
      <c r="T28" s="2"/>
      <c r="U28" s="2"/>
      <c r="V28" s="2"/>
      <c r="W28" s="2"/>
      <c r="X28" s="2"/>
      <c r="Y28" s="2"/>
      <c r="Z28" s="2"/>
    </row>
    <row r="29" spans="1:26" ht="15" customHeight="1" x14ac:dyDescent="0.25">
      <c r="A29" s="278" t="s">
        <v>319</v>
      </c>
      <c r="B29" s="161" t="str">
        <f>'ANVA-MDS'!EZ78</f>
        <v>sd</v>
      </c>
      <c r="C29" s="188" t="str">
        <f>'ANVA-MDS'!EZ81</f>
        <v>sd</v>
      </c>
      <c r="D29" s="188" t="str">
        <f>IFERROR(C29/B29,"sd")</f>
        <v>sd</v>
      </c>
      <c r="E29" s="187" t="str">
        <f>IFERROR(D29/D30,"sd")</f>
        <v>sd</v>
      </c>
      <c r="F29" s="239" t="str">
        <f>IFERROR(FDIST(E29,B29,B33),"sd")</f>
        <v>sd</v>
      </c>
      <c r="G29" s="161">
        <v>0.05</v>
      </c>
      <c r="H29" s="189" t="str">
        <f>IF(F29&gt;G29,"ns",IF(F29&lt;0.001,"***",IF(F29&lt;0.01,"**",IF(F29&lt;0.05,"*",""))))</f>
        <v>ns</v>
      </c>
      <c r="I29" s="2"/>
      <c r="J29" s="2"/>
      <c r="K29" s="2"/>
      <c r="L29" s="2"/>
      <c r="M29" s="2"/>
      <c r="N29" s="2"/>
      <c r="O29" s="2"/>
      <c r="P29" s="2"/>
      <c r="Q29" s="2"/>
      <c r="R29" s="2"/>
      <c r="S29" s="2"/>
      <c r="T29" s="2"/>
      <c r="U29" s="2"/>
      <c r="V29" s="2"/>
      <c r="W29" s="2"/>
      <c r="X29" s="2"/>
      <c r="Y29" s="2"/>
      <c r="Z29" s="2"/>
    </row>
    <row r="30" spans="1:26" ht="15" customHeight="1" x14ac:dyDescent="0.25">
      <c r="A30" s="129" t="s">
        <v>320</v>
      </c>
      <c r="B30" s="161" t="str">
        <f>'ANVA-MDS'!EZ71</f>
        <v>sd</v>
      </c>
      <c r="C30" s="161" t="str">
        <f>'ANVA-MDS'!EZ74</f>
        <v>sd</v>
      </c>
      <c r="D30" s="188" t="str">
        <f t="shared" ref="D30:D33" si="1">IFERROR(C30/B30,"sd")</f>
        <v>sd</v>
      </c>
      <c r="E30" s="187" t="str">
        <f>IFERROR(D30/D33,"sd")</f>
        <v>sd</v>
      </c>
      <c r="F30" s="239" t="str">
        <f>IFERROR(FDIST(E30,B30,B33),"sd")</f>
        <v>sd</v>
      </c>
      <c r="G30" s="161">
        <v>0.05</v>
      </c>
      <c r="H30" s="189" t="str">
        <f>IF(F30&gt;G30,"ns",IF(F30&lt;0.001,"***",IF(F30&lt;0.01,"**",IF(F30&lt;0.05,"*",""))))</f>
        <v>ns</v>
      </c>
      <c r="I30" s="2"/>
      <c r="J30" s="2"/>
      <c r="K30" s="2"/>
      <c r="L30" s="2"/>
      <c r="M30" s="2"/>
      <c r="N30" s="2"/>
      <c r="O30" s="2"/>
      <c r="P30" s="2"/>
      <c r="Q30" s="2"/>
      <c r="R30" s="2"/>
      <c r="S30" s="2"/>
      <c r="T30" s="2"/>
      <c r="U30" s="2"/>
      <c r="V30" s="2"/>
      <c r="W30" s="2"/>
      <c r="X30" s="2"/>
      <c r="Y30" s="2"/>
      <c r="Z30" s="2"/>
    </row>
    <row r="31" spans="1:26" ht="15" customHeight="1" x14ac:dyDescent="0.25">
      <c r="A31" s="278" t="s">
        <v>321</v>
      </c>
      <c r="B31" s="161" t="str">
        <f>'ANVA-MDS'!EZ70</f>
        <v>sd</v>
      </c>
      <c r="C31" s="188" t="str">
        <f>'ANVA-MDS'!EZ73</f>
        <v>sd</v>
      </c>
      <c r="D31" s="188" t="str">
        <f t="shared" si="1"/>
        <v>sd</v>
      </c>
      <c r="E31" s="187" t="str">
        <f>IFERROR(D31/D33,"sd")</f>
        <v>sd</v>
      </c>
      <c r="F31" s="239" t="str">
        <f>IFERROR(FDIST(E31,B31,B33),"sd")</f>
        <v>sd</v>
      </c>
      <c r="G31" s="161">
        <v>0.05</v>
      </c>
      <c r="H31" s="189" t="str">
        <f>IF(F31&gt;G31,"ns",IF(F31&lt;0.001,"***",IF(F31&lt;0.01,"**",IF(F31&lt;0.05,"*",""))))</f>
        <v>ns</v>
      </c>
      <c r="I31" s="2"/>
      <c r="J31" s="2"/>
      <c r="K31" s="2"/>
      <c r="L31" s="2"/>
      <c r="M31" s="2"/>
      <c r="N31" s="2"/>
      <c r="O31" s="2"/>
      <c r="P31" s="2"/>
      <c r="Q31" s="2"/>
      <c r="R31" s="2"/>
      <c r="S31" s="2"/>
      <c r="T31" s="2"/>
      <c r="U31" s="2"/>
      <c r="V31" s="2"/>
      <c r="W31" s="2"/>
      <c r="X31" s="2"/>
      <c r="Y31" s="2"/>
      <c r="Z31" s="2"/>
    </row>
    <row r="32" spans="1:26" ht="15" customHeight="1" x14ac:dyDescent="0.25">
      <c r="A32" s="278" t="s">
        <v>322</v>
      </c>
      <c r="B32" s="161" t="str">
        <f>'ANVA-MDS'!EZ79</f>
        <v>sd</v>
      </c>
      <c r="C32" s="188" t="str">
        <f>'ANVA-MDS'!EZ82</f>
        <v>sd</v>
      </c>
      <c r="D32" s="188" t="str">
        <f t="shared" si="1"/>
        <v>sd</v>
      </c>
      <c r="E32" s="187" t="str">
        <f>IFERROR(D32/D33,"sd")</f>
        <v>sd</v>
      </c>
      <c r="F32" s="239" t="str">
        <f>IFERROR(FDIST(E32,B32,B33),"sd")</f>
        <v>sd</v>
      </c>
      <c r="G32" s="161">
        <v>0.05</v>
      </c>
      <c r="H32" s="189" t="str">
        <f>IF(F32&gt;G32,"ns",IF(F32&lt;0.001,"***",IF(F32&lt;0.01,"**",IF(F32&lt;0.05,"*",""))))</f>
        <v>ns</v>
      </c>
      <c r="I32" s="2"/>
      <c r="J32" s="2"/>
      <c r="K32" s="2"/>
      <c r="L32" s="2"/>
      <c r="M32" s="2"/>
      <c r="N32" s="2"/>
      <c r="O32" s="2"/>
      <c r="P32" s="2"/>
      <c r="Q32" s="2"/>
      <c r="R32" s="2"/>
      <c r="S32" s="2"/>
      <c r="T32" s="2"/>
      <c r="U32" s="2"/>
      <c r="V32" s="2"/>
      <c r="W32" s="2"/>
      <c r="X32" s="2"/>
      <c r="Y32" s="2"/>
      <c r="Z32" s="2"/>
    </row>
    <row r="33" spans="1:26" ht="15" customHeight="1" x14ac:dyDescent="0.25">
      <c r="A33" s="279" t="s">
        <v>282</v>
      </c>
      <c r="B33" s="161" t="str">
        <f>'ANVA-MDS'!EZ72</f>
        <v>sd</v>
      </c>
      <c r="C33" s="188" t="str">
        <f>'ANVA-MDS'!EZ75</f>
        <v>sd</v>
      </c>
      <c r="D33" s="188" t="str">
        <f t="shared" si="1"/>
        <v>sd</v>
      </c>
      <c r="E33" s="280"/>
      <c r="F33" s="280"/>
      <c r="G33" s="281"/>
      <c r="H33" s="128"/>
      <c r="I33" s="2"/>
      <c r="J33" s="2"/>
      <c r="K33" s="2"/>
      <c r="L33" s="2"/>
      <c r="M33" s="2"/>
      <c r="N33" s="2"/>
      <c r="O33" s="2"/>
      <c r="P33" s="2"/>
      <c r="Q33" s="2"/>
      <c r="R33" s="2"/>
      <c r="S33" s="2"/>
      <c r="T33" s="2"/>
      <c r="U33" s="2"/>
      <c r="V33" s="2"/>
      <c r="W33" s="2"/>
      <c r="X33" s="2"/>
      <c r="Y33" s="2"/>
      <c r="Z33" s="2"/>
    </row>
    <row r="34" spans="1:26" ht="15" customHeight="1" x14ac:dyDescent="0.25">
      <c r="A34" s="279" t="s">
        <v>261</v>
      </c>
      <c r="B34" s="161" t="str">
        <f>'ANVA-MDS'!EZ80</f>
        <v>sd</v>
      </c>
      <c r="C34" s="188" t="str">
        <f>'ANVA-MDS'!EZ76</f>
        <v>sd</v>
      </c>
      <c r="D34" s="282"/>
      <c r="E34" s="282"/>
      <c r="F34" s="282"/>
      <c r="G34" s="281"/>
      <c r="H34" s="128"/>
      <c r="I34" s="2"/>
      <c r="J34" s="2"/>
      <c r="K34" s="2"/>
      <c r="L34" s="2"/>
      <c r="M34" s="2"/>
      <c r="N34" s="2"/>
      <c r="O34" s="2"/>
      <c r="P34" s="2"/>
      <c r="Q34" s="2"/>
      <c r="R34" s="2"/>
      <c r="S34" s="2"/>
      <c r="T34" s="2"/>
      <c r="U34" s="2"/>
      <c r="V34" s="2"/>
      <c r="W34" s="2"/>
      <c r="X34" s="2"/>
      <c r="Y34" s="2"/>
      <c r="Z34" s="2"/>
    </row>
    <row r="35" spans="1:26" ht="15" customHeight="1" x14ac:dyDescent="0.25">
      <c r="A35" s="128"/>
      <c r="B35" s="128"/>
      <c r="C35" s="128"/>
      <c r="D35" s="128"/>
      <c r="E35" s="128"/>
      <c r="F35" s="128"/>
      <c r="G35" s="128"/>
      <c r="H35" s="128"/>
      <c r="I35" s="2"/>
      <c r="J35" s="2"/>
      <c r="K35" s="2"/>
      <c r="L35" s="2"/>
      <c r="M35" s="2"/>
      <c r="N35" s="2"/>
      <c r="O35" s="2"/>
      <c r="P35" s="2"/>
      <c r="Q35" s="2"/>
      <c r="R35" s="2"/>
      <c r="S35" s="2"/>
      <c r="T35" s="2"/>
      <c r="U35" s="2"/>
      <c r="V35" s="2"/>
      <c r="W35" s="2"/>
      <c r="X35" s="2"/>
      <c r="Y35" s="2"/>
      <c r="Z35" s="2"/>
    </row>
    <row r="36" spans="1:26" x14ac:dyDescent="0.25">
      <c r="A36" s="129" t="s">
        <v>323</v>
      </c>
      <c r="B36" s="128"/>
      <c r="C36" s="128"/>
      <c r="D36" s="128"/>
      <c r="E36" s="128"/>
      <c r="F36" s="128"/>
      <c r="G36" s="128"/>
      <c r="H36" s="128"/>
      <c r="I36" s="2"/>
      <c r="J36" s="2"/>
      <c r="K36" s="2"/>
      <c r="L36" s="2"/>
      <c r="M36" s="2"/>
      <c r="N36" s="2"/>
      <c r="O36" s="2"/>
      <c r="P36" s="2"/>
      <c r="Q36" s="2"/>
      <c r="R36" s="2"/>
      <c r="S36" s="2"/>
      <c r="T36" s="2"/>
      <c r="U36" s="2"/>
      <c r="V36" s="2"/>
      <c r="W36" s="2"/>
      <c r="X36" s="2"/>
      <c r="Y36" s="2"/>
      <c r="Z36" s="2"/>
    </row>
    <row r="37" spans="1:26" x14ac:dyDescent="0.25">
      <c r="A37" s="129" t="s">
        <v>324</v>
      </c>
      <c r="B37" s="128"/>
      <c r="C37" s="128"/>
      <c r="D37" s="128"/>
      <c r="E37" s="128"/>
      <c r="F37" s="156" t="str">
        <f>IFERROR(SQRT(D30/('ANVA-MDS'!EZ64*'ANVA-MDS'!EZ65))*SQRT(2)*TINV(0.05,B30),"sd")</f>
        <v>sd</v>
      </c>
      <c r="G37" s="128"/>
      <c r="H37" s="128"/>
      <c r="I37" s="2"/>
      <c r="J37" s="2"/>
      <c r="K37" s="2"/>
      <c r="L37" s="2"/>
      <c r="M37" s="2"/>
      <c r="N37" s="2"/>
      <c r="O37" s="2"/>
      <c r="P37" s="2"/>
      <c r="Q37" s="2"/>
      <c r="R37" s="2"/>
      <c r="S37" s="2"/>
      <c r="T37" s="2"/>
      <c r="U37" s="2"/>
      <c r="V37" s="2"/>
      <c r="W37" s="2"/>
      <c r="X37" s="2"/>
      <c r="Y37" s="2"/>
      <c r="Z37" s="2"/>
    </row>
    <row r="38" spans="1:26" x14ac:dyDescent="0.25">
      <c r="A38" s="129" t="s">
        <v>325</v>
      </c>
      <c r="B38" s="128"/>
      <c r="C38" s="128"/>
      <c r="D38" s="128"/>
      <c r="E38" s="128"/>
      <c r="F38" s="156" t="str">
        <f>IFERROR(SQRT(D33/('ANVA-MDS'!EZ65*'ANVA-MDS'!EZ77))*SQRT(2)*TINV(0.05,B33),"sd")</f>
        <v>sd</v>
      </c>
      <c r="G38" s="159"/>
      <c r="H38" s="159"/>
      <c r="I38" s="2"/>
      <c r="J38" s="2"/>
      <c r="K38" s="2"/>
      <c r="L38" s="2"/>
      <c r="M38" s="2"/>
      <c r="N38" s="2"/>
      <c r="O38" s="2"/>
      <c r="P38" s="2"/>
      <c r="Q38" s="2"/>
      <c r="R38" s="2"/>
      <c r="S38" s="2"/>
      <c r="T38" s="2"/>
      <c r="U38" s="2"/>
      <c r="V38" s="2"/>
      <c r="W38" s="2"/>
      <c r="X38" s="2"/>
      <c r="Y38" s="2"/>
      <c r="Z38" s="2"/>
    </row>
    <row r="39" spans="1:26" x14ac:dyDescent="0.25">
      <c r="A39" s="129" t="s">
        <v>326</v>
      </c>
      <c r="B39" s="128"/>
      <c r="C39" s="128"/>
      <c r="D39" s="128"/>
      <c r="E39" s="128"/>
      <c r="F39" s="156" t="str">
        <f>IFERROR(SQRT(D33/('ANVA-MDS'!EZ65))*SQRT(2)*TINV(0.05,B33),"sd")</f>
        <v>sd</v>
      </c>
      <c r="G39" s="159"/>
      <c r="H39" s="159"/>
      <c r="I39" s="2"/>
      <c r="J39" s="2"/>
      <c r="K39" s="2"/>
      <c r="L39" s="2"/>
      <c r="M39" s="2"/>
      <c r="N39" s="2"/>
      <c r="O39" s="2"/>
      <c r="P39" s="2"/>
      <c r="Q39" s="2"/>
      <c r="R39" s="2"/>
      <c r="S39" s="2"/>
      <c r="T39" s="2"/>
      <c r="U39" s="2"/>
      <c r="V39" s="2"/>
      <c r="W39" s="2"/>
      <c r="X39" s="2"/>
      <c r="Y39" s="2"/>
      <c r="Z39" s="2"/>
    </row>
    <row r="40" spans="1:26" x14ac:dyDescent="0.25">
      <c r="A40" s="129" t="s">
        <v>327</v>
      </c>
      <c r="B40" s="128"/>
      <c r="C40" s="128"/>
      <c r="D40" s="128"/>
      <c r="E40" s="128"/>
      <c r="F40" s="156" t="str">
        <f>IFERROR((TINV(0.05,B30)*D30+TINV(0.05,B33)*D33*B31)/(D30+D33*B31)*SQRT((D30+B31*D33)/('ANVA-MDS'!EZ65*'ANVA-MDS'!EZ64))*SQRT(2),"sd")</f>
        <v>sd</v>
      </c>
      <c r="G40" s="159"/>
      <c r="H40" s="159"/>
      <c r="I40" s="2"/>
      <c r="J40" s="2"/>
      <c r="K40" s="2"/>
      <c r="L40" s="2"/>
      <c r="M40" s="2"/>
      <c r="N40" s="2"/>
      <c r="O40" s="2"/>
      <c r="P40" s="2"/>
      <c r="Q40" s="2"/>
      <c r="R40" s="2"/>
      <c r="S40" s="2"/>
      <c r="T40" s="2"/>
      <c r="U40" s="2"/>
      <c r="V40" s="2"/>
      <c r="W40" s="2"/>
      <c r="X40" s="2"/>
      <c r="Y40" s="2"/>
      <c r="Z40" s="2"/>
    </row>
    <row r="41" spans="1:26" x14ac:dyDescent="0.25">
      <c r="A41" s="128"/>
      <c r="B41" s="283"/>
      <c r="C41" s="128"/>
      <c r="D41" s="128"/>
      <c r="E41" s="128"/>
      <c r="F41" s="133"/>
      <c r="G41" s="133"/>
      <c r="H41" s="133"/>
      <c r="I41" s="2"/>
      <c r="J41" s="2"/>
      <c r="K41" s="2"/>
      <c r="L41" s="2"/>
      <c r="M41" s="2"/>
      <c r="N41" s="2"/>
      <c r="O41" s="2"/>
      <c r="P41" s="2"/>
      <c r="Q41" s="2"/>
      <c r="R41" s="2"/>
      <c r="S41" s="2"/>
      <c r="T41" s="2"/>
      <c r="U41" s="2"/>
      <c r="V41" s="2"/>
      <c r="W41" s="2"/>
      <c r="X41" s="2"/>
      <c r="Y41" s="2"/>
      <c r="Z41" s="2"/>
    </row>
    <row r="42" spans="1:26" x14ac:dyDescent="0.25">
      <c r="A42" s="279"/>
      <c r="B42" s="284" t="s">
        <v>328</v>
      </c>
      <c r="C42" s="276" t="s">
        <v>329</v>
      </c>
      <c r="D42" s="276" t="s">
        <v>330</v>
      </c>
      <c r="E42" s="285" t="s">
        <v>277</v>
      </c>
      <c r="F42" s="128"/>
      <c r="G42" s="128"/>
      <c r="H42" s="128"/>
      <c r="I42" s="2"/>
      <c r="J42" s="2"/>
      <c r="K42" s="2"/>
      <c r="L42" s="2"/>
      <c r="M42" s="2"/>
      <c r="N42" s="2"/>
      <c r="O42" s="2"/>
      <c r="P42" s="2"/>
      <c r="Q42" s="2"/>
      <c r="R42" s="2"/>
      <c r="S42" s="2"/>
      <c r="T42" s="2"/>
      <c r="U42" s="2"/>
      <c r="V42" s="2"/>
      <c r="W42" s="2"/>
      <c r="X42" s="2"/>
      <c r="Y42" s="2"/>
      <c r="Z42" s="2"/>
    </row>
    <row r="43" spans="1:26" x14ac:dyDescent="0.25">
      <c r="A43" s="279" t="s">
        <v>331</v>
      </c>
      <c r="B43" s="187" t="str">
        <f>'ANVA-MDS'!EJ68</f>
        <v>sd</v>
      </c>
      <c r="C43" s="187" t="str">
        <f>IFERROR(B44-B43,"sd")</f>
        <v>sd</v>
      </c>
      <c r="D43" s="239" t="str">
        <f>IFERROR(_xlfn.T.DIST.2T(C43/(SQRT(D30/('ANVA-MDS'!EZ64*'ANVA-MDS'!EZ65))*SQRT(2)),B30),"sd")</f>
        <v>sd</v>
      </c>
      <c r="E43" s="276">
        <v>0.05</v>
      </c>
      <c r="F43" s="189" t="str">
        <f>IF(D43&gt;E43,"ns",IF(D43&lt;0.001,"***",IF(D43&lt;0.01,"**",IF(D43&lt;0.05,"*",""))))</f>
        <v>ns</v>
      </c>
      <c r="G43" s="128"/>
      <c r="H43" s="128"/>
      <c r="I43" s="2"/>
      <c r="J43" s="2"/>
      <c r="K43" s="2"/>
      <c r="L43" s="2"/>
      <c r="M43" s="2"/>
      <c r="N43" s="2"/>
      <c r="O43" s="2"/>
      <c r="P43" s="2"/>
      <c r="Q43" s="2"/>
      <c r="R43" s="2"/>
      <c r="S43" s="2"/>
      <c r="T43" s="2"/>
      <c r="U43" s="2"/>
      <c r="V43" s="2"/>
      <c r="W43" s="2"/>
      <c r="X43" s="2"/>
      <c r="Y43" s="2"/>
      <c r="Z43" s="2"/>
    </row>
    <row r="44" spans="1:26" x14ac:dyDescent="0.25">
      <c r="A44" s="279" t="s">
        <v>332</v>
      </c>
      <c r="B44" s="187">
        <f>'ANVA-MDS'!EV68</f>
        <v>1670.1946532999161</v>
      </c>
      <c r="C44" s="148"/>
      <c r="D44" s="148"/>
      <c r="E44" s="128"/>
      <c r="F44" s="128"/>
      <c r="G44" s="128"/>
      <c r="H44" s="128"/>
      <c r="I44" s="2"/>
      <c r="J44" s="2"/>
      <c r="K44" s="2"/>
      <c r="L44" s="2"/>
      <c r="M44" s="2"/>
      <c r="N44" s="2"/>
      <c r="O44" s="2"/>
      <c r="P44" s="2"/>
      <c r="Q44" s="2"/>
      <c r="R44" s="2"/>
      <c r="S44" s="2"/>
      <c r="T44" s="2"/>
      <c r="U44" s="2"/>
      <c r="V44" s="2"/>
      <c r="W44" s="2"/>
      <c r="X44" s="2"/>
      <c r="Y44" s="2"/>
      <c r="Z44" s="2"/>
    </row>
    <row r="45" spans="1:26" x14ac:dyDescent="0.25">
      <c r="A45" s="128"/>
      <c r="B45" s="128"/>
      <c r="C45" s="128"/>
      <c r="D45" s="128"/>
      <c r="E45" s="128"/>
      <c r="F45" s="128"/>
      <c r="G45" s="128"/>
      <c r="H45" s="128"/>
      <c r="I45" s="2"/>
      <c r="J45" s="2"/>
      <c r="K45" s="2"/>
      <c r="L45" s="2"/>
      <c r="M45" s="2"/>
      <c r="N45" s="2"/>
      <c r="O45" s="2"/>
      <c r="P45" s="2"/>
      <c r="Q45" s="2"/>
      <c r="R45" s="2"/>
      <c r="S45" s="2"/>
      <c r="T45" s="2"/>
      <c r="U45" s="2"/>
      <c r="V45" s="2"/>
      <c r="W45" s="2"/>
      <c r="X45" s="2"/>
      <c r="Y45" s="2"/>
      <c r="Z45" s="2"/>
    </row>
    <row r="46" spans="1:26" x14ac:dyDescent="0.25">
      <c r="A46" s="128"/>
      <c r="B46" s="128"/>
      <c r="C46" s="128"/>
      <c r="D46" s="128"/>
      <c r="E46" s="128"/>
      <c r="F46" s="128"/>
      <c r="G46" s="128"/>
      <c r="H46" s="128"/>
      <c r="I46" s="2"/>
      <c r="J46" s="2"/>
      <c r="K46" s="2"/>
      <c r="L46" s="2"/>
      <c r="M46" s="2"/>
      <c r="N46" s="2"/>
      <c r="O46" s="2"/>
      <c r="P46" s="2"/>
      <c r="Q46" s="2"/>
      <c r="R46" s="2"/>
      <c r="S46" s="2"/>
      <c r="T46" s="2"/>
      <c r="U46" s="2"/>
      <c r="V46" s="2"/>
      <c r="W46" s="2"/>
      <c r="X46" s="2"/>
      <c r="Y46" s="2"/>
      <c r="Z46" s="2"/>
    </row>
    <row r="47" spans="1:26" x14ac:dyDescent="0.25">
      <c r="A47" s="128"/>
      <c r="B47" s="128"/>
      <c r="C47" s="128"/>
      <c r="D47" s="128"/>
      <c r="E47" s="128"/>
      <c r="F47" s="128"/>
      <c r="G47" s="128"/>
      <c r="H47" s="128"/>
      <c r="I47" s="2"/>
      <c r="J47" s="2"/>
      <c r="K47" s="2"/>
      <c r="L47" s="2"/>
      <c r="M47" s="2"/>
      <c r="N47" s="2"/>
      <c r="O47" s="2"/>
      <c r="P47" s="2"/>
      <c r="Q47" s="2"/>
      <c r="R47" s="2"/>
      <c r="S47" s="2"/>
      <c r="T47" s="2"/>
      <c r="U47" s="2"/>
      <c r="V47" s="2"/>
      <c r="W47" s="2"/>
      <c r="X47" s="2"/>
      <c r="Y47" s="2"/>
      <c r="Z47" s="2"/>
    </row>
    <row r="48" spans="1:26" x14ac:dyDescent="0.25">
      <c r="A48" s="274" t="str">
        <f>IF('ANVA-MDS'!EF169&lt;&gt;1,"Error en los datos SIN FUNGICIDA !!!",IF('ANVA-MDS'!ER169&lt;&gt;1,"Error en los datos CON fungicida !!!",""))</f>
        <v>Error en los datos SIN FUNGICIDA !!!</v>
      </c>
      <c r="B48" s="128"/>
      <c r="C48" s="128"/>
      <c r="D48" s="128"/>
      <c r="E48" s="128"/>
      <c r="F48" s="128"/>
      <c r="G48" s="128"/>
      <c r="H48" s="128"/>
      <c r="I48" s="2"/>
      <c r="J48" s="2"/>
      <c r="K48" s="2"/>
      <c r="L48" s="2"/>
      <c r="M48" s="2"/>
      <c r="N48" s="2"/>
      <c r="O48" s="2"/>
      <c r="P48" s="2"/>
      <c r="Q48" s="2"/>
      <c r="R48" s="2"/>
      <c r="S48" s="2"/>
      <c r="T48" s="2"/>
      <c r="U48" s="2"/>
      <c r="V48" s="2"/>
      <c r="W48" s="2"/>
      <c r="X48" s="2"/>
      <c r="Y48" s="2"/>
      <c r="Z48" s="2"/>
    </row>
    <row r="49" spans="1:26" x14ac:dyDescent="0.25">
      <c r="A49" s="173" t="str">
        <f>MID(Fechas!$C$114,1,FIND(" SIN",Fechas!$C$114))</f>
        <v xml:space="preserve">3º ÉPOCA: CICLOS CORTOS E INTERMEDIOS </v>
      </c>
      <c r="B49" s="174"/>
      <c r="C49" s="174"/>
      <c r="D49" s="174"/>
      <c r="E49" s="174"/>
      <c r="F49" s="174"/>
      <c r="G49" s="288"/>
      <c r="H49" s="128"/>
      <c r="I49" s="2"/>
      <c r="J49" s="2"/>
      <c r="K49" s="2"/>
      <c r="L49" s="2"/>
      <c r="M49" s="2"/>
      <c r="N49" s="2"/>
      <c r="O49" s="2"/>
      <c r="P49" s="2"/>
      <c r="Q49" s="2"/>
      <c r="R49" s="2"/>
      <c r="S49" s="2"/>
      <c r="T49" s="2"/>
      <c r="U49" s="2"/>
      <c r="V49" s="2"/>
      <c r="W49" s="2"/>
      <c r="X49" s="2"/>
      <c r="Y49" s="2"/>
      <c r="Z49" s="2"/>
    </row>
    <row r="50" spans="1:26" x14ac:dyDescent="0.25">
      <c r="A50" s="128" t="s">
        <v>317</v>
      </c>
      <c r="B50" s="276" t="s">
        <v>272</v>
      </c>
      <c r="C50" s="276" t="s">
        <v>273</v>
      </c>
      <c r="D50" s="276" t="s">
        <v>274</v>
      </c>
      <c r="E50" s="277" t="s">
        <v>275</v>
      </c>
      <c r="F50" s="276" t="s">
        <v>276</v>
      </c>
      <c r="G50" s="276" t="s">
        <v>318</v>
      </c>
      <c r="H50" s="128"/>
      <c r="I50" s="2"/>
      <c r="J50" s="2"/>
      <c r="K50" s="2"/>
      <c r="L50" s="2"/>
      <c r="M50" s="2"/>
      <c r="N50" s="2"/>
      <c r="O50" s="2"/>
      <c r="P50" s="2"/>
      <c r="Q50" s="2"/>
      <c r="R50" s="2"/>
      <c r="S50" s="2"/>
      <c r="T50" s="2"/>
      <c r="U50" s="2"/>
      <c r="V50" s="2"/>
      <c r="W50" s="2"/>
      <c r="X50" s="2"/>
      <c r="Y50" s="2"/>
      <c r="Z50" s="2"/>
    </row>
    <row r="51" spans="1:26" x14ac:dyDescent="0.25">
      <c r="A51" s="278" t="s">
        <v>319</v>
      </c>
      <c r="B51" s="161" t="str">
        <f>'ANVA-MDS'!EZ133</f>
        <v>sd</v>
      </c>
      <c r="C51" s="188" t="str">
        <f>'ANVA-MDS'!EZ136</f>
        <v>sd</v>
      </c>
      <c r="D51" s="188" t="str">
        <f>IFERROR(C51/B51,"sd")</f>
        <v>sd</v>
      </c>
      <c r="E51" s="187" t="str">
        <f>IFERROR(D51/D52,"sd")</f>
        <v>sd</v>
      </c>
      <c r="F51" s="239" t="str">
        <f>IFERROR(FDIST(E51,B51,B55),"sd")</f>
        <v>sd</v>
      </c>
      <c r="G51" s="161">
        <v>0.05</v>
      </c>
      <c r="H51" s="189" t="str">
        <f>IF(F51&gt;G51,"ns",IF(F51&lt;0.001,"***",IF(F51&lt;0.01,"**",IF(F51&lt;0.05,"*",""))))</f>
        <v>ns</v>
      </c>
      <c r="I51" s="2"/>
      <c r="J51" s="2"/>
      <c r="K51" s="2"/>
      <c r="L51" s="2"/>
      <c r="M51" s="2"/>
      <c r="N51" s="2"/>
      <c r="O51" s="2"/>
      <c r="P51" s="2"/>
      <c r="Q51" s="2"/>
      <c r="R51" s="2"/>
      <c r="S51" s="2"/>
      <c r="T51" s="2"/>
      <c r="U51" s="2"/>
      <c r="V51" s="2"/>
      <c r="W51" s="2"/>
      <c r="X51" s="2"/>
      <c r="Y51" s="2"/>
      <c r="Z51" s="2"/>
    </row>
    <row r="52" spans="1:26" x14ac:dyDescent="0.25">
      <c r="A52" s="129" t="s">
        <v>320</v>
      </c>
      <c r="B52" s="161" t="str">
        <f>'ANVA-MDS'!EZ126</f>
        <v>sd</v>
      </c>
      <c r="C52" s="161" t="str">
        <f>'ANVA-MDS'!EZ129</f>
        <v>sd</v>
      </c>
      <c r="D52" s="188" t="str">
        <f t="shared" ref="D52:D55" si="2">IFERROR(C52/B52,"sd")</f>
        <v>sd</v>
      </c>
      <c r="E52" s="187" t="str">
        <f>IFERROR(D52/D55,"sd")</f>
        <v>sd</v>
      </c>
      <c r="F52" s="239" t="str">
        <f>IFERROR(FDIST(E52,B52,B55),"sd")</f>
        <v>sd</v>
      </c>
      <c r="G52" s="161">
        <v>0.05</v>
      </c>
      <c r="H52" s="189" t="str">
        <f>IF(F52&gt;G52,"ns",IF(F52&lt;0.001,"***",IF(F52&lt;0.01,"**",IF(F52&lt;0.05,"*",""))))</f>
        <v>ns</v>
      </c>
      <c r="I52" s="2"/>
      <c r="J52" s="2"/>
      <c r="K52" s="2"/>
      <c r="L52" s="2"/>
      <c r="M52" s="2"/>
      <c r="N52" s="2"/>
      <c r="O52" s="2"/>
      <c r="P52" s="2"/>
      <c r="Q52" s="2"/>
      <c r="R52" s="2"/>
      <c r="S52" s="2"/>
      <c r="T52" s="2"/>
      <c r="U52" s="2"/>
      <c r="V52" s="2"/>
      <c r="W52" s="2"/>
      <c r="X52" s="2"/>
      <c r="Y52" s="2"/>
      <c r="Z52" s="2"/>
    </row>
    <row r="53" spans="1:26" x14ac:dyDescent="0.25">
      <c r="A53" s="278" t="s">
        <v>321</v>
      </c>
      <c r="B53" s="161" t="str">
        <f>'ANVA-MDS'!EZ125</f>
        <v>sd</v>
      </c>
      <c r="C53" s="188" t="str">
        <f>'ANVA-MDS'!EZ128</f>
        <v>sd</v>
      </c>
      <c r="D53" s="188" t="str">
        <f t="shared" si="2"/>
        <v>sd</v>
      </c>
      <c r="E53" s="187" t="str">
        <f>IFERROR(D53/D55,"sd")</f>
        <v>sd</v>
      </c>
      <c r="F53" s="239" t="str">
        <f>IFERROR(FDIST(E53,B53,B55),"sd")</f>
        <v>sd</v>
      </c>
      <c r="G53" s="161">
        <v>0.05</v>
      </c>
      <c r="H53" s="189" t="str">
        <f>IF(F53&gt;G53,"ns",IF(F53&lt;0.001,"***",IF(F53&lt;0.01,"**",IF(F53&lt;0.05,"*",""))))</f>
        <v>ns</v>
      </c>
      <c r="I53" s="2"/>
      <c r="J53" s="2"/>
      <c r="K53" s="2"/>
      <c r="L53" s="2"/>
      <c r="M53" s="2"/>
      <c r="N53" s="2"/>
      <c r="O53" s="2"/>
      <c r="P53" s="2"/>
      <c r="Q53" s="2"/>
      <c r="R53" s="2"/>
      <c r="S53" s="2"/>
      <c r="T53" s="2"/>
      <c r="U53" s="2"/>
      <c r="V53" s="2"/>
      <c r="W53" s="2"/>
      <c r="X53" s="2"/>
      <c r="Y53" s="2"/>
      <c r="Z53" s="2"/>
    </row>
    <row r="54" spans="1:26" x14ac:dyDescent="0.25">
      <c r="A54" s="278" t="s">
        <v>322</v>
      </c>
      <c r="B54" s="161" t="str">
        <f>'ANVA-MDS'!EZ134</f>
        <v>sd</v>
      </c>
      <c r="C54" s="188" t="str">
        <f>'ANVA-MDS'!EZ137</f>
        <v>sd</v>
      </c>
      <c r="D54" s="188" t="str">
        <f t="shared" si="2"/>
        <v>sd</v>
      </c>
      <c r="E54" s="187" t="str">
        <f>IFERROR(D54/D55,"sd")</f>
        <v>sd</v>
      </c>
      <c r="F54" s="239" t="str">
        <f>IFERROR(FDIST(E54,B54,B55),"sd")</f>
        <v>sd</v>
      </c>
      <c r="G54" s="161">
        <v>0.05</v>
      </c>
      <c r="H54" s="189" t="str">
        <f>IF(F54&gt;G54,"ns",IF(F54&lt;0.001,"***",IF(F54&lt;0.01,"**",IF(F54&lt;0.05,"*",""))))</f>
        <v>ns</v>
      </c>
      <c r="I54" s="2"/>
      <c r="J54" s="2"/>
      <c r="K54" s="2"/>
      <c r="L54" s="2"/>
      <c r="M54" s="2"/>
      <c r="N54" s="2"/>
      <c r="O54" s="2"/>
      <c r="P54" s="2"/>
      <c r="Q54" s="2"/>
      <c r="R54" s="2"/>
      <c r="S54" s="2"/>
      <c r="T54" s="2"/>
      <c r="U54" s="2"/>
      <c r="V54" s="2"/>
      <c r="W54" s="2"/>
      <c r="X54" s="2"/>
      <c r="Y54" s="2"/>
      <c r="Z54" s="2"/>
    </row>
    <row r="55" spans="1:26" x14ac:dyDescent="0.25">
      <c r="A55" s="279" t="s">
        <v>282</v>
      </c>
      <c r="B55" s="161" t="str">
        <f>'ANVA-MDS'!EZ127</f>
        <v>sd</v>
      </c>
      <c r="C55" s="188" t="str">
        <f>'ANVA-MDS'!EZ130</f>
        <v>sd</v>
      </c>
      <c r="D55" s="188" t="str">
        <f t="shared" si="2"/>
        <v>sd</v>
      </c>
      <c r="E55" s="280"/>
      <c r="F55" s="280"/>
      <c r="G55" s="281"/>
      <c r="H55" s="128"/>
      <c r="I55" s="2"/>
      <c r="J55" s="2"/>
      <c r="K55" s="2"/>
      <c r="L55" s="2"/>
      <c r="M55" s="2"/>
      <c r="N55" s="2"/>
      <c r="O55" s="2"/>
      <c r="P55" s="2"/>
      <c r="Q55" s="2"/>
      <c r="R55" s="2"/>
      <c r="S55" s="2"/>
      <c r="T55" s="2"/>
      <c r="U55" s="2"/>
      <c r="V55" s="2"/>
      <c r="W55" s="2"/>
      <c r="X55" s="2"/>
      <c r="Y55" s="2"/>
      <c r="Z55" s="2"/>
    </row>
    <row r="56" spans="1:26" x14ac:dyDescent="0.25">
      <c r="A56" s="279" t="s">
        <v>261</v>
      </c>
      <c r="B56" s="161" t="str">
        <f>'ANVA-MDS'!EZ135</f>
        <v>sd</v>
      </c>
      <c r="C56" s="188" t="str">
        <f>'ANVA-MDS'!EZ131</f>
        <v>sd</v>
      </c>
      <c r="D56" s="282"/>
      <c r="E56" s="282"/>
      <c r="F56" s="282"/>
      <c r="G56" s="281"/>
      <c r="H56" s="128"/>
      <c r="I56" s="2"/>
      <c r="J56" s="2"/>
      <c r="K56" s="2"/>
      <c r="L56" s="2"/>
      <c r="M56" s="2"/>
      <c r="N56" s="2"/>
      <c r="O56" s="2"/>
      <c r="P56" s="2"/>
      <c r="Q56" s="2"/>
      <c r="R56" s="2"/>
      <c r="S56" s="2"/>
      <c r="T56" s="2"/>
      <c r="U56" s="2"/>
      <c r="V56" s="2"/>
      <c r="W56" s="2"/>
      <c r="X56" s="2"/>
      <c r="Y56" s="2"/>
      <c r="Z56" s="2"/>
    </row>
    <row r="57" spans="1:26" x14ac:dyDescent="0.25">
      <c r="A57" s="128"/>
      <c r="B57" s="128"/>
      <c r="C57" s="128"/>
      <c r="D57" s="128"/>
      <c r="E57" s="128"/>
      <c r="F57" s="128"/>
      <c r="G57" s="128"/>
      <c r="H57" s="128"/>
      <c r="I57" s="2"/>
      <c r="J57" s="2"/>
      <c r="K57" s="2"/>
      <c r="L57" s="2"/>
      <c r="M57" s="2"/>
      <c r="N57" s="2"/>
      <c r="O57" s="2"/>
      <c r="P57" s="2"/>
      <c r="Q57" s="2"/>
      <c r="R57" s="2"/>
      <c r="S57" s="2"/>
      <c r="T57" s="2"/>
      <c r="U57" s="2"/>
      <c r="V57" s="2"/>
      <c r="W57" s="2"/>
      <c r="X57" s="2"/>
      <c r="Y57" s="2"/>
      <c r="Z57" s="2"/>
    </row>
    <row r="58" spans="1:26" x14ac:dyDescent="0.25">
      <c r="A58" s="129" t="s">
        <v>323</v>
      </c>
      <c r="B58" s="128"/>
      <c r="C58" s="128"/>
      <c r="D58" s="128"/>
      <c r="E58" s="128"/>
      <c r="F58" s="128"/>
      <c r="G58" s="128"/>
      <c r="H58" s="128"/>
      <c r="I58" s="2"/>
      <c r="J58" s="2"/>
      <c r="K58" s="2"/>
      <c r="L58" s="2"/>
      <c r="M58" s="2"/>
      <c r="N58" s="2"/>
      <c r="O58" s="2"/>
      <c r="P58" s="2"/>
      <c r="Q58" s="2"/>
      <c r="R58" s="2"/>
      <c r="S58" s="2"/>
      <c r="T58" s="2"/>
      <c r="U58" s="2"/>
      <c r="V58" s="2"/>
      <c r="W58" s="2"/>
      <c r="X58" s="2"/>
      <c r="Y58" s="2"/>
      <c r="Z58" s="2"/>
    </row>
    <row r="59" spans="1:26" x14ac:dyDescent="0.25">
      <c r="A59" s="129" t="s">
        <v>324</v>
      </c>
      <c r="B59" s="128"/>
      <c r="C59" s="128"/>
      <c r="D59" s="128"/>
      <c r="E59" s="128"/>
      <c r="F59" s="156" t="str">
        <f>IFERROR(SQRT(D52/('ANVA-MDS'!EZ119*'ANVA-MDS'!EZ120))*SQRT(2)*TINV(0.05,B52),"sd")</f>
        <v>sd</v>
      </c>
      <c r="G59" s="128"/>
      <c r="H59" s="128"/>
      <c r="I59" s="2"/>
      <c r="J59" s="2"/>
      <c r="K59" s="2"/>
      <c r="L59" s="2"/>
      <c r="M59" s="2"/>
      <c r="N59" s="2"/>
      <c r="O59" s="2"/>
      <c r="P59" s="2"/>
      <c r="Q59" s="2"/>
      <c r="R59" s="2"/>
      <c r="S59" s="2"/>
      <c r="T59" s="2"/>
      <c r="U59" s="2"/>
      <c r="V59" s="2"/>
      <c r="W59" s="2"/>
      <c r="X59" s="2"/>
      <c r="Y59" s="2"/>
      <c r="Z59" s="2"/>
    </row>
    <row r="60" spans="1:26" x14ac:dyDescent="0.25">
      <c r="A60" s="129" t="s">
        <v>325</v>
      </c>
      <c r="B60" s="128"/>
      <c r="C60" s="128"/>
      <c r="D60" s="128"/>
      <c r="E60" s="128"/>
      <c r="F60" s="156" t="str">
        <f>IFERROR(SQRT(D55/('ANVA-MDS'!EZ120*'ANVA-MDS'!EZ132))*SQRT(2)*TINV(0.05,B55),"sd")</f>
        <v>sd</v>
      </c>
      <c r="G60" s="159"/>
      <c r="H60" s="159"/>
      <c r="I60" s="2"/>
      <c r="J60" s="2"/>
      <c r="K60" s="2"/>
      <c r="L60" s="2"/>
      <c r="M60" s="2"/>
      <c r="N60" s="2"/>
      <c r="O60" s="2"/>
      <c r="P60" s="2"/>
      <c r="Q60" s="2"/>
      <c r="R60" s="2"/>
      <c r="S60" s="2"/>
      <c r="T60" s="2"/>
      <c r="U60" s="2"/>
      <c r="V60" s="2"/>
      <c r="W60" s="2"/>
      <c r="X60" s="2"/>
      <c r="Y60" s="2"/>
      <c r="Z60" s="2"/>
    </row>
    <row r="61" spans="1:26" x14ac:dyDescent="0.25">
      <c r="A61" s="129" t="s">
        <v>326</v>
      </c>
      <c r="B61" s="128"/>
      <c r="C61" s="128"/>
      <c r="D61" s="128"/>
      <c r="E61" s="128"/>
      <c r="F61" s="156" t="str">
        <f>IFERROR(SQRT(D55/('ANVA-MDS'!EZ120))*SQRT(2)*TINV(0.05,B55),"sd")</f>
        <v>sd</v>
      </c>
      <c r="G61" s="159"/>
      <c r="H61" s="159"/>
      <c r="I61" s="2"/>
      <c r="J61" s="2"/>
      <c r="K61" s="2"/>
      <c r="L61" s="2"/>
      <c r="M61" s="2"/>
      <c r="N61" s="2"/>
      <c r="O61" s="2"/>
      <c r="P61" s="2"/>
      <c r="Q61" s="2"/>
      <c r="R61" s="2"/>
      <c r="S61" s="2"/>
      <c r="T61" s="2"/>
      <c r="U61" s="2"/>
      <c r="V61" s="2"/>
      <c r="W61" s="2"/>
      <c r="X61" s="2"/>
      <c r="Y61" s="2"/>
      <c r="Z61" s="2"/>
    </row>
    <row r="62" spans="1:26" x14ac:dyDescent="0.25">
      <c r="A62" s="129" t="s">
        <v>327</v>
      </c>
      <c r="B62" s="128"/>
      <c r="C62" s="128"/>
      <c r="D62" s="128"/>
      <c r="E62" s="128"/>
      <c r="F62" s="156" t="str">
        <f>IFERROR((TINV(0.05,B52)*D52+TINV(0.05,B55)*D55*B53)/(D52+D55*B53)*SQRT((D52+B53*D55)/('ANVA-MDS'!EZ120*'ANVA-MDS'!EZ119))*SQRT(2),"sd")</f>
        <v>sd</v>
      </c>
      <c r="G62" s="159"/>
      <c r="H62" s="159"/>
      <c r="I62" s="2"/>
      <c r="J62" s="2"/>
      <c r="K62" s="2"/>
      <c r="L62" s="2"/>
      <c r="M62" s="2"/>
      <c r="N62" s="2"/>
      <c r="O62" s="2"/>
      <c r="P62" s="2"/>
      <c r="Q62" s="2"/>
      <c r="R62" s="2"/>
      <c r="S62" s="2"/>
      <c r="T62" s="2"/>
      <c r="U62" s="2"/>
      <c r="V62" s="2"/>
      <c r="W62" s="2"/>
      <c r="X62" s="2"/>
      <c r="Y62" s="2"/>
      <c r="Z62" s="2"/>
    </row>
    <row r="63" spans="1:26" x14ac:dyDescent="0.25">
      <c r="A63" s="128"/>
      <c r="B63" s="283"/>
      <c r="C63" s="128"/>
      <c r="D63" s="128"/>
      <c r="E63" s="128"/>
      <c r="F63" s="133"/>
      <c r="G63" s="133"/>
      <c r="H63" s="133"/>
      <c r="I63" s="2"/>
      <c r="J63" s="2"/>
      <c r="K63" s="2"/>
      <c r="L63" s="2"/>
      <c r="M63" s="2"/>
      <c r="N63" s="2"/>
      <c r="O63" s="2"/>
      <c r="P63" s="2"/>
      <c r="Q63" s="2"/>
      <c r="R63" s="2"/>
      <c r="S63" s="2"/>
      <c r="T63" s="2"/>
      <c r="U63" s="2"/>
      <c r="V63" s="2"/>
      <c r="W63" s="2"/>
      <c r="X63" s="2"/>
      <c r="Y63" s="2"/>
      <c r="Z63" s="2"/>
    </row>
    <row r="64" spans="1:26" x14ac:dyDescent="0.25">
      <c r="A64" s="279"/>
      <c r="B64" s="284" t="s">
        <v>328</v>
      </c>
      <c r="C64" s="276" t="s">
        <v>329</v>
      </c>
      <c r="D64" s="276" t="s">
        <v>330</v>
      </c>
      <c r="E64" s="285" t="s">
        <v>277</v>
      </c>
      <c r="F64" s="128"/>
      <c r="G64" s="128"/>
      <c r="H64" s="128"/>
      <c r="I64" s="2"/>
      <c r="J64" s="2"/>
      <c r="K64" s="2"/>
      <c r="L64" s="2"/>
      <c r="M64" s="2"/>
      <c r="N64" s="2"/>
      <c r="O64" s="2"/>
      <c r="P64" s="2"/>
      <c r="Q64" s="2"/>
      <c r="R64" s="2"/>
      <c r="S64" s="2"/>
      <c r="T64" s="2"/>
      <c r="U64" s="2"/>
      <c r="V64" s="2"/>
      <c r="W64" s="2"/>
      <c r="X64" s="2"/>
      <c r="Y64" s="2"/>
      <c r="Z64" s="2"/>
    </row>
    <row r="65" spans="1:26" x14ac:dyDescent="0.25">
      <c r="A65" s="279" t="s">
        <v>331</v>
      </c>
      <c r="B65" s="187" t="str">
        <f>'ANVA-MDS'!EJ123</f>
        <v>sd</v>
      </c>
      <c r="C65" s="187" t="str">
        <f>IFERROR(B66-B65,"sd")</f>
        <v>sd</v>
      </c>
      <c r="D65" s="239" t="str">
        <f>IFERROR(_xlfn.T.DIST.2T(C65/(SQRT(D52/('ANVA-MDS'!EZ119*'ANVA-MDS'!EZ120))*SQRT(2)),B52),"sd")</f>
        <v>sd</v>
      </c>
      <c r="E65" s="276">
        <v>0.05</v>
      </c>
      <c r="F65" s="189" t="str">
        <f>IF(D65&gt;E65,"ns",IF(D65&lt;0.001,"***",IF(D65&lt;0.01,"**",IF(D65&lt;0.05,"*",""))))</f>
        <v>ns</v>
      </c>
      <c r="G65" s="128"/>
      <c r="H65" s="128"/>
      <c r="I65" s="2"/>
      <c r="J65" s="2"/>
      <c r="K65" s="2"/>
      <c r="L65" s="2"/>
      <c r="M65" s="2"/>
      <c r="N65" s="2"/>
      <c r="O65" s="2"/>
      <c r="P65" s="2"/>
      <c r="Q65" s="2"/>
      <c r="R65" s="2"/>
      <c r="S65" s="2"/>
      <c r="T65" s="2"/>
      <c r="U65" s="2"/>
      <c r="V65" s="2"/>
      <c r="W65" s="2"/>
      <c r="X65" s="2"/>
      <c r="Y65" s="2"/>
      <c r="Z65" s="2"/>
    </row>
    <row r="66" spans="1:26" x14ac:dyDescent="0.25">
      <c r="A66" s="279" t="s">
        <v>332</v>
      </c>
      <c r="B66" s="187">
        <f>'ANVA-MDS'!EV123</f>
        <v>2251.5256660168943</v>
      </c>
      <c r="C66" s="148"/>
      <c r="D66" s="148"/>
      <c r="E66" s="128"/>
      <c r="F66" s="128"/>
      <c r="G66" s="128"/>
      <c r="H66" s="128"/>
      <c r="I66" s="2"/>
      <c r="J66" s="2"/>
      <c r="K66" s="2"/>
      <c r="L66" s="2"/>
      <c r="M66" s="2"/>
      <c r="N66" s="2"/>
      <c r="O66" s="2"/>
      <c r="P66" s="2"/>
      <c r="Q66" s="2"/>
      <c r="R66" s="2"/>
      <c r="S66" s="2"/>
      <c r="T66" s="2"/>
      <c r="U66" s="2"/>
      <c r="V66" s="2"/>
      <c r="W66" s="2"/>
      <c r="X66" s="2"/>
      <c r="Y66" s="2"/>
      <c r="Z66" s="2"/>
    </row>
    <row r="67" spans="1:26" x14ac:dyDescent="0.25">
      <c r="A67" s="128"/>
      <c r="B67" s="128"/>
      <c r="C67" s="128"/>
      <c r="D67" s="128"/>
      <c r="E67" s="128"/>
      <c r="F67" s="128"/>
      <c r="G67" s="128"/>
      <c r="H67" s="128"/>
      <c r="I67" s="2"/>
      <c r="J67" s="2"/>
      <c r="K67" s="2"/>
      <c r="L67" s="2"/>
      <c r="M67" s="2"/>
      <c r="N67" s="2"/>
      <c r="O67" s="2"/>
      <c r="P67" s="2"/>
      <c r="Q67" s="2"/>
      <c r="R67" s="2"/>
      <c r="S67" s="2"/>
      <c r="T67" s="2"/>
      <c r="U67" s="2"/>
      <c r="V67" s="2"/>
      <c r="W67" s="2"/>
      <c r="X67" s="2"/>
      <c r="Y67" s="2"/>
      <c r="Z67" s="2"/>
    </row>
    <row r="68" spans="1:26" x14ac:dyDescent="0.25">
      <c r="A68" s="128"/>
      <c r="B68" s="128"/>
      <c r="C68" s="128"/>
      <c r="D68" s="128"/>
      <c r="E68" s="128"/>
      <c r="F68" s="128"/>
      <c r="G68" s="128"/>
      <c r="H68" s="128"/>
      <c r="I68" s="2"/>
      <c r="J68" s="2"/>
      <c r="K68" s="2"/>
      <c r="L68" s="2"/>
      <c r="M68" s="2"/>
      <c r="N68" s="2"/>
      <c r="O68" s="2"/>
      <c r="P68" s="2"/>
      <c r="Q68" s="2"/>
      <c r="R68" s="2"/>
      <c r="S68" s="2"/>
      <c r="T68" s="2"/>
      <c r="U68" s="2"/>
      <c r="V68" s="2"/>
      <c r="W68" s="2"/>
      <c r="X68" s="2"/>
      <c r="Y68" s="2"/>
      <c r="Z68" s="2"/>
    </row>
    <row r="69" spans="1:26" x14ac:dyDescent="0.25">
      <c r="A69" s="128"/>
      <c r="B69" s="128"/>
      <c r="C69" s="128"/>
      <c r="D69" s="128"/>
      <c r="E69" s="128"/>
      <c r="F69" s="128"/>
      <c r="G69" s="128"/>
      <c r="H69" s="128"/>
      <c r="I69" s="2"/>
      <c r="J69" s="2"/>
      <c r="K69" s="2"/>
      <c r="L69" s="2"/>
      <c r="M69" s="2"/>
      <c r="N69" s="2"/>
      <c r="O69" s="2"/>
      <c r="P69" s="2"/>
      <c r="Q69" s="2"/>
      <c r="R69" s="2"/>
      <c r="S69" s="2"/>
      <c r="T69" s="2"/>
      <c r="U69" s="2"/>
      <c r="V69" s="2"/>
      <c r="W69" s="2"/>
      <c r="X69" s="2"/>
      <c r="Y69" s="2"/>
      <c r="Z69" s="2"/>
    </row>
    <row r="70" spans="1:26" x14ac:dyDescent="0.25">
      <c r="A70" s="274" t="str">
        <f>IF('ANVA-MDS'!EF224&lt;&gt;1,"Error en los datos SIN FUNGICIDA !!!",IF('ANVA-MDS'!ER224&lt;&gt;1,"Error en los datos CON fungicida !!!",""))</f>
        <v>Error en los datos SIN FUNGICIDA !!!</v>
      </c>
      <c r="B70" s="128"/>
      <c r="C70" s="128"/>
      <c r="D70" s="128"/>
      <c r="E70" s="128"/>
      <c r="F70" s="128"/>
      <c r="G70" s="128"/>
      <c r="H70" s="128"/>
      <c r="I70" s="2"/>
      <c r="J70" s="2"/>
      <c r="K70" s="2"/>
      <c r="L70" s="2"/>
      <c r="M70" s="2"/>
      <c r="N70" s="2"/>
      <c r="O70" s="2"/>
      <c r="P70" s="2"/>
      <c r="Q70" s="2"/>
      <c r="R70" s="2"/>
      <c r="S70" s="2"/>
      <c r="T70" s="2"/>
      <c r="U70" s="2"/>
      <c r="V70" s="2"/>
      <c r="W70" s="2"/>
      <c r="X70" s="2"/>
      <c r="Y70" s="2"/>
      <c r="Z70" s="2"/>
    </row>
    <row r="71" spans="1:26" x14ac:dyDescent="0.25">
      <c r="A71" s="177" t="str">
        <f>MID(Fechas!$C$169,1,FIND(" SIN",Fechas!$C$169))</f>
        <v xml:space="preserve">4º ÉPOCA: CICLOS CORTOS </v>
      </c>
      <c r="B71" s="289"/>
      <c r="C71" s="289"/>
      <c r="D71" s="289"/>
      <c r="E71" s="289"/>
      <c r="F71" s="289"/>
      <c r="G71" s="290"/>
      <c r="H71" s="128"/>
      <c r="I71" s="2"/>
      <c r="J71" s="2"/>
      <c r="K71" s="2"/>
      <c r="L71" s="2"/>
      <c r="M71" s="2"/>
      <c r="N71" s="2"/>
      <c r="O71" s="2"/>
      <c r="P71" s="2"/>
      <c r="Q71" s="2"/>
      <c r="R71" s="2"/>
      <c r="S71" s="2"/>
      <c r="T71" s="2"/>
      <c r="U71" s="2"/>
      <c r="V71" s="2"/>
      <c r="W71" s="2"/>
      <c r="X71" s="2"/>
      <c r="Y71" s="2"/>
      <c r="Z71" s="2"/>
    </row>
    <row r="72" spans="1:26" x14ac:dyDescent="0.25">
      <c r="A72" s="128" t="s">
        <v>317</v>
      </c>
      <c r="B72" s="276" t="s">
        <v>272</v>
      </c>
      <c r="C72" s="276" t="s">
        <v>273</v>
      </c>
      <c r="D72" s="276" t="s">
        <v>274</v>
      </c>
      <c r="E72" s="277" t="s">
        <v>275</v>
      </c>
      <c r="F72" s="276" t="s">
        <v>276</v>
      </c>
      <c r="G72" s="276" t="s">
        <v>318</v>
      </c>
      <c r="H72" s="128"/>
      <c r="I72" s="2"/>
      <c r="J72" s="2"/>
      <c r="K72" s="2"/>
      <c r="L72" s="2"/>
      <c r="M72" s="2"/>
      <c r="N72" s="2"/>
      <c r="O72" s="2"/>
      <c r="P72" s="2"/>
      <c r="Q72" s="2"/>
      <c r="R72" s="2"/>
      <c r="S72" s="2"/>
      <c r="T72" s="2"/>
      <c r="U72" s="2"/>
      <c r="V72" s="2"/>
      <c r="W72" s="2"/>
      <c r="X72" s="2"/>
      <c r="Y72" s="2"/>
      <c r="Z72" s="2"/>
    </row>
    <row r="73" spans="1:26" x14ac:dyDescent="0.25">
      <c r="A73" s="278" t="s">
        <v>319</v>
      </c>
      <c r="B73" s="161" t="str">
        <f>'ANVA-MDS'!EZ188</f>
        <v>sd</v>
      </c>
      <c r="C73" s="188" t="str">
        <f>'ANVA-MDS'!EZ191</f>
        <v>sd</v>
      </c>
      <c r="D73" s="188" t="str">
        <f>IFERROR(C73/B73,"sd")</f>
        <v>sd</v>
      </c>
      <c r="E73" s="187" t="str">
        <f>IFERROR(D73/D74,"sd")</f>
        <v>sd</v>
      </c>
      <c r="F73" s="239" t="str">
        <f>IFERROR(FDIST(E73,B73,B77),"sd")</f>
        <v>sd</v>
      </c>
      <c r="G73" s="161">
        <v>0.05</v>
      </c>
      <c r="H73" s="189" t="str">
        <f>IF(F73&gt;G73,"ns",IF(F73&lt;0.001,"***",IF(F73&lt;0.01,"**",IF(F73&lt;0.05,"*",""))))</f>
        <v>ns</v>
      </c>
      <c r="I73" s="2"/>
      <c r="J73" s="2"/>
      <c r="K73" s="2"/>
      <c r="L73" s="2"/>
      <c r="M73" s="2"/>
      <c r="N73" s="2"/>
      <c r="O73" s="2"/>
      <c r="P73" s="2"/>
      <c r="Q73" s="2"/>
      <c r="R73" s="2"/>
      <c r="S73" s="2"/>
      <c r="T73" s="2"/>
      <c r="U73" s="2"/>
      <c r="V73" s="2"/>
      <c r="W73" s="2"/>
      <c r="X73" s="2"/>
      <c r="Y73" s="2"/>
      <c r="Z73" s="2"/>
    </row>
    <row r="74" spans="1:26" x14ac:dyDescent="0.25">
      <c r="A74" s="129" t="s">
        <v>320</v>
      </c>
      <c r="B74" s="161" t="str">
        <f>'ANVA-MDS'!EZ181</f>
        <v>sd</v>
      </c>
      <c r="C74" s="161" t="str">
        <f>'ANVA-MDS'!EZ184</f>
        <v>sd</v>
      </c>
      <c r="D74" s="188" t="str">
        <f t="shared" ref="D74:D77" si="3">IFERROR(C74/B74,"sd")</f>
        <v>sd</v>
      </c>
      <c r="E74" s="187" t="str">
        <f>IFERROR(D74/D77,"sd")</f>
        <v>sd</v>
      </c>
      <c r="F74" s="239" t="str">
        <f>IFERROR(FDIST(E74,B74,B77),"sd")</f>
        <v>sd</v>
      </c>
      <c r="G74" s="161">
        <v>0.05</v>
      </c>
      <c r="H74" s="189" t="str">
        <f>IF(F74&gt;G74,"ns",IF(F74&lt;0.001,"***",IF(F74&lt;0.01,"**",IF(F74&lt;0.05,"*",""))))</f>
        <v>ns</v>
      </c>
      <c r="I74" s="2"/>
      <c r="J74" s="2"/>
      <c r="K74" s="2"/>
      <c r="L74" s="2"/>
      <c r="M74" s="2"/>
      <c r="N74" s="2"/>
      <c r="O74" s="2"/>
      <c r="P74" s="2"/>
      <c r="Q74" s="2"/>
      <c r="R74" s="2"/>
      <c r="S74" s="2"/>
      <c r="T74" s="2"/>
      <c r="U74" s="2"/>
      <c r="V74" s="2"/>
      <c r="W74" s="2"/>
      <c r="X74" s="2"/>
      <c r="Y74" s="2"/>
      <c r="Z74" s="2"/>
    </row>
    <row r="75" spans="1:26" x14ac:dyDescent="0.25">
      <c r="A75" s="278" t="s">
        <v>321</v>
      </c>
      <c r="B75" s="161" t="str">
        <f>'ANVA-MDS'!EZ180</f>
        <v>sd</v>
      </c>
      <c r="C75" s="188" t="str">
        <f>'ANVA-MDS'!EZ183</f>
        <v>sd</v>
      </c>
      <c r="D75" s="188" t="str">
        <f t="shared" si="3"/>
        <v>sd</v>
      </c>
      <c r="E75" s="187" t="str">
        <f>IFERROR(D75/D77,"sd")</f>
        <v>sd</v>
      </c>
      <c r="F75" s="239" t="str">
        <f>IFERROR(FDIST(E75,B75,B77),"sd")</f>
        <v>sd</v>
      </c>
      <c r="G75" s="161">
        <v>0.05</v>
      </c>
      <c r="H75" s="189" t="str">
        <f>IF(F75&gt;G75,"ns",IF(F75&lt;0.001,"***",IF(F75&lt;0.01,"**",IF(F75&lt;0.05,"*",""))))</f>
        <v>ns</v>
      </c>
      <c r="I75" s="2"/>
      <c r="J75" s="2"/>
      <c r="K75" s="2"/>
      <c r="L75" s="2"/>
      <c r="M75" s="2"/>
      <c r="N75" s="2"/>
      <c r="O75" s="2"/>
      <c r="P75" s="2"/>
      <c r="Q75" s="2"/>
      <c r="R75" s="2"/>
      <c r="S75" s="2"/>
      <c r="T75" s="2"/>
      <c r="U75" s="2"/>
      <c r="V75" s="2"/>
      <c r="W75" s="2"/>
      <c r="X75" s="2"/>
      <c r="Y75" s="2"/>
      <c r="Z75" s="2"/>
    </row>
    <row r="76" spans="1:26" x14ac:dyDescent="0.25">
      <c r="A76" s="278" t="s">
        <v>322</v>
      </c>
      <c r="B76" s="161" t="str">
        <f>'ANVA-MDS'!EZ189</f>
        <v>sd</v>
      </c>
      <c r="C76" s="188" t="str">
        <f>'ANVA-MDS'!EZ192</f>
        <v>sd</v>
      </c>
      <c r="D76" s="188" t="str">
        <f t="shared" si="3"/>
        <v>sd</v>
      </c>
      <c r="E76" s="187" t="str">
        <f>IFERROR(D76/D77,"sd")</f>
        <v>sd</v>
      </c>
      <c r="F76" s="239" t="str">
        <f>IFERROR(FDIST(E76,B76,B77),"sd")</f>
        <v>sd</v>
      </c>
      <c r="G76" s="161">
        <v>0.05</v>
      </c>
      <c r="H76" s="189" t="str">
        <f>IF(F76&gt;G76,"ns",IF(F76&lt;0.001,"***",IF(F76&lt;0.01,"**",IF(F76&lt;0.05,"*",""))))</f>
        <v>ns</v>
      </c>
      <c r="I76" s="2"/>
      <c r="J76" s="2"/>
      <c r="K76" s="2"/>
      <c r="L76" s="2"/>
      <c r="M76" s="2"/>
      <c r="N76" s="2"/>
      <c r="O76" s="2"/>
      <c r="P76" s="2"/>
      <c r="Q76" s="2"/>
      <c r="R76" s="2"/>
      <c r="S76" s="2"/>
      <c r="T76" s="2"/>
      <c r="U76" s="2"/>
      <c r="V76" s="2"/>
      <c r="W76" s="2"/>
      <c r="X76" s="2"/>
      <c r="Y76" s="2"/>
      <c r="Z76" s="2"/>
    </row>
    <row r="77" spans="1:26" x14ac:dyDescent="0.25">
      <c r="A77" s="279" t="s">
        <v>282</v>
      </c>
      <c r="B77" s="161" t="str">
        <f>'ANVA-MDS'!EZ182</f>
        <v>sd</v>
      </c>
      <c r="C77" s="188" t="str">
        <f>'ANVA-MDS'!EZ185</f>
        <v>sd</v>
      </c>
      <c r="D77" s="188" t="str">
        <f t="shared" si="3"/>
        <v>sd</v>
      </c>
      <c r="E77" s="280"/>
      <c r="F77" s="280"/>
      <c r="G77" s="281"/>
      <c r="H77" s="128"/>
      <c r="I77" s="2"/>
      <c r="J77" s="2"/>
      <c r="K77" s="2"/>
      <c r="L77" s="2"/>
      <c r="M77" s="2"/>
      <c r="N77" s="2"/>
      <c r="O77" s="2"/>
      <c r="P77" s="2"/>
      <c r="Q77" s="2"/>
      <c r="R77" s="2"/>
      <c r="S77" s="2"/>
      <c r="T77" s="2"/>
      <c r="U77" s="2"/>
      <c r="V77" s="2"/>
      <c r="W77" s="2"/>
      <c r="X77" s="2"/>
      <c r="Y77" s="2"/>
      <c r="Z77" s="2"/>
    </row>
    <row r="78" spans="1:26" x14ac:dyDescent="0.25">
      <c r="A78" s="279" t="s">
        <v>261</v>
      </c>
      <c r="B78" s="161" t="str">
        <f>'ANVA-MDS'!EZ190</f>
        <v>sd</v>
      </c>
      <c r="C78" s="188" t="str">
        <f>'ANVA-MDS'!EZ186</f>
        <v>sd</v>
      </c>
      <c r="D78" s="282"/>
      <c r="E78" s="282"/>
      <c r="F78" s="282"/>
      <c r="G78" s="281"/>
      <c r="H78" s="128"/>
      <c r="I78" s="2"/>
      <c r="J78" s="2"/>
      <c r="K78" s="2"/>
      <c r="L78" s="2"/>
      <c r="M78" s="2"/>
      <c r="N78" s="2"/>
      <c r="O78" s="2"/>
      <c r="P78" s="2"/>
      <c r="Q78" s="2"/>
      <c r="R78" s="2"/>
      <c r="S78" s="2"/>
      <c r="T78" s="2"/>
      <c r="U78" s="2"/>
      <c r="V78" s="2"/>
      <c r="W78" s="2"/>
      <c r="X78" s="2"/>
      <c r="Y78" s="2"/>
      <c r="Z78" s="2"/>
    </row>
    <row r="79" spans="1:26" x14ac:dyDescent="0.25">
      <c r="A79" s="128"/>
      <c r="B79" s="128"/>
      <c r="C79" s="128"/>
      <c r="D79" s="128"/>
      <c r="E79" s="128"/>
      <c r="F79" s="128"/>
      <c r="G79" s="128"/>
      <c r="H79" s="128"/>
      <c r="I79" s="2"/>
      <c r="J79" s="2"/>
      <c r="K79" s="2"/>
      <c r="L79" s="2"/>
      <c r="M79" s="2"/>
      <c r="N79" s="2"/>
      <c r="O79" s="2"/>
      <c r="P79" s="2"/>
      <c r="Q79" s="2"/>
      <c r="R79" s="2"/>
      <c r="S79" s="2"/>
      <c r="T79" s="2"/>
      <c r="U79" s="2"/>
      <c r="V79" s="2"/>
      <c r="W79" s="2"/>
      <c r="X79" s="2"/>
      <c r="Y79" s="2"/>
      <c r="Z79" s="2"/>
    </row>
    <row r="80" spans="1:26" x14ac:dyDescent="0.25">
      <c r="A80" s="129" t="s">
        <v>323</v>
      </c>
      <c r="B80" s="128"/>
      <c r="C80" s="128"/>
      <c r="D80" s="128"/>
      <c r="E80" s="128"/>
      <c r="F80" s="128"/>
      <c r="G80" s="128"/>
      <c r="H80" s="128"/>
      <c r="I80" s="2"/>
      <c r="J80" s="2"/>
      <c r="K80" s="2"/>
      <c r="L80" s="2"/>
      <c r="M80" s="2"/>
      <c r="N80" s="2"/>
      <c r="O80" s="2"/>
      <c r="P80" s="2"/>
      <c r="Q80" s="2"/>
      <c r="R80" s="2"/>
      <c r="S80" s="2"/>
      <c r="T80" s="2"/>
      <c r="U80" s="2"/>
      <c r="V80" s="2"/>
      <c r="W80" s="2"/>
      <c r="X80" s="2"/>
      <c r="Y80" s="2"/>
      <c r="Z80" s="2"/>
    </row>
    <row r="81" spans="1:26" x14ac:dyDescent="0.25">
      <c r="A81" s="129" t="s">
        <v>324</v>
      </c>
      <c r="B81" s="128"/>
      <c r="C81" s="128"/>
      <c r="D81" s="128"/>
      <c r="E81" s="128"/>
      <c r="F81" s="156" t="str">
        <f>IFERROR(SQRT(D74/('ANVA-MDS'!EZ174*'ANVA-MDS'!EZ175))*SQRT(2)*TINV(0.05,B74),"sd")</f>
        <v>sd</v>
      </c>
      <c r="G81" s="128"/>
      <c r="H81" s="128"/>
      <c r="I81" s="2"/>
      <c r="J81" s="2"/>
      <c r="K81" s="2"/>
      <c r="L81" s="2"/>
      <c r="M81" s="2"/>
      <c r="N81" s="2"/>
      <c r="O81" s="2"/>
      <c r="P81" s="2"/>
      <c r="Q81" s="2"/>
      <c r="R81" s="2"/>
      <c r="S81" s="2"/>
      <c r="T81" s="2"/>
      <c r="U81" s="2"/>
      <c r="V81" s="2"/>
      <c r="W81" s="2"/>
      <c r="X81" s="2"/>
      <c r="Y81" s="2"/>
      <c r="Z81" s="2"/>
    </row>
    <row r="82" spans="1:26" x14ac:dyDescent="0.25">
      <c r="A82" s="129" t="s">
        <v>325</v>
      </c>
      <c r="B82" s="128"/>
      <c r="C82" s="128"/>
      <c r="D82" s="128"/>
      <c r="E82" s="128"/>
      <c r="F82" s="156" t="str">
        <f>IFERROR(SQRT(D77/('ANVA-MDS'!EZ175*'ANVA-MDS'!EZ187))*SQRT(2)*TINV(0.05,B77),"sd")</f>
        <v>sd</v>
      </c>
      <c r="G82" s="159"/>
      <c r="H82" s="159"/>
      <c r="I82" s="2"/>
      <c r="J82" s="2"/>
      <c r="K82" s="2"/>
      <c r="L82" s="2"/>
      <c r="M82" s="2"/>
      <c r="N82" s="2"/>
      <c r="O82" s="2"/>
      <c r="P82" s="2"/>
      <c r="Q82" s="2"/>
      <c r="R82" s="2"/>
      <c r="S82" s="2"/>
      <c r="T82" s="2"/>
      <c r="U82" s="2"/>
      <c r="V82" s="2"/>
      <c r="W82" s="2"/>
      <c r="X82" s="2"/>
      <c r="Y82" s="2"/>
      <c r="Z82" s="2"/>
    </row>
    <row r="83" spans="1:26" x14ac:dyDescent="0.25">
      <c r="A83" s="129" t="s">
        <v>326</v>
      </c>
      <c r="B83" s="128"/>
      <c r="C83" s="128"/>
      <c r="D83" s="128"/>
      <c r="E83" s="128"/>
      <c r="F83" s="156" t="str">
        <f>IFERROR(SQRT(D77/('ANVA-MDS'!EZ175))*SQRT(2)*TINV(0.05,B77),"sd")</f>
        <v>sd</v>
      </c>
      <c r="G83" s="159"/>
      <c r="H83" s="159"/>
      <c r="I83" s="2"/>
      <c r="J83" s="2"/>
      <c r="K83" s="2"/>
      <c r="L83" s="2"/>
      <c r="M83" s="2"/>
      <c r="N83" s="2"/>
      <c r="O83" s="2"/>
      <c r="P83" s="2"/>
      <c r="Q83" s="2"/>
      <c r="R83" s="2"/>
      <c r="S83" s="2"/>
      <c r="T83" s="2"/>
      <c r="U83" s="2"/>
      <c r="V83" s="2"/>
      <c r="W83" s="2"/>
      <c r="X83" s="2"/>
      <c r="Y83" s="2"/>
      <c r="Z83" s="2"/>
    </row>
    <row r="84" spans="1:26" x14ac:dyDescent="0.25">
      <c r="A84" s="129" t="s">
        <v>327</v>
      </c>
      <c r="B84" s="128"/>
      <c r="C84" s="128"/>
      <c r="D84" s="128"/>
      <c r="E84" s="128"/>
      <c r="F84" s="156" t="str">
        <f>IFERROR((TINV(0.05,B74)*D74+TINV(0.05,B77)*D77*B75)/(D74+D77*B75)*SQRT((D74+B75*D77)/('ANVA-MDS'!EZ175*'ANVA-MDS'!EZ174))*SQRT(2),"sd")</f>
        <v>sd</v>
      </c>
      <c r="G84" s="159"/>
      <c r="H84" s="159"/>
      <c r="I84" s="2"/>
      <c r="J84" s="2"/>
      <c r="K84" s="2"/>
      <c r="L84" s="2"/>
      <c r="M84" s="2"/>
      <c r="N84" s="2"/>
      <c r="O84" s="2"/>
      <c r="P84" s="2"/>
      <c r="Q84" s="2"/>
      <c r="R84" s="2"/>
      <c r="S84" s="2"/>
      <c r="T84" s="2"/>
      <c r="U84" s="2"/>
      <c r="V84" s="2"/>
      <c r="W84" s="2"/>
      <c r="X84" s="2"/>
      <c r="Y84" s="2"/>
      <c r="Z84" s="2"/>
    </row>
    <row r="85" spans="1:26" x14ac:dyDescent="0.25">
      <c r="A85" s="128"/>
      <c r="B85" s="283"/>
      <c r="C85" s="128"/>
      <c r="D85" s="128"/>
      <c r="E85" s="128"/>
      <c r="F85" s="133"/>
      <c r="G85" s="133"/>
      <c r="H85" s="133"/>
      <c r="I85" s="2"/>
      <c r="J85" s="2"/>
      <c r="K85" s="2"/>
      <c r="L85" s="2"/>
      <c r="M85" s="2"/>
      <c r="N85" s="2"/>
      <c r="O85" s="2"/>
      <c r="P85" s="2"/>
      <c r="Q85" s="2"/>
      <c r="R85" s="2"/>
      <c r="S85" s="2"/>
      <c r="T85" s="2"/>
      <c r="U85" s="2"/>
      <c r="V85" s="2"/>
      <c r="W85" s="2"/>
      <c r="X85" s="2"/>
      <c r="Y85" s="2"/>
      <c r="Z85" s="2"/>
    </row>
    <row r="86" spans="1:26" x14ac:dyDescent="0.25">
      <c r="A86" s="279"/>
      <c r="B86" s="284" t="s">
        <v>328</v>
      </c>
      <c r="C86" s="276" t="s">
        <v>329</v>
      </c>
      <c r="D86" s="276" t="s">
        <v>330</v>
      </c>
      <c r="E86" s="285" t="s">
        <v>277</v>
      </c>
      <c r="F86" s="128"/>
      <c r="G86" s="128"/>
      <c r="H86" s="128"/>
      <c r="I86" s="2"/>
      <c r="J86" s="2"/>
      <c r="K86" s="2"/>
      <c r="L86" s="2"/>
      <c r="M86" s="2"/>
      <c r="N86" s="2"/>
      <c r="O86" s="2"/>
      <c r="P86" s="2"/>
      <c r="Q86" s="2"/>
      <c r="R86" s="2"/>
      <c r="S86" s="2"/>
      <c r="T86" s="2"/>
      <c r="U86" s="2"/>
      <c r="V86" s="2"/>
      <c r="W86" s="2"/>
      <c r="X86" s="2"/>
      <c r="Y86" s="2"/>
      <c r="Z86" s="2"/>
    </row>
    <row r="87" spans="1:26" x14ac:dyDescent="0.25">
      <c r="A87" s="279" t="s">
        <v>331</v>
      </c>
      <c r="B87" s="187" t="str">
        <f>'ANVA-MDS'!EJ178</f>
        <v>sd</v>
      </c>
      <c r="C87" s="187" t="str">
        <f>IFERROR(B88-B87,"sd")</f>
        <v>sd</v>
      </c>
      <c r="D87" s="239" t="str">
        <f>IFERROR(_xlfn.T.DIST.2T(C87/(SQRT(D74/('ANVA-MDS'!EZ174*'ANVA-MDS'!EZ175))*SQRT(2)),B74),"sd")</f>
        <v>sd</v>
      </c>
      <c r="E87" s="276">
        <v>0.05</v>
      </c>
      <c r="F87" s="189" t="str">
        <f>IF(D87&gt;E87,"ns",IF(D87&lt;0.001,"***",IF(D87&lt;0.01,"**",IF(D87&lt;0.05,"*",""))))</f>
        <v>ns</v>
      </c>
      <c r="G87" s="128"/>
      <c r="H87" s="128"/>
      <c r="I87" s="2"/>
      <c r="J87" s="2"/>
      <c r="K87" s="2"/>
      <c r="L87" s="2"/>
      <c r="M87" s="2"/>
      <c r="N87" s="2"/>
      <c r="O87" s="2"/>
      <c r="P87" s="2"/>
      <c r="Q87" s="2"/>
      <c r="R87" s="2"/>
      <c r="S87" s="2"/>
      <c r="T87" s="2"/>
      <c r="U87" s="2"/>
      <c r="V87" s="2"/>
      <c r="W87" s="2"/>
      <c r="X87" s="2"/>
      <c r="Y87" s="2"/>
      <c r="Z87" s="2"/>
    </row>
    <row r="88" spans="1:26" x14ac:dyDescent="0.25">
      <c r="A88" s="279" t="s">
        <v>332</v>
      </c>
      <c r="B88" s="187">
        <f>'ANVA-MDS'!EV178</f>
        <v>2511.7083569137899</v>
      </c>
      <c r="C88" s="148"/>
      <c r="D88" s="148"/>
      <c r="E88" s="128"/>
      <c r="F88" s="128"/>
      <c r="G88" s="128"/>
      <c r="H88" s="128"/>
      <c r="I88" s="2"/>
      <c r="J88" s="2"/>
      <c r="K88" s="2"/>
      <c r="L88" s="2"/>
      <c r="M88" s="2"/>
      <c r="N88" s="2"/>
      <c r="O88" s="2"/>
      <c r="P88" s="2"/>
      <c r="Q88" s="2"/>
      <c r="R88" s="2"/>
      <c r="S88" s="2"/>
      <c r="T88" s="2"/>
      <c r="U88" s="2"/>
      <c r="V88" s="2"/>
      <c r="W88" s="2"/>
      <c r="X88" s="2"/>
      <c r="Y88" s="2"/>
      <c r="Z88" s="2"/>
    </row>
    <row r="89" spans="1:26" x14ac:dyDescent="0.25">
      <c r="A89" s="128"/>
      <c r="B89" s="128"/>
      <c r="C89" s="128"/>
      <c r="D89" s="128"/>
      <c r="E89" s="128"/>
      <c r="F89" s="128"/>
      <c r="G89" s="128"/>
      <c r="H89" s="128"/>
      <c r="I89" s="2"/>
      <c r="J89" s="2"/>
      <c r="K89" s="2"/>
      <c r="L89" s="2"/>
      <c r="M89" s="2"/>
      <c r="N89" s="2"/>
      <c r="O89" s="2"/>
      <c r="P89" s="2"/>
      <c r="Q89" s="2"/>
      <c r="R89" s="2"/>
      <c r="S89" s="2"/>
      <c r="T89" s="2"/>
      <c r="U89" s="2"/>
      <c r="V89" s="2"/>
      <c r="W89" s="2"/>
      <c r="X89" s="2"/>
      <c r="Y89" s="2"/>
      <c r="Z89" s="2"/>
    </row>
    <row r="90" spans="1:26" x14ac:dyDescent="0.25">
      <c r="A90" s="128"/>
      <c r="B90" s="128"/>
      <c r="C90" s="128"/>
      <c r="D90" s="128"/>
      <c r="E90" s="128"/>
      <c r="F90" s="128"/>
      <c r="G90" s="128"/>
      <c r="H90" s="128"/>
      <c r="I90" s="2"/>
      <c r="J90" s="2"/>
      <c r="K90" s="2"/>
      <c r="L90" s="2"/>
      <c r="M90" s="2"/>
      <c r="N90" s="2"/>
      <c r="O90" s="2"/>
      <c r="P90" s="2"/>
      <c r="Q90" s="2"/>
      <c r="R90" s="2"/>
      <c r="S90" s="2"/>
      <c r="T90" s="2"/>
      <c r="U90" s="2"/>
      <c r="V90" s="2"/>
      <c r="W90" s="2"/>
      <c r="X90" s="2"/>
      <c r="Y90" s="2"/>
      <c r="Z90" s="2"/>
    </row>
    <row r="91" spans="1:26" x14ac:dyDescent="0.25">
      <c r="A91" s="128"/>
      <c r="B91" s="128"/>
      <c r="C91" s="128"/>
      <c r="D91" s="128"/>
      <c r="E91" s="128"/>
      <c r="F91" s="128"/>
      <c r="G91" s="128"/>
      <c r="H91" s="128"/>
      <c r="I91" s="2"/>
      <c r="J91" s="2"/>
      <c r="K91" s="2"/>
      <c r="L91" s="2"/>
      <c r="M91" s="2"/>
      <c r="N91" s="2"/>
      <c r="O91" s="2"/>
      <c r="P91" s="2"/>
      <c r="Q91" s="2"/>
      <c r="R91" s="2"/>
      <c r="S91" s="2"/>
      <c r="T91" s="2"/>
      <c r="U91" s="2"/>
      <c r="V91" s="2"/>
      <c r="W91" s="2"/>
      <c r="X91" s="2"/>
      <c r="Y91" s="2"/>
      <c r="Z91" s="2"/>
    </row>
    <row r="92" spans="1:26" x14ac:dyDescent="0.25">
      <c r="A92" s="291" t="s">
        <v>333</v>
      </c>
      <c r="B92" s="128"/>
      <c r="C92" s="128"/>
      <c r="D92" s="128"/>
      <c r="E92" s="128"/>
      <c r="F92" s="128"/>
      <c r="G92" s="128"/>
      <c r="H92" s="128"/>
      <c r="I92" s="2"/>
      <c r="J92" s="2"/>
      <c r="K92" s="2"/>
      <c r="L92" s="2"/>
      <c r="M92" s="2"/>
      <c r="N92" s="2"/>
      <c r="O92" s="2"/>
      <c r="P92" s="2"/>
      <c r="Q92" s="2"/>
      <c r="R92" s="2"/>
      <c r="S92" s="2"/>
      <c r="T92" s="2"/>
      <c r="U92" s="2"/>
      <c r="V92" s="2"/>
      <c r="W92" s="2"/>
      <c r="X92" s="2"/>
      <c r="Y92" s="2"/>
      <c r="Z92" s="2"/>
    </row>
    <row r="93" spans="1:26" x14ac:dyDescent="0.25">
      <c r="A93" s="128"/>
      <c r="B93" s="128"/>
      <c r="C93" s="128"/>
      <c r="D93" s="128"/>
      <c r="E93" s="128"/>
      <c r="F93" s="128"/>
      <c r="G93" s="128"/>
      <c r="H93" s="128"/>
      <c r="I93" s="2"/>
      <c r="J93" s="2"/>
      <c r="K93" s="2"/>
      <c r="L93" s="2"/>
      <c r="M93" s="2"/>
      <c r="N93" s="2"/>
      <c r="O93" s="2"/>
      <c r="P93" s="2"/>
      <c r="Q93" s="2"/>
      <c r="R93" s="2"/>
      <c r="S93" s="2"/>
      <c r="T93" s="2"/>
      <c r="U93" s="2"/>
      <c r="V93" s="2"/>
      <c r="W93" s="2"/>
      <c r="X93" s="2"/>
      <c r="Y93" s="2"/>
      <c r="Z93" s="2"/>
    </row>
    <row r="94" spans="1:26" x14ac:dyDescent="0.25">
      <c r="A94" s="128" t="s">
        <v>334</v>
      </c>
      <c r="B94" s="128"/>
      <c r="C94" s="128"/>
      <c r="D94" s="128"/>
      <c r="E94" s="128"/>
      <c r="F94" s="128"/>
      <c r="G94" s="128"/>
      <c r="H94" s="128"/>
      <c r="I94" s="2"/>
      <c r="J94" s="2"/>
      <c r="K94" s="2"/>
      <c r="L94" s="2"/>
      <c r="M94" s="2"/>
      <c r="N94" s="2"/>
      <c r="O94" s="2"/>
      <c r="P94" s="2"/>
      <c r="Q94" s="2"/>
      <c r="R94" s="2"/>
      <c r="S94" s="2"/>
      <c r="T94" s="2"/>
      <c r="U94" s="2"/>
      <c r="V94" s="2"/>
      <c r="W94" s="2"/>
      <c r="X94" s="2"/>
      <c r="Y94" s="2"/>
      <c r="Z94" s="2"/>
    </row>
    <row r="95" spans="1:26" x14ac:dyDescent="0.25">
      <c r="A95" s="129"/>
      <c r="B95" s="128"/>
      <c r="C95" s="128"/>
      <c r="D95" s="128"/>
      <c r="E95" s="128"/>
      <c r="F95" s="128"/>
      <c r="G95" s="128"/>
      <c r="H95" s="128"/>
      <c r="I95" s="2"/>
      <c r="J95" s="2"/>
      <c r="K95" s="2"/>
      <c r="L95" s="2"/>
      <c r="M95" s="2"/>
      <c r="N95" s="2"/>
      <c r="O95" s="2"/>
      <c r="P95" s="2"/>
      <c r="Q95" s="2"/>
      <c r="R95" s="2"/>
      <c r="S95" s="2"/>
      <c r="T95" s="2"/>
      <c r="U95" s="2"/>
      <c r="V95" s="2"/>
      <c r="W95" s="2"/>
      <c r="X95" s="2"/>
      <c r="Y95" s="2"/>
      <c r="Z95" s="2"/>
    </row>
    <row r="96" spans="1:26" x14ac:dyDescent="0.25">
      <c r="A96" s="128" t="s">
        <v>335</v>
      </c>
      <c r="B96" s="128"/>
      <c r="C96" s="128"/>
      <c r="D96" s="128"/>
      <c r="E96" s="128"/>
      <c r="F96" s="128"/>
      <c r="G96" s="128"/>
      <c r="H96" s="128"/>
      <c r="I96" s="2"/>
      <c r="J96" s="2"/>
      <c r="K96" s="2"/>
      <c r="L96" s="2"/>
      <c r="M96" s="2"/>
      <c r="N96" s="2"/>
      <c r="O96" s="2"/>
      <c r="P96" s="2"/>
      <c r="Q96" s="2"/>
      <c r="R96" s="2"/>
      <c r="S96" s="2"/>
      <c r="T96" s="2"/>
      <c r="U96" s="2"/>
      <c r="V96" s="2"/>
      <c r="W96" s="2"/>
      <c r="X96" s="2"/>
      <c r="Y96" s="2"/>
      <c r="Z96" s="2"/>
    </row>
    <row r="97" spans="1:26" x14ac:dyDescent="0.25">
      <c r="A97" s="128" t="s">
        <v>336</v>
      </c>
      <c r="B97" s="128"/>
      <c r="C97" s="128"/>
      <c r="D97" s="128"/>
      <c r="E97" s="128"/>
      <c r="F97" s="128"/>
      <c r="G97" s="128"/>
      <c r="H97" s="128"/>
      <c r="I97" s="2"/>
      <c r="J97" s="2"/>
      <c r="K97" s="2"/>
      <c r="L97" s="2"/>
      <c r="M97" s="2"/>
      <c r="N97" s="2"/>
      <c r="O97" s="2"/>
      <c r="P97" s="2"/>
      <c r="Q97" s="2"/>
      <c r="R97" s="2"/>
      <c r="S97" s="2"/>
      <c r="T97" s="2"/>
      <c r="U97" s="2"/>
      <c r="V97" s="2"/>
      <c r="W97" s="2"/>
      <c r="X97" s="2"/>
      <c r="Y97" s="2"/>
      <c r="Z97" s="2"/>
    </row>
    <row r="98" spans="1:26" x14ac:dyDescent="0.25">
      <c r="A98" s="128"/>
      <c r="B98" s="128"/>
      <c r="C98" s="128"/>
      <c r="D98" s="128"/>
      <c r="E98" s="128"/>
      <c r="F98" s="128"/>
      <c r="G98" s="128"/>
      <c r="H98" s="128"/>
      <c r="I98" s="2"/>
      <c r="J98" s="2"/>
      <c r="K98" s="2"/>
      <c r="L98" s="2"/>
      <c r="M98" s="2"/>
      <c r="N98" s="2"/>
      <c r="O98" s="2"/>
      <c r="P98" s="2"/>
      <c r="Q98" s="2"/>
      <c r="R98" s="2"/>
      <c r="S98" s="2"/>
      <c r="T98" s="2"/>
      <c r="U98" s="2"/>
      <c r="V98" s="2"/>
      <c r="W98" s="2"/>
      <c r="X98" s="2"/>
      <c r="Y98" s="2"/>
      <c r="Z98" s="2"/>
    </row>
    <row r="99" spans="1:26" x14ac:dyDescent="0.25">
      <c r="A99" s="128" t="s">
        <v>337</v>
      </c>
      <c r="B99" s="128"/>
      <c r="C99" s="128"/>
      <c r="D99" s="128"/>
      <c r="E99" s="128"/>
      <c r="F99" s="128"/>
      <c r="G99" s="128"/>
      <c r="H99" s="128"/>
      <c r="I99" s="2"/>
      <c r="J99" s="2"/>
      <c r="K99" s="2"/>
      <c r="L99" s="2"/>
      <c r="M99" s="2"/>
      <c r="N99" s="2"/>
      <c r="O99" s="2"/>
      <c r="P99" s="2"/>
      <c r="Q99" s="2"/>
      <c r="R99" s="2"/>
      <c r="S99" s="2"/>
      <c r="T99" s="2"/>
      <c r="U99" s="2"/>
      <c r="V99" s="2"/>
      <c r="W99" s="2"/>
      <c r="X99" s="2"/>
      <c r="Y99" s="2"/>
      <c r="Z99" s="2"/>
    </row>
    <row r="100" spans="1:26" x14ac:dyDescent="0.25">
      <c r="A100" s="128" t="s">
        <v>338</v>
      </c>
      <c r="B100" s="128"/>
      <c r="C100" s="128"/>
      <c r="D100" s="128"/>
      <c r="E100" s="128"/>
      <c r="F100" s="128"/>
      <c r="G100" s="128"/>
      <c r="H100" s="128"/>
      <c r="I100" s="2"/>
      <c r="J100" s="2"/>
      <c r="K100" s="2"/>
      <c r="L100" s="2"/>
      <c r="M100" s="2"/>
      <c r="N100" s="2"/>
      <c r="O100" s="2"/>
      <c r="P100" s="2"/>
      <c r="Q100" s="2"/>
      <c r="R100" s="2"/>
      <c r="S100" s="2"/>
      <c r="T100" s="2"/>
      <c r="U100" s="2"/>
      <c r="V100" s="2"/>
      <c r="W100" s="2"/>
      <c r="X100" s="2"/>
      <c r="Y100" s="2"/>
      <c r="Z100" s="2"/>
    </row>
    <row r="101" spans="1:26" x14ac:dyDescent="0.25">
      <c r="A101" s="128"/>
      <c r="B101" s="128"/>
      <c r="C101" s="128"/>
      <c r="D101" s="128"/>
      <c r="E101" s="128"/>
      <c r="F101" s="128"/>
      <c r="G101" s="128"/>
      <c r="H101" s="128"/>
      <c r="I101" s="2"/>
      <c r="J101" s="2"/>
      <c r="K101" s="2"/>
      <c r="L101" s="2"/>
      <c r="M101" s="2"/>
      <c r="N101" s="2"/>
      <c r="O101" s="2"/>
      <c r="P101" s="2"/>
      <c r="Q101" s="2"/>
      <c r="R101" s="2"/>
      <c r="S101" s="2"/>
      <c r="T101" s="2"/>
      <c r="U101" s="2"/>
      <c r="V101" s="2"/>
      <c r="W101" s="2"/>
      <c r="X101" s="2"/>
      <c r="Y101" s="2"/>
      <c r="Z101" s="2"/>
    </row>
    <row r="102" spans="1:26" x14ac:dyDescent="0.25">
      <c r="A102" s="128" t="s">
        <v>339</v>
      </c>
      <c r="B102" s="128"/>
      <c r="C102" s="128"/>
      <c r="D102" s="128"/>
      <c r="E102" s="128"/>
      <c r="F102" s="128"/>
      <c r="G102" s="128"/>
      <c r="H102" s="128"/>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A2" location="'ANVA Cv. x Fung.'!A91" display="* Para interpretar los resultados, ver nota al pié de página, haciendo click aquí"/>
  </hyperlinks>
  <pageMargins left="0.75" right="0.75" top="1" bottom="1" header="0" footer="0"/>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2"/>
  <sheetViews>
    <sheetView zoomScale="78" zoomScaleNormal="78" workbookViewId="0"/>
  </sheetViews>
  <sheetFormatPr baseColWidth="10" defaultRowHeight="15" x14ac:dyDescent="0.25"/>
  <sheetData>
    <row r="1" spans="1:20" ht="18" x14ac:dyDescent="0.25">
      <c r="A1" s="359" t="s">
        <v>422</v>
      </c>
      <c r="B1" s="358"/>
      <c r="C1" s="358"/>
      <c r="D1" s="358"/>
      <c r="E1" s="358"/>
      <c r="F1" s="358"/>
      <c r="G1" s="358"/>
      <c r="H1" s="358"/>
      <c r="I1" s="358"/>
      <c r="J1" s="358"/>
      <c r="K1" s="358"/>
      <c r="L1" s="358"/>
      <c r="M1" s="358"/>
      <c r="N1" s="358"/>
      <c r="O1" s="358"/>
      <c r="P1" s="358"/>
      <c r="Q1" s="358"/>
      <c r="R1" s="358"/>
      <c r="S1" s="358"/>
      <c r="T1" s="358"/>
    </row>
    <row r="2" spans="1:20" ht="15.75" x14ac:dyDescent="0.25">
      <c r="A2" s="360" t="s">
        <v>423</v>
      </c>
      <c r="B2" s="358"/>
      <c r="C2" s="358"/>
      <c r="D2" s="358"/>
      <c r="E2" s="358"/>
      <c r="F2" s="358"/>
      <c r="G2" s="358"/>
      <c r="H2" s="361"/>
      <c r="I2" s="358"/>
      <c r="J2" s="358"/>
      <c r="K2" s="358"/>
      <c r="L2" s="358"/>
      <c r="M2" s="358"/>
      <c r="N2" s="358"/>
      <c r="O2" s="358"/>
      <c r="P2" s="358"/>
      <c r="Q2" s="358"/>
      <c r="R2" s="358"/>
      <c r="S2" s="358"/>
      <c r="T2" s="358"/>
    </row>
    <row r="3" spans="1:20" ht="15.75" x14ac:dyDescent="0.25">
      <c r="A3" s="360" t="s">
        <v>424</v>
      </c>
      <c r="B3" s="358"/>
      <c r="C3" s="358"/>
      <c r="D3" s="358"/>
      <c r="E3" s="358"/>
      <c r="F3" s="358"/>
      <c r="G3" s="358"/>
      <c r="H3" s="358"/>
      <c r="I3" s="358"/>
      <c r="J3" s="358"/>
      <c r="K3" s="358"/>
      <c r="L3" s="358"/>
      <c r="M3" s="358"/>
      <c r="N3" s="358"/>
      <c r="O3" s="358"/>
      <c r="P3" s="358"/>
      <c r="Q3" s="358"/>
      <c r="R3" s="358"/>
      <c r="S3" s="358"/>
      <c r="T3" s="358"/>
    </row>
    <row r="4" spans="1:20" ht="15.75" x14ac:dyDescent="0.25">
      <c r="A4" s="362" t="s">
        <v>425</v>
      </c>
      <c r="B4" s="358"/>
      <c r="C4" s="358"/>
      <c r="D4" s="358"/>
      <c r="E4" s="358"/>
      <c r="F4" s="358"/>
      <c r="G4" s="358"/>
      <c r="H4" s="358"/>
      <c r="I4" s="358"/>
      <c r="J4" s="358"/>
      <c r="K4" s="358"/>
      <c r="L4" s="358"/>
      <c r="M4" s="358"/>
      <c r="N4" s="358"/>
      <c r="O4" s="358"/>
      <c r="P4" s="358"/>
      <c r="Q4" s="358"/>
      <c r="R4" s="358"/>
      <c r="S4" s="358"/>
      <c r="T4" s="358"/>
    </row>
    <row r="5" spans="1:20" x14ac:dyDescent="0.25">
      <c r="A5" s="358"/>
      <c r="B5" s="358"/>
      <c r="C5" s="358"/>
      <c r="D5" s="358"/>
      <c r="E5" s="358"/>
      <c r="F5" s="358"/>
      <c r="G5" s="358"/>
      <c r="H5" s="358"/>
      <c r="I5" s="358"/>
      <c r="J5" s="358"/>
      <c r="K5" s="358"/>
      <c r="L5" s="358"/>
      <c r="M5" s="358"/>
      <c r="N5" s="358"/>
      <c r="O5" s="358"/>
      <c r="P5" s="358"/>
      <c r="Q5" s="358"/>
      <c r="R5" s="358"/>
      <c r="S5" s="358"/>
      <c r="T5" s="358"/>
    </row>
    <row r="6" spans="1:20" ht="18" x14ac:dyDescent="0.25">
      <c r="A6" s="359" t="s">
        <v>426</v>
      </c>
      <c r="B6" s="358"/>
      <c r="C6" s="358"/>
      <c r="D6" s="358"/>
      <c r="E6" s="358"/>
      <c r="F6" s="358"/>
      <c r="G6" s="358"/>
      <c r="H6" s="359" t="s">
        <v>427</v>
      </c>
      <c r="I6" s="358"/>
      <c r="J6" s="358"/>
      <c r="K6" s="358"/>
      <c r="L6" s="358"/>
      <c r="M6" s="358"/>
      <c r="N6" s="358"/>
      <c r="O6" s="359" t="s">
        <v>428</v>
      </c>
      <c r="P6" s="358"/>
      <c r="Q6" s="358"/>
      <c r="R6" s="358"/>
      <c r="S6" s="358"/>
      <c r="T6" s="358"/>
    </row>
    <row r="7" spans="1:20" ht="18" x14ac:dyDescent="0.25">
      <c r="A7" s="363"/>
      <c r="B7" s="358"/>
      <c r="C7" s="358"/>
      <c r="D7" s="358"/>
      <c r="E7" s="358"/>
      <c r="F7" s="358" t="s">
        <v>429</v>
      </c>
      <c r="G7" s="358"/>
      <c r="H7" s="363"/>
      <c r="I7" s="358"/>
      <c r="J7" s="358"/>
      <c r="K7" s="358"/>
      <c r="L7" s="358"/>
      <c r="M7" s="358"/>
      <c r="N7" s="358"/>
      <c r="O7" s="363"/>
      <c r="P7" s="358"/>
      <c r="Q7" s="358"/>
      <c r="R7" s="358"/>
      <c r="S7" s="358"/>
      <c r="T7" s="358"/>
    </row>
    <row r="8" spans="1:20" ht="18.75" x14ac:dyDescent="0.3">
      <c r="A8" s="358"/>
      <c r="B8" s="358"/>
      <c r="C8" s="358"/>
      <c r="D8" s="358"/>
      <c r="E8" s="358"/>
      <c r="F8" s="358"/>
      <c r="G8" s="358"/>
      <c r="H8" s="364"/>
      <c r="I8" s="358"/>
      <c r="J8" s="358"/>
      <c r="K8" s="358"/>
      <c r="L8" s="358"/>
      <c r="M8" s="358"/>
      <c r="N8" s="358"/>
      <c r="O8" s="364"/>
      <c r="P8" s="358"/>
      <c r="Q8" s="358"/>
      <c r="R8" s="358"/>
      <c r="S8" s="358"/>
      <c r="T8" s="358"/>
    </row>
    <row r="9" spans="1:20" ht="15.75" thickBot="1" x14ac:dyDescent="0.3">
      <c r="A9" s="358"/>
      <c r="B9" s="358"/>
      <c r="C9" s="358"/>
      <c r="D9" s="358"/>
      <c r="E9" s="358"/>
      <c r="F9" s="358"/>
      <c r="G9" s="358"/>
      <c r="H9" s="358"/>
      <c r="I9" s="358"/>
      <c r="J9" s="358"/>
      <c r="K9" s="358"/>
      <c r="L9" s="358"/>
      <c r="M9" s="358"/>
      <c r="N9" s="358"/>
      <c r="O9" s="358"/>
      <c r="P9" s="358"/>
      <c r="Q9" s="358"/>
      <c r="R9" s="358"/>
      <c r="S9" s="358"/>
      <c r="T9" s="358"/>
    </row>
    <row r="10" spans="1:20" ht="15.75" thickBot="1" x14ac:dyDescent="0.3">
      <c r="A10" s="365" t="s">
        <v>430</v>
      </c>
      <c r="B10" s="366" t="s">
        <v>431</v>
      </c>
      <c r="C10" s="366" t="s">
        <v>432</v>
      </c>
      <c r="D10" s="366" t="s">
        <v>433</v>
      </c>
      <c r="E10" s="366" t="s">
        <v>434</v>
      </c>
      <c r="F10" s="367" t="s">
        <v>435</v>
      </c>
      <c r="G10" s="368"/>
      <c r="H10" s="365" t="s">
        <v>430</v>
      </c>
      <c r="I10" s="366" t="s">
        <v>431</v>
      </c>
      <c r="J10" s="366" t="s">
        <v>432</v>
      </c>
      <c r="K10" s="366" t="s">
        <v>433</v>
      </c>
      <c r="L10" s="366" t="s">
        <v>436</v>
      </c>
      <c r="M10" s="367" t="s">
        <v>435</v>
      </c>
      <c r="N10" s="368"/>
      <c r="O10" s="365" t="s">
        <v>430</v>
      </c>
      <c r="P10" s="366" t="s">
        <v>431</v>
      </c>
      <c r="Q10" s="366" t="s">
        <v>432</v>
      </c>
      <c r="R10" s="366" t="s">
        <v>433</v>
      </c>
      <c r="S10" s="366" t="s">
        <v>436</v>
      </c>
      <c r="T10" s="367" t="s">
        <v>435</v>
      </c>
    </row>
    <row r="11" spans="1:20" x14ac:dyDescent="0.25">
      <c r="A11" s="369" t="s">
        <v>437</v>
      </c>
      <c r="B11" s="370" t="s">
        <v>437</v>
      </c>
      <c r="C11" s="371" t="s">
        <v>438</v>
      </c>
      <c r="D11" s="372" t="s">
        <v>92</v>
      </c>
      <c r="E11" s="372">
        <v>2013</v>
      </c>
      <c r="F11" s="373">
        <v>14471</v>
      </c>
      <c r="G11" s="358"/>
      <c r="H11" s="369" t="s">
        <v>437</v>
      </c>
      <c r="I11" s="370" t="s">
        <v>437</v>
      </c>
      <c r="J11" s="374">
        <v>603</v>
      </c>
      <c r="K11" s="372" t="s">
        <v>439</v>
      </c>
      <c r="L11" s="372">
        <v>2019</v>
      </c>
      <c r="M11" s="373">
        <v>19303</v>
      </c>
      <c r="N11" s="358"/>
      <c r="O11" s="369" t="s">
        <v>440</v>
      </c>
      <c r="P11" s="370" t="s">
        <v>437</v>
      </c>
      <c r="Q11" s="371" t="s">
        <v>119</v>
      </c>
      <c r="R11" s="372" t="s">
        <v>92</v>
      </c>
      <c r="S11" s="372">
        <v>2013</v>
      </c>
      <c r="T11" s="373">
        <v>14470</v>
      </c>
    </row>
    <row r="12" spans="1:20" x14ac:dyDescent="0.25">
      <c r="A12" s="375" t="s">
        <v>437</v>
      </c>
      <c r="B12" s="376" t="s">
        <v>437</v>
      </c>
      <c r="C12" s="377">
        <v>365</v>
      </c>
      <c r="D12" s="378" t="s">
        <v>92</v>
      </c>
      <c r="E12" s="378">
        <v>2018</v>
      </c>
      <c r="F12" s="379">
        <v>17983</v>
      </c>
      <c r="G12" s="358"/>
      <c r="H12" s="375" t="s">
        <v>437</v>
      </c>
      <c r="I12" s="376" t="s">
        <v>437</v>
      </c>
      <c r="J12" s="377">
        <v>916</v>
      </c>
      <c r="K12" s="378" t="s">
        <v>441</v>
      </c>
      <c r="L12" s="378">
        <v>2019</v>
      </c>
      <c r="M12" s="379">
        <v>18896</v>
      </c>
      <c r="N12" s="358"/>
      <c r="O12" s="380" t="s">
        <v>437</v>
      </c>
      <c r="P12" s="381" t="s">
        <v>437</v>
      </c>
      <c r="Q12" s="382" t="s">
        <v>442</v>
      </c>
      <c r="R12" s="378" t="s">
        <v>439</v>
      </c>
      <c r="S12" s="383">
        <v>2020</v>
      </c>
      <c r="T12" s="384">
        <v>19477</v>
      </c>
    </row>
    <row r="13" spans="1:20" x14ac:dyDescent="0.25">
      <c r="A13" s="375" t="s">
        <v>437</v>
      </c>
      <c r="B13" s="376" t="s">
        <v>437</v>
      </c>
      <c r="C13" s="377">
        <v>920</v>
      </c>
      <c r="D13" s="378" t="s">
        <v>441</v>
      </c>
      <c r="E13" s="378">
        <v>2018</v>
      </c>
      <c r="F13" s="379">
        <v>17986</v>
      </c>
      <c r="G13" s="358"/>
      <c r="H13" s="385" t="s">
        <v>437</v>
      </c>
      <c r="I13" s="377" t="s">
        <v>437</v>
      </c>
      <c r="J13" s="377">
        <v>915</v>
      </c>
      <c r="K13" s="378" t="s">
        <v>441</v>
      </c>
      <c r="L13" s="378">
        <v>2018</v>
      </c>
      <c r="M13" s="379">
        <v>17984</v>
      </c>
      <c r="N13" s="358"/>
      <c r="O13" s="375" t="s">
        <v>437</v>
      </c>
      <c r="P13" s="376" t="s">
        <v>437</v>
      </c>
      <c r="Q13" s="386" t="s">
        <v>443</v>
      </c>
      <c r="R13" s="378" t="s">
        <v>92</v>
      </c>
      <c r="S13" s="378">
        <v>2021</v>
      </c>
      <c r="T13" s="379">
        <v>20496</v>
      </c>
    </row>
    <row r="14" spans="1:20" x14ac:dyDescent="0.25">
      <c r="A14" s="375" t="s">
        <v>437</v>
      </c>
      <c r="B14" s="376" t="s">
        <v>437</v>
      </c>
      <c r="C14" s="386">
        <v>460</v>
      </c>
      <c r="D14" s="378" t="s">
        <v>441</v>
      </c>
      <c r="E14" s="378">
        <v>2021</v>
      </c>
      <c r="F14" s="379">
        <v>20498</v>
      </c>
      <c r="G14" s="358"/>
      <c r="H14" s="375" t="s">
        <v>437</v>
      </c>
      <c r="I14" s="376" t="s">
        <v>437</v>
      </c>
      <c r="J14" s="386" t="s">
        <v>158</v>
      </c>
      <c r="K14" s="378" t="s">
        <v>441</v>
      </c>
      <c r="L14" s="378">
        <v>2015</v>
      </c>
      <c r="M14" s="379">
        <v>15733</v>
      </c>
      <c r="N14" s="358"/>
      <c r="O14" s="375" t="s">
        <v>444</v>
      </c>
      <c r="P14" s="376" t="s">
        <v>444</v>
      </c>
      <c r="Q14" s="386" t="s">
        <v>445</v>
      </c>
      <c r="R14" s="378" t="s">
        <v>92</v>
      </c>
      <c r="S14" s="378">
        <v>2012</v>
      </c>
      <c r="T14" s="379">
        <v>13027</v>
      </c>
    </row>
    <row r="15" spans="1:20" x14ac:dyDescent="0.25">
      <c r="A15" s="376" t="s">
        <v>446</v>
      </c>
      <c r="B15" s="376" t="s">
        <v>447</v>
      </c>
      <c r="C15" s="386" t="s">
        <v>448</v>
      </c>
      <c r="D15" s="378" t="s">
        <v>441</v>
      </c>
      <c r="E15" s="378">
        <v>2021</v>
      </c>
      <c r="F15" s="379">
        <v>20492</v>
      </c>
      <c r="G15" s="358"/>
      <c r="H15" s="375" t="s">
        <v>437</v>
      </c>
      <c r="I15" s="376" t="s">
        <v>437</v>
      </c>
      <c r="J15" s="386" t="s">
        <v>139</v>
      </c>
      <c r="K15" s="378" t="s">
        <v>439</v>
      </c>
      <c r="L15" s="378">
        <v>2013</v>
      </c>
      <c r="M15" s="379">
        <v>14472</v>
      </c>
      <c r="N15" s="358"/>
      <c r="O15" s="375"/>
      <c r="P15" s="377" t="s">
        <v>449</v>
      </c>
      <c r="Q15" s="386" t="s">
        <v>450</v>
      </c>
      <c r="R15" s="378" t="s">
        <v>92</v>
      </c>
      <c r="S15" s="378">
        <v>2021</v>
      </c>
      <c r="T15" s="379"/>
    </row>
    <row r="16" spans="1:20" x14ac:dyDescent="0.25">
      <c r="A16" s="375" t="s">
        <v>437</v>
      </c>
      <c r="B16" s="376" t="s">
        <v>446</v>
      </c>
      <c r="C16" s="376" t="s">
        <v>451</v>
      </c>
      <c r="D16" s="378" t="s">
        <v>441</v>
      </c>
      <c r="E16" s="378">
        <v>2013</v>
      </c>
      <c r="F16" s="379">
        <v>14474</v>
      </c>
      <c r="G16" s="358"/>
      <c r="H16" s="380" t="s">
        <v>437</v>
      </c>
      <c r="I16" s="381" t="s">
        <v>437</v>
      </c>
      <c r="J16" s="382" t="s">
        <v>162</v>
      </c>
      <c r="K16" s="383" t="s">
        <v>439</v>
      </c>
      <c r="L16" s="383">
        <v>2020</v>
      </c>
      <c r="M16" s="384">
        <v>19479</v>
      </c>
      <c r="N16" s="358"/>
      <c r="O16" s="375" t="s">
        <v>452</v>
      </c>
      <c r="P16" s="376" t="s">
        <v>453</v>
      </c>
      <c r="Q16" s="386" t="s">
        <v>148</v>
      </c>
      <c r="R16" s="378" t="s">
        <v>92</v>
      </c>
      <c r="S16" s="378">
        <v>2018</v>
      </c>
      <c r="T16" s="379">
        <v>18026</v>
      </c>
    </row>
    <row r="17" spans="1:20" x14ac:dyDescent="0.25">
      <c r="A17" s="375" t="s">
        <v>454</v>
      </c>
      <c r="B17" s="376" t="s">
        <v>446</v>
      </c>
      <c r="C17" s="376" t="s">
        <v>455</v>
      </c>
      <c r="D17" s="378" t="s">
        <v>441</v>
      </c>
      <c r="E17" s="378">
        <v>2019</v>
      </c>
      <c r="F17" s="379">
        <v>17458</v>
      </c>
      <c r="G17" s="358"/>
      <c r="H17" s="380" t="s">
        <v>437</v>
      </c>
      <c r="I17" s="381" t="s">
        <v>437</v>
      </c>
      <c r="J17" s="382" t="s">
        <v>120</v>
      </c>
      <c r="K17" s="383" t="s">
        <v>92</v>
      </c>
      <c r="L17" s="383">
        <v>2020</v>
      </c>
      <c r="M17" s="384">
        <v>19475</v>
      </c>
      <c r="N17" s="358"/>
      <c r="O17" s="375" t="s">
        <v>452</v>
      </c>
      <c r="P17" s="376" t="s">
        <v>456</v>
      </c>
      <c r="Q17" s="386" t="s">
        <v>122</v>
      </c>
      <c r="R17" s="378" t="s">
        <v>92</v>
      </c>
      <c r="S17" s="378">
        <v>2018</v>
      </c>
      <c r="T17" s="384">
        <v>17945</v>
      </c>
    </row>
    <row r="18" spans="1:20" x14ac:dyDescent="0.25">
      <c r="A18" s="375" t="s">
        <v>457</v>
      </c>
      <c r="B18" s="376" t="s">
        <v>457</v>
      </c>
      <c r="C18" s="376" t="s">
        <v>458</v>
      </c>
      <c r="D18" s="378" t="s">
        <v>439</v>
      </c>
      <c r="E18" s="378">
        <v>2007</v>
      </c>
      <c r="F18" s="379">
        <v>10658</v>
      </c>
      <c r="G18" s="358"/>
      <c r="H18" s="375" t="s">
        <v>440</v>
      </c>
      <c r="I18" s="376" t="s">
        <v>437</v>
      </c>
      <c r="J18" s="376" t="s">
        <v>459</v>
      </c>
      <c r="K18" s="378" t="s">
        <v>92</v>
      </c>
      <c r="L18" s="378">
        <v>2021</v>
      </c>
      <c r="M18" s="379">
        <v>20358</v>
      </c>
      <c r="N18" s="358"/>
      <c r="O18" s="375" t="s">
        <v>452</v>
      </c>
      <c r="P18" s="376" t="s">
        <v>456</v>
      </c>
      <c r="Q18" s="386" t="s">
        <v>142</v>
      </c>
      <c r="R18" s="378" t="s">
        <v>441</v>
      </c>
      <c r="S18" s="378">
        <v>2017</v>
      </c>
      <c r="T18" s="384">
        <v>17944</v>
      </c>
    </row>
    <row r="19" spans="1:20" x14ac:dyDescent="0.25">
      <c r="A19" s="375" t="s">
        <v>457</v>
      </c>
      <c r="B19" s="376" t="s">
        <v>457</v>
      </c>
      <c r="C19" s="376" t="s">
        <v>166</v>
      </c>
      <c r="D19" s="378" t="s">
        <v>441</v>
      </c>
      <c r="E19" s="378">
        <v>2015</v>
      </c>
      <c r="F19" s="379">
        <v>15754</v>
      </c>
      <c r="G19" s="358"/>
      <c r="H19" s="375" t="s">
        <v>440</v>
      </c>
      <c r="I19" s="377" t="s">
        <v>449</v>
      </c>
      <c r="J19" s="376" t="s">
        <v>116</v>
      </c>
      <c r="K19" s="378" t="s">
        <v>439</v>
      </c>
      <c r="L19" s="378">
        <v>2014</v>
      </c>
      <c r="M19" s="379">
        <v>14989</v>
      </c>
      <c r="N19" s="358"/>
      <c r="O19" s="375" t="s">
        <v>460</v>
      </c>
      <c r="P19" s="376" t="s">
        <v>456</v>
      </c>
      <c r="Q19" s="386" t="s">
        <v>399</v>
      </c>
      <c r="R19" s="378" t="s">
        <v>441</v>
      </c>
      <c r="S19" s="378">
        <v>2016</v>
      </c>
      <c r="T19" s="379">
        <v>16330</v>
      </c>
    </row>
    <row r="20" spans="1:20" x14ac:dyDescent="0.25">
      <c r="A20" s="375" t="s">
        <v>457</v>
      </c>
      <c r="B20" s="376" t="s">
        <v>457</v>
      </c>
      <c r="C20" s="376" t="s">
        <v>461</v>
      </c>
      <c r="D20" s="378" t="s">
        <v>441</v>
      </c>
      <c r="E20" s="378">
        <v>2016</v>
      </c>
      <c r="F20" s="379">
        <v>16333</v>
      </c>
      <c r="G20" s="358"/>
      <c r="H20" s="387" t="s">
        <v>449</v>
      </c>
      <c r="I20" s="377" t="s">
        <v>449</v>
      </c>
      <c r="J20" s="381" t="s">
        <v>462</v>
      </c>
      <c r="K20" s="383" t="s">
        <v>439</v>
      </c>
      <c r="L20" s="383">
        <v>2020</v>
      </c>
      <c r="M20" s="384">
        <v>18140</v>
      </c>
      <c r="N20" s="358"/>
      <c r="O20" s="375" t="s">
        <v>440</v>
      </c>
      <c r="P20" s="376" t="s">
        <v>456</v>
      </c>
      <c r="Q20" s="386" t="s">
        <v>463</v>
      </c>
      <c r="R20" s="378" t="s">
        <v>92</v>
      </c>
      <c r="S20" s="378">
        <v>2013</v>
      </c>
      <c r="T20" s="379">
        <v>14487</v>
      </c>
    </row>
    <row r="21" spans="1:20" x14ac:dyDescent="0.25">
      <c r="A21" s="375" t="s">
        <v>457</v>
      </c>
      <c r="B21" s="376" t="s">
        <v>457</v>
      </c>
      <c r="C21" s="376" t="s">
        <v>464</v>
      </c>
      <c r="D21" s="378" t="s">
        <v>92</v>
      </c>
      <c r="E21" s="378">
        <v>2017</v>
      </c>
      <c r="F21" s="379">
        <v>17282</v>
      </c>
      <c r="G21" s="358"/>
      <c r="H21" s="387" t="s">
        <v>449</v>
      </c>
      <c r="I21" s="377" t="s">
        <v>449</v>
      </c>
      <c r="J21" s="381" t="s">
        <v>115</v>
      </c>
      <c r="K21" s="383" t="s">
        <v>92</v>
      </c>
      <c r="L21" s="383">
        <v>2020</v>
      </c>
      <c r="M21" s="384">
        <v>18188</v>
      </c>
      <c r="N21" s="358"/>
      <c r="O21" s="375" t="s">
        <v>457</v>
      </c>
      <c r="P21" s="376" t="s">
        <v>457</v>
      </c>
      <c r="Q21" s="382" t="s">
        <v>465</v>
      </c>
      <c r="R21" s="378" t="s">
        <v>92</v>
      </c>
      <c r="S21" s="383">
        <v>2020</v>
      </c>
      <c r="T21" s="384">
        <v>14478</v>
      </c>
    </row>
    <row r="22" spans="1:20" x14ac:dyDescent="0.25">
      <c r="A22" s="375" t="s">
        <v>457</v>
      </c>
      <c r="B22" s="376" t="s">
        <v>457</v>
      </c>
      <c r="C22" s="376" t="s">
        <v>143</v>
      </c>
      <c r="D22" s="378" t="s">
        <v>441</v>
      </c>
      <c r="E22" s="378">
        <v>2018</v>
      </c>
      <c r="F22" s="379">
        <v>17978</v>
      </c>
      <c r="G22" s="358"/>
      <c r="H22" s="387" t="s">
        <v>449</v>
      </c>
      <c r="I22" s="377" t="s">
        <v>449</v>
      </c>
      <c r="J22" s="381" t="s">
        <v>117</v>
      </c>
      <c r="K22" s="383" t="s">
        <v>439</v>
      </c>
      <c r="L22" s="383">
        <v>2020</v>
      </c>
      <c r="M22" s="384">
        <v>18146</v>
      </c>
      <c r="N22" s="358"/>
      <c r="O22" s="375" t="s">
        <v>457</v>
      </c>
      <c r="P22" s="376" t="s">
        <v>457</v>
      </c>
      <c r="Q22" s="382" t="s">
        <v>146</v>
      </c>
      <c r="R22" s="378" t="s">
        <v>92</v>
      </c>
      <c r="S22" s="383">
        <v>2020</v>
      </c>
      <c r="T22" s="384">
        <v>19466</v>
      </c>
    </row>
    <row r="23" spans="1:20" x14ac:dyDescent="0.25">
      <c r="A23" s="375" t="s">
        <v>457</v>
      </c>
      <c r="B23" s="376" t="s">
        <v>457</v>
      </c>
      <c r="C23" s="376" t="s">
        <v>147</v>
      </c>
      <c r="D23" s="378" t="s">
        <v>92</v>
      </c>
      <c r="E23" s="378">
        <v>2019</v>
      </c>
      <c r="F23" s="379">
        <v>18645</v>
      </c>
      <c r="G23" s="358"/>
      <c r="H23" s="375" t="s">
        <v>454</v>
      </c>
      <c r="I23" s="377" t="s">
        <v>449</v>
      </c>
      <c r="J23" s="386" t="s">
        <v>466</v>
      </c>
      <c r="K23" s="378" t="s">
        <v>441</v>
      </c>
      <c r="L23" s="378">
        <v>2017</v>
      </c>
      <c r="M23" s="379">
        <v>15893</v>
      </c>
      <c r="N23" s="358"/>
      <c r="O23" s="375" t="s">
        <v>457</v>
      </c>
      <c r="P23" s="376" t="s">
        <v>457</v>
      </c>
      <c r="Q23" s="386" t="s">
        <v>467</v>
      </c>
      <c r="R23" s="378" t="s">
        <v>92</v>
      </c>
      <c r="S23" s="378">
        <v>2021</v>
      </c>
      <c r="T23" s="379">
        <v>20680</v>
      </c>
    </row>
    <row r="24" spans="1:20" x14ac:dyDescent="0.25">
      <c r="A24" s="375" t="s">
        <v>457</v>
      </c>
      <c r="B24" s="376" t="s">
        <v>457</v>
      </c>
      <c r="C24" s="386" t="s">
        <v>468</v>
      </c>
      <c r="D24" s="378" t="s">
        <v>441</v>
      </c>
      <c r="E24" s="378">
        <v>2021</v>
      </c>
      <c r="F24" s="379">
        <v>20345</v>
      </c>
      <c r="G24" s="358"/>
      <c r="H24" s="385" t="s">
        <v>449</v>
      </c>
      <c r="I24" s="377" t="s">
        <v>449</v>
      </c>
      <c r="J24" s="377" t="s">
        <v>156</v>
      </c>
      <c r="K24" s="378" t="s">
        <v>441</v>
      </c>
      <c r="L24" s="378">
        <v>2017</v>
      </c>
      <c r="M24" s="379">
        <v>17283</v>
      </c>
      <c r="N24" s="358"/>
      <c r="O24" s="375" t="s">
        <v>469</v>
      </c>
      <c r="P24" s="376" t="s">
        <v>469</v>
      </c>
      <c r="Q24" s="386" t="s">
        <v>133</v>
      </c>
      <c r="R24" s="378" t="s">
        <v>439</v>
      </c>
      <c r="S24" s="378">
        <v>2013</v>
      </c>
      <c r="T24" s="379">
        <v>13778</v>
      </c>
    </row>
    <row r="25" spans="1:20" x14ac:dyDescent="0.25">
      <c r="A25" s="375" t="s">
        <v>457</v>
      </c>
      <c r="B25" s="376" t="s">
        <v>470</v>
      </c>
      <c r="C25" s="376" t="s">
        <v>471</v>
      </c>
      <c r="D25" s="378" t="s">
        <v>441</v>
      </c>
      <c r="E25" s="378">
        <v>2007</v>
      </c>
      <c r="F25" s="379">
        <v>10015</v>
      </c>
      <c r="G25" s="358"/>
      <c r="H25" s="385" t="s">
        <v>454</v>
      </c>
      <c r="I25" s="377" t="s">
        <v>449</v>
      </c>
      <c r="J25" s="377" t="s">
        <v>136</v>
      </c>
      <c r="K25" s="378" t="s">
        <v>439</v>
      </c>
      <c r="L25" s="378">
        <v>2018</v>
      </c>
      <c r="M25" s="379">
        <v>17457</v>
      </c>
      <c r="N25" s="358"/>
      <c r="O25" s="375" t="s">
        <v>469</v>
      </c>
      <c r="P25" s="376" t="s">
        <v>469</v>
      </c>
      <c r="Q25" s="382" t="s">
        <v>472</v>
      </c>
      <c r="R25" s="378" t="s">
        <v>92</v>
      </c>
      <c r="S25" s="383">
        <v>2020</v>
      </c>
      <c r="T25" s="384">
        <v>19535</v>
      </c>
    </row>
    <row r="26" spans="1:20" x14ac:dyDescent="0.25">
      <c r="A26" s="375" t="s">
        <v>457</v>
      </c>
      <c r="B26" s="376" t="s">
        <v>470</v>
      </c>
      <c r="C26" s="376" t="s">
        <v>473</v>
      </c>
      <c r="D26" s="378" t="s">
        <v>92</v>
      </c>
      <c r="E26" s="378">
        <v>2002</v>
      </c>
      <c r="F26" s="379">
        <v>7355</v>
      </c>
      <c r="G26" s="358"/>
      <c r="H26" s="375" t="s">
        <v>454</v>
      </c>
      <c r="I26" s="377" t="s">
        <v>449</v>
      </c>
      <c r="J26" s="376" t="s">
        <v>474</v>
      </c>
      <c r="K26" s="378" t="s">
        <v>441</v>
      </c>
      <c r="L26" s="378">
        <v>2015</v>
      </c>
      <c r="M26" s="379">
        <v>15365</v>
      </c>
      <c r="N26" s="358"/>
      <c r="O26" s="375" t="s">
        <v>469</v>
      </c>
      <c r="P26" s="376" t="s">
        <v>469</v>
      </c>
      <c r="Q26" s="382" t="s">
        <v>130</v>
      </c>
      <c r="R26" s="378" t="s">
        <v>92</v>
      </c>
      <c r="S26" s="383">
        <v>2020</v>
      </c>
      <c r="T26" s="384">
        <v>19553</v>
      </c>
    </row>
    <row r="27" spans="1:20" x14ac:dyDescent="0.25">
      <c r="A27" s="375" t="s">
        <v>457</v>
      </c>
      <c r="B27" s="376" t="s">
        <v>470</v>
      </c>
      <c r="C27" s="376" t="s">
        <v>475</v>
      </c>
      <c r="D27" s="378" t="s">
        <v>92</v>
      </c>
      <c r="E27" s="378">
        <v>2006</v>
      </c>
      <c r="F27" s="379">
        <v>9525</v>
      </c>
      <c r="G27" s="358"/>
      <c r="H27" s="375" t="s">
        <v>476</v>
      </c>
      <c r="I27" s="377" t="s">
        <v>449</v>
      </c>
      <c r="J27" s="386" t="s">
        <v>477</v>
      </c>
      <c r="K27" s="378" t="s">
        <v>92</v>
      </c>
      <c r="L27" s="378">
        <v>2011</v>
      </c>
      <c r="M27" s="379">
        <v>13055</v>
      </c>
      <c r="N27" s="358"/>
      <c r="O27" s="375" t="s">
        <v>437</v>
      </c>
      <c r="P27" s="376" t="s">
        <v>478</v>
      </c>
      <c r="Q27" s="377">
        <v>914</v>
      </c>
      <c r="R27" s="378" t="s">
        <v>441</v>
      </c>
      <c r="S27" s="378">
        <v>2018</v>
      </c>
      <c r="T27" s="379">
        <v>17985</v>
      </c>
    </row>
    <row r="28" spans="1:20" x14ac:dyDescent="0.25">
      <c r="A28" s="375" t="s">
        <v>469</v>
      </c>
      <c r="B28" s="376" t="s">
        <v>469</v>
      </c>
      <c r="C28" s="376" t="s">
        <v>129</v>
      </c>
      <c r="D28" s="378" t="s">
        <v>92</v>
      </c>
      <c r="E28" s="378">
        <v>2019</v>
      </c>
      <c r="F28" s="379">
        <v>18693</v>
      </c>
      <c r="G28" s="358"/>
      <c r="H28" s="375" t="s">
        <v>479</v>
      </c>
      <c r="I28" s="377" t="s">
        <v>449</v>
      </c>
      <c r="J28" s="386" t="s">
        <v>480</v>
      </c>
      <c r="K28" s="378" t="s">
        <v>441</v>
      </c>
      <c r="L28" s="378">
        <v>2013</v>
      </c>
      <c r="M28" s="379">
        <v>13998</v>
      </c>
      <c r="N28" s="358"/>
      <c r="O28" s="375" t="s">
        <v>481</v>
      </c>
      <c r="P28" s="376" t="s">
        <v>482</v>
      </c>
      <c r="Q28" s="386" t="s">
        <v>483</v>
      </c>
      <c r="R28" s="378" t="s">
        <v>92</v>
      </c>
      <c r="S28" s="378">
        <v>2019</v>
      </c>
      <c r="T28" s="379">
        <v>18706</v>
      </c>
    </row>
    <row r="29" spans="1:20" x14ac:dyDescent="0.25">
      <c r="A29" s="375" t="s">
        <v>469</v>
      </c>
      <c r="B29" s="376" t="s">
        <v>469</v>
      </c>
      <c r="C29" s="376" t="s">
        <v>484</v>
      </c>
      <c r="D29" s="378" t="s">
        <v>439</v>
      </c>
      <c r="E29" s="378">
        <v>2003</v>
      </c>
      <c r="F29" s="379">
        <v>8093</v>
      </c>
      <c r="G29" s="358"/>
      <c r="H29" s="376" t="s">
        <v>446</v>
      </c>
      <c r="I29" s="377" t="s">
        <v>449</v>
      </c>
      <c r="J29" s="376" t="s">
        <v>485</v>
      </c>
      <c r="K29" s="378" t="s">
        <v>441</v>
      </c>
      <c r="L29" s="378">
        <v>2021</v>
      </c>
      <c r="M29" s="379">
        <v>20491</v>
      </c>
      <c r="N29" s="358"/>
      <c r="O29" s="375" t="s">
        <v>460</v>
      </c>
      <c r="P29" s="376" t="s">
        <v>486</v>
      </c>
      <c r="Q29" s="386" t="s">
        <v>487</v>
      </c>
      <c r="R29" s="378" t="s">
        <v>441</v>
      </c>
      <c r="S29" s="378">
        <v>2017</v>
      </c>
      <c r="T29" s="379">
        <v>17255</v>
      </c>
    </row>
    <row r="30" spans="1:20" x14ac:dyDescent="0.25">
      <c r="A30" s="375" t="s">
        <v>469</v>
      </c>
      <c r="B30" s="376" t="s">
        <v>469</v>
      </c>
      <c r="C30" s="376" t="s">
        <v>488</v>
      </c>
      <c r="D30" s="378" t="s">
        <v>92</v>
      </c>
      <c r="E30" s="378">
        <v>2016</v>
      </c>
      <c r="F30" s="379">
        <v>16310</v>
      </c>
      <c r="G30" s="358"/>
      <c r="H30" s="375" t="s">
        <v>489</v>
      </c>
      <c r="I30" s="377" t="s">
        <v>449</v>
      </c>
      <c r="J30" s="376" t="s">
        <v>490</v>
      </c>
      <c r="K30" s="378" t="s">
        <v>441</v>
      </c>
      <c r="L30" s="378">
        <v>2021</v>
      </c>
      <c r="M30" s="379">
        <v>20660</v>
      </c>
      <c r="N30" s="358"/>
      <c r="O30" s="375" t="s">
        <v>460</v>
      </c>
      <c r="P30" s="376" t="s">
        <v>486</v>
      </c>
      <c r="Q30" s="386" t="s">
        <v>141</v>
      </c>
      <c r="R30" s="378" t="s">
        <v>439</v>
      </c>
      <c r="S30" s="378">
        <v>2016</v>
      </c>
      <c r="T30" s="379">
        <v>16328</v>
      </c>
    </row>
    <row r="31" spans="1:20" x14ac:dyDescent="0.25">
      <c r="A31" s="375" t="s">
        <v>469</v>
      </c>
      <c r="B31" s="376" t="s">
        <v>469</v>
      </c>
      <c r="C31" s="376" t="s">
        <v>131</v>
      </c>
      <c r="D31" s="378" t="s">
        <v>92</v>
      </c>
      <c r="E31" s="378">
        <v>2017</v>
      </c>
      <c r="F31" s="379">
        <v>17347</v>
      </c>
      <c r="G31" s="358"/>
      <c r="H31" s="375" t="s">
        <v>460</v>
      </c>
      <c r="I31" s="376" t="s">
        <v>456</v>
      </c>
      <c r="J31" s="386" t="s">
        <v>165</v>
      </c>
      <c r="K31" s="378" t="s">
        <v>441</v>
      </c>
      <c r="L31" s="378">
        <v>2011</v>
      </c>
      <c r="M31" s="379">
        <v>11562</v>
      </c>
      <c r="N31" s="358"/>
      <c r="O31" s="375" t="s">
        <v>481</v>
      </c>
      <c r="P31" s="376" t="s">
        <v>486</v>
      </c>
      <c r="Q31" s="386" t="s">
        <v>163</v>
      </c>
      <c r="R31" s="378" t="s">
        <v>441</v>
      </c>
      <c r="S31" s="378">
        <v>2015</v>
      </c>
      <c r="T31" s="379">
        <v>15746</v>
      </c>
    </row>
    <row r="32" spans="1:20" x14ac:dyDescent="0.25">
      <c r="A32" s="375" t="s">
        <v>469</v>
      </c>
      <c r="B32" s="376" t="s">
        <v>469</v>
      </c>
      <c r="C32" s="376" t="s">
        <v>152</v>
      </c>
      <c r="D32" s="378" t="s">
        <v>441</v>
      </c>
      <c r="E32" s="378">
        <v>2018</v>
      </c>
      <c r="F32" s="379">
        <v>17993</v>
      </c>
      <c r="G32" s="358"/>
      <c r="H32" s="375" t="s">
        <v>440</v>
      </c>
      <c r="I32" s="376" t="s">
        <v>456</v>
      </c>
      <c r="J32" s="376" t="s">
        <v>121</v>
      </c>
      <c r="K32" s="378" t="s">
        <v>92</v>
      </c>
      <c r="L32" s="378">
        <v>2015</v>
      </c>
      <c r="M32" s="379">
        <v>15764</v>
      </c>
      <c r="N32" s="358"/>
      <c r="O32" s="375" t="s">
        <v>491</v>
      </c>
      <c r="P32" s="376" t="s">
        <v>491</v>
      </c>
      <c r="Q32" s="386" t="s">
        <v>126</v>
      </c>
      <c r="R32" s="378" t="s">
        <v>92</v>
      </c>
      <c r="S32" s="378">
        <v>2013</v>
      </c>
      <c r="T32" s="384">
        <v>14576</v>
      </c>
    </row>
    <row r="33" spans="1:20" x14ac:dyDescent="0.25">
      <c r="A33" s="375" t="s">
        <v>469</v>
      </c>
      <c r="B33" s="376" t="s">
        <v>469</v>
      </c>
      <c r="C33" s="376" t="s">
        <v>151</v>
      </c>
      <c r="D33" s="378" t="s">
        <v>441</v>
      </c>
      <c r="E33" s="378">
        <v>2018</v>
      </c>
      <c r="F33" s="379">
        <v>17994</v>
      </c>
      <c r="G33" s="358"/>
      <c r="H33" s="375" t="s">
        <v>440</v>
      </c>
      <c r="I33" s="376" t="s">
        <v>492</v>
      </c>
      <c r="J33" s="376" t="s">
        <v>493</v>
      </c>
      <c r="K33" s="378" t="s">
        <v>441</v>
      </c>
      <c r="L33" s="378">
        <v>2021</v>
      </c>
      <c r="M33" s="379">
        <v>20398</v>
      </c>
      <c r="N33" s="358"/>
      <c r="O33" s="375" t="s">
        <v>494</v>
      </c>
      <c r="P33" s="376" t="s">
        <v>495</v>
      </c>
      <c r="Q33" s="386" t="s">
        <v>496</v>
      </c>
      <c r="R33" s="378" t="s">
        <v>92</v>
      </c>
      <c r="S33" s="378">
        <v>2014</v>
      </c>
      <c r="T33" s="379">
        <v>15277</v>
      </c>
    </row>
    <row r="34" spans="1:20" x14ac:dyDescent="0.25">
      <c r="A34" s="375" t="s">
        <v>460</v>
      </c>
      <c r="B34" s="376" t="s">
        <v>497</v>
      </c>
      <c r="C34" s="386" t="s">
        <v>498</v>
      </c>
      <c r="D34" s="378" t="s">
        <v>441</v>
      </c>
      <c r="E34" s="378">
        <v>2019</v>
      </c>
      <c r="F34" s="379">
        <v>18634</v>
      </c>
      <c r="G34" s="358"/>
      <c r="H34" s="376" t="s">
        <v>457</v>
      </c>
      <c r="I34" s="376" t="s">
        <v>457</v>
      </c>
      <c r="J34" s="381" t="s">
        <v>499</v>
      </c>
      <c r="K34" s="383" t="s">
        <v>439</v>
      </c>
      <c r="L34" s="383">
        <v>2021</v>
      </c>
      <c r="M34" s="384">
        <v>20475</v>
      </c>
      <c r="N34" s="358"/>
      <c r="O34" s="375" t="s">
        <v>500</v>
      </c>
      <c r="P34" s="376" t="s">
        <v>500</v>
      </c>
      <c r="Q34" s="386" t="s">
        <v>501</v>
      </c>
      <c r="R34" s="378" t="s">
        <v>441</v>
      </c>
      <c r="S34" s="378">
        <v>2012</v>
      </c>
      <c r="T34" s="379">
        <v>13642</v>
      </c>
    </row>
    <row r="35" spans="1:20" x14ac:dyDescent="0.25">
      <c r="A35" s="375" t="s">
        <v>460</v>
      </c>
      <c r="B35" s="376" t="s">
        <v>486</v>
      </c>
      <c r="C35" s="386" t="s">
        <v>502</v>
      </c>
      <c r="D35" s="378" t="s">
        <v>439</v>
      </c>
      <c r="E35" s="378">
        <v>2015</v>
      </c>
      <c r="F35" s="379">
        <v>15244</v>
      </c>
      <c r="G35" s="358"/>
      <c r="H35" s="375" t="s">
        <v>457</v>
      </c>
      <c r="I35" s="376" t="s">
        <v>457</v>
      </c>
      <c r="J35" s="376" t="s">
        <v>503</v>
      </c>
      <c r="K35" s="378" t="s">
        <v>92</v>
      </c>
      <c r="L35" s="378">
        <v>2014</v>
      </c>
      <c r="M35" s="379">
        <v>15202</v>
      </c>
      <c r="N35" s="358"/>
      <c r="O35" s="375" t="s">
        <v>504</v>
      </c>
      <c r="P35" s="376" t="s">
        <v>504</v>
      </c>
      <c r="Q35" s="386" t="s">
        <v>505</v>
      </c>
      <c r="R35" s="378" t="s">
        <v>439</v>
      </c>
      <c r="S35" s="378">
        <v>2021</v>
      </c>
      <c r="T35" s="379">
        <v>19549</v>
      </c>
    </row>
    <row r="36" spans="1:20" ht="15.75" thickBot="1" x14ac:dyDescent="0.3">
      <c r="A36" s="375" t="s">
        <v>491</v>
      </c>
      <c r="B36" s="376" t="s">
        <v>491</v>
      </c>
      <c r="C36" s="376" t="s">
        <v>506</v>
      </c>
      <c r="D36" s="378" t="s">
        <v>439</v>
      </c>
      <c r="E36" s="378">
        <v>2017</v>
      </c>
      <c r="F36" s="379">
        <v>17150</v>
      </c>
      <c r="G36" s="358"/>
      <c r="H36" s="375" t="s">
        <v>457</v>
      </c>
      <c r="I36" s="376" t="s">
        <v>457</v>
      </c>
      <c r="J36" s="376" t="s">
        <v>507</v>
      </c>
      <c r="K36" s="378" t="s">
        <v>441</v>
      </c>
      <c r="L36" s="378">
        <v>2012</v>
      </c>
      <c r="M36" s="379">
        <v>13682</v>
      </c>
      <c r="N36" s="358"/>
      <c r="O36" s="388" t="s">
        <v>508</v>
      </c>
      <c r="P36" s="388" t="s">
        <v>508</v>
      </c>
      <c r="Q36" s="389" t="s">
        <v>509</v>
      </c>
      <c r="R36" s="390" t="s">
        <v>439</v>
      </c>
      <c r="S36" s="390">
        <v>2021</v>
      </c>
      <c r="T36" s="391">
        <v>20447</v>
      </c>
    </row>
    <row r="37" spans="1:20" ht="15.75" thickBot="1" x14ac:dyDescent="0.3">
      <c r="A37" s="392" t="s">
        <v>500</v>
      </c>
      <c r="B37" s="388" t="s">
        <v>500</v>
      </c>
      <c r="C37" s="389" t="s">
        <v>137</v>
      </c>
      <c r="D37" s="390" t="s">
        <v>441</v>
      </c>
      <c r="E37" s="390">
        <v>2017</v>
      </c>
      <c r="F37" s="393">
        <v>17153</v>
      </c>
      <c r="G37" s="358"/>
      <c r="H37" s="375" t="s">
        <v>457</v>
      </c>
      <c r="I37" s="376" t="s">
        <v>457</v>
      </c>
      <c r="J37" s="377" t="s">
        <v>145</v>
      </c>
      <c r="K37" s="378" t="s">
        <v>439</v>
      </c>
      <c r="L37" s="378">
        <v>2019</v>
      </c>
      <c r="M37" s="379">
        <v>18373</v>
      </c>
      <c r="N37" s="358"/>
      <c r="O37" s="394"/>
      <c r="P37" s="394"/>
      <c r="Q37" s="394"/>
      <c r="R37" s="395"/>
      <c r="S37" s="395"/>
      <c r="T37" s="396"/>
    </row>
    <row r="38" spans="1:20" ht="15.75" x14ac:dyDescent="0.25">
      <c r="A38" s="397"/>
      <c r="B38" s="397"/>
      <c r="C38" s="397"/>
      <c r="D38" s="398"/>
      <c r="E38" s="398"/>
      <c r="F38" s="399"/>
      <c r="G38" s="358"/>
      <c r="H38" s="375" t="s">
        <v>457</v>
      </c>
      <c r="I38" s="376" t="s">
        <v>457</v>
      </c>
      <c r="J38" s="377" t="s">
        <v>144</v>
      </c>
      <c r="K38" s="378" t="s">
        <v>441</v>
      </c>
      <c r="L38" s="378">
        <v>2019</v>
      </c>
      <c r="M38" s="379">
        <v>18778</v>
      </c>
      <c r="N38" s="358"/>
      <c r="O38" s="400"/>
      <c r="P38" s="400"/>
      <c r="Q38" s="400"/>
      <c r="R38" s="400"/>
      <c r="S38" s="400"/>
      <c r="T38" s="401"/>
    </row>
    <row r="39" spans="1:20" x14ac:dyDescent="0.25">
      <c r="A39" s="357"/>
      <c r="B39" s="357"/>
      <c r="C39" s="357"/>
      <c r="D39" s="357"/>
      <c r="E39" s="357"/>
      <c r="F39" s="357"/>
      <c r="G39" s="358"/>
      <c r="H39" s="375" t="s">
        <v>508</v>
      </c>
      <c r="I39" s="376" t="s">
        <v>457</v>
      </c>
      <c r="J39" s="386" t="s">
        <v>123</v>
      </c>
      <c r="K39" s="378" t="s">
        <v>439</v>
      </c>
      <c r="L39" s="378">
        <v>2017</v>
      </c>
      <c r="M39" s="379">
        <v>17264</v>
      </c>
      <c r="N39" s="358"/>
      <c r="O39" s="402"/>
      <c r="P39" s="402"/>
      <c r="Q39" s="402"/>
      <c r="R39" s="402"/>
      <c r="S39" s="402"/>
      <c r="T39" s="401"/>
    </row>
    <row r="40" spans="1:20" x14ac:dyDescent="0.25">
      <c r="A40" s="403"/>
      <c r="B40" s="403"/>
      <c r="C40" s="403"/>
      <c r="D40" s="401"/>
      <c r="E40" s="401"/>
      <c r="F40" s="404"/>
      <c r="G40" s="358"/>
      <c r="H40" s="375" t="s">
        <v>508</v>
      </c>
      <c r="I40" s="376" t="s">
        <v>457</v>
      </c>
      <c r="J40" s="386" t="s">
        <v>125</v>
      </c>
      <c r="K40" s="378" t="s">
        <v>439</v>
      </c>
      <c r="L40" s="378">
        <v>2015</v>
      </c>
      <c r="M40" s="379">
        <v>15753</v>
      </c>
      <c r="N40" s="358"/>
      <c r="O40" s="405"/>
      <c r="P40" s="406"/>
      <c r="Q40" s="407"/>
      <c r="R40" s="407"/>
      <c r="S40" s="407"/>
      <c r="T40" s="401">
        <v>26</v>
      </c>
    </row>
    <row r="41" spans="1:20" x14ac:dyDescent="0.25">
      <c r="A41" s="408"/>
      <c r="B41" s="408"/>
      <c r="C41" s="409"/>
      <c r="D41" s="410"/>
      <c r="E41" s="410"/>
      <c r="F41" s="411">
        <v>27</v>
      </c>
      <c r="G41" s="358"/>
      <c r="H41" s="375" t="s">
        <v>508</v>
      </c>
      <c r="I41" s="376" t="s">
        <v>457</v>
      </c>
      <c r="J41" s="386" t="s">
        <v>167</v>
      </c>
      <c r="K41" s="378" t="s">
        <v>441</v>
      </c>
      <c r="L41" s="378">
        <v>2015</v>
      </c>
      <c r="M41" s="379">
        <v>15786</v>
      </c>
      <c r="N41" s="358"/>
      <c r="O41" s="405"/>
      <c r="P41" s="406"/>
      <c r="Q41" s="407"/>
      <c r="R41" s="407"/>
      <c r="S41" s="407"/>
      <c r="T41" s="401"/>
    </row>
    <row r="42" spans="1:20" x14ac:dyDescent="0.25">
      <c r="A42" s="403"/>
      <c r="B42" s="403"/>
      <c r="C42" s="412"/>
      <c r="D42" s="401"/>
      <c r="E42" s="401"/>
      <c r="F42" s="404"/>
      <c r="G42" s="358"/>
      <c r="H42" s="375" t="s">
        <v>508</v>
      </c>
      <c r="I42" s="376" t="s">
        <v>457</v>
      </c>
      <c r="J42" s="376" t="s">
        <v>510</v>
      </c>
      <c r="K42" s="378" t="s">
        <v>439</v>
      </c>
      <c r="L42" s="378">
        <v>2009</v>
      </c>
      <c r="M42" s="379">
        <v>11658</v>
      </c>
      <c r="N42" s="358"/>
      <c r="O42" s="405"/>
      <c r="P42" s="406"/>
      <c r="Q42" s="407"/>
      <c r="R42" s="407"/>
      <c r="S42" s="407"/>
      <c r="T42" s="401"/>
    </row>
    <row r="43" spans="1:20" x14ac:dyDescent="0.25">
      <c r="A43" s="358"/>
      <c r="B43" s="358"/>
      <c r="C43" s="358"/>
      <c r="D43" s="358"/>
      <c r="E43" s="358"/>
      <c r="F43" s="358"/>
      <c r="G43" s="358"/>
      <c r="H43" s="375" t="s">
        <v>508</v>
      </c>
      <c r="I43" s="376" t="s">
        <v>457</v>
      </c>
      <c r="J43" s="376" t="s">
        <v>511</v>
      </c>
      <c r="K43" s="378" t="s">
        <v>441</v>
      </c>
      <c r="L43" s="378">
        <v>2009</v>
      </c>
      <c r="M43" s="379">
        <v>11656</v>
      </c>
      <c r="N43" s="358"/>
      <c r="O43" s="405"/>
      <c r="P43" s="406"/>
      <c r="Q43" s="407"/>
      <c r="R43" s="407"/>
      <c r="S43" s="407"/>
      <c r="T43" s="401"/>
    </row>
    <row r="44" spans="1:20" x14ac:dyDescent="0.25">
      <c r="A44" s="358"/>
      <c r="B44" s="358"/>
      <c r="C44" s="358"/>
      <c r="D44" s="358"/>
      <c r="E44" s="358"/>
      <c r="F44" s="358"/>
      <c r="G44" s="358"/>
      <c r="H44" s="375" t="s">
        <v>469</v>
      </c>
      <c r="I44" s="376" t="s">
        <v>469</v>
      </c>
      <c r="J44" s="386" t="s">
        <v>132</v>
      </c>
      <c r="K44" s="378" t="s">
        <v>439</v>
      </c>
      <c r="L44" s="378">
        <v>2014</v>
      </c>
      <c r="M44" s="379">
        <v>15215</v>
      </c>
      <c r="N44" s="358"/>
      <c r="O44" s="405"/>
      <c r="P44" s="406"/>
      <c r="Q44" s="407"/>
      <c r="R44" s="407"/>
      <c r="S44" s="407"/>
      <c r="T44" s="401"/>
    </row>
    <row r="45" spans="1:20" x14ac:dyDescent="0.25">
      <c r="A45" s="358"/>
      <c r="B45" s="358"/>
      <c r="C45" s="358"/>
      <c r="D45" s="358"/>
      <c r="E45" s="358"/>
      <c r="F45" s="358"/>
      <c r="G45" s="358"/>
      <c r="H45" s="375" t="s">
        <v>469</v>
      </c>
      <c r="I45" s="376" t="s">
        <v>469</v>
      </c>
      <c r="J45" s="376" t="s">
        <v>512</v>
      </c>
      <c r="K45" s="378" t="s">
        <v>441</v>
      </c>
      <c r="L45" s="378">
        <v>2009</v>
      </c>
      <c r="M45" s="379">
        <v>11588</v>
      </c>
      <c r="N45" s="358"/>
      <c r="O45" s="405"/>
      <c r="P45" s="406"/>
      <c r="Q45" s="407"/>
      <c r="R45" s="407"/>
      <c r="S45" s="407"/>
      <c r="T45" s="358"/>
    </row>
    <row r="46" spans="1:20" x14ac:dyDescent="0.25">
      <c r="A46" s="358"/>
      <c r="B46" s="358"/>
      <c r="C46" s="358"/>
      <c r="D46" s="399"/>
      <c r="E46" s="358"/>
      <c r="F46" s="358"/>
      <c r="G46" s="358"/>
      <c r="H46" s="375" t="s">
        <v>469</v>
      </c>
      <c r="I46" s="376" t="s">
        <v>469</v>
      </c>
      <c r="J46" s="376" t="s">
        <v>513</v>
      </c>
      <c r="K46" s="378" t="s">
        <v>441</v>
      </c>
      <c r="L46" s="378">
        <v>2005</v>
      </c>
      <c r="M46" s="379">
        <v>9062</v>
      </c>
      <c r="N46" s="358"/>
      <c r="O46" s="405"/>
      <c r="P46" s="406"/>
      <c r="Q46" s="407"/>
      <c r="R46" s="407"/>
      <c r="S46" s="407"/>
      <c r="T46" s="358"/>
    </row>
    <row r="47" spans="1:20" x14ac:dyDescent="0.25">
      <c r="A47" s="358"/>
      <c r="B47" s="358"/>
      <c r="C47" s="358"/>
      <c r="D47" s="399"/>
      <c r="E47" s="358"/>
      <c r="F47" s="358"/>
      <c r="G47" s="358"/>
      <c r="H47" s="375" t="s">
        <v>469</v>
      </c>
      <c r="I47" s="376" t="s">
        <v>469</v>
      </c>
      <c r="J47" s="376" t="s">
        <v>514</v>
      </c>
      <c r="K47" s="378" t="s">
        <v>439</v>
      </c>
      <c r="L47" s="378">
        <v>2021</v>
      </c>
      <c r="M47" s="379">
        <v>20511</v>
      </c>
      <c r="N47" s="358"/>
      <c r="O47" s="405"/>
      <c r="P47" s="406"/>
      <c r="Q47" s="407"/>
      <c r="R47" s="407"/>
      <c r="S47" s="407"/>
      <c r="T47" s="358"/>
    </row>
    <row r="48" spans="1:20" x14ac:dyDescent="0.25">
      <c r="A48" s="358"/>
      <c r="B48" s="358"/>
      <c r="C48" s="358"/>
      <c r="D48" s="399"/>
      <c r="E48" s="399"/>
      <c r="F48" s="358"/>
      <c r="G48" s="358"/>
      <c r="H48" s="375" t="s">
        <v>460</v>
      </c>
      <c r="I48" s="376" t="s">
        <v>486</v>
      </c>
      <c r="J48" s="386" t="s">
        <v>515</v>
      </c>
      <c r="K48" s="378" t="s">
        <v>92</v>
      </c>
      <c r="L48" s="378">
        <v>2016</v>
      </c>
      <c r="M48" s="379">
        <v>16246</v>
      </c>
      <c r="N48" s="358"/>
      <c r="O48" s="405"/>
      <c r="P48" s="406"/>
      <c r="Q48" s="407"/>
      <c r="R48" s="407"/>
      <c r="S48" s="407"/>
      <c r="T48" s="358"/>
    </row>
    <row r="49" spans="1:20" x14ac:dyDescent="0.25">
      <c r="A49" s="358"/>
      <c r="B49" s="358"/>
      <c r="C49" s="358"/>
      <c r="D49" s="358"/>
      <c r="E49" s="358"/>
      <c r="F49" s="358"/>
      <c r="G49" s="358"/>
      <c r="H49" s="380" t="s">
        <v>516</v>
      </c>
      <c r="I49" s="381" t="s">
        <v>516</v>
      </c>
      <c r="J49" s="381" t="s">
        <v>517</v>
      </c>
      <c r="K49" s="383" t="s">
        <v>92</v>
      </c>
      <c r="L49" s="383">
        <v>2020</v>
      </c>
      <c r="M49" s="384">
        <v>19379</v>
      </c>
      <c r="N49" s="358"/>
      <c r="O49" s="405"/>
      <c r="P49" s="406"/>
      <c r="Q49" s="407"/>
      <c r="R49" s="407"/>
      <c r="S49" s="407"/>
      <c r="T49" s="358"/>
    </row>
    <row r="50" spans="1:20" x14ac:dyDescent="0.25">
      <c r="A50" s="358"/>
      <c r="B50" s="358"/>
      <c r="C50" s="358"/>
      <c r="D50" s="358"/>
      <c r="E50" s="358"/>
      <c r="F50" s="358"/>
      <c r="G50" s="358"/>
      <c r="H50" s="380" t="s">
        <v>516</v>
      </c>
      <c r="I50" s="381" t="s">
        <v>516</v>
      </c>
      <c r="J50" s="381" t="s">
        <v>518</v>
      </c>
      <c r="K50" s="383" t="s">
        <v>441</v>
      </c>
      <c r="L50" s="383">
        <v>2021</v>
      </c>
      <c r="M50" s="384">
        <v>20076</v>
      </c>
      <c r="N50" s="358"/>
      <c r="O50" s="405"/>
      <c r="P50" s="406"/>
      <c r="Q50" s="407"/>
      <c r="R50" s="407"/>
      <c r="S50" s="407"/>
      <c r="T50" s="358"/>
    </row>
    <row r="51" spans="1:20" x14ac:dyDescent="0.25">
      <c r="A51" s="358"/>
      <c r="B51" s="358"/>
      <c r="C51" s="358"/>
      <c r="D51" s="358"/>
      <c r="E51" s="358"/>
      <c r="F51" s="358"/>
      <c r="G51" s="358"/>
      <c r="H51" s="375" t="s">
        <v>519</v>
      </c>
      <c r="I51" s="376" t="s">
        <v>500</v>
      </c>
      <c r="J51" s="376" t="s">
        <v>520</v>
      </c>
      <c r="K51" s="378" t="s">
        <v>92</v>
      </c>
      <c r="L51" s="378">
        <v>2003</v>
      </c>
      <c r="M51" s="379">
        <v>8147</v>
      </c>
      <c r="N51" s="358"/>
      <c r="O51" s="405"/>
      <c r="P51" s="407"/>
      <c r="Q51" s="407"/>
      <c r="R51" s="407"/>
      <c r="S51" s="407"/>
      <c r="T51" s="358"/>
    </row>
    <row r="52" spans="1:20" x14ac:dyDescent="0.25">
      <c r="A52" s="358"/>
      <c r="B52" s="358"/>
      <c r="C52" s="358"/>
      <c r="D52" s="358"/>
      <c r="E52" s="358"/>
      <c r="F52" s="358"/>
      <c r="G52" s="358"/>
      <c r="H52" s="375" t="s">
        <v>500</v>
      </c>
      <c r="I52" s="376" t="s">
        <v>500</v>
      </c>
      <c r="J52" s="376" t="s">
        <v>118</v>
      </c>
      <c r="K52" s="378" t="s">
        <v>439</v>
      </c>
      <c r="L52" s="378">
        <v>2017</v>
      </c>
      <c r="M52" s="379">
        <v>17147</v>
      </c>
      <c r="N52" s="358"/>
      <c r="O52" s="405"/>
      <c r="P52" s="406"/>
      <c r="Q52" s="407"/>
      <c r="R52" s="407"/>
      <c r="S52" s="407"/>
      <c r="T52" s="358"/>
    </row>
    <row r="53" spans="1:20" x14ac:dyDescent="0.25">
      <c r="A53" s="358"/>
      <c r="B53" s="358"/>
      <c r="C53" s="358"/>
      <c r="D53" s="358"/>
      <c r="E53" s="358"/>
      <c r="F53" s="358"/>
      <c r="G53" s="358"/>
      <c r="H53" s="375" t="s">
        <v>500</v>
      </c>
      <c r="I53" s="376" t="s">
        <v>500</v>
      </c>
      <c r="J53" s="386" t="s">
        <v>521</v>
      </c>
      <c r="K53" s="378" t="s">
        <v>439</v>
      </c>
      <c r="L53" s="378">
        <v>2017</v>
      </c>
      <c r="M53" s="379">
        <v>17146</v>
      </c>
      <c r="N53" s="358"/>
      <c r="O53" s="405"/>
      <c r="P53" s="406"/>
      <c r="Q53" s="407"/>
      <c r="R53" s="407"/>
      <c r="S53" s="407"/>
      <c r="T53" s="358"/>
    </row>
    <row r="54" spans="1:20" x14ac:dyDescent="0.25">
      <c r="A54" s="358"/>
      <c r="B54" s="358"/>
      <c r="C54" s="358"/>
      <c r="D54" s="358"/>
      <c r="E54" s="358"/>
      <c r="F54" s="358"/>
      <c r="G54" s="358"/>
      <c r="H54" s="375" t="s">
        <v>500</v>
      </c>
      <c r="I54" s="376" t="s">
        <v>500</v>
      </c>
      <c r="J54" s="376" t="s">
        <v>522</v>
      </c>
      <c r="K54" s="378" t="s">
        <v>92</v>
      </c>
      <c r="L54" s="378">
        <v>2016</v>
      </c>
      <c r="M54" s="379">
        <v>16313</v>
      </c>
      <c r="N54" s="358"/>
      <c r="O54" s="405"/>
      <c r="P54" s="406"/>
      <c r="Q54" s="407"/>
      <c r="R54" s="407"/>
      <c r="S54" s="407"/>
      <c r="T54" s="358"/>
    </row>
    <row r="55" spans="1:20" x14ac:dyDescent="0.25">
      <c r="A55" s="358"/>
      <c r="B55" s="358"/>
      <c r="C55" s="358"/>
      <c r="D55" s="358"/>
      <c r="E55" s="358"/>
      <c r="F55" s="358"/>
      <c r="G55" s="358"/>
      <c r="H55" s="375" t="s">
        <v>500</v>
      </c>
      <c r="I55" s="376" t="s">
        <v>500</v>
      </c>
      <c r="J55" s="376" t="s">
        <v>138</v>
      </c>
      <c r="K55" s="378" t="s">
        <v>439</v>
      </c>
      <c r="L55" s="378">
        <v>2018</v>
      </c>
      <c r="M55" s="379">
        <v>17979</v>
      </c>
      <c r="N55" s="358"/>
      <c r="O55" s="358"/>
      <c r="P55" s="358"/>
      <c r="Q55" s="358"/>
      <c r="R55" s="358"/>
      <c r="S55" s="358"/>
      <c r="T55" s="358"/>
    </row>
    <row r="56" spans="1:20" x14ac:dyDescent="0.25">
      <c r="A56" s="358"/>
      <c r="B56" s="358"/>
      <c r="C56" s="358"/>
      <c r="D56" s="358"/>
      <c r="E56" s="358"/>
      <c r="F56" s="358"/>
      <c r="G56" s="358"/>
      <c r="H56" s="375" t="s">
        <v>523</v>
      </c>
      <c r="I56" s="376" t="s">
        <v>500</v>
      </c>
      <c r="J56" s="376" t="s">
        <v>524</v>
      </c>
      <c r="K56" s="378" t="s">
        <v>92</v>
      </c>
      <c r="L56" s="378">
        <v>2012</v>
      </c>
      <c r="M56" s="379">
        <v>13511</v>
      </c>
      <c r="N56" s="358"/>
      <c r="O56" s="358"/>
      <c r="P56" s="358"/>
      <c r="Q56" s="358"/>
      <c r="R56" s="358"/>
      <c r="S56" s="358"/>
      <c r="T56" s="358"/>
    </row>
    <row r="57" spans="1:20" x14ac:dyDescent="0.25">
      <c r="A57" s="358"/>
      <c r="B57" s="358"/>
      <c r="C57" s="358"/>
      <c r="D57" s="358"/>
      <c r="E57" s="358"/>
      <c r="F57" s="358"/>
      <c r="G57" s="358"/>
      <c r="H57" s="380" t="s">
        <v>525</v>
      </c>
      <c r="I57" s="381" t="s">
        <v>525</v>
      </c>
      <c r="J57" s="381" t="s">
        <v>526</v>
      </c>
      <c r="K57" s="383" t="s">
        <v>441</v>
      </c>
      <c r="L57" s="383">
        <v>2020</v>
      </c>
      <c r="M57" s="413"/>
      <c r="N57" s="358"/>
      <c r="O57" s="358"/>
      <c r="P57" s="358"/>
      <c r="Q57" s="358"/>
      <c r="R57" s="358"/>
      <c r="S57" s="358"/>
      <c r="T57" s="358"/>
    </row>
    <row r="58" spans="1:20" x14ac:dyDescent="0.25">
      <c r="A58" s="358"/>
      <c r="B58" s="358"/>
      <c r="C58" s="358"/>
      <c r="D58" s="358"/>
      <c r="E58" s="358"/>
      <c r="F58" s="358"/>
      <c r="G58" s="358"/>
      <c r="H58" s="375" t="s">
        <v>440</v>
      </c>
      <c r="I58" s="376" t="s">
        <v>527</v>
      </c>
      <c r="J58" s="376" t="s">
        <v>528</v>
      </c>
      <c r="K58" s="378" t="s">
        <v>92</v>
      </c>
      <c r="L58" s="378">
        <v>2013</v>
      </c>
      <c r="M58" s="379">
        <v>14467</v>
      </c>
      <c r="N58" s="404"/>
      <c r="O58" s="358"/>
      <c r="P58" s="358"/>
      <c r="Q58" s="358"/>
      <c r="R58" s="358"/>
      <c r="S58" s="358"/>
      <c r="T58" s="358"/>
    </row>
    <row r="59" spans="1:20" ht="15.75" thickBot="1" x14ac:dyDescent="0.3">
      <c r="A59" s="358"/>
      <c r="B59" s="358"/>
      <c r="C59" s="358"/>
      <c r="D59" s="358"/>
      <c r="E59" s="358"/>
      <c r="F59" s="358"/>
      <c r="G59" s="358"/>
      <c r="H59" s="392" t="s">
        <v>440</v>
      </c>
      <c r="I59" s="388" t="s">
        <v>527</v>
      </c>
      <c r="J59" s="388" t="s">
        <v>529</v>
      </c>
      <c r="K59" s="390" t="s">
        <v>439</v>
      </c>
      <c r="L59" s="390">
        <v>2012</v>
      </c>
      <c r="M59" s="391">
        <v>9190</v>
      </c>
      <c r="N59" s="404"/>
      <c r="O59" s="358"/>
      <c r="P59" s="358"/>
      <c r="Q59" s="358"/>
      <c r="R59" s="358"/>
      <c r="S59" s="358"/>
      <c r="T59" s="358"/>
    </row>
    <row r="60" spans="1:20" x14ac:dyDescent="0.25">
      <c r="A60" s="358"/>
      <c r="B60" s="358"/>
      <c r="C60" s="358"/>
      <c r="D60" s="358"/>
      <c r="E60" s="358"/>
      <c r="F60" s="358"/>
      <c r="G60" s="358"/>
      <c r="H60" s="414"/>
      <c r="I60" s="414"/>
      <c r="J60" s="415"/>
      <c r="K60" s="416"/>
      <c r="L60" s="416"/>
      <c r="M60" s="417"/>
      <c r="N60" s="404"/>
      <c r="O60" s="358"/>
      <c r="P60" s="358"/>
      <c r="Q60" s="358"/>
      <c r="R60" s="358"/>
      <c r="S60" s="358"/>
      <c r="T60" s="358"/>
    </row>
    <row r="61" spans="1:20" x14ac:dyDescent="0.25">
      <c r="A61" s="358"/>
      <c r="B61" s="358"/>
      <c r="C61" s="358"/>
      <c r="D61" s="358"/>
      <c r="E61" s="358"/>
      <c r="F61" s="358"/>
      <c r="G61" s="358"/>
      <c r="H61" s="397"/>
      <c r="I61" s="397"/>
      <c r="J61" s="418"/>
      <c r="K61" s="398"/>
      <c r="L61" s="398"/>
      <c r="M61" s="399"/>
      <c r="N61" s="404"/>
      <c r="O61" s="358"/>
      <c r="P61" s="358"/>
      <c r="Q61" s="358"/>
      <c r="R61" s="358"/>
      <c r="S61" s="358"/>
      <c r="T61" s="358"/>
    </row>
    <row r="62" spans="1:20" x14ac:dyDescent="0.25">
      <c r="A62" s="358"/>
      <c r="B62" s="358"/>
      <c r="C62" s="358"/>
      <c r="D62" s="358"/>
      <c r="E62" s="358"/>
      <c r="F62" s="358"/>
      <c r="G62" s="358"/>
      <c r="H62" s="397"/>
      <c r="I62" s="397"/>
      <c r="J62" s="397"/>
      <c r="K62" s="398"/>
      <c r="L62" s="398"/>
      <c r="M62" s="399"/>
      <c r="N62" s="404"/>
      <c r="O62" s="358"/>
      <c r="P62" s="358"/>
      <c r="Q62" s="358"/>
      <c r="R62" s="358"/>
      <c r="S62" s="358"/>
      <c r="T62" s="358"/>
    </row>
    <row r="63" spans="1:20" x14ac:dyDescent="0.25">
      <c r="A63" s="357"/>
      <c r="B63" s="357"/>
      <c r="C63" s="357"/>
      <c r="D63" s="357"/>
      <c r="E63" s="357"/>
      <c r="F63" s="357"/>
      <c r="G63" s="357"/>
      <c r="H63" s="403"/>
      <c r="I63" s="403"/>
      <c r="J63" s="412"/>
      <c r="K63" s="401"/>
      <c r="L63" s="401"/>
      <c r="M63" s="404">
        <v>49</v>
      </c>
      <c r="N63" s="401"/>
      <c r="O63" s="358"/>
      <c r="P63" s="358"/>
      <c r="Q63" s="358"/>
      <c r="R63" s="358"/>
      <c r="S63" s="358"/>
      <c r="T63" s="357"/>
    </row>
    <row r="64" spans="1:20" x14ac:dyDescent="0.25">
      <c r="A64" s="357"/>
      <c r="B64" s="357"/>
      <c r="C64" s="357"/>
      <c r="D64" s="357"/>
      <c r="E64" s="357"/>
      <c r="F64" s="357"/>
      <c r="G64" s="357"/>
      <c r="H64" s="403"/>
      <c r="I64" s="403"/>
      <c r="J64" s="403"/>
      <c r="K64" s="401"/>
      <c r="L64" s="401"/>
      <c r="M64" s="404"/>
      <c r="N64" s="401"/>
      <c r="O64" s="357"/>
      <c r="P64" s="357"/>
      <c r="Q64" s="357"/>
      <c r="R64" s="357"/>
      <c r="S64" s="357"/>
      <c r="T64" s="357"/>
    </row>
    <row r="65" spans="8:13" x14ac:dyDescent="0.25">
      <c r="H65" s="403"/>
      <c r="I65" s="403"/>
      <c r="J65" s="403"/>
      <c r="K65" s="401"/>
      <c r="L65" s="401"/>
      <c r="M65" s="401"/>
    </row>
    <row r="66" spans="8:13" x14ac:dyDescent="0.25">
      <c r="H66" s="403"/>
      <c r="I66" s="403"/>
      <c r="J66" s="403"/>
      <c r="K66" s="401"/>
      <c r="L66" s="401"/>
      <c r="M66" s="401"/>
    </row>
    <row r="67" spans="8:13" x14ac:dyDescent="0.25">
      <c r="H67" s="403"/>
      <c r="I67" s="403"/>
      <c r="J67" s="403"/>
      <c r="K67" s="401"/>
      <c r="L67" s="401"/>
      <c r="M67" s="401"/>
    </row>
    <row r="68" spans="8:13" x14ac:dyDescent="0.25">
      <c r="H68" s="412"/>
      <c r="I68" s="412"/>
      <c r="J68" s="412"/>
      <c r="K68" s="401"/>
      <c r="L68" s="401"/>
      <c r="M68" s="401"/>
    </row>
    <row r="72" spans="8:13" x14ac:dyDescent="0.25">
      <c r="H72" s="358"/>
      <c r="I72" s="358"/>
      <c r="J72" s="418"/>
      <c r="K72" s="399"/>
      <c r="L72" s="399"/>
      <c r="M72" s="3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14.7109375" customWidth="1"/>
    <col min="2" max="2" width="11.28515625" customWidth="1"/>
    <col min="3" max="3" width="15.140625" customWidth="1"/>
    <col min="4" max="4" width="12.7109375" customWidth="1"/>
    <col min="5" max="6" width="11.42578125" customWidth="1"/>
    <col min="7" max="26" width="10.7109375" customWidth="1"/>
  </cols>
  <sheetData>
    <row r="1" spans="1:26" ht="15" customHeight="1" x14ac:dyDescent="0.25">
      <c r="A1" s="127" t="s">
        <v>25</v>
      </c>
      <c r="B1" s="128"/>
      <c r="C1" s="128"/>
      <c r="D1" s="128"/>
      <c r="E1" s="2"/>
      <c r="F1" s="2"/>
      <c r="G1" s="2"/>
      <c r="H1" s="2"/>
      <c r="I1" s="2"/>
      <c r="J1" s="2"/>
      <c r="K1" s="2"/>
      <c r="L1" s="2"/>
      <c r="M1" s="2"/>
      <c r="N1" s="2"/>
      <c r="O1" s="2"/>
      <c r="P1" s="2"/>
      <c r="Q1" s="2"/>
      <c r="R1" s="2"/>
      <c r="S1" s="2"/>
      <c r="T1" s="2"/>
      <c r="U1" s="2"/>
      <c r="V1" s="2"/>
      <c r="W1" s="2"/>
      <c r="X1" s="2"/>
      <c r="Y1" s="2"/>
      <c r="Z1" s="2"/>
    </row>
    <row r="2" spans="1:26" ht="15" customHeight="1" x14ac:dyDescent="0.25">
      <c r="A2" s="128"/>
      <c r="B2" s="128"/>
      <c r="C2" s="128"/>
      <c r="D2" s="128"/>
      <c r="E2" s="2"/>
      <c r="F2" s="2"/>
      <c r="G2" s="2"/>
      <c r="H2" s="2"/>
      <c r="I2" s="2"/>
      <c r="J2" s="2"/>
      <c r="K2" s="2"/>
      <c r="L2" s="2"/>
      <c r="M2" s="2"/>
      <c r="N2" s="2"/>
      <c r="O2" s="2"/>
      <c r="P2" s="2"/>
      <c r="Q2" s="2"/>
      <c r="R2" s="2"/>
      <c r="S2" s="2"/>
      <c r="T2" s="2"/>
      <c r="U2" s="2"/>
      <c r="V2" s="2"/>
      <c r="W2" s="2"/>
      <c r="X2" s="2"/>
      <c r="Y2" s="2"/>
      <c r="Z2" s="2"/>
    </row>
    <row r="3" spans="1:26" ht="15" customHeight="1" x14ac:dyDescent="0.25">
      <c r="A3" s="128" t="s">
        <v>26</v>
      </c>
      <c r="B3" s="128"/>
      <c r="C3" s="128"/>
      <c r="D3" s="128"/>
      <c r="E3" s="2"/>
      <c r="F3" s="2"/>
      <c r="G3" s="2"/>
      <c r="H3" s="2"/>
      <c r="I3" s="2"/>
      <c r="J3" s="2"/>
      <c r="K3" s="2"/>
      <c r="L3" s="2"/>
      <c r="M3" s="2"/>
      <c r="N3" s="2"/>
      <c r="O3" s="2"/>
      <c r="P3" s="2"/>
      <c r="Q3" s="2"/>
      <c r="R3" s="2"/>
      <c r="S3" s="2"/>
      <c r="T3" s="2"/>
      <c r="U3" s="2"/>
      <c r="V3" s="2"/>
      <c r="W3" s="2"/>
      <c r="X3" s="2"/>
      <c r="Y3" s="2"/>
      <c r="Z3" s="2"/>
    </row>
    <row r="4" spans="1:26" ht="15" customHeight="1" x14ac:dyDescent="0.25">
      <c r="A4" s="129" t="s">
        <v>27</v>
      </c>
      <c r="B4" s="128"/>
      <c r="C4" s="128"/>
      <c r="D4" s="128"/>
      <c r="E4" s="2"/>
      <c r="F4" s="2"/>
      <c r="G4" s="2"/>
      <c r="H4" s="2"/>
      <c r="I4" s="2"/>
      <c r="J4" s="2"/>
      <c r="K4" s="2"/>
      <c r="L4" s="2"/>
      <c r="M4" s="2"/>
      <c r="N4" s="2"/>
      <c r="O4" s="2"/>
      <c r="P4" s="2"/>
      <c r="Q4" s="2"/>
      <c r="R4" s="2"/>
      <c r="S4" s="2"/>
      <c r="T4" s="2"/>
      <c r="U4" s="2"/>
      <c r="V4" s="2"/>
      <c r="W4" s="2"/>
      <c r="X4" s="2"/>
      <c r="Y4" s="2"/>
      <c r="Z4" s="2"/>
    </row>
    <row r="5" spans="1:26" ht="15" customHeight="1" x14ac:dyDescent="0.25">
      <c r="A5" s="128"/>
      <c r="B5" s="128"/>
      <c r="C5" s="128"/>
      <c r="D5" s="128"/>
      <c r="E5" s="2"/>
      <c r="F5" s="2"/>
      <c r="G5" s="2"/>
      <c r="H5" s="2"/>
      <c r="I5" s="2"/>
      <c r="J5" s="2"/>
      <c r="K5" s="2"/>
      <c r="L5" s="2"/>
      <c r="M5" s="2"/>
      <c r="N5" s="2"/>
      <c r="O5" s="2"/>
      <c r="P5" s="2"/>
      <c r="Q5" s="2"/>
      <c r="R5" s="2"/>
      <c r="S5" s="2"/>
      <c r="T5" s="2"/>
      <c r="U5" s="2"/>
      <c r="V5" s="2"/>
      <c r="W5" s="2"/>
      <c r="X5" s="2"/>
      <c r="Y5" s="2"/>
      <c r="Z5" s="2"/>
    </row>
    <row r="6" spans="1:26" ht="15" customHeight="1" x14ac:dyDescent="0.25">
      <c r="A6" s="128"/>
      <c r="B6" s="128"/>
      <c r="C6" s="128"/>
      <c r="D6" s="128"/>
      <c r="E6" s="2"/>
      <c r="F6" s="2"/>
      <c r="G6" s="2"/>
      <c r="H6" s="2"/>
      <c r="I6" s="2"/>
      <c r="J6" s="2"/>
      <c r="K6" s="2"/>
      <c r="L6" s="2"/>
      <c r="M6" s="2"/>
      <c r="N6" s="2"/>
      <c r="O6" s="2"/>
      <c r="P6" s="2"/>
      <c r="Q6" s="2"/>
      <c r="R6" s="2"/>
      <c r="S6" s="2"/>
      <c r="T6" s="2"/>
      <c r="U6" s="2"/>
      <c r="V6" s="2"/>
      <c r="W6" s="2"/>
      <c r="X6" s="2"/>
      <c r="Y6" s="2"/>
      <c r="Z6" s="2"/>
    </row>
    <row r="7" spans="1:26" ht="15" customHeight="1" x14ac:dyDescent="0.25">
      <c r="A7" s="130" t="s">
        <v>340</v>
      </c>
      <c r="B7" s="128"/>
      <c r="C7" s="128"/>
      <c r="D7" s="128"/>
      <c r="E7" s="2"/>
      <c r="F7" s="2"/>
      <c r="G7" s="2"/>
      <c r="H7" s="2"/>
      <c r="I7" s="2"/>
      <c r="J7" s="2"/>
      <c r="K7" s="2"/>
      <c r="L7" s="2"/>
      <c r="M7" s="2"/>
      <c r="N7" s="2"/>
      <c r="O7" s="2"/>
      <c r="P7" s="2"/>
      <c r="Q7" s="2"/>
      <c r="R7" s="2"/>
      <c r="S7" s="2"/>
      <c r="T7" s="2"/>
      <c r="U7" s="2"/>
      <c r="V7" s="2"/>
      <c r="W7" s="2"/>
      <c r="X7" s="2"/>
      <c r="Y7" s="2"/>
      <c r="Z7" s="2"/>
    </row>
    <row r="8" spans="1:26" ht="15" customHeight="1" x14ac:dyDescent="0.25">
      <c r="A8" s="128"/>
      <c r="B8" s="128"/>
      <c r="C8" s="128"/>
      <c r="D8" s="128"/>
      <c r="E8" s="2"/>
      <c r="F8" s="2"/>
      <c r="G8" s="2"/>
      <c r="H8" s="2"/>
      <c r="I8" s="2"/>
      <c r="J8" s="2"/>
      <c r="K8" s="2"/>
      <c r="L8" s="2"/>
      <c r="M8" s="2"/>
      <c r="N8" s="2"/>
      <c r="O8" s="2"/>
      <c r="P8" s="2"/>
      <c r="Q8" s="2"/>
      <c r="R8" s="2"/>
      <c r="S8" s="2"/>
      <c r="T8" s="2"/>
      <c r="U8" s="2"/>
      <c r="V8" s="2"/>
      <c r="W8" s="2"/>
      <c r="X8" s="2"/>
      <c r="Y8" s="2"/>
      <c r="Z8" s="2"/>
    </row>
    <row r="9" spans="1:26" ht="15" customHeight="1" x14ac:dyDescent="0.25">
      <c r="A9" s="131" t="s">
        <v>341</v>
      </c>
      <c r="B9" s="128"/>
      <c r="C9" s="128"/>
      <c r="D9" s="128"/>
      <c r="E9" s="2"/>
      <c r="F9" s="2"/>
      <c r="G9" s="2"/>
      <c r="H9" s="2"/>
      <c r="I9" s="2"/>
      <c r="J9" s="2"/>
      <c r="K9" s="2"/>
      <c r="L9" s="2"/>
      <c r="M9" s="2"/>
      <c r="N9" s="2"/>
      <c r="O9" s="2"/>
      <c r="P9" s="2"/>
      <c r="Q9" s="2"/>
      <c r="R9" s="2"/>
      <c r="S9" s="2"/>
      <c r="T9" s="2"/>
      <c r="U9" s="2"/>
      <c r="V9" s="2"/>
      <c r="W9" s="2"/>
      <c r="X9" s="2"/>
      <c r="Y9" s="2"/>
      <c r="Z9" s="2"/>
    </row>
    <row r="10" spans="1:26" ht="15" customHeight="1" x14ac:dyDescent="0.25">
      <c r="A10" s="128"/>
      <c r="B10" s="128"/>
      <c r="C10" s="128"/>
      <c r="D10" s="128"/>
      <c r="E10" s="2"/>
      <c r="F10" s="2"/>
      <c r="G10" s="2"/>
      <c r="H10" s="2"/>
      <c r="I10" s="2"/>
      <c r="J10" s="2"/>
      <c r="K10" s="2"/>
      <c r="L10" s="2"/>
      <c r="M10" s="2"/>
      <c r="N10" s="2"/>
      <c r="O10" s="2"/>
      <c r="P10" s="2"/>
      <c r="Q10" s="2"/>
      <c r="R10" s="2"/>
      <c r="S10" s="2"/>
      <c r="T10" s="2"/>
      <c r="U10" s="2"/>
      <c r="V10" s="2"/>
      <c r="W10" s="2"/>
      <c r="X10" s="2"/>
      <c r="Y10" s="2"/>
      <c r="Z10" s="2"/>
    </row>
    <row r="11" spans="1:26" ht="15" customHeight="1" x14ac:dyDescent="0.25">
      <c r="A11" s="131" t="s">
        <v>342</v>
      </c>
      <c r="B11" s="128"/>
      <c r="C11" s="128"/>
      <c r="D11" s="128"/>
      <c r="E11" s="2"/>
      <c r="F11" s="2"/>
      <c r="G11" s="2"/>
      <c r="H11" s="2"/>
      <c r="I11" s="2"/>
      <c r="J11" s="2"/>
      <c r="K11" s="2"/>
      <c r="L11" s="2"/>
      <c r="M11" s="2"/>
      <c r="N11" s="2"/>
      <c r="O11" s="2"/>
      <c r="P11" s="2"/>
      <c r="Q11" s="2"/>
      <c r="R11" s="2"/>
      <c r="S11" s="2"/>
      <c r="T11" s="2"/>
      <c r="U11" s="2"/>
      <c r="V11" s="2"/>
      <c r="W11" s="2"/>
      <c r="X11" s="2"/>
      <c r="Y11" s="2"/>
      <c r="Z11" s="2"/>
    </row>
    <row r="12" spans="1:26" ht="15" customHeight="1" x14ac:dyDescent="0.25">
      <c r="A12" s="128"/>
      <c r="B12" s="128"/>
      <c r="C12" s="128"/>
      <c r="D12" s="128"/>
      <c r="E12" s="2"/>
      <c r="F12" s="2"/>
      <c r="G12" s="2"/>
      <c r="H12" s="2"/>
      <c r="I12" s="2"/>
      <c r="J12" s="2"/>
      <c r="K12" s="2"/>
      <c r="L12" s="2"/>
      <c r="M12" s="2"/>
      <c r="N12" s="2"/>
      <c r="O12" s="2"/>
      <c r="P12" s="2"/>
      <c r="Q12" s="2"/>
      <c r="R12" s="2"/>
      <c r="S12" s="2"/>
      <c r="T12" s="2"/>
      <c r="U12" s="2"/>
      <c r="V12" s="2"/>
      <c r="W12" s="2"/>
      <c r="X12" s="2"/>
      <c r="Y12" s="2"/>
      <c r="Z12" s="2"/>
    </row>
    <row r="13" spans="1:26" ht="15" customHeight="1" x14ac:dyDescent="0.25">
      <c r="A13" s="131" t="s">
        <v>343</v>
      </c>
      <c r="B13" s="128"/>
      <c r="C13" s="128"/>
      <c r="D13" s="128"/>
      <c r="E13" s="2"/>
      <c r="F13" s="2"/>
      <c r="G13" s="2"/>
      <c r="H13" s="2"/>
      <c r="I13" s="2"/>
      <c r="J13" s="2"/>
      <c r="K13" s="2"/>
      <c r="L13" s="2"/>
      <c r="M13" s="2"/>
      <c r="N13" s="2"/>
      <c r="O13" s="2"/>
      <c r="P13" s="2"/>
      <c r="Q13" s="2"/>
      <c r="R13" s="2"/>
      <c r="S13" s="2"/>
      <c r="T13" s="2"/>
      <c r="U13" s="2"/>
      <c r="V13" s="2"/>
      <c r="W13" s="2"/>
      <c r="X13" s="2"/>
      <c r="Y13" s="2"/>
      <c r="Z13" s="2"/>
    </row>
    <row r="14" spans="1:26" ht="15" customHeight="1" x14ac:dyDescent="0.25">
      <c r="A14" s="128"/>
      <c r="B14" s="128"/>
      <c r="C14" s="128"/>
      <c r="D14" s="128"/>
      <c r="E14" s="2"/>
      <c r="F14" s="2"/>
      <c r="G14" s="2"/>
      <c r="H14" s="2"/>
      <c r="I14" s="2"/>
      <c r="J14" s="2"/>
      <c r="K14" s="2"/>
      <c r="L14" s="2"/>
      <c r="M14" s="2"/>
      <c r="N14" s="2"/>
      <c r="O14" s="2"/>
      <c r="P14" s="2"/>
      <c r="Q14" s="2"/>
      <c r="R14" s="2"/>
      <c r="S14" s="2"/>
      <c r="T14" s="2"/>
      <c r="U14" s="2"/>
      <c r="V14" s="2"/>
      <c r="W14" s="2"/>
      <c r="X14" s="2"/>
      <c r="Y14" s="2"/>
      <c r="Z14" s="2"/>
    </row>
    <row r="15" spans="1:26" ht="15" customHeight="1" x14ac:dyDescent="0.25">
      <c r="A15" s="131" t="s">
        <v>344</v>
      </c>
      <c r="B15" s="128"/>
      <c r="C15" s="128"/>
      <c r="D15" s="128"/>
      <c r="E15" s="2"/>
      <c r="F15" s="2"/>
      <c r="G15" s="2"/>
      <c r="H15" s="2"/>
      <c r="I15" s="2"/>
      <c r="J15" s="2"/>
      <c r="K15" s="2"/>
      <c r="L15" s="2"/>
      <c r="M15" s="2"/>
      <c r="N15" s="2"/>
      <c r="O15" s="2"/>
      <c r="P15" s="2"/>
      <c r="Q15" s="2"/>
      <c r="R15" s="2"/>
      <c r="S15" s="2"/>
      <c r="T15" s="2"/>
      <c r="U15" s="2"/>
      <c r="V15" s="2"/>
      <c r="W15" s="2"/>
      <c r="X15" s="2"/>
      <c r="Y15" s="2"/>
      <c r="Z15" s="2"/>
    </row>
    <row r="16" spans="1:26" ht="15" customHeight="1" x14ac:dyDescent="0.25">
      <c r="A16" s="128"/>
      <c r="B16" s="128"/>
      <c r="C16" s="128"/>
      <c r="D16" s="128"/>
      <c r="E16" s="2"/>
      <c r="F16" s="2"/>
      <c r="G16" s="2"/>
      <c r="H16" s="2"/>
      <c r="I16" s="2"/>
      <c r="J16" s="2"/>
      <c r="K16" s="2"/>
      <c r="L16" s="2"/>
      <c r="M16" s="2"/>
      <c r="N16" s="2"/>
      <c r="O16" s="2"/>
      <c r="P16" s="2"/>
      <c r="Q16" s="2"/>
      <c r="R16" s="2"/>
      <c r="S16" s="2"/>
      <c r="T16" s="2"/>
      <c r="U16" s="2"/>
      <c r="V16" s="2"/>
      <c r="W16" s="2"/>
      <c r="X16" s="2"/>
      <c r="Y16" s="2"/>
      <c r="Z16" s="2"/>
    </row>
    <row r="17" spans="1:26" ht="15" customHeight="1" x14ac:dyDescent="0.25">
      <c r="A17" s="131" t="s">
        <v>345</v>
      </c>
      <c r="B17" s="128"/>
      <c r="C17" s="128"/>
      <c r="D17" s="128"/>
      <c r="E17" s="2"/>
      <c r="F17" s="2"/>
      <c r="G17" s="2"/>
      <c r="H17" s="2"/>
      <c r="I17" s="2"/>
      <c r="J17" s="2"/>
      <c r="K17" s="2"/>
      <c r="L17" s="2"/>
      <c r="M17" s="2"/>
      <c r="N17" s="2"/>
      <c r="O17" s="2"/>
      <c r="P17" s="2"/>
      <c r="Q17" s="2"/>
      <c r="R17" s="2"/>
      <c r="S17" s="2"/>
      <c r="T17" s="2"/>
      <c r="U17" s="2"/>
      <c r="V17" s="2"/>
      <c r="W17" s="2"/>
      <c r="X17" s="2"/>
      <c r="Y17" s="2"/>
      <c r="Z17" s="2"/>
    </row>
    <row r="18" spans="1:26" ht="15" customHeight="1" x14ac:dyDescent="0.25">
      <c r="A18" s="128"/>
      <c r="B18" s="128"/>
      <c r="C18" s="128"/>
      <c r="D18" s="128"/>
      <c r="E18" s="2"/>
      <c r="F18" s="2"/>
      <c r="G18" s="2"/>
      <c r="H18" s="2"/>
      <c r="I18" s="2"/>
      <c r="J18" s="2"/>
      <c r="K18" s="2"/>
      <c r="L18" s="2"/>
      <c r="M18" s="2"/>
      <c r="N18" s="2"/>
      <c r="O18" s="2"/>
      <c r="P18" s="2"/>
      <c r="Q18" s="2"/>
      <c r="R18" s="2"/>
      <c r="S18" s="2"/>
      <c r="T18" s="2"/>
      <c r="U18" s="2"/>
      <c r="V18" s="2"/>
      <c r="W18" s="2"/>
      <c r="X18" s="2"/>
      <c r="Y18" s="2"/>
      <c r="Z18" s="2"/>
    </row>
    <row r="19" spans="1:26" ht="15" customHeight="1" x14ac:dyDescent="0.25">
      <c r="A19" s="130" t="s">
        <v>346</v>
      </c>
      <c r="B19" s="128"/>
      <c r="C19" s="128"/>
      <c r="D19" s="128"/>
      <c r="E19" s="2"/>
      <c r="F19" s="2"/>
      <c r="G19" s="2"/>
      <c r="H19" s="2"/>
      <c r="I19" s="2"/>
      <c r="J19" s="2"/>
      <c r="K19" s="2"/>
      <c r="L19" s="2"/>
      <c r="M19" s="2"/>
      <c r="N19" s="2"/>
      <c r="O19" s="2"/>
      <c r="P19" s="2"/>
      <c r="Q19" s="2"/>
      <c r="R19" s="2"/>
      <c r="S19" s="2"/>
      <c r="T19" s="2"/>
      <c r="U19" s="2"/>
      <c r="V19" s="2"/>
      <c r="W19" s="2"/>
      <c r="X19" s="2"/>
      <c r="Y19" s="2"/>
      <c r="Z19" s="2"/>
    </row>
    <row r="20" spans="1:26" ht="15" customHeight="1" x14ac:dyDescent="0.25">
      <c r="A20" s="128"/>
      <c r="B20" s="128"/>
      <c r="C20" s="128"/>
      <c r="D20" s="128"/>
      <c r="E20" s="2"/>
      <c r="F20" s="2"/>
      <c r="G20" s="2"/>
      <c r="H20" s="2"/>
      <c r="I20" s="2"/>
      <c r="J20" s="2"/>
      <c r="K20" s="2"/>
      <c r="L20" s="2"/>
      <c r="M20" s="2"/>
      <c r="N20" s="2"/>
      <c r="O20" s="2"/>
      <c r="P20" s="2"/>
      <c r="Q20" s="2"/>
      <c r="R20" s="2"/>
      <c r="S20" s="2"/>
      <c r="T20" s="2"/>
      <c r="U20" s="2"/>
      <c r="V20" s="2"/>
      <c r="W20" s="2"/>
      <c r="X20" s="2"/>
      <c r="Y20" s="2"/>
      <c r="Z20" s="2"/>
    </row>
    <row r="21" spans="1:26" ht="15" customHeight="1" x14ac:dyDescent="0.25">
      <c r="A21" s="130" t="s">
        <v>347</v>
      </c>
      <c r="B21" s="128"/>
      <c r="C21" s="128"/>
      <c r="D21" s="128"/>
      <c r="E21" s="2"/>
      <c r="F21" s="2"/>
      <c r="G21" s="2"/>
      <c r="H21" s="2"/>
      <c r="I21" s="2"/>
      <c r="J21" s="2"/>
      <c r="K21" s="2"/>
      <c r="L21" s="2"/>
      <c r="M21" s="2"/>
      <c r="N21" s="2"/>
      <c r="O21" s="2"/>
      <c r="P21" s="2"/>
      <c r="Q21" s="2"/>
      <c r="R21" s="2"/>
      <c r="S21" s="2"/>
      <c r="T21" s="2"/>
      <c r="U21" s="2"/>
      <c r="V21" s="2"/>
      <c r="W21" s="2"/>
      <c r="X21" s="2"/>
      <c r="Y21" s="2"/>
      <c r="Z21" s="2"/>
    </row>
    <row r="22" spans="1:26" ht="15" customHeight="1" x14ac:dyDescent="0.25">
      <c r="A22" s="128"/>
      <c r="B22" s="128"/>
      <c r="C22" s="128"/>
      <c r="D22" s="128"/>
      <c r="E22" s="2"/>
      <c r="F22" s="2"/>
      <c r="G22" s="2"/>
      <c r="H22" s="2"/>
      <c r="I22" s="2"/>
      <c r="J22" s="2"/>
      <c r="K22" s="2"/>
      <c r="L22" s="2"/>
      <c r="M22" s="2"/>
      <c r="N22" s="2"/>
      <c r="O22" s="2"/>
      <c r="P22" s="2"/>
      <c r="Q22" s="2"/>
      <c r="R22" s="2"/>
      <c r="S22" s="2"/>
      <c r="T22" s="2"/>
      <c r="U22" s="2"/>
      <c r="V22" s="2"/>
      <c r="W22" s="2"/>
      <c r="X22" s="2"/>
      <c r="Y22" s="2"/>
      <c r="Z22" s="2"/>
    </row>
    <row r="23" spans="1:26" ht="15" customHeight="1" x14ac:dyDescent="0.25">
      <c r="A23" s="130" t="s">
        <v>348</v>
      </c>
      <c r="B23" s="128"/>
      <c r="C23" s="128"/>
      <c r="D23" s="128"/>
      <c r="E23" s="2"/>
      <c r="F23" s="2"/>
      <c r="G23" s="2"/>
      <c r="H23" s="2"/>
      <c r="I23" s="2"/>
      <c r="J23" s="2"/>
      <c r="K23" s="2"/>
      <c r="L23" s="2"/>
      <c r="M23" s="2"/>
      <c r="N23" s="2"/>
      <c r="O23" s="2"/>
      <c r="P23" s="2"/>
      <c r="Q23" s="2"/>
      <c r="R23" s="2"/>
      <c r="S23" s="2"/>
      <c r="T23" s="2"/>
      <c r="U23" s="2"/>
      <c r="V23" s="2"/>
      <c r="W23" s="2"/>
      <c r="X23" s="2"/>
      <c r="Y23" s="2"/>
      <c r="Z23" s="2"/>
    </row>
    <row r="24" spans="1:26" ht="1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A7" location="Fechas!A1" display="Fechas de siembra y principales estados fenológicos"/>
    <hyperlink ref="A13" location="Comportamiento!A1" display="Comportamiento agronómico de los cultivares"/>
    <hyperlink ref="A15" location="Enfermedades!A1" display="Enfermedades por cultivar"/>
    <hyperlink ref="A17" location="Rendimiento!A1" display="Rendimiento por cultivar"/>
    <hyperlink ref="A21" location="'ANVA-MDS'!A1" display="ANVA para comparar cultivares dentro de un mismo nivel de manejo"/>
    <hyperlink ref="A19" location="Estadísticas!A1" display="Estadística descriptiva"/>
    <hyperlink ref="A23" location="'ANVA Cv. x Fung.'!A1" display="ANVA para comparar cultivares, fungicida y la interacción cultivar x fungicida"/>
    <hyperlink ref="A9" location="Datos!A1" display="Datos generales de los ensayos"/>
    <hyperlink ref="A11" location="Comentarios!A1" display="Comentarios particulares de los ensayos"/>
  </hyperlinks>
  <pageMargins left="0.75" right="0.75" top="1" bottom="1"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6"/>
  <sheetViews>
    <sheetView tabSelected="1" workbookViewId="0"/>
  </sheetViews>
  <sheetFormatPr baseColWidth="10" defaultColWidth="11.42578125" defaultRowHeight="15" customHeight="1" x14ac:dyDescent="0.25"/>
  <cols>
    <col min="1" max="1" width="46.85546875" style="300" customWidth="1"/>
    <col min="2" max="2" width="14.28515625" style="300" customWidth="1"/>
    <col min="3" max="3" width="13.28515625" style="300" customWidth="1"/>
    <col min="4" max="4" width="14.85546875" style="300" customWidth="1"/>
    <col min="5" max="5" width="22.42578125" style="300" customWidth="1"/>
    <col min="6" max="16384" width="11.42578125" style="300"/>
  </cols>
  <sheetData>
    <row r="1" spans="1:5" ht="15" customHeight="1" x14ac:dyDescent="0.25">
      <c r="A1" s="299" t="s">
        <v>28</v>
      </c>
    </row>
    <row r="2" spans="1:5" ht="13.5" x14ac:dyDescent="0.25"/>
    <row r="3" spans="1:5" ht="13.5" x14ac:dyDescent="0.25">
      <c r="A3" s="300" t="s">
        <v>29</v>
      </c>
      <c r="B3" s="301" t="s">
        <v>369</v>
      </c>
      <c r="D3" s="300" t="s">
        <v>30</v>
      </c>
      <c r="E3" s="301" t="s">
        <v>370</v>
      </c>
    </row>
    <row r="4" spans="1:5" ht="13.5" x14ac:dyDescent="0.25">
      <c r="A4" s="300" t="s">
        <v>31</v>
      </c>
      <c r="B4" s="301" t="s">
        <v>371</v>
      </c>
    </row>
    <row r="5" spans="1:5" ht="13.5" x14ac:dyDescent="0.25">
      <c r="A5" s="300" t="s">
        <v>32</v>
      </c>
      <c r="B5" s="301" t="s">
        <v>372</v>
      </c>
    </row>
    <row r="6" spans="1:5" ht="13.5" x14ac:dyDescent="0.25"/>
    <row r="7" spans="1:5" ht="13.5" x14ac:dyDescent="0.25"/>
    <row r="8" spans="1:5" ht="13.5" x14ac:dyDescent="0.25">
      <c r="A8" s="300" t="s">
        <v>33</v>
      </c>
      <c r="C8" s="301" t="s">
        <v>34</v>
      </c>
      <c r="D8" s="301"/>
      <c r="E8" s="301"/>
    </row>
    <row r="9" spans="1:5" ht="13.5" x14ac:dyDescent="0.25">
      <c r="A9" s="300" t="s">
        <v>35</v>
      </c>
      <c r="B9" s="302" t="s">
        <v>373</v>
      </c>
    </row>
    <row r="10" spans="1:5" ht="13.5" x14ac:dyDescent="0.25"/>
    <row r="11" spans="1:5" ht="13.5" x14ac:dyDescent="0.25">
      <c r="A11" s="300" t="s">
        <v>36</v>
      </c>
      <c r="C11" s="302">
        <v>54</v>
      </c>
    </row>
    <row r="12" spans="1:5" ht="13.5" x14ac:dyDescent="0.25">
      <c r="A12" s="300" t="s">
        <v>37</v>
      </c>
    </row>
    <row r="13" spans="1:5" ht="13.5" x14ac:dyDescent="0.25">
      <c r="A13" s="300" t="s">
        <v>38</v>
      </c>
      <c r="B13" s="302">
        <v>162</v>
      </c>
    </row>
    <row r="14" spans="1:5" ht="13.5" x14ac:dyDescent="0.25">
      <c r="A14" s="300" t="s">
        <v>39</v>
      </c>
      <c r="B14" s="302">
        <v>5</v>
      </c>
    </row>
    <row r="15" spans="1:5" ht="13.5" x14ac:dyDescent="0.25">
      <c r="A15" s="300" t="s">
        <v>40</v>
      </c>
      <c r="B15" s="302">
        <v>1</v>
      </c>
    </row>
    <row r="16" spans="1:5" ht="13.5" x14ac:dyDescent="0.25">
      <c r="A16" s="300" t="s">
        <v>41</v>
      </c>
      <c r="B16" s="302">
        <v>0.2</v>
      </c>
    </row>
    <row r="17" spans="1:9" ht="13.5" x14ac:dyDescent="0.25">
      <c r="A17" s="300" t="s">
        <v>42</v>
      </c>
      <c r="B17" s="302">
        <v>5</v>
      </c>
    </row>
    <row r="18" spans="1:9" ht="13.5" x14ac:dyDescent="0.25"/>
    <row r="19" spans="1:9" ht="13.5" x14ac:dyDescent="0.25">
      <c r="A19" s="301" t="s">
        <v>43</v>
      </c>
    </row>
    <row r="20" spans="1:9" ht="13.5" x14ac:dyDescent="0.25">
      <c r="A20" s="300" t="s">
        <v>44</v>
      </c>
      <c r="B20" s="300" t="s">
        <v>45</v>
      </c>
      <c r="C20" s="300" t="s">
        <v>46</v>
      </c>
      <c r="E20" s="302">
        <v>100</v>
      </c>
    </row>
    <row r="21" spans="1:9" ht="13.5" x14ac:dyDescent="0.25">
      <c r="A21" s="300" t="s">
        <v>47</v>
      </c>
      <c r="B21" s="302" t="s">
        <v>374</v>
      </c>
    </row>
    <row r="22" spans="1:9" x14ac:dyDescent="0.25">
      <c r="A22" s="300" t="s">
        <v>48</v>
      </c>
      <c r="B22" s="302"/>
      <c r="I22" s="303"/>
    </row>
    <row r="23" spans="1:9" x14ac:dyDescent="0.25">
      <c r="A23" s="301" t="s">
        <v>49</v>
      </c>
      <c r="I23" s="303"/>
    </row>
    <row r="24" spans="1:9" x14ac:dyDescent="0.25">
      <c r="A24" s="300" t="s">
        <v>50</v>
      </c>
      <c r="B24" s="304">
        <v>179.8</v>
      </c>
      <c r="C24" s="300" t="s">
        <v>51</v>
      </c>
      <c r="D24" s="304">
        <v>1.2</v>
      </c>
      <c r="E24" s="300" t="s">
        <v>52</v>
      </c>
      <c r="F24" s="304">
        <v>186.19999999999993</v>
      </c>
      <c r="I24" s="303"/>
    </row>
    <row r="25" spans="1:9" x14ac:dyDescent="0.25">
      <c r="A25" s="300" t="s">
        <v>53</v>
      </c>
      <c r="B25" s="304">
        <v>130.6</v>
      </c>
      <c r="C25" s="300" t="s">
        <v>54</v>
      </c>
      <c r="D25" s="304">
        <v>0</v>
      </c>
      <c r="E25" s="300" t="s">
        <v>55</v>
      </c>
      <c r="F25" s="304">
        <v>104.60000000000001</v>
      </c>
      <c r="I25" s="303"/>
    </row>
    <row r="26" spans="1:9" x14ac:dyDescent="0.25">
      <c r="A26" s="300" t="s">
        <v>56</v>
      </c>
      <c r="B26" s="304">
        <v>84.799999999999983</v>
      </c>
      <c r="C26" s="300" t="s">
        <v>57</v>
      </c>
      <c r="D26" s="304">
        <v>0</v>
      </c>
      <c r="I26" s="303"/>
    </row>
    <row r="27" spans="1:9" x14ac:dyDescent="0.25">
      <c r="A27" s="300" t="s">
        <v>58</v>
      </c>
      <c r="B27" s="304">
        <v>26</v>
      </c>
      <c r="C27" s="300" t="s">
        <v>59</v>
      </c>
      <c r="D27" s="304">
        <v>8.8000000000000007</v>
      </c>
      <c r="I27" s="303"/>
    </row>
    <row r="28" spans="1:9" x14ac:dyDescent="0.25">
      <c r="A28" s="300" t="s">
        <v>60</v>
      </c>
      <c r="B28" s="304">
        <v>3</v>
      </c>
      <c r="C28" s="300" t="s">
        <v>61</v>
      </c>
      <c r="D28" s="304">
        <v>25.6</v>
      </c>
      <c r="I28" s="303"/>
    </row>
    <row r="29" spans="1:9" x14ac:dyDescent="0.25">
      <c r="A29" s="300" t="s">
        <v>62</v>
      </c>
      <c r="B29" s="305">
        <v>840</v>
      </c>
      <c r="I29" s="303"/>
    </row>
    <row r="30" spans="1:9" x14ac:dyDescent="0.25">
      <c r="I30" s="303"/>
    </row>
    <row r="31" spans="1:9" x14ac:dyDescent="0.25">
      <c r="I31" s="303"/>
    </row>
    <row r="32" spans="1:9" ht="13.5" x14ac:dyDescent="0.25">
      <c r="A32" s="301" t="s">
        <v>63</v>
      </c>
    </row>
    <row r="33" spans="1:6" ht="13.5" x14ac:dyDescent="0.25">
      <c r="A33" s="300" t="s">
        <v>64</v>
      </c>
      <c r="B33" s="304" t="s">
        <v>375</v>
      </c>
    </row>
    <row r="34" spans="1:6" ht="13.5" x14ac:dyDescent="0.25">
      <c r="A34" s="300" t="s">
        <v>65</v>
      </c>
      <c r="B34" s="304"/>
      <c r="D34" s="300" t="s">
        <v>66</v>
      </c>
      <c r="E34" s="304" t="s">
        <v>67</v>
      </c>
    </row>
    <row r="35" spans="1:6" ht="13.5" x14ac:dyDescent="0.25">
      <c r="A35" s="300" t="s">
        <v>68</v>
      </c>
      <c r="B35" s="304">
        <v>0.8</v>
      </c>
    </row>
    <row r="36" spans="1:6" ht="13.5" x14ac:dyDescent="0.25">
      <c r="A36" s="300" t="s">
        <v>69</v>
      </c>
      <c r="B36" s="306">
        <v>1.15E-3</v>
      </c>
    </row>
    <row r="37" spans="1:6" x14ac:dyDescent="0.25">
      <c r="A37" s="300" t="s">
        <v>70</v>
      </c>
      <c r="B37" s="304">
        <v>97</v>
      </c>
      <c r="C37" s="307" t="s">
        <v>376</v>
      </c>
      <c r="D37" s="307"/>
      <c r="E37" s="307"/>
      <c r="F37" s="307"/>
    </row>
    <row r="38" spans="1:6" ht="13.5" x14ac:dyDescent="0.25">
      <c r="A38" s="300" t="s">
        <v>71</v>
      </c>
      <c r="B38" s="304"/>
      <c r="C38" s="300" t="s">
        <v>72</v>
      </c>
    </row>
    <row r="39" spans="1:6" ht="13.5" x14ac:dyDescent="0.25">
      <c r="A39" s="300" t="s">
        <v>73</v>
      </c>
      <c r="B39" s="304">
        <v>7.45</v>
      </c>
      <c r="C39" s="307" t="s">
        <v>74</v>
      </c>
      <c r="D39" s="307"/>
      <c r="E39" s="307"/>
      <c r="F39" s="307"/>
    </row>
    <row r="40" spans="1:6" ht="13.5" x14ac:dyDescent="0.25">
      <c r="B40" s="308"/>
    </row>
    <row r="41" spans="1:6" ht="13.5" x14ac:dyDescent="0.25">
      <c r="A41" s="300" t="s">
        <v>75</v>
      </c>
      <c r="B41" s="309" t="s">
        <v>377</v>
      </c>
    </row>
    <row r="42" spans="1:6" ht="13.5" x14ac:dyDescent="0.25">
      <c r="A42" s="300" t="s">
        <v>76</v>
      </c>
      <c r="B42" s="304">
        <v>300</v>
      </c>
      <c r="C42" s="300" t="s">
        <v>378</v>
      </c>
    </row>
    <row r="43" spans="1:6" ht="13.5" x14ac:dyDescent="0.25">
      <c r="A43" s="300" t="s">
        <v>77</v>
      </c>
      <c r="B43" s="304" t="s">
        <v>379</v>
      </c>
      <c r="C43" s="300" t="s">
        <v>380</v>
      </c>
    </row>
    <row r="44" spans="1:6" ht="13.5" x14ac:dyDescent="0.25">
      <c r="A44" s="300" t="s">
        <v>78</v>
      </c>
      <c r="B44" s="310" t="s">
        <v>381</v>
      </c>
      <c r="C44" s="311" t="s">
        <v>382</v>
      </c>
      <c r="D44" s="311"/>
      <c r="E44" s="311"/>
      <c r="F44" s="311"/>
    </row>
    <row r="45" spans="1:6" ht="13.5" x14ac:dyDescent="0.25">
      <c r="A45" s="312" t="s">
        <v>79</v>
      </c>
    </row>
    <row r="46" spans="1:6" ht="13.5" x14ac:dyDescent="0.25">
      <c r="A46" s="312" t="s">
        <v>80</v>
      </c>
    </row>
    <row r="47" spans="1:6" ht="13.5" x14ac:dyDescent="0.25"/>
    <row r="48" spans="1:6" ht="13.5" x14ac:dyDescent="0.25">
      <c r="A48" s="301" t="s">
        <v>81</v>
      </c>
    </row>
    <row r="49" spans="1:6" ht="13.5" x14ac:dyDescent="0.25">
      <c r="A49" s="300" t="s">
        <v>50</v>
      </c>
      <c r="B49" s="313">
        <v>25.725194308087893</v>
      </c>
      <c r="C49" s="300" t="s">
        <v>51</v>
      </c>
      <c r="D49" s="313">
        <v>11.776493055555552</v>
      </c>
      <c r="E49" s="300" t="s">
        <v>52</v>
      </c>
      <c r="F49" s="313">
        <v>22.746666666666666</v>
      </c>
    </row>
    <row r="50" spans="1:6" ht="13.5" x14ac:dyDescent="0.25">
      <c r="A50" s="300" t="s">
        <v>53</v>
      </c>
      <c r="B50" s="313">
        <v>24.547544642857137</v>
      </c>
      <c r="C50" s="300" t="s">
        <v>54</v>
      </c>
      <c r="D50" s="313">
        <v>12.162869623655913</v>
      </c>
      <c r="E50" s="300" t="s">
        <v>55</v>
      </c>
      <c r="F50" s="313">
        <v>27.697345430107521</v>
      </c>
    </row>
    <row r="51" spans="1:6" ht="13.5" x14ac:dyDescent="0.25">
      <c r="A51" s="300" t="s">
        <v>56</v>
      </c>
      <c r="B51" s="313">
        <v>23.153561827956992</v>
      </c>
      <c r="C51" s="300" t="s">
        <v>57</v>
      </c>
      <c r="D51" s="313">
        <v>14.909778225806452</v>
      </c>
    </row>
    <row r="52" spans="1:6" ht="13.5" x14ac:dyDescent="0.25">
      <c r="A52" s="300" t="s">
        <v>58</v>
      </c>
      <c r="B52" s="313">
        <v>21.715818960885446</v>
      </c>
      <c r="C52" s="300" t="s">
        <v>59</v>
      </c>
      <c r="D52" s="313">
        <v>20.54260416666666</v>
      </c>
    </row>
    <row r="53" spans="1:6" ht="13.5" x14ac:dyDescent="0.25">
      <c r="A53" s="300" t="s">
        <v>60</v>
      </c>
      <c r="B53" s="313">
        <v>15.170262096774195</v>
      </c>
      <c r="C53" s="300" t="s">
        <v>61</v>
      </c>
      <c r="D53" s="313">
        <v>22.670900537634413</v>
      </c>
    </row>
    <row r="54" spans="1:6" ht="13.5" x14ac:dyDescent="0.25">
      <c r="A54" s="300">
        <v>5</v>
      </c>
    </row>
    <row r="55" spans="1:6" ht="13.5" x14ac:dyDescent="0.25"/>
    <row r="56" spans="1:6" ht="13.5" x14ac:dyDescent="0.25">
      <c r="A56" s="301" t="s">
        <v>82</v>
      </c>
      <c r="B56" s="300" t="s">
        <v>383</v>
      </c>
    </row>
    <row r="57" spans="1:6" ht="13.5" x14ac:dyDescent="0.25"/>
    <row r="58" spans="1:6" ht="13.5" x14ac:dyDescent="0.25"/>
    <row r="59" spans="1:6" ht="13.5" x14ac:dyDescent="0.25"/>
    <row r="60" spans="1:6" ht="13.5" x14ac:dyDescent="0.25">
      <c r="A60" s="301" t="s">
        <v>83</v>
      </c>
      <c r="B60" s="301"/>
    </row>
    <row r="61" spans="1:6" ht="13.5" x14ac:dyDescent="0.25">
      <c r="A61" s="300" t="s">
        <v>84</v>
      </c>
    </row>
    <row r="62" spans="1:6" ht="13.5" x14ac:dyDescent="0.25">
      <c r="C62" s="314" t="s">
        <v>85</v>
      </c>
    </row>
    <row r="63" spans="1:6" ht="13.5" x14ac:dyDescent="0.25">
      <c r="A63" s="300" t="s">
        <v>86</v>
      </c>
      <c r="B63" s="314" t="s">
        <v>87</v>
      </c>
      <c r="C63" s="314" t="s">
        <v>88</v>
      </c>
      <c r="D63" s="314" t="s">
        <v>89</v>
      </c>
      <c r="E63" s="314" t="s">
        <v>90</v>
      </c>
    </row>
    <row r="64" spans="1:6" ht="13.5" x14ac:dyDescent="0.25">
      <c r="A64" s="301" t="s">
        <v>91</v>
      </c>
      <c r="B64" s="304"/>
      <c r="C64" s="304"/>
      <c r="D64" s="304"/>
      <c r="E64" s="304"/>
    </row>
    <row r="65" spans="1:5" ht="13.5" x14ac:dyDescent="0.25">
      <c r="A65" s="301" t="s">
        <v>93</v>
      </c>
      <c r="B65" s="304"/>
      <c r="C65" s="304"/>
      <c r="D65" s="304"/>
      <c r="E65" s="304"/>
    </row>
    <row r="66" spans="1:5" ht="13.5" x14ac:dyDescent="0.25">
      <c r="A66" s="301" t="s">
        <v>94</v>
      </c>
      <c r="B66" s="304"/>
      <c r="C66" s="304"/>
      <c r="D66" s="304"/>
      <c r="E66" s="304"/>
    </row>
    <row r="67" spans="1:5" ht="13.5" x14ac:dyDescent="0.25">
      <c r="A67" s="315" t="s">
        <v>95</v>
      </c>
      <c r="B67" s="316"/>
      <c r="C67" s="316"/>
      <c r="D67" s="317"/>
    </row>
    <row r="68" spans="1:5" ht="13.5" x14ac:dyDescent="0.25"/>
    <row r="69" spans="1:5" ht="13.5" x14ac:dyDescent="0.25"/>
    <row r="70" spans="1:5" ht="13.5" x14ac:dyDescent="0.25">
      <c r="A70" s="300" t="s">
        <v>96</v>
      </c>
    </row>
    <row r="71" spans="1:5" ht="13.5" x14ac:dyDescent="0.25">
      <c r="C71" s="314" t="s">
        <v>85</v>
      </c>
    </row>
    <row r="72" spans="1:5" ht="13.5" x14ac:dyDescent="0.25">
      <c r="A72" s="300" t="s">
        <v>86</v>
      </c>
      <c r="B72" s="314" t="s">
        <v>87</v>
      </c>
      <c r="C72" s="314" t="s">
        <v>88</v>
      </c>
      <c r="D72" s="314" t="s">
        <v>89</v>
      </c>
      <c r="E72" s="314" t="s">
        <v>90</v>
      </c>
    </row>
    <row r="73" spans="1:5" ht="13.5" x14ac:dyDescent="0.25">
      <c r="A73" s="301" t="s">
        <v>91</v>
      </c>
      <c r="B73" s="304"/>
      <c r="C73" s="304"/>
      <c r="D73" s="304"/>
      <c r="E73" s="304"/>
    </row>
    <row r="74" spans="1:5" ht="13.5" x14ac:dyDescent="0.25">
      <c r="A74" s="301" t="s">
        <v>93</v>
      </c>
      <c r="B74" s="304"/>
      <c r="C74" s="304"/>
      <c r="D74" s="304"/>
      <c r="E74" s="304"/>
    </row>
    <row r="75" spans="1:5" ht="13.5" x14ac:dyDescent="0.25">
      <c r="A75" s="301" t="s">
        <v>94</v>
      </c>
      <c r="B75" s="304"/>
      <c r="C75" s="304"/>
      <c r="D75" s="304"/>
      <c r="E75" s="304"/>
    </row>
    <row r="76" spans="1:5" ht="13.5" x14ac:dyDescent="0.25">
      <c r="A76" s="315" t="s">
        <v>95</v>
      </c>
      <c r="B76" s="316"/>
      <c r="C76" s="316"/>
      <c r="D76" s="317"/>
    </row>
    <row r="77" spans="1:5" ht="13.5" x14ac:dyDescent="0.25"/>
    <row r="78" spans="1:5" ht="13.5" x14ac:dyDescent="0.25"/>
    <row r="79" spans="1:5" ht="13.5" x14ac:dyDescent="0.25">
      <c r="A79" s="300" t="s">
        <v>97</v>
      </c>
    </row>
    <row r="80" spans="1:5" ht="13.5" x14ac:dyDescent="0.25">
      <c r="C80" s="314" t="s">
        <v>85</v>
      </c>
    </row>
    <row r="81" spans="1:5" ht="13.5" x14ac:dyDescent="0.25">
      <c r="A81" s="300" t="s">
        <v>86</v>
      </c>
      <c r="B81" s="314" t="s">
        <v>87</v>
      </c>
      <c r="C81" s="314" t="s">
        <v>88</v>
      </c>
      <c r="D81" s="314" t="s">
        <v>89</v>
      </c>
      <c r="E81" s="314" t="s">
        <v>90</v>
      </c>
    </row>
    <row r="82" spans="1:5" ht="13.5" x14ac:dyDescent="0.25">
      <c r="A82" s="301" t="s">
        <v>91</v>
      </c>
      <c r="B82" s="304"/>
      <c r="C82" s="304"/>
      <c r="D82" s="304"/>
      <c r="E82" s="304"/>
    </row>
    <row r="83" spans="1:5" ht="13.5" x14ac:dyDescent="0.25">
      <c r="A83" s="301" t="s">
        <v>93</v>
      </c>
      <c r="B83" s="304"/>
      <c r="C83" s="304"/>
      <c r="D83" s="304"/>
      <c r="E83" s="304"/>
    </row>
    <row r="84" spans="1:5" ht="13.5" x14ac:dyDescent="0.25">
      <c r="A84" s="301" t="s">
        <v>94</v>
      </c>
      <c r="B84" s="304"/>
      <c r="C84" s="304"/>
      <c r="D84" s="304"/>
      <c r="E84" s="304"/>
    </row>
    <row r="85" spans="1:5" ht="13.5" x14ac:dyDescent="0.25">
      <c r="A85" s="315" t="s">
        <v>95</v>
      </c>
      <c r="B85" s="316"/>
      <c r="C85" s="316"/>
      <c r="D85" s="317"/>
    </row>
    <row r="86" spans="1:5" ht="13.5" x14ac:dyDescent="0.25"/>
    <row r="87" spans="1:5" ht="13.5" x14ac:dyDescent="0.25"/>
    <row r="88" spans="1:5" ht="13.5" x14ac:dyDescent="0.25">
      <c r="A88" s="300" t="s">
        <v>98</v>
      </c>
    </row>
    <row r="89" spans="1:5" ht="13.5" x14ac:dyDescent="0.25">
      <c r="C89" s="314" t="s">
        <v>85</v>
      </c>
    </row>
    <row r="90" spans="1:5" ht="13.5" x14ac:dyDescent="0.25">
      <c r="A90" s="300" t="s">
        <v>86</v>
      </c>
      <c r="B90" s="314" t="s">
        <v>87</v>
      </c>
      <c r="C90" s="314" t="s">
        <v>88</v>
      </c>
      <c r="D90" s="314" t="s">
        <v>89</v>
      </c>
      <c r="E90" s="314" t="s">
        <v>90</v>
      </c>
    </row>
    <row r="91" spans="1:5" ht="13.5" x14ac:dyDescent="0.25">
      <c r="A91" s="301" t="s">
        <v>91</v>
      </c>
      <c r="B91" s="304"/>
      <c r="C91" s="304"/>
      <c r="D91" s="304"/>
      <c r="E91" s="304"/>
    </row>
    <row r="92" spans="1:5" ht="13.5" x14ac:dyDescent="0.25">
      <c r="A92" s="301" t="s">
        <v>93</v>
      </c>
      <c r="B92" s="304"/>
      <c r="C92" s="304"/>
      <c r="D92" s="304"/>
      <c r="E92" s="304"/>
    </row>
    <row r="93" spans="1:5" ht="13.5" x14ac:dyDescent="0.25">
      <c r="A93" s="301" t="s">
        <v>94</v>
      </c>
      <c r="B93" s="304"/>
      <c r="C93" s="304"/>
      <c r="D93" s="304"/>
      <c r="E93" s="304"/>
    </row>
    <row r="94" spans="1:5" ht="13.5" x14ac:dyDescent="0.25">
      <c r="A94" s="315" t="s">
        <v>95</v>
      </c>
      <c r="B94" s="316"/>
      <c r="C94" s="316"/>
      <c r="D94" s="317"/>
    </row>
    <row r="95" spans="1:5" ht="13.5" x14ac:dyDescent="0.25"/>
    <row r="96" spans="1:5" ht="13.5" x14ac:dyDescent="0.25"/>
    <row r="97" ht="13.5" x14ac:dyDescent="0.25"/>
    <row r="98" ht="13.5" x14ac:dyDescent="0.25"/>
    <row r="99" ht="13.5" x14ac:dyDescent="0.25"/>
    <row r="100" ht="13.5" x14ac:dyDescent="0.25"/>
    <row r="101" ht="13.5" x14ac:dyDescent="0.25"/>
    <row r="102" ht="13.5" x14ac:dyDescent="0.25"/>
    <row r="103" ht="13.5" x14ac:dyDescent="0.25"/>
    <row r="104" ht="13.5" x14ac:dyDescent="0.25"/>
    <row r="105" ht="13.5" x14ac:dyDescent="0.25"/>
    <row r="106" ht="13.5" x14ac:dyDescent="0.25"/>
    <row r="107" ht="13.5" x14ac:dyDescent="0.25"/>
    <row r="108" ht="13.5" x14ac:dyDescent="0.25"/>
    <row r="109" ht="13.5" x14ac:dyDescent="0.25"/>
    <row r="110" ht="13.5" x14ac:dyDescent="0.25"/>
    <row r="111" ht="13.5" x14ac:dyDescent="0.25"/>
    <row r="112" ht="13.5" x14ac:dyDescent="0.25"/>
    <row r="113" ht="13.5" x14ac:dyDescent="0.25"/>
    <row r="114" ht="13.5" x14ac:dyDescent="0.25"/>
    <row r="115" ht="13.5" x14ac:dyDescent="0.25"/>
    <row r="116" ht="13.5" x14ac:dyDescent="0.25"/>
  </sheetData>
  <pageMargins left="0.75" right="0.75" top="1" bottom="1"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zoomScale="89" zoomScaleNormal="89" workbookViewId="0"/>
  </sheetViews>
  <sheetFormatPr baseColWidth="10" defaultRowHeight="15" x14ac:dyDescent="0.25"/>
  <sheetData>
    <row r="1" spans="1:1" x14ac:dyDescent="0.25">
      <c r="A1" s="356" t="s">
        <v>419</v>
      </c>
    </row>
    <row r="2" spans="1:1" x14ac:dyDescent="0.25">
      <c r="A2" s="355" t="s">
        <v>420</v>
      </c>
    </row>
    <row r="3" spans="1:1" x14ac:dyDescent="0.25">
      <c r="A3" s="355" t="s">
        <v>421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4.42578125" defaultRowHeight="15" customHeight="1" x14ac:dyDescent="0.25"/>
  <cols>
    <col min="1" max="1" width="79.85546875" customWidth="1"/>
    <col min="2" max="6" width="11.42578125" customWidth="1"/>
    <col min="7" max="26" width="10.7109375" customWidth="1"/>
  </cols>
  <sheetData>
    <row r="1" spans="1:1" ht="15" customHeight="1" x14ac:dyDescent="0.25">
      <c r="A1" s="12" t="s">
        <v>99</v>
      </c>
    </row>
  </sheetData>
  <pageMargins left="0.75" right="0.75" top="1" bottom="1" header="0" footer="0"/>
  <pageSetup paperSize="9"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89" zoomScaleNormal="89" workbookViewId="0">
      <pane ySplit="5" topLeftCell="A6" activePane="bottomLeft" state="frozen"/>
      <selection pane="bottomLeft"/>
    </sheetView>
  </sheetViews>
  <sheetFormatPr baseColWidth="10" defaultColWidth="14.42578125" defaultRowHeight="15" customHeight="1" x14ac:dyDescent="0.25"/>
  <cols>
    <col min="1" max="2" width="11.42578125" customWidth="1"/>
    <col min="3" max="3" width="25.7109375" customWidth="1"/>
    <col min="4" max="10" width="12.7109375" customWidth="1"/>
    <col min="11" max="11" width="25.7109375" customWidth="1"/>
    <col min="12" max="17" width="12.7109375" customWidth="1"/>
    <col min="18" max="26" width="10.7109375" customWidth="1"/>
  </cols>
  <sheetData>
    <row r="1" spans="1:26" x14ac:dyDescent="0.25">
      <c r="A1" s="1" t="s">
        <v>100</v>
      </c>
      <c r="B1" s="2"/>
      <c r="C1" s="14" t="s">
        <v>101</v>
      </c>
      <c r="D1" s="15"/>
      <c r="E1" s="2"/>
      <c r="F1" s="14" t="s">
        <v>102</v>
      </c>
      <c r="G1" s="2"/>
      <c r="H1" s="2"/>
      <c r="I1" s="2"/>
      <c r="J1" s="2"/>
      <c r="K1" s="2"/>
      <c r="L1" s="2"/>
      <c r="M1" s="2"/>
      <c r="N1" s="2"/>
      <c r="O1" s="2"/>
      <c r="P1" s="2"/>
      <c r="Q1" s="2"/>
      <c r="R1" s="2"/>
      <c r="S1" s="2"/>
      <c r="T1" s="2"/>
      <c r="U1" s="2"/>
      <c r="V1" s="2"/>
      <c r="W1" s="2"/>
      <c r="X1" s="2"/>
      <c r="Y1" s="2"/>
      <c r="Z1" s="2"/>
    </row>
    <row r="2" spans="1:26" x14ac:dyDescent="0.25">
      <c r="A2" s="16" t="s">
        <v>103</v>
      </c>
      <c r="B2" s="14"/>
      <c r="C2" s="14"/>
      <c r="D2" s="14"/>
      <c r="E2" s="2"/>
      <c r="F2" s="2"/>
      <c r="G2" s="2"/>
      <c r="H2" s="2"/>
      <c r="I2" s="2"/>
      <c r="J2" s="2"/>
      <c r="K2" s="2"/>
      <c r="L2" s="2"/>
      <c r="M2" s="2"/>
      <c r="N2" s="2"/>
      <c r="O2" s="2"/>
      <c r="P2" s="2"/>
      <c r="Q2" s="2"/>
      <c r="R2" s="2"/>
      <c r="S2" s="2"/>
      <c r="T2" s="2"/>
      <c r="U2" s="2"/>
      <c r="V2" s="2"/>
      <c r="W2" s="2"/>
      <c r="X2" s="2"/>
      <c r="Y2" s="2"/>
      <c r="Z2" s="2"/>
    </row>
    <row r="3" spans="1:26" x14ac:dyDescent="0.25">
      <c r="A3" s="2"/>
      <c r="B3" s="2"/>
      <c r="C3" s="15"/>
      <c r="D3" s="15"/>
      <c r="E3" s="2"/>
      <c r="F3" s="2"/>
      <c r="G3" s="2"/>
      <c r="H3" s="2"/>
      <c r="I3" s="2"/>
      <c r="J3" s="2"/>
      <c r="K3" s="2"/>
      <c r="L3" s="2"/>
      <c r="M3" s="2"/>
      <c r="N3" s="2"/>
      <c r="O3" s="2"/>
      <c r="P3" s="2"/>
      <c r="Q3" s="2"/>
      <c r="R3" s="2"/>
      <c r="S3" s="2"/>
      <c r="T3" s="2"/>
      <c r="U3" s="2"/>
      <c r="V3" s="2"/>
      <c r="W3" s="2"/>
      <c r="X3" s="2"/>
      <c r="Y3" s="2"/>
      <c r="Z3" s="2"/>
    </row>
    <row r="4" spans="1:26" x14ac:dyDescent="0.25">
      <c r="A4" s="2"/>
      <c r="B4" s="2"/>
      <c r="C4" s="17" t="s">
        <v>104</v>
      </c>
      <c r="D4" s="18"/>
      <c r="E4" s="18"/>
      <c r="F4" s="18"/>
      <c r="G4" s="18"/>
      <c r="H4" s="18"/>
      <c r="I4" s="19"/>
      <c r="J4" s="2"/>
      <c r="K4" s="20" t="s">
        <v>105</v>
      </c>
      <c r="L4" s="21"/>
      <c r="M4" s="21"/>
      <c r="N4" s="21"/>
      <c r="O4" s="21"/>
      <c r="P4" s="21"/>
      <c r="Q4" s="22"/>
      <c r="R4" s="2"/>
      <c r="S4" s="2"/>
      <c r="T4" s="2"/>
      <c r="U4" s="2"/>
      <c r="V4" s="2"/>
      <c r="W4" s="2"/>
      <c r="X4" s="2"/>
      <c r="Y4" s="2"/>
      <c r="Z4" s="2"/>
    </row>
    <row r="5" spans="1:26" ht="45" customHeight="1" x14ac:dyDescent="0.25">
      <c r="A5" s="23" t="s">
        <v>106</v>
      </c>
      <c r="B5" s="23" t="s">
        <v>107</v>
      </c>
      <c r="C5" s="23" t="s">
        <v>108</v>
      </c>
      <c r="D5" s="24" t="s">
        <v>109</v>
      </c>
      <c r="E5" s="24" t="s">
        <v>110</v>
      </c>
      <c r="F5" s="24" t="s">
        <v>111</v>
      </c>
      <c r="G5" s="24" t="s">
        <v>112</v>
      </c>
      <c r="H5" s="24" t="s">
        <v>113</v>
      </c>
      <c r="I5" s="23" t="s">
        <v>114</v>
      </c>
      <c r="J5" s="2"/>
      <c r="K5" s="23" t="s">
        <v>108</v>
      </c>
      <c r="L5" s="24" t="s">
        <v>109</v>
      </c>
      <c r="M5" s="24" t="s">
        <v>110</v>
      </c>
      <c r="N5" s="24" t="s">
        <v>111</v>
      </c>
      <c r="O5" s="24" t="s">
        <v>112</v>
      </c>
      <c r="P5" s="24" t="s">
        <v>113</v>
      </c>
      <c r="Q5" s="23" t="s">
        <v>114</v>
      </c>
      <c r="R5" s="2"/>
      <c r="S5" s="2"/>
      <c r="T5" s="2"/>
      <c r="U5" s="2"/>
      <c r="V5" s="2"/>
      <c r="W5" s="2"/>
      <c r="X5" s="2"/>
      <c r="Y5" s="2"/>
      <c r="Z5" s="2"/>
    </row>
    <row r="6" spans="1:26" ht="15" customHeight="1" x14ac:dyDescent="0.25">
      <c r="A6" s="25">
        <v>1</v>
      </c>
      <c r="B6" s="26"/>
      <c r="C6" s="318" t="s">
        <v>384</v>
      </c>
      <c r="D6" s="28"/>
      <c r="E6" s="28"/>
      <c r="F6" s="29"/>
      <c r="G6" s="30">
        <f t="shared" ref="G6:H6" si="0">IF(D6=0,0,IF(E6=0,0,MAX(E6-D6)))</f>
        <v>0</v>
      </c>
      <c r="H6" s="30">
        <f t="shared" si="0"/>
        <v>0</v>
      </c>
      <c r="I6" s="30">
        <f t="shared" ref="I6:I55" si="1">IF(F6=0,0,IF(D6=0,0,MAX(F6-D6)))</f>
        <v>0</v>
      </c>
      <c r="J6" s="2"/>
      <c r="K6" s="31" t="str">
        <f t="shared" ref="K6:K55" si="2">C6</f>
        <v>BIO BASILIO</v>
      </c>
      <c r="L6" s="321">
        <v>44370</v>
      </c>
      <c r="M6" s="322">
        <v>44471</v>
      </c>
      <c r="N6" s="324">
        <v>44505</v>
      </c>
      <c r="O6" s="30">
        <f t="shared" ref="O6:P6" si="3">IF(L6=0,0,IF(M6=0,0,MAX(M6-L6)))</f>
        <v>101</v>
      </c>
      <c r="P6" s="30">
        <f t="shared" si="3"/>
        <v>34</v>
      </c>
      <c r="Q6" s="30">
        <f t="shared" ref="Q6:Q55" si="4">IF(L6=0,0,IF(N6=0,0,MAX(N6-L6)))</f>
        <v>135</v>
      </c>
      <c r="R6" s="2"/>
      <c r="S6" s="2"/>
      <c r="T6" s="2"/>
      <c r="U6" s="2"/>
      <c r="V6" s="2"/>
      <c r="W6" s="2"/>
      <c r="X6" s="2"/>
      <c r="Y6" s="2"/>
      <c r="Z6" s="2"/>
    </row>
    <row r="7" spans="1:26" ht="15" customHeight="1" x14ac:dyDescent="0.25">
      <c r="A7" s="25">
        <v>2</v>
      </c>
      <c r="B7" s="26"/>
      <c r="C7" s="319" t="s">
        <v>385</v>
      </c>
      <c r="D7" s="28"/>
      <c r="E7" s="28"/>
      <c r="F7" s="29"/>
      <c r="G7" s="30">
        <f t="shared" ref="G7:H7" si="5">IF(D7=0,0,IF(E7=0,0,MAX(E7-D7)))</f>
        <v>0</v>
      </c>
      <c r="H7" s="30">
        <f t="shared" si="5"/>
        <v>0</v>
      </c>
      <c r="I7" s="30">
        <f t="shared" si="1"/>
        <v>0</v>
      </c>
      <c r="J7" s="2"/>
      <c r="K7" s="31" t="str">
        <f t="shared" si="2"/>
        <v>Klein Titanio</v>
      </c>
      <c r="L7" s="321">
        <v>44370</v>
      </c>
      <c r="M7" s="323">
        <v>44460</v>
      </c>
      <c r="N7" s="325">
        <v>44504</v>
      </c>
      <c r="O7" s="30">
        <f t="shared" ref="O7:P7" si="6">IF(L7=0,0,IF(M7=0,0,MAX(M7-L7)))</f>
        <v>90</v>
      </c>
      <c r="P7" s="30">
        <f t="shared" si="6"/>
        <v>44</v>
      </c>
      <c r="Q7" s="30">
        <f t="shared" si="4"/>
        <v>134</v>
      </c>
      <c r="R7" s="2"/>
      <c r="S7" s="2"/>
      <c r="T7" s="2"/>
      <c r="U7" s="2"/>
      <c r="V7" s="2"/>
      <c r="W7" s="2"/>
      <c r="X7" s="2"/>
      <c r="Y7" s="2"/>
      <c r="Z7" s="2"/>
    </row>
    <row r="8" spans="1:26" ht="15" customHeight="1" x14ac:dyDescent="0.25">
      <c r="A8" s="25">
        <v>3</v>
      </c>
      <c r="B8" s="26"/>
      <c r="C8" s="320" t="s">
        <v>123</v>
      </c>
      <c r="D8" s="28"/>
      <c r="E8" s="28"/>
      <c r="F8" s="29"/>
      <c r="G8" s="30">
        <f t="shared" ref="G8:H8" si="7">IF(D8=0,0,IF(E8=0,0,MAX(E8-D8)))</f>
        <v>0</v>
      </c>
      <c r="H8" s="30">
        <f t="shared" si="7"/>
        <v>0</v>
      </c>
      <c r="I8" s="30">
        <f t="shared" si="1"/>
        <v>0</v>
      </c>
      <c r="J8" s="2"/>
      <c r="K8" s="31" t="str">
        <f t="shared" si="2"/>
        <v>SY 120</v>
      </c>
      <c r="L8" s="321">
        <v>44370</v>
      </c>
      <c r="M8" s="323">
        <v>44466</v>
      </c>
      <c r="N8" s="325">
        <v>44504</v>
      </c>
      <c r="O8" s="30">
        <f t="shared" ref="O8:P8" si="8">IF(L8=0,0,IF(M8=0,0,MAX(M8-L8)))</f>
        <v>96</v>
      </c>
      <c r="P8" s="30">
        <f t="shared" si="8"/>
        <v>38</v>
      </c>
      <c r="Q8" s="30">
        <f t="shared" si="4"/>
        <v>134</v>
      </c>
      <c r="R8" s="2"/>
      <c r="S8" s="2"/>
      <c r="T8" s="2"/>
      <c r="U8" s="2"/>
      <c r="V8" s="2"/>
      <c r="W8" s="2"/>
      <c r="X8" s="2"/>
      <c r="Y8" s="2"/>
      <c r="Z8" s="2"/>
    </row>
    <row r="9" spans="1:26" ht="15" customHeight="1" x14ac:dyDescent="0.25">
      <c r="A9" s="25">
        <v>4</v>
      </c>
      <c r="B9" s="26"/>
      <c r="C9" s="27"/>
      <c r="D9" s="28"/>
      <c r="E9" s="28"/>
      <c r="F9" s="29"/>
      <c r="G9" s="30">
        <f t="shared" ref="G9:H9" si="9">IF(D9=0,0,IF(E9=0,0,MAX(E9-D9)))</f>
        <v>0</v>
      </c>
      <c r="H9" s="30">
        <f t="shared" si="9"/>
        <v>0</v>
      </c>
      <c r="I9" s="30">
        <f t="shared" si="1"/>
        <v>0</v>
      </c>
      <c r="J9" s="2"/>
      <c r="K9" s="31">
        <f t="shared" si="2"/>
        <v>0</v>
      </c>
      <c r="L9" s="28"/>
      <c r="M9" s="28"/>
      <c r="N9" s="29"/>
      <c r="O9" s="30">
        <f t="shared" ref="O9:P9" si="10">IF(L9=0,0,IF(M9=0,0,MAX(M9-L9)))</f>
        <v>0</v>
      </c>
      <c r="P9" s="30">
        <f t="shared" si="10"/>
        <v>0</v>
      </c>
      <c r="Q9" s="30">
        <f t="shared" si="4"/>
        <v>0</v>
      </c>
      <c r="R9" s="2"/>
      <c r="S9" s="2"/>
      <c r="T9" s="2"/>
      <c r="U9" s="2"/>
      <c r="V9" s="2"/>
      <c r="W9" s="2"/>
      <c r="X9" s="2"/>
      <c r="Y9" s="2"/>
      <c r="Z9" s="2"/>
    </row>
    <row r="10" spans="1:26" ht="15" customHeight="1" x14ac:dyDescent="0.25">
      <c r="A10" s="25">
        <v>5</v>
      </c>
      <c r="B10" s="26"/>
      <c r="C10" s="27"/>
      <c r="D10" s="28"/>
      <c r="E10" s="28"/>
      <c r="F10" s="29"/>
      <c r="G10" s="30">
        <f t="shared" ref="G10:H10" si="11">IF(D10=0,0,IF(E10=0,0,MAX(E10-D10)))</f>
        <v>0</v>
      </c>
      <c r="H10" s="30">
        <f t="shared" si="11"/>
        <v>0</v>
      </c>
      <c r="I10" s="30">
        <f t="shared" si="1"/>
        <v>0</v>
      </c>
      <c r="J10" s="2"/>
      <c r="K10" s="31">
        <f t="shared" si="2"/>
        <v>0</v>
      </c>
      <c r="L10" s="28"/>
      <c r="M10" s="28"/>
      <c r="N10" s="29"/>
      <c r="O10" s="30">
        <f t="shared" ref="O10:P10" si="12">IF(L10=0,0,IF(M10=0,0,MAX(M10-L10)))</f>
        <v>0</v>
      </c>
      <c r="P10" s="30">
        <f t="shared" si="12"/>
        <v>0</v>
      </c>
      <c r="Q10" s="30">
        <f t="shared" si="4"/>
        <v>0</v>
      </c>
      <c r="R10" s="2"/>
      <c r="S10" s="2"/>
      <c r="T10" s="2"/>
      <c r="U10" s="2"/>
      <c r="V10" s="2"/>
      <c r="W10" s="2"/>
      <c r="X10" s="2"/>
      <c r="Y10" s="2"/>
      <c r="Z10" s="2"/>
    </row>
    <row r="11" spans="1:26" ht="15" customHeight="1" x14ac:dyDescent="0.25">
      <c r="A11" s="25">
        <v>6</v>
      </c>
      <c r="B11" s="26"/>
      <c r="C11" s="27"/>
      <c r="D11" s="28"/>
      <c r="E11" s="28"/>
      <c r="F11" s="29"/>
      <c r="G11" s="30">
        <f t="shared" ref="G11:H11" si="13">IF(D11=0,0,IF(E11=0,0,MAX(E11-D11)))</f>
        <v>0</v>
      </c>
      <c r="H11" s="30">
        <f t="shared" si="13"/>
        <v>0</v>
      </c>
      <c r="I11" s="30">
        <f t="shared" si="1"/>
        <v>0</v>
      </c>
      <c r="J11" s="2"/>
      <c r="K11" s="31">
        <f t="shared" si="2"/>
        <v>0</v>
      </c>
      <c r="L11" s="28"/>
      <c r="M11" s="28"/>
      <c r="N11" s="29"/>
      <c r="O11" s="30">
        <f t="shared" ref="O11:P11" si="14">IF(L11=0,0,IF(M11=0,0,MAX(M11-L11)))</f>
        <v>0</v>
      </c>
      <c r="P11" s="30">
        <f t="shared" si="14"/>
        <v>0</v>
      </c>
      <c r="Q11" s="30">
        <f t="shared" si="4"/>
        <v>0</v>
      </c>
      <c r="R11" s="2"/>
      <c r="S11" s="2"/>
      <c r="T11" s="2"/>
      <c r="U11" s="2"/>
      <c r="V11" s="2"/>
      <c r="W11" s="2"/>
      <c r="X11" s="2"/>
      <c r="Y11" s="2"/>
      <c r="Z11" s="2"/>
    </row>
    <row r="12" spans="1:26" ht="15" customHeight="1" x14ac:dyDescent="0.25">
      <c r="A12" s="25">
        <v>7</v>
      </c>
      <c r="B12" s="26"/>
      <c r="C12" s="27"/>
      <c r="D12" s="28"/>
      <c r="E12" s="28"/>
      <c r="F12" s="29"/>
      <c r="G12" s="30">
        <f t="shared" ref="G12:H12" si="15">IF(D12=0,0,IF(E12=0,0,MAX(E12-D12)))</f>
        <v>0</v>
      </c>
      <c r="H12" s="30">
        <f t="shared" si="15"/>
        <v>0</v>
      </c>
      <c r="I12" s="30">
        <f t="shared" si="1"/>
        <v>0</v>
      </c>
      <c r="J12" s="2"/>
      <c r="K12" s="31">
        <f t="shared" si="2"/>
        <v>0</v>
      </c>
      <c r="L12" s="28"/>
      <c r="M12" s="28"/>
      <c r="N12" s="29"/>
      <c r="O12" s="30">
        <f t="shared" ref="O12:P12" si="16">IF(L12=0,0,IF(M12=0,0,MAX(M12-L12)))</f>
        <v>0</v>
      </c>
      <c r="P12" s="30">
        <f t="shared" si="16"/>
        <v>0</v>
      </c>
      <c r="Q12" s="30">
        <f t="shared" si="4"/>
        <v>0</v>
      </c>
      <c r="R12" s="2"/>
      <c r="S12" s="2"/>
      <c r="T12" s="2"/>
      <c r="U12" s="2"/>
      <c r="V12" s="2"/>
      <c r="W12" s="2"/>
      <c r="X12" s="2"/>
      <c r="Y12" s="2"/>
      <c r="Z12" s="2"/>
    </row>
    <row r="13" spans="1:26" ht="15" customHeight="1" x14ac:dyDescent="0.25">
      <c r="A13" s="25">
        <v>8</v>
      </c>
      <c r="B13" s="26"/>
      <c r="C13" s="27"/>
      <c r="D13" s="28"/>
      <c r="E13" s="28"/>
      <c r="F13" s="29"/>
      <c r="G13" s="30">
        <f t="shared" ref="G13:H13" si="17">IF(D13=0,0,IF(E13=0,0,MAX(E13-D13)))</f>
        <v>0</v>
      </c>
      <c r="H13" s="30">
        <f t="shared" si="17"/>
        <v>0</v>
      </c>
      <c r="I13" s="30">
        <f t="shared" si="1"/>
        <v>0</v>
      </c>
      <c r="J13" s="2"/>
      <c r="K13" s="31">
        <f t="shared" si="2"/>
        <v>0</v>
      </c>
      <c r="L13" s="28"/>
      <c r="M13" s="28"/>
      <c r="N13" s="29"/>
      <c r="O13" s="30">
        <f t="shared" ref="O13:P13" si="18">IF(L13=0,0,IF(M13=0,0,MAX(M13-L13)))</f>
        <v>0</v>
      </c>
      <c r="P13" s="30">
        <f t="shared" si="18"/>
        <v>0</v>
      </c>
      <c r="Q13" s="30">
        <f t="shared" si="4"/>
        <v>0</v>
      </c>
      <c r="R13" s="2"/>
      <c r="S13" s="2"/>
      <c r="T13" s="2"/>
      <c r="U13" s="2"/>
      <c r="V13" s="2"/>
      <c r="W13" s="2"/>
      <c r="X13" s="2"/>
      <c r="Y13" s="2"/>
      <c r="Z13" s="2"/>
    </row>
    <row r="14" spans="1:26" ht="15" customHeight="1" x14ac:dyDescent="0.25">
      <c r="A14" s="25">
        <v>9</v>
      </c>
      <c r="B14" s="26"/>
      <c r="C14" s="27"/>
      <c r="D14" s="28"/>
      <c r="E14" s="28"/>
      <c r="F14" s="29"/>
      <c r="G14" s="30">
        <f t="shared" ref="G14:H14" si="19">IF(D14=0,0,IF(E14=0,0,MAX(E14-D14)))</f>
        <v>0</v>
      </c>
      <c r="H14" s="30">
        <f t="shared" si="19"/>
        <v>0</v>
      </c>
      <c r="I14" s="30">
        <f t="shared" si="1"/>
        <v>0</v>
      </c>
      <c r="J14" s="2"/>
      <c r="K14" s="31">
        <f t="shared" si="2"/>
        <v>0</v>
      </c>
      <c r="L14" s="28"/>
      <c r="M14" s="28"/>
      <c r="N14" s="29"/>
      <c r="O14" s="30">
        <f t="shared" ref="O14:P14" si="20">IF(L14=0,0,IF(M14=0,0,MAX(M14-L14)))</f>
        <v>0</v>
      </c>
      <c r="P14" s="30">
        <f t="shared" si="20"/>
        <v>0</v>
      </c>
      <c r="Q14" s="30">
        <f t="shared" si="4"/>
        <v>0</v>
      </c>
      <c r="R14" s="2"/>
      <c r="S14" s="2"/>
      <c r="T14" s="2"/>
      <c r="U14" s="2"/>
      <c r="V14" s="2"/>
      <c r="W14" s="2"/>
      <c r="X14" s="2"/>
      <c r="Y14" s="2"/>
      <c r="Z14" s="2"/>
    </row>
    <row r="15" spans="1:26" ht="15" customHeight="1" x14ac:dyDescent="0.25">
      <c r="A15" s="25">
        <v>10</v>
      </c>
      <c r="B15" s="26"/>
      <c r="C15" s="27"/>
      <c r="D15" s="28"/>
      <c r="E15" s="28"/>
      <c r="F15" s="29"/>
      <c r="G15" s="30">
        <f t="shared" ref="G15:H15" si="21">IF(D15=0,0,IF(E15=0,0,MAX(E15-D15)))</f>
        <v>0</v>
      </c>
      <c r="H15" s="30">
        <f t="shared" si="21"/>
        <v>0</v>
      </c>
      <c r="I15" s="30">
        <f t="shared" si="1"/>
        <v>0</v>
      </c>
      <c r="J15" s="2"/>
      <c r="K15" s="31">
        <f t="shared" si="2"/>
        <v>0</v>
      </c>
      <c r="L15" s="28"/>
      <c r="M15" s="28"/>
      <c r="N15" s="29"/>
      <c r="O15" s="30">
        <f t="shared" ref="O15:P15" si="22">IF(L15=0,0,IF(M15=0,0,MAX(M15-L15)))</f>
        <v>0</v>
      </c>
      <c r="P15" s="30">
        <f t="shared" si="22"/>
        <v>0</v>
      </c>
      <c r="Q15" s="30">
        <f t="shared" si="4"/>
        <v>0</v>
      </c>
      <c r="R15" s="2"/>
      <c r="S15" s="2"/>
      <c r="T15" s="2"/>
      <c r="U15" s="2"/>
      <c r="V15" s="2"/>
      <c r="W15" s="2"/>
      <c r="X15" s="2"/>
      <c r="Y15" s="2"/>
      <c r="Z15" s="2"/>
    </row>
    <row r="16" spans="1:26" ht="15" customHeight="1" x14ac:dyDescent="0.25">
      <c r="A16" s="25">
        <v>11</v>
      </c>
      <c r="B16" s="26"/>
      <c r="C16" s="27"/>
      <c r="D16" s="28"/>
      <c r="E16" s="28"/>
      <c r="F16" s="29"/>
      <c r="G16" s="30">
        <f t="shared" ref="G16:H16" si="23">IF(D16=0,0,IF(E16=0,0,MAX(E16-D16)))</f>
        <v>0</v>
      </c>
      <c r="H16" s="30">
        <f t="shared" si="23"/>
        <v>0</v>
      </c>
      <c r="I16" s="30">
        <f t="shared" si="1"/>
        <v>0</v>
      </c>
      <c r="J16" s="2"/>
      <c r="K16" s="31">
        <f t="shared" si="2"/>
        <v>0</v>
      </c>
      <c r="L16" s="28"/>
      <c r="M16" s="28"/>
      <c r="N16" s="29"/>
      <c r="O16" s="30">
        <f t="shared" ref="O16:P16" si="24">IF(L16=0,0,IF(M16=0,0,MAX(M16-L16)))</f>
        <v>0</v>
      </c>
      <c r="P16" s="30">
        <f t="shared" si="24"/>
        <v>0</v>
      </c>
      <c r="Q16" s="30">
        <f t="shared" si="4"/>
        <v>0</v>
      </c>
      <c r="R16" s="2"/>
      <c r="S16" s="2"/>
      <c r="T16" s="2"/>
      <c r="U16" s="2"/>
      <c r="V16" s="2"/>
      <c r="W16" s="2"/>
      <c r="X16" s="2"/>
      <c r="Y16" s="2"/>
      <c r="Z16" s="2"/>
    </row>
    <row r="17" spans="1:26" ht="15" customHeight="1" x14ac:dyDescent="0.25">
      <c r="A17" s="25">
        <v>12</v>
      </c>
      <c r="B17" s="26"/>
      <c r="C17" s="27"/>
      <c r="D17" s="28"/>
      <c r="E17" s="28"/>
      <c r="F17" s="29"/>
      <c r="G17" s="30">
        <f t="shared" ref="G17:H17" si="25">IF(D17=0,0,IF(E17=0,0,MAX(E17-D17)))</f>
        <v>0</v>
      </c>
      <c r="H17" s="30">
        <f t="shared" si="25"/>
        <v>0</v>
      </c>
      <c r="I17" s="30">
        <f t="shared" si="1"/>
        <v>0</v>
      </c>
      <c r="J17" s="2"/>
      <c r="K17" s="31">
        <f t="shared" si="2"/>
        <v>0</v>
      </c>
      <c r="L17" s="28"/>
      <c r="M17" s="28"/>
      <c r="N17" s="29"/>
      <c r="O17" s="30">
        <f t="shared" ref="O17:P17" si="26">IF(L17=0,0,IF(M17=0,0,MAX(M17-L17)))</f>
        <v>0</v>
      </c>
      <c r="P17" s="30">
        <f t="shared" si="26"/>
        <v>0</v>
      </c>
      <c r="Q17" s="30">
        <f t="shared" si="4"/>
        <v>0</v>
      </c>
      <c r="R17" s="2"/>
      <c r="S17" s="2"/>
      <c r="T17" s="2"/>
      <c r="U17" s="2"/>
      <c r="V17" s="2"/>
      <c r="W17" s="2"/>
      <c r="X17" s="2"/>
      <c r="Y17" s="2"/>
      <c r="Z17" s="2"/>
    </row>
    <row r="18" spans="1:26" ht="15" customHeight="1" x14ac:dyDescent="0.25">
      <c r="A18" s="25">
        <v>13</v>
      </c>
      <c r="B18" s="26"/>
      <c r="C18" s="27"/>
      <c r="D18" s="28"/>
      <c r="E18" s="28"/>
      <c r="F18" s="29"/>
      <c r="G18" s="30">
        <f t="shared" ref="G18:H18" si="27">IF(D18=0,0,IF(E18=0,0,MAX(E18-D18)))</f>
        <v>0</v>
      </c>
      <c r="H18" s="30">
        <f t="shared" si="27"/>
        <v>0</v>
      </c>
      <c r="I18" s="30">
        <f t="shared" si="1"/>
        <v>0</v>
      </c>
      <c r="J18" s="2"/>
      <c r="K18" s="31">
        <f t="shared" si="2"/>
        <v>0</v>
      </c>
      <c r="L18" s="28"/>
      <c r="M18" s="28"/>
      <c r="N18" s="29"/>
      <c r="O18" s="30">
        <f t="shared" ref="O18:P18" si="28">IF(L18=0,0,IF(M18=0,0,MAX(M18-L18)))</f>
        <v>0</v>
      </c>
      <c r="P18" s="30">
        <f t="shared" si="28"/>
        <v>0</v>
      </c>
      <c r="Q18" s="30">
        <f t="shared" si="4"/>
        <v>0</v>
      </c>
      <c r="R18" s="2"/>
      <c r="S18" s="2"/>
      <c r="T18" s="2"/>
      <c r="U18" s="2"/>
      <c r="V18" s="2"/>
      <c r="W18" s="2"/>
      <c r="X18" s="2"/>
      <c r="Y18" s="2"/>
      <c r="Z18" s="2"/>
    </row>
    <row r="19" spans="1:26" ht="15" customHeight="1" x14ac:dyDescent="0.25">
      <c r="A19" s="25">
        <v>14</v>
      </c>
      <c r="B19" s="26"/>
      <c r="C19" s="27"/>
      <c r="D19" s="28"/>
      <c r="E19" s="28"/>
      <c r="F19" s="29"/>
      <c r="G19" s="30">
        <f t="shared" ref="G19:H19" si="29">IF(D19=0,0,IF(E19=0,0,MAX(E19-D19)))</f>
        <v>0</v>
      </c>
      <c r="H19" s="30">
        <f t="shared" si="29"/>
        <v>0</v>
      </c>
      <c r="I19" s="30">
        <f t="shared" si="1"/>
        <v>0</v>
      </c>
      <c r="J19" s="2"/>
      <c r="K19" s="31">
        <f t="shared" si="2"/>
        <v>0</v>
      </c>
      <c r="L19" s="28"/>
      <c r="M19" s="28"/>
      <c r="N19" s="29"/>
      <c r="O19" s="30">
        <f t="shared" ref="O19:P19" si="30">IF(L19=0,0,IF(M19=0,0,MAX(M19-L19)))</f>
        <v>0</v>
      </c>
      <c r="P19" s="30">
        <f t="shared" si="30"/>
        <v>0</v>
      </c>
      <c r="Q19" s="30">
        <f t="shared" si="4"/>
        <v>0</v>
      </c>
      <c r="R19" s="2"/>
      <c r="S19" s="2"/>
      <c r="T19" s="2"/>
      <c r="U19" s="2"/>
      <c r="V19" s="2"/>
      <c r="W19" s="2"/>
      <c r="X19" s="2"/>
      <c r="Y19" s="2"/>
      <c r="Z19" s="2"/>
    </row>
    <row r="20" spans="1:26" ht="15" customHeight="1" x14ac:dyDescent="0.25">
      <c r="A20" s="25">
        <v>15</v>
      </c>
      <c r="B20" s="26"/>
      <c r="C20" s="27"/>
      <c r="D20" s="28"/>
      <c r="E20" s="28"/>
      <c r="F20" s="29"/>
      <c r="G20" s="30">
        <f t="shared" ref="G20:H20" si="31">IF(D20=0,0,IF(E20=0,0,MAX(E20-D20)))</f>
        <v>0</v>
      </c>
      <c r="H20" s="30">
        <f t="shared" si="31"/>
        <v>0</v>
      </c>
      <c r="I20" s="30">
        <f t="shared" si="1"/>
        <v>0</v>
      </c>
      <c r="J20" s="2"/>
      <c r="K20" s="31">
        <f t="shared" si="2"/>
        <v>0</v>
      </c>
      <c r="L20" s="28"/>
      <c r="M20" s="28"/>
      <c r="N20" s="29"/>
      <c r="O20" s="30">
        <f t="shared" ref="O20:P20" si="32">IF(L20=0,0,IF(M20=0,0,MAX(M20-L20)))</f>
        <v>0</v>
      </c>
      <c r="P20" s="30">
        <f t="shared" si="32"/>
        <v>0</v>
      </c>
      <c r="Q20" s="30">
        <f t="shared" si="4"/>
        <v>0</v>
      </c>
      <c r="R20" s="2"/>
      <c r="S20" s="2"/>
      <c r="T20" s="2"/>
      <c r="U20" s="2"/>
      <c r="V20" s="2"/>
      <c r="W20" s="2"/>
      <c r="X20" s="2"/>
      <c r="Y20" s="2"/>
      <c r="Z20" s="2"/>
    </row>
    <row r="21" spans="1:26" ht="15" customHeight="1" x14ac:dyDescent="0.25">
      <c r="A21" s="25">
        <v>16</v>
      </c>
      <c r="B21" s="26"/>
      <c r="C21" s="27"/>
      <c r="D21" s="28"/>
      <c r="E21" s="28"/>
      <c r="F21" s="29"/>
      <c r="G21" s="30">
        <f t="shared" ref="G21:H21" si="33">IF(D21=0,0,IF(E21=0,0,MAX(E21-D21)))</f>
        <v>0</v>
      </c>
      <c r="H21" s="30">
        <f t="shared" si="33"/>
        <v>0</v>
      </c>
      <c r="I21" s="30">
        <f t="shared" si="1"/>
        <v>0</v>
      </c>
      <c r="J21" s="2"/>
      <c r="K21" s="31">
        <f t="shared" si="2"/>
        <v>0</v>
      </c>
      <c r="L21" s="28"/>
      <c r="M21" s="28"/>
      <c r="N21" s="29"/>
      <c r="O21" s="30">
        <f t="shared" ref="O21:P21" si="34">IF(L21=0,0,IF(M21=0,0,MAX(M21-L21)))</f>
        <v>0</v>
      </c>
      <c r="P21" s="30">
        <f t="shared" si="34"/>
        <v>0</v>
      </c>
      <c r="Q21" s="30">
        <f t="shared" si="4"/>
        <v>0</v>
      </c>
      <c r="R21" s="2"/>
      <c r="S21" s="2"/>
      <c r="T21" s="2"/>
      <c r="U21" s="2"/>
      <c r="V21" s="2"/>
      <c r="W21" s="2"/>
      <c r="X21" s="2"/>
      <c r="Y21" s="2"/>
      <c r="Z21" s="2"/>
    </row>
    <row r="22" spans="1:26" ht="15" customHeight="1" x14ac:dyDescent="0.25">
      <c r="A22" s="25">
        <v>17</v>
      </c>
      <c r="B22" s="26"/>
      <c r="C22" s="27"/>
      <c r="D22" s="28"/>
      <c r="E22" s="28"/>
      <c r="F22" s="29"/>
      <c r="G22" s="30">
        <f t="shared" ref="G22:H22" si="35">IF(D22=0,0,IF(E22=0,0,MAX(E22-D22)))</f>
        <v>0</v>
      </c>
      <c r="H22" s="30">
        <f t="shared" si="35"/>
        <v>0</v>
      </c>
      <c r="I22" s="30">
        <f t="shared" si="1"/>
        <v>0</v>
      </c>
      <c r="J22" s="2"/>
      <c r="K22" s="31">
        <f t="shared" si="2"/>
        <v>0</v>
      </c>
      <c r="L22" s="28"/>
      <c r="M22" s="28"/>
      <c r="N22" s="29"/>
      <c r="O22" s="30">
        <f t="shared" ref="O22:P22" si="36">IF(L22=0,0,IF(M22=0,0,MAX(M22-L22)))</f>
        <v>0</v>
      </c>
      <c r="P22" s="30">
        <f t="shared" si="36"/>
        <v>0</v>
      </c>
      <c r="Q22" s="30">
        <f t="shared" si="4"/>
        <v>0</v>
      </c>
      <c r="R22" s="2"/>
      <c r="S22" s="2"/>
      <c r="T22" s="2"/>
      <c r="U22" s="2"/>
      <c r="V22" s="2"/>
      <c r="W22" s="2"/>
      <c r="X22" s="2"/>
      <c r="Y22" s="2"/>
      <c r="Z22" s="2"/>
    </row>
    <row r="23" spans="1:26" ht="15" customHeight="1" x14ac:dyDescent="0.25">
      <c r="A23" s="25">
        <v>18</v>
      </c>
      <c r="B23" s="26"/>
      <c r="C23" s="27"/>
      <c r="D23" s="28"/>
      <c r="E23" s="28"/>
      <c r="F23" s="29"/>
      <c r="G23" s="30">
        <f t="shared" ref="G23:H23" si="37">IF(D23=0,0,IF(E23=0,0,MAX(E23-D23)))</f>
        <v>0</v>
      </c>
      <c r="H23" s="30">
        <f t="shared" si="37"/>
        <v>0</v>
      </c>
      <c r="I23" s="30">
        <f t="shared" si="1"/>
        <v>0</v>
      </c>
      <c r="J23" s="2"/>
      <c r="K23" s="31">
        <f t="shared" si="2"/>
        <v>0</v>
      </c>
      <c r="L23" s="28"/>
      <c r="M23" s="28"/>
      <c r="N23" s="29"/>
      <c r="O23" s="30">
        <f t="shared" ref="O23:P23" si="38">IF(L23=0,0,IF(M23=0,0,MAX(M23-L23)))</f>
        <v>0</v>
      </c>
      <c r="P23" s="30">
        <f t="shared" si="38"/>
        <v>0</v>
      </c>
      <c r="Q23" s="30">
        <f t="shared" si="4"/>
        <v>0</v>
      </c>
      <c r="R23" s="2"/>
      <c r="S23" s="2"/>
      <c r="T23" s="2"/>
      <c r="U23" s="2"/>
      <c r="V23" s="2"/>
      <c r="W23" s="2"/>
      <c r="X23" s="2"/>
      <c r="Y23" s="2"/>
      <c r="Z23" s="2"/>
    </row>
    <row r="24" spans="1:26" ht="15" customHeight="1" x14ac:dyDescent="0.25">
      <c r="A24" s="25">
        <v>19</v>
      </c>
      <c r="B24" s="26"/>
      <c r="C24" s="27"/>
      <c r="D24" s="28"/>
      <c r="E24" s="28"/>
      <c r="F24" s="29"/>
      <c r="G24" s="30">
        <f t="shared" ref="G24:H24" si="39">IF(D24=0,0,IF(E24=0,0,MAX(E24-D24)))</f>
        <v>0</v>
      </c>
      <c r="H24" s="30">
        <f t="shared" si="39"/>
        <v>0</v>
      </c>
      <c r="I24" s="30">
        <f t="shared" si="1"/>
        <v>0</v>
      </c>
      <c r="J24" s="2"/>
      <c r="K24" s="31">
        <f t="shared" si="2"/>
        <v>0</v>
      </c>
      <c r="L24" s="28"/>
      <c r="M24" s="28"/>
      <c r="N24" s="29"/>
      <c r="O24" s="30">
        <f t="shared" ref="O24:P24" si="40">IF(L24=0,0,IF(M24=0,0,MAX(M24-L24)))</f>
        <v>0</v>
      </c>
      <c r="P24" s="30">
        <f t="shared" si="40"/>
        <v>0</v>
      </c>
      <c r="Q24" s="30">
        <f t="shared" si="4"/>
        <v>0</v>
      </c>
      <c r="R24" s="2"/>
      <c r="S24" s="2"/>
      <c r="T24" s="2"/>
      <c r="U24" s="2"/>
      <c r="V24" s="2"/>
      <c r="W24" s="2"/>
      <c r="X24" s="2"/>
      <c r="Y24" s="2"/>
      <c r="Z24" s="2"/>
    </row>
    <row r="25" spans="1:26" ht="15" customHeight="1" x14ac:dyDescent="0.25">
      <c r="A25" s="25">
        <v>20</v>
      </c>
      <c r="B25" s="26"/>
      <c r="C25" s="27"/>
      <c r="D25" s="28"/>
      <c r="E25" s="28"/>
      <c r="F25" s="29"/>
      <c r="G25" s="30">
        <f t="shared" ref="G25:H25" si="41">IF(D25=0,0,IF(E25=0,0,MAX(E25-D25)))</f>
        <v>0</v>
      </c>
      <c r="H25" s="30">
        <f t="shared" si="41"/>
        <v>0</v>
      </c>
      <c r="I25" s="30">
        <f t="shared" si="1"/>
        <v>0</v>
      </c>
      <c r="J25" s="2"/>
      <c r="K25" s="31">
        <f t="shared" si="2"/>
        <v>0</v>
      </c>
      <c r="L25" s="28"/>
      <c r="M25" s="28"/>
      <c r="N25" s="29"/>
      <c r="O25" s="30">
        <f t="shared" ref="O25:P25" si="42">IF(L25=0,0,IF(M25=0,0,MAX(M25-L25)))</f>
        <v>0</v>
      </c>
      <c r="P25" s="30">
        <f t="shared" si="42"/>
        <v>0</v>
      </c>
      <c r="Q25" s="30">
        <f t="shared" si="4"/>
        <v>0</v>
      </c>
      <c r="R25" s="2"/>
      <c r="S25" s="2"/>
      <c r="T25" s="2"/>
      <c r="U25" s="2"/>
      <c r="V25" s="2"/>
      <c r="W25" s="2"/>
      <c r="X25" s="2"/>
      <c r="Y25" s="2"/>
      <c r="Z25" s="2"/>
    </row>
    <row r="26" spans="1:26" ht="15" customHeight="1" x14ac:dyDescent="0.25">
      <c r="A26" s="25">
        <v>21</v>
      </c>
      <c r="B26" s="26"/>
      <c r="C26" s="27"/>
      <c r="D26" s="28"/>
      <c r="E26" s="28"/>
      <c r="F26" s="29"/>
      <c r="G26" s="30">
        <f t="shared" ref="G26:H26" si="43">IF(D26=0,0,IF(E26=0,0,MAX(E26-D26)))</f>
        <v>0</v>
      </c>
      <c r="H26" s="30">
        <f t="shared" si="43"/>
        <v>0</v>
      </c>
      <c r="I26" s="30">
        <f t="shared" si="1"/>
        <v>0</v>
      </c>
      <c r="J26" s="2"/>
      <c r="K26" s="31">
        <f t="shared" si="2"/>
        <v>0</v>
      </c>
      <c r="L26" s="28"/>
      <c r="M26" s="28"/>
      <c r="N26" s="29"/>
      <c r="O26" s="30">
        <f t="shared" ref="O26:P26" si="44">IF(L26=0,0,IF(M26=0,0,MAX(M26-L26)))</f>
        <v>0</v>
      </c>
      <c r="P26" s="30">
        <f t="shared" si="44"/>
        <v>0</v>
      </c>
      <c r="Q26" s="30">
        <f t="shared" si="4"/>
        <v>0</v>
      </c>
      <c r="R26" s="2"/>
      <c r="S26" s="2"/>
      <c r="T26" s="2"/>
      <c r="U26" s="2"/>
      <c r="V26" s="2"/>
      <c r="W26" s="2"/>
      <c r="X26" s="2"/>
      <c r="Y26" s="2"/>
      <c r="Z26" s="2"/>
    </row>
    <row r="27" spans="1:26" ht="15" customHeight="1" x14ac:dyDescent="0.25">
      <c r="A27" s="25">
        <v>22</v>
      </c>
      <c r="B27" s="26"/>
      <c r="C27" s="27"/>
      <c r="D27" s="28"/>
      <c r="E27" s="28"/>
      <c r="F27" s="29"/>
      <c r="G27" s="30">
        <f t="shared" ref="G27:H27" si="45">IF(D27=0,0,IF(E27=0,0,MAX(E27-D27)))</f>
        <v>0</v>
      </c>
      <c r="H27" s="30">
        <f t="shared" si="45"/>
        <v>0</v>
      </c>
      <c r="I27" s="30">
        <f t="shared" si="1"/>
        <v>0</v>
      </c>
      <c r="J27" s="2"/>
      <c r="K27" s="31">
        <f t="shared" si="2"/>
        <v>0</v>
      </c>
      <c r="L27" s="28"/>
      <c r="M27" s="28"/>
      <c r="N27" s="29"/>
      <c r="O27" s="30">
        <f t="shared" ref="O27:P27" si="46">IF(L27=0,0,IF(M27=0,0,MAX(M27-L27)))</f>
        <v>0</v>
      </c>
      <c r="P27" s="30">
        <f t="shared" si="46"/>
        <v>0</v>
      </c>
      <c r="Q27" s="30">
        <f t="shared" si="4"/>
        <v>0</v>
      </c>
      <c r="R27" s="2"/>
      <c r="S27" s="2"/>
      <c r="T27" s="2"/>
      <c r="U27" s="2"/>
      <c r="V27" s="2"/>
      <c r="W27" s="2"/>
      <c r="X27" s="2"/>
      <c r="Y27" s="2"/>
      <c r="Z27" s="2"/>
    </row>
    <row r="28" spans="1:26" ht="15" customHeight="1" x14ac:dyDescent="0.25">
      <c r="A28" s="25">
        <v>23</v>
      </c>
      <c r="B28" s="32"/>
      <c r="C28" s="27"/>
      <c r="D28" s="28"/>
      <c r="E28" s="28"/>
      <c r="F28" s="29"/>
      <c r="G28" s="30">
        <f t="shared" ref="G28:H28" si="47">IF(D28=0,0,IF(E28=0,0,MAX(E28-D28)))</f>
        <v>0</v>
      </c>
      <c r="H28" s="30">
        <f t="shared" si="47"/>
        <v>0</v>
      </c>
      <c r="I28" s="30">
        <f t="shared" si="1"/>
        <v>0</v>
      </c>
      <c r="J28" s="2"/>
      <c r="K28" s="31">
        <f t="shared" si="2"/>
        <v>0</v>
      </c>
      <c r="L28" s="28"/>
      <c r="M28" s="28"/>
      <c r="N28" s="29"/>
      <c r="O28" s="30">
        <f t="shared" ref="O28:P28" si="48">IF(L28=0,0,IF(M28=0,0,MAX(M28-L28)))</f>
        <v>0</v>
      </c>
      <c r="P28" s="30">
        <f t="shared" si="48"/>
        <v>0</v>
      </c>
      <c r="Q28" s="30">
        <f t="shared" si="4"/>
        <v>0</v>
      </c>
      <c r="R28" s="2"/>
      <c r="S28" s="2"/>
      <c r="T28" s="2"/>
      <c r="U28" s="2"/>
      <c r="V28" s="2"/>
      <c r="W28" s="2"/>
      <c r="X28" s="2"/>
      <c r="Y28" s="2"/>
      <c r="Z28" s="2"/>
    </row>
    <row r="29" spans="1:26" ht="15" customHeight="1" x14ac:dyDescent="0.25">
      <c r="A29" s="25">
        <v>24</v>
      </c>
      <c r="B29" s="32"/>
      <c r="C29" s="27"/>
      <c r="D29" s="28"/>
      <c r="E29" s="28"/>
      <c r="F29" s="29"/>
      <c r="G29" s="30">
        <f t="shared" ref="G29:H29" si="49">IF(D29=0,0,IF(E29=0,0,MAX(E29-D29)))</f>
        <v>0</v>
      </c>
      <c r="H29" s="30">
        <f t="shared" si="49"/>
        <v>0</v>
      </c>
      <c r="I29" s="30">
        <f t="shared" si="1"/>
        <v>0</v>
      </c>
      <c r="J29" s="2"/>
      <c r="K29" s="31">
        <f t="shared" si="2"/>
        <v>0</v>
      </c>
      <c r="L29" s="28"/>
      <c r="M29" s="28"/>
      <c r="N29" s="29"/>
      <c r="O29" s="30">
        <f t="shared" ref="O29:P29" si="50">IF(L29=0,0,IF(M29=0,0,MAX(M29-L29)))</f>
        <v>0</v>
      </c>
      <c r="P29" s="30">
        <f t="shared" si="50"/>
        <v>0</v>
      </c>
      <c r="Q29" s="30">
        <f t="shared" si="4"/>
        <v>0</v>
      </c>
      <c r="R29" s="2"/>
      <c r="S29" s="2"/>
      <c r="T29" s="2"/>
      <c r="U29" s="2"/>
      <c r="V29" s="2"/>
      <c r="W29" s="2"/>
      <c r="X29" s="2"/>
      <c r="Y29" s="2"/>
      <c r="Z29" s="2"/>
    </row>
    <row r="30" spans="1:26" ht="15" customHeight="1" x14ac:dyDescent="0.25">
      <c r="A30" s="25">
        <v>25</v>
      </c>
      <c r="B30" s="32"/>
      <c r="C30" s="27"/>
      <c r="D30" s="28"/>
      <c r="E30" s="28"/>
      <c r="F30" s="29"/>
      <c r="G30" s="30">
        <f t="shared" ref="G30:H30" si="51">IF(D30=0,0,IF(E30=0,0,MAX(E30-D30)))</f>
        <v>0</v>
      </c>
      <c r="H30" s="30">
        <f t="shared" si="51"/>
        <v>0</v>
      </c>
      <c r="I30" s="30">
        <f t="shared" si="1"/>
        <v>0</v>
      </c>
      <c r="J30" s="2"/>
      <c r="K30" s="31">
        <f t="shared" si="2"/>
        <v>0</v>
      </c>
      <c r="L30" s="28"/>
      <c r="M30" s="28"/>
      <c r="N30" s="29"/>
      <c r="O30" s="30">
        <f t="shared" ref="O30:P30" si="52">IF(L30=0,0,IF(M30=0,0,MAX(M30-L30)))</f>
        <v>0</v>
      </c>
      <c r="P30" s="30">
        <f t="shared" si="52"/>
        <v>0</v>
      </c>
      <c r="Q30" s="30">
        <f t="shared" si="4"/>
        <v>0</v>
      </c>
      <c r="R30" s="2"/>
      <c r="S30" s="2"/>
      <c r="T30" s="2"/>
      <c r="U30" s="2"/>
      <c r="V30" s="2"/>
      <c r="W30" s="2"/>
      <c r="X30" s="2"/>
      <c r="Y30" s="2"/>
      <c r="Z30" s="2"/>
    </row>
    <row r="31" spans="1:26" ht="15" customHeight="1" x14ac:dyDescent="0.25">
      <c r="A31" s="25">
        <v>26</v>
      </c>
      <c r="B31" s="32"/>
      <c r="C31" s="27"/>
      <c r="D31" s="28"/>
      <c r="E31" s="28"/>
      <c r="F31" s="29"/>
      <c r="G31" s="30">
        <f t="shared" ref="G31:H31" si="53">IF(D31=0,0,IF(E31=0,0,MAX(E31-D31)))</f>
        <v>0</v>
      </c>
      <c r="H31" s="30">
        <f t="shared" si="53"/>
        <v>0</v>
      </c>
      <c r="I31" s="30">
        <f t="shared" si="1"/>
        <v>0</v>
      </c>
      <c r="J31" s="2"/>
      <c r="K31" s="31">
        <f t="shared" si="2"/>
        <v>0</v>
      </c>
      <c r="L31" s="28"/>
      <c r="M31" s="28"/>
      <c r="N31" s="29"/>
      <c r="O31" s="30">
        <f t="shared" ref="O31:P31" si="54">IF(L31=0,0,IF(M31=0,0,MAX(M31-L31)))</f>
        <v>0</v>
      </c>
      <c r="P31" s="30">
        <f t="shared" si="54"/>
        <v>0</v>
      </c>
      <c r="Q31" s="30">
        <f t="shared" si="4"/>
        <v>0</v>
      </c>
      <c r="R31" s="2"/>
      <c r="S31" s="2"/>
      <c r="T31" s="2"/>
      <c r="U31" s="2"/>
      <c r="V31" s="2"/>
      <c r="W31" s="2"/>
      <c r="X31" s="2"/>
      <c r="Y31" s="2"/>
      <c r="Z31" s="2"/>
    </row>
    <row r="32" spans="1:26" ht="15" customHeight="1" x14ac:dyDescent="0.25">
      <c r="A32" s="25">
        <v>27</v>
      </c>
      <c r="B32" s="32"/>
      <c r="C32" s="27"/>
      <c r="D32" s="28"/>
      <c r="E32" s="28"/>
      <c r="F32" s="29"/>
      <c r="G32" s="30">
        <f t="shared" ref="G32:H32" si="55">IF(D32=0,0,IF(E32=0,0,MAX(E32-D32)))</f>
        <v>0</v>
      </c>
      <c r="H32" s="30">
        <f t="shared" si="55"/>
        <v>0</v>
      </c>
      <c r="I32" s="30">
        <f t="shared" si="1"/>
        <v>0</v>
      </c>
      <c r="J32" s="2"/>
      <c r="K32" s="31">
        <f t="shared" si="2"/>
        <v>0</v>
      </c>
      <c r="L32" s="28"/>
      <c r="M32" s="28"/>
      <c r="N32" s="29"/>
      <c r="O32" s="30">
        <f t="shared" ref="O32:P32" si="56">IF(L32=0,0,IF(M32=0,0,MAX(M32-L32)))</f>
        <v>0</v>
      </c>
      <c r="P32" s="30">
        <f t="shared" si="56"/>
        <v>0</v>
      </c>
      <c r="Q32" s="30">
        <f t="shared" si="4"/>
        <v>0</v>
      </c>
      <c r="R32" s="2"/>
      <c r="S32" s="2"/>
      <c r="T32" s="2"/>
      <c r="U32" s="2"/>
      <c r="V32" s="2"/>
      <c r="W32" s="2"/>
      <c r="X32" s="2"/>
      <c r="Y32" s="2"/>
      <c r="Z32" s="2"/>
    </row>
    <row r="33" spans="1:26" ht="15" customHeight="1" x14ac:dyDescent="0.25">
      <c r="A33" s="25">
        <v>28</v>
      </c>
      <c r="B33" s="32"/>
      <c r="C33" s="27"/>
      <c r="D33" s="28"/>
      <c r="E33" s="28"/>
      <c r="F33" s="29"/>
      <c r="G33" s="30">
        <f t="shared" ref="G33:H33" si="57">IF(D33=0,0,IF(E33=0,0,MAX(E33-D33)))</f>
        <v>0</v>
      </c>
      <c r="H33" s="30">
        <f t="shared" si="57"/>
        <v>0</v>
      </c>
      <c r="I33" s="30">
        <f t="shared" si="1"/>
        <v>0</v>
      </c>
      <c r="J33" s="2"/>
      <c r="K33" s="31">
        <f t="shared" si="2"/>
        <v>0</v>
      </c>
      <c r="L33" s="28"/>
      <c r="M33" s="28"/>
      <c r="N33" s="29"/>
      <c r="O33" s="30">
        <f t="shared" ref="O33:P33" si="58">IF(L33=0,0,IF(M33=0,0,MAX(M33-L33)))</f>
        <v>0</v>
      </c>
      <c r="P33" s="30">
        <f t="shared" si="58"/>
        <v>0</v>
      </c>
      <c r="Q33" s="30">
        <f t="shared" si="4"/>
        <v>0</v>
      </c>
      <c r="R33" s="2"/>
      <c r="S33" s="2"/>
      <c r="T33" s="2"/>
      <c r="U33" s="2"/>
      <c r="V33" s="2"/>
      <c r="W33" s="2"/>
      <c r="X33" s="2"/>
      <c r="Y33" s="2"/>
      <c r="Z33" s="2"/>
    </row>
    <row r="34" spans="1:26" ht="15" customHeight="1" x14ac:dyDescent="0.25">
      <c r="A34" s="25">
        <v>29</v>
      </c>
      <c r="B34" s="32"/>
      <c r="C34" s="27"/>
      <c r="D34" s="28"/>
      <c r="E34" s="28"/>
      <c r="F34" s="29"/>
      <c r="G34" s="30">
        <f t="shared" ref="G34:H34" si="59">IF(D34=0,0,IF(E34=0,0,MAX(E34-D34)))</f>
        <v>0</v>
      </c>
      <c r="H34" s="30">
        <f t="shared" si="59"/>
        <v>0</v>
      </c>
      <c r="I34" s="30">
        <f t="shared" si="1"/>
        <v>0</v>
      </c>
      <c r="J34" s="2"/>
      <c r="K34" s="31">
        <f t="shared" si="2"/>
        <v>0</v>
      </c>
      <c r="L34" s="28"/>
      <c r="M34" s="28"/>
      <c r="N34" s="29"/>
      <c r="O34" s="30">
        <f t="shared" ref="O34:P34" si="60">IF(L34=0,0,IF(M34=0,0,MAX(M34-L34)))</f>
        <v>0</v>
      </c>
      <c r="P34" s="30">
        <f t="shared" si="60"/>
        <v>0</v>
      </c>
      <c r="Q34" s="30">
        <f t="shared" si="4"/>
        <v>0</v>
      </c>
      <c r="R34" s="2"/>
      <c r="S34" s="2"/>
      <c r="T34" s="2"/>
      <c r="U34" s="2"/>
      <c r="V34" s="2"/>
      <c r="W34" s="2"/>
      <c r="X34" s="2"/>
      <c r="Y34" s="2"/>
      <c r="Z34" s="2"/>
    </row>
    <row r="35" spans="1:26" ht="15" customHeight="1" x14ac:dyDescent="0.25">
      <c r="A35" s="25">
        <v>30</v>
      </c>
      <c r="B35" s="25"/>
      <c r="C35" s="27"/>
      <c r="D35" s="28"/>
      <c r="E35" s="28"/>
      <c r="F35" s="29"/>
      <c r="G35" s="30">
        <f t="shared" ref="G35:H35" si="61">IF(D35=0,0,IF(E35=0,0,MAX(E35-D35)))</f>
        <v>0</v>
      </c>
      <c r="H35" s="30">
        <f t="shared" si="61"/>
        <v>0</v>
      </c>
      <c r="I35" s="30">
        <f t="shared" si="1"/>
        <v>0</v>
      </c>
      <c r="J35" s="2"/>
      <c r="K35" s="31">
        <f t="shared" si="2"/>
        <v>0</v>
      </c>
      <c r="L35" s="28"/>
      <c r="M35" s="28"/>
      <c r="N35" s="29"/>
      <c r="O35" s="30">
        <f t="shared" ref="O35:P35" si="62">IF(L35=0,0,IF(M35=0,0,MAX(M35-L35)))</f>
        <v>0</v>
      </c>
      <c r="P35" s="30">
        <f t="shared" si="62"/>
        <v>0</v>
      </c>
      <c r="Q35" s="30">
        <f t="shared" si="4"/>
        <v>0</v>
      </c>
      <c r="R35" s="2"/>
      <c r="S35" s="2"/>
      <c r="T35" s="2"/>
      <c r="U35" s="2"/>
      <c r="V35" s="2"/>
      <c r="W35" s="2"/>
      <c r="X35" s="2"/>
      <c r="Y35" s="2"/>
      <c r="Z35" s="2"/>
    </row>
    <row r="36" spans="1:26" ht="15" customHeight="1" x14ac:dyDescent="0.25">
      <c r="A36" s="25">
        <v>31</v>
      </c>
      <c r="B36" s="25"/>
      <c r="C36" s="25"/>
      <c r="D36" s="29"/>
      <c r="E36" s="29"/>
      <c r="F36" s="29"/>
      <c r="G36" s="30">
        <f t="shared" ref="G36:H36" si="63">IF(D36=0,0,IF(E36=0,0,MAX(E36-D36)))</f>
        <v>0</v>
      </c>
      <c r="H36" s="30">
        <f t="shared" si="63"/>
        <v>0</v>
      </c>
      <c r="I36" s="30">
        <f t="shared" si="1"/>
        <v>0</v>
      </c>
      <c r="J36" s="2"/>
      <c r="K36" s="31">
        <f t="shared" si="2"/>
        <v>0</v>
      </c>
      <c r="L36" s="29"/>
      <c r="M36" s="29"/>
      <c r="N36" s="29"/>
      <c r="O36" s="30">
        <f t="shared" ref="O36:P36" si="64">IF(L36=0,0,IF(M36=0,0,MAX(M36-L36)))</f>
        <v>0</v>
      </c>
      <c r="P36" s="30">
        <f t="shared" si="64"/>
        <v>0</v>
      </c>
      <c r="Q36" s="30">
        <f t="shared" si="4"/>
        <v>0</v>
      </c>
      <c r="R36" s="2"/>
      <c r="S36" s="2"/>
      <c r="T36" s="2"/>
      <c r="U36" s="2"/>
      <c r="V36" s="2"/>
      <c r="W36" s="2"/>
      <c r="X36" s="2"/>
      <c r="Y36" s="2"/>
      <c r="Z36" s="2"/>
    </row>
    <row r="37" spans="1:26" ht="15" customHeight="1" x14ac:dyDescent="0.25">
      <c r="A37" s="25">
        <v>32</v>
      </c>
      <c r="B37" s="25"/>
      <c r="C37" s="25"/>
      <c r="D37" s="29"/>
      <c r="E37" s="29"/>
      <c r="F37" s="29"/>
      <c r="G37" s="30">
        <f t="shared" ref="G37:H37" si="65">IF(D37=0,0,IF(E37=0,0,MAX(E37-D37)))</f>
        <v>0</v>
      </c>
      <c r="H37" s="30">
        <f t="shared" si="65"/>
        <v>0</v>
      </c>
      <c r="I37" s="30">
        <f t="shared" si="1"/>
        <v>0</v>
      </c>
      <c r="J37" s="2"/>
      <c r="K37" s="31">
        <f t="shared" si="2"/>
        <v>0</v>
      </c>
      <c r="L37" s="29"/>
      <c r="M37" s="29"/>
      <c r="N37" s="29"/>
      <c r="O37" s="30">
        <f t="shared" ref="O37:P37" si="66">IF(L37=0,0,IF(M37=0,0,MAX(M37-L37)))</f>
        <v>0</v>
      </c>
      <c r="P37" s="30">
        <f t="shared" si="66"/>
        <v>0</v>
      </c>
      <c r="Q37" s="30">
        <f t="shared" si="4"/>
        <v>0</v>
      </c>
      <c r="R37" s="2"/>
      <c r="S37" s="2"/>
      <c r="T37" s="2"/>
      <c r="U37" s="2"/>
      <c r="V37" s="2"/>
      <c r="W37" s="2"/>
      <c r="X37" s="2"/>
      <c r="Y37" s="2"/>
      <c r="Z37" s="2"/>
    </row>
    <row r="38" spans="1:26" ht="15" customHeight="1" x14ac:dyDescent="0.25">
      <c r="A38" s="25">
        <v>33</v>
      </c>
      <c r="B38" s="25"/>
      <c r="C38" s="25"/>
      <c r="D38" s="29"/>
      <c r="E38" s="29"/>
      <c r="F38" s="29"/>
      <c r="G38" s="30">
        <f t="shared" ref="G38:H38" si="67">IF(D38=0,0,IF(E38=0,0,MAX(E38-D38)))</f>
        <v>0</v>
      </c>
      <c r="H38" s="30">
        <f t="shared" si="67"/>
        <v>0</v>
      </c>
      <c r="I38" s="30">
        <f t="shared" si="1"/>
        <v>0</v>
      </c>
      <c r="J38" s="2"/>
      <c r="K38" s="31">
        <f t="shared" si="2"/>
        <v>0</v>
      </c>
      <c r="L38" s="29"/>
      <c r="M38" s="29"/>
      <c r="N38" s="29"/>
      <c r="O38" s="30">
        <f t="shared" ref="O38:P38" si="68">IF(L38=0,0,IF(M38=0,0,MAX(M38-L38)))</f>
        <v>0</v>
      </c>
      <c r="P38" s="30">
        <f t="shared" si="68"/>
        <v>0</v>
      </c>
      <c r="Q38" s="30">
        <f t="shared" si="4"/>
        <v>0</v>
      </c>
      <c r="R38" s="2"/>
      <c r="S38" s="2"/>
      <c r="T38" s="2"/>
      <c r="U38" s="2"/>
      <c r="V38" s="2"/>
      <c r="W38" s="2"/>
      <c r="X38" s="2"/>
      <c r="Y38" s="2"/>
      <c r="Z38" s="2"/>
    </row>
    <row r="39" spans="1:26" ht="15" customHeight="1" x14ac:dyDescent="0.25">
      <c r="A39" s="25">
        <v>34</v>
      </c>
      <c r="B39" s="25"/>
      <c r="C39" s="25"/>
      <c r="D39" s="29"/>
      <c r="E39" s="29"/>
      <c r="F39" s="29"/>
      <c r="G39" s="30">
        <f t="shared" ref="G39:H39" si="69">IF(D39=0,0,IF(E39=0,0,MAX(E39-D39)))</f>
        <v>0</v>
      </c>
      <c r="H39" s="30">
        <f t="shared" si="69"/>
        <v>0</v>
      </c>
      <c r="I39" s="30">
        <f t="shared" si="1"/>
        <v>0</v>
      </c>
      <c r="J39" s="2"/>
      <c r="K39" s="31">
        <f t="shared" si="2"/>
        <v>0</v>
      </c>
      <c r="L39" s="29"/>
      <c r="M39" s="29"/>
      <c r="N39" s="29"/>
      <c r="O39" s="30">
        <f t="shared" ref="O39:P39" si="70">IF(L39=0,0,IF(M39=0,0,MAX(M39-L39)))</f>
        <v>0</v>
      </c>
      <c r="P39" s="30">
        <f t="shared" si="70"/>
        <v>0</v>
      </c>
      <c r="Q39" s="30">
        <f t="shared" si="4"/>
        <v>0</v>
      </c>
      <c r="R39" s="2"/>
      <c r="S39" s="2"/>
      <c r="T39" s="2"/>
      <c r="U39" s="2"/>
      <c r="V39" s="2"/>
      <c r="W39" s="2"/>
      <c r="X39" s="2"/>
      <c r="Y39" s="2"/>
      <c r="Z39" s="2"/>
    </row>
    <row r="40" spans="1:26" ht="15" customHeight="1" x14ac:dyDescent="0.25">
      <c r="A40" s="25">
        <v>35</v>
      </c>
      <c r="B40" s="25"/>
      <c r="C40" s="25"/>
      <c r="D40" s="29"/>
      <c r="E40" s="29"/>
      <c r="F40" s="29"/>
      <c r="G40" s="30">
        <f t="shared" ref="G40:H40" si="71">IF(D40=0,0,IF(E40=0,0,MAX(E40-D40)))</f>
        <v>0</v>
      </c>
      <c r="H40" s="30">
        <f t="shared" si="71"/>
        <v>0</v>
      </c>
      <c r="I40" s="30">
        <f t="shared" si="1"/>
        <v>0</v>
      </c>
      <c r="J40" s="2"/>
      <c r="K40" s="31">
        <f t="shared" si="2"/>
        <v>0</v>
      </c>
      <c r="L40" s="29"/>
      <c r="M40" s="29"/>
      <c r="N40" s="29"/>
      <c r="O40" s="30">
        <f t="shared" ref="O40:P40" si="72">IF(L40=0,0,IF(M40=0,0,MAX(M40-L40)))</f>
        <v>0</v>
      </c>
      <c r="P40" s="30">
        <f t="shared" si="72"/>
        <v>0</v>
      </c>
      <c r="Q40" s="30">
        <f t="shared" si="4"/>
        <v>0</v>
      </c>
      <c r="R40" s="2"/>
      <c r="S40" s="2"/>
      <c r="T40" s="2"/>
      <c r="U40" s="2"/>
      <c r="V40" s="2"/>
      <c r="W40" s="2"/>
      <c r="X40" s="2"/>
      <c r="Y40" s="2"/>
      <c r="Z40" s="2"/>
    </row>
    <row r="41" spans="1:26" ht="15" customHeight="1" x14ac:dyDescent="0.25">
      <c r="A41" s="25">
        <v>36</v>
      </c>
      <c r="B41" s="25"/>
      <c r="C41" s="25"/>
      <c r="D41" s="29"/>
      <c r="E41" s="29"/>
      <c r="F41" s="29"/>
      <c r="G41" s="30">
        <f t="shared" ref="G41:H41" si="73">IF(D41=0,0,IF(E41=0,0,MAX(E41-D41)))</f>
        <v>0</v>
      </c>
      <c r="H41" s="30">
        <f t="shared" si="73"/>
        <v>0</v>
      </c>
      <c r="I41" s="30">
        <f t="shared" si="1"/>
        <v>0</v>
      </c>
      <c r="J41" s="2"/>
      <c r="K41" s="31">
        <f t="shared" si="2"/>
        <v>0</v>
      </c>
      <c r="L41" s="29"/>
      <c r="M41" s="29"/>
      <c r="N41" s="29"/>
      <c r="O41" s="30">
        <f t="shared" ref="O41:P41" si="74">IF(L41=0,0,IF(M41=0,0,MAX(M41-L41)))</f>
        <v>0</v>
      </c>
      <c r="P41" s="30">
        <f t="shared" si="74"/>
        <v>0</v>
      </c>
      <c r="Q41" s="30">
        <f t="shared" si="4"/>
        <v>0</v>
      </c>
      <c r="R41" s="2"/>
      <c r="S41" s="2"/>
      <c r="T41" s="2"/>
      <c r="U41" s="2"/>
      <c r="V41" s="2"/>
      <c r="W41" s="2"/>
      <c r="X41" s="2"/>
      <c r="Y41" s="2"/>
      <c r="Z41" s="2"/>
    </row>
    <row r="42" spans="1:26" ht="15" customHeight="1" x14ac:dyDescent="0.25">
      <c r="A42" s="25">
        <v>37</v>
      </c>
      <c r="B42" s="25"/>
      <c r="C42" s="25"/>
      <c r="D42" s="29"/>
      <c r="E42" s="29"/>
      <c r="F42" s="29"/>
      <c r="G42" s="30">
        <f t="shared" ref="G42:H42" si="75">IF(D42=0,0,IF(E42=0,0,MAX(E42-D42)))</f>
        <v>0</v>
      </c>
      <c r="H42" s="30">
        <f t="shared" si="75"/>
        <v>0</v>
      </c>
      <c r="I42" s="30">
        <f t="shared" si="1"/>
        <v>0</v>
      </c>
      <c r="J42" s="2"/>
      <c r="K42" s="31">
        <f t="shared" si="2"/>
        <v>0</v>
      </c>
      <c r="L42" s="29"/>
      <c r="M42" s="29"/>
      <c r="N42" s="29"/>
      <c r="O42" s="30">
        <f t="shared" ref="O42:P42" si="76">IF(L42=0,0,IF(M42=0,0,MAX(M42-L42)))</f>
        <v>0</v>
      </c>
      <c r="P42" s="30">
        <f t="shared" si="76"/>
        <v>0</v>
      </c>
      <c r="Q42" s="30">
        <f t="shared" si="4"/>
        <v>0</v>
      </c>
      <c r="R42" s="2"/>
      <c r="S42" s="2"/>
      <c r="T42" s="2"/>
      <c r="U42" s="2"/>
      <c r="V42" s="2"/>
      <c r="W42" s="2"/>
      <c r="X42" s="2"/>
      <c r="Y42" s="2"/>
      <c r="Z42" s="2"/>
    </row>
    <row r="43" spans="1:26" ht="15" customHeight="1" x14ac:dyDescent="0.25">
      <c r="A43" s="25">
        <v>38</v>
      </c>
      <c r="B43" s="25"/>
      <c r="C43" s="25"/>
      <c r="D43" s="29"/>
      <c r="E43" s="29"/>
      <c r="F43" s="29"/>
      <c r="G43" s="30">
        <f t="shared" ref="G43:H43" si="77">IF(D43=0,0,IF(E43=0,0,MAX(E43-D43)))</f>
        <v>0</v>
      </c>
      <c r="H43" s="30">
        <f t="shared" si="77"/>
        <v>0</v>
      </c>
      <c r="I43" s="30">
        <f t="shared" si="1"/>
        <v>0</v>
      </c>
      <c r="J43" s="2"/>
      <c r="K43" s="31">
        <f t="shared" si="2"/>
        <v>0</v>
      </c>
      <c r="L43" s="29"/>
      <c r="M43" s="29"/>
      <c r="N43" s="29"/>
      <c r="O43" s="30">
        <f t="shared" ref="O43:P43" si="78">IF(L43=0,0,IF(M43=0,0,MAX(M43-L43)))</f>
        <v>0</v>
      </c>
      <c r="P43" s="30">
        <f t="shared" si="78"/>
        <v>0</v>
      </c>
      <c r="Q43" s="30">
        <f t="shared" si="4"/>
        <v>0</v>
      </c>
      <c r="R43" s="2"/>
      <c r="S43" s="2"/>
      <c r="T43" s="2"/>
      <c r="U43" s="2"/>
      <c r="V43" s="2"/>
      <c r="W43" s="2"/>
      <c r="X43" s="2"/>
      <c r="Y43" s="2"/>
      <c r="Z43" s="2"/>
    </row>
    <row r="44" spans="1:26" ht="15" customHeight="1" x14ac:dyDescent="0.25">
      <c r="A44" s="25">
        <v>39</v>
      </c>
      <c r="B44" s="25"/>
      <c r="C44" s="25"/>
      <c r="D44" s="29"/>
      <c r="E44" s="29"/>
      <c r="F44" s="29"/>
      <c r="G44" s="30">
        <f t="shared" ref="G44:H44" si="79">IF(D44=0,0,IF(E44=0,0,MAX(E44-D44)))</f>
        <v>0</v>
      </c>
      <c r="H44" s="30">
        <f t="shared" si="79"/>
        <v>0</v>
      </c>
      <c r="I44" s="30">
        <f t="shared" si="1"/>
        <v>0</v>
      </c>
      <c r="J44" s="2"/>
      <c r="K44" s="31">
        <f t="shared" si="2"/>
        <v>0</v>
      </c>
      <c r="L44" s="29"/>
      <c r="M44" s="29"/>
      <c r="N44" s="29"/>
      <c r="O44" s="30">
        <f t="shared" ref="O44:P44" si="80">IF(L44=0,0,IF(M44=0,0,MAX(M44-L44)))</f>
        <v>0</v>
      </c>
      <c r="P44" s="30">
        <f t="shared" si="80"/>
        <v>0</v>
      </c>
      <c r="Q44" s="30">
        <f t="shared" si="4"/>
        <v>0</v>
      </c>
      <c r="R44" s="2"/>
      <c r="S44" s="2"/>
      <c r="T44" s="2"/>
      <c r="U44" s="2"/>
      <c r="V44" s="2"/>
      <c r="W44" s="2"/>
      <c r="X44" s="2"/>
      <c r="Y44" s="2"/>
      <c r="Z44" s="2"/>
    </row>
    <row r="45" spans="1:26" ht="15" customHeight="1" x14ac:dyDescent="0.25">
      <c r="A45" s="25">
        <v>40</v>
      </c>
      <c r="B45" s="25"/>
      <c r="C45" s="25"/>
      <c r="D45" s="29"/>
      <c r="E45" s="29"/>
      <c r="F45" s="29"/>
      <c r="G45" s="30">
        <f t="shared" ref="G45:H45" si="81">IF(D45=0,0,IF(E45=0,0,MAX(E45-D45)))</f>
        <v>0</v>
      </c>
      <c r="H45" s="30">
        <f t="shared" si="81"/>
        <v>0</v>
      </c>
      <c r="I45" s="30">
        <f t="shared" si="1"/>
        <v>0</v>
      </c>
      <c r="J45" s="2"/>
      <c r="K45" s="31">
        <f t="shared" si="2"/>
        <v>0</v>
      </c>
      <c r="L45" s="29"/>
      <c r="M45" s="29"/>
      <c r="N45" s="29"/>
      <c r="O45" s="30">
        <f t="shared" ref="O45:P45" si="82">IF(L45=0,0,IF(M45=0,0,MAX(M45-L45)))</f>
        <v>0</v>
      </c>
      <c r="P45" s="30">
        <f t="shared" si="82"/>
        <v>0</v>
      </c>
      <c r="Q45" s="30">
        <f t="shared" si="4"/>
        <v>0</v>
      </c>
      <c r="R45" s="2"/>
      <c r="S45" s="2"/>
      <c r="T45" s="2"/>
      <c r="U45" s="2"/>
      <c r="V45" s="2"/>
      <c r="W45" s="2"/>
      <c r="X45" s="2"/>
      <c r="Y45" s="2"/>
      <c r="Z45" s="2"/>
    </row>
    <row r="46" spans="1:26" ht="15" customHeight="1" x14ac:dyDescent="0.25">
      <c r="A46" s="25">
        <v>41</v>
      </c>
      <c r="B46" s="25"/>
      <c r="C46" s="25"/>
      <c r="D46" s="29"/>
      <c r="E46" s="33"/>
      <c r="F46" s="33"/>
      <c r="G46" s="30">
        <f t="shared" ref="G46:H46" si="83">IF(D46=0,0,IF(E46=0,0,MAX(E46-D46)))</f>
        <v>0</v>
      </c>
      <c r="H46" s="30">
        <f t="shared" si="83"/>
        <v>0</v>
      </c>
      <c r="I46" s="30">
        <f t="shared" si="1"/>
        <v>0</v>
      </c>
      <c r="J46" s="2"/>
      <c r="K46" s="31">
        <f t="shared" si="2"/>
        <v>0</v>
      </c>
      <c r="L46" s="29"/>
      <c r="M46" s="33"/>
      <c r="N46" s="33"/>
      <c r="O46" s="30">
        <f t="shared" ref="O46:P46" si="84">IF(L46=0,0,IF(M46=0,0,MAX(M46-L46)))</f>
        <v>0</v>
      </c>
      <c r="P46" s="30">
        <f t="shared" si="84"/>
        <v>0</v>
      </c>
      <c r="Q46" s="30">
        <f t="shared" si="4"/>
        <v>0</v>
      </c>
      <c r="R46" s="2"/>
      <c r="S46" s="2"/>
      <c r="T46" s="2"/>
      <c r="U46" s="2"/>
      <c r="V46" s="2"/>
      <c r="W46" s="2"/>
      <c r="X46" s="2"/>
      <c r="Y46" s="2"/>
      <c r="Z46" s="2"/>
    </row>
    <row r="47" spans="1:26" ht="15" customHeight="1" x14ac:dyDescent="0.25">
      <c r="A47" s="25">
        <v>42</v>
      </c>
      <c r="B47" s="25"/>
      <c r="C47" s="25"/>
      <c r="D47" s="29"/>
      <c r="E47" s="33"/>
      <c r="F47" s="33"/>
      <c r="G47" s="30">
        <f t="shared" ref="G47:H47" si="85">IF(D47=0,0,IF(E47=0,0,MAX(E47-D47)))</f>
        <v>0</v>
      </c>
      <c r="H47" s="30">
        <f t="shared" si="85"/>
        <v>0</v>
      </c>
      <c r="I47" s="30">
        <f t="shared" si="1"/>
        <v>0</v>
      </c>
      <c r="J47" s="2"/>
      <c r="K47" s="31">
        <f t="shared" si="2"/>
        <v>0</v>
      </c>
      <c r="L47" s="29"/>
      <c r="M47" s="33"/>
      <c r="N47" s="33"/>
      <c r="O47" s="30">
        <f t="shared" ref="O47:P47" si="86">IF(L47=0,0,IF(M47=0,0,MAX(M47-L47)))</f>
        <v>0</v>
      </c>
      <c r="P47" s="30">
        <f t="shared" si="86"/>
        <v>0</v>
      </c>
      <c r="Q47" s="30">
        <f t="shared" si="4"/>
        <v>0</v>
      </c>
      <c r="R47" s="2"/>
      <c r="S47" s="2"/>
      <c r="T47" s="2"/>
      <c r="U47" s="2"/>
      <c r="V47" s="2"/>
      <c r="W47" s="2"/>
      <c r="X47" s="2"/>
      <c r="Y47" s="2"/>
      <c r="Z47" s="2"/>
    </row>
    <row r="48" spans="1:26" ht="15" customHeight="1" x14ac:dyDescent="0.25">
      <c r="A48" s="25">
        <v>43</v>
      </c>
      <c r="B48" s="25"/>
      <c r="C48" s="25"/>
      <c r="D48" s="29"/>
      <c r="E48" s="33"/>
      <c r="F48" s="33"/>
      <c r="G48" s="30">
        <f t="shared" ref="G48:H48" si="87">IF(D48=0,0,IF(E48=0,0,MAX(E48-D48)))</f>
        <v>0</v>
      </c>
      <c r="H48" s="30">
        <f t="shared" si="87"/>
        <v>0</v>
      </c>
      <c r="I48" s="30">
        <f t="shared" si="1"/>
        <v>0</v>
      </c>
      <c r="J48" s="2"/>
      <c r="K48" s="31">
        <f t="shared" si="2"/>
        <v>0</v>
      </c>
      <c r="L48" s="29"/>
      <c r="M48" s="33"/>
      <c r="N48" s="33"/>
      <c r="O48" s="30">
        <f t="shared" ref="O48:P48" si="88">IF(L48=0,0,IF(M48=0,0,MAX(M48-L48)))</f>
        <v>0</v>
      </c>
      <c r="P48" s="30">
        <f t="shared" si="88"/>
        <v>0</v>
      </c>
      <c r="Q48" s="30">
        <f t="shared" si="4"/>
        <v>0</v>
      </c>
      <c r="R48" s="2"/>
      <c r="S48" s="2"/>
      <c r="T48" s="2"/>
      <c r="U48" s="2"/>
      <c r="V48" s="2"/>
      <c r="W48" s="2"/>
      <c r="X48" s="2"/>
      <c r="Y48" s="2"/>
      <c r="Z48" s="2"/>
    </row>
    <row r="49" spans="1:26" ht="15" customHeight="1" x14ac:dyDescent="0.25">
      <c r="A49" s="25">
        <v>44</v>
      </c>
      <c r="B49" s="25"/>
      <c r="C49" s="25"/>
      <c r="D49" s="29"/>
      <c r="E49" s="33"/>
      <c r="F49" s="33"/>
      <c r="G49" s="30">
        <f t="shared" ref="G49:H49" si="89">IF(D49=0,0,IF(E49=0,0,MAX(E49-D49)))</f>
        <v>0</v>
      </c>
      <c r="H49" s="30">
        <f t="shared" si="89"/>
        <v>0</v>
      </c>
      <c r="I49" s="30">
        <f t="shared" si="1"/>
        <v>0</v>
      </c>
      <c r="J49" s="2"/>
      <c r="K49" s="31">
        <f t="shared" si="2"/>
        <v>0</v>
      </c>
      <c r="L49" s="29"/>
      <c r="M49" s="33"/>
      <c r="N49" s="33"/>
      <c r="O49" s="30">
        <f t="shared" ref="O49:P49" si="90">IF(L49=0,0,IF(M49=0,0,MAX(M49-L49)))</f>
        <v>0</v>
      </c>
      <c r="P49" s="30">
        <f t="shared" si="90"/>
        <v>0</v>
      </c>
      <c r="Q49" s="30">
        <f t="shared" si="4"/>
        <v>0</v>
      </c>
      <c r="R49" s="2"/>
      <c r="S49" s="2"/>
      <c r="T49" s="2"/>
      <c r="U49" s="2"/>
      <c r="V49" s="2"/>
      <c r="W49" s="2"/>
      <c r="X49" s="2"/>
      <c r="Y49" s="2"/>
      <c r="Z49" s="2"/>
    </row>
    <row r="50" spans="1:26" ht="15" customHeight="1" x14ac:dyDescent="0.25">
      <c r="A50" s="25">
        <v>45</v>
      </c>
      <c r="B50" s="25"/>
      <c r="C50" s="25"/>
      <c r="D50" s="29"/>
      <c r="E50" s="33"/>
      <c r="F50" s="33"/>
      <c r="G50" s="30">
        <f t="shared" ref="G50:H50" si="91">IF(D50=0,0,IF(E50=0,0,MAX(E50-D50)))</f>
        <v>0</v>
      </c>
      <c r="H50" s="30">
        <f t="shared" si="91"/>
        <v>0</v>
      </c>
      <c r="I50" s="30">
        <f t="shared" si="1"/>
        <v>0</v>
      </c>
      <c r="J50" s="2"/>
      <c r="K50" s="31">
        <f t="shared" si="2"/>
        <v>0</v>
      </c>
      <c r="L50" s="29"/>
      <c r="M50" s="33"/>
      <c r="N50" s="33"/>
      <c r="O50" s="30">
        <f t="shared" ref="O50:P50" si="92">IF(L50=0,0,IF(M50=0,0,MAX(M50-L50)))</f>
        <v>0</v>
      </c>
      <c r="P50" s="30">
        <f t="shared" si="92"/>
        <v>0</v>
      </c>
      <c r="Q50" s="30">
        <f t="shared" si="4"/>
        <v>0</v>
      </c>
      <c r="R50" s="2"/>
      <c r="S50" s="2"/>
      <c r="T50" s="2"/>
      <c r="U50" s="2"/>
      <c r="V50" s="2"/>
      <c r="W50" s="2"/>
      <c r="X50" s="2"/>
      <c r="Y50" s="2"/>
      <c r="Z50" s="2"/>
    </row>
    <row r="51" spans="1:26" ht="15" customHeight="1" x14ac:dyDescent="0.25">
      <c r="A51" s="25">
        <v>46</v>
      </c>
      <c r="B51" s="25"/>
      <c r="C51" s="25"/>
      <c r="D51" s="29"/>
      <c r="E51" s="33"/>
      <c r="F51" s="33"/>
      <c r="G51" s="30">
        <f t="shared" ref="G51:H51" si="93">IF(D51=0,0,IF(E51=0,0,MAX(E51-D51)))</f>
        <v>0</v>
      </c>
      <c r="H51" s="30">
        <f t="shared" si="93"/>
        <v>0</v>
      </c>
      <c r="I51" s="30">
        <f t="shared" si="1"/>
        <v>0</v>
      </c>
      <c r="J51" s="2"/>
      <c r="K51" s="31">
        <f t="shared" si="2"/>
        <v>0</v>
      </c>
      <c r="L51" s="29"/>
      <c r="M51" s="33"/>
      <c r="N51" s="33"/>
      <c r="O51" s="30">
        <f t="shared" ref="O51:P51" si="94">IF(L51=0,0,IF(M51=0,0,MAX(M51-L51)))</f>
        <v>0</v>
      </c>
      <c r="P51" s="30">
        <f t="shared" si="94"/>
        <v>0</v>
      </c>
      <c r="Q51" s="30">
        <f t="shared" si="4"/>
        <v>0</v>
      </c>
      <c r="R51" s="2"/>
      <c r="S51" s="2"/>
      <c r="T51" s="2"/>
      <c r="U51" s="2"/>
      <c r="V51" s="2"/>
      <c r="W51" s="2"/>
      <c r="X51" s="2"/>
      <c r="Y51" s="2"/>
      <c r="Z51" s="2"/>
    </row>
    <row r="52" spans="1:26" ht="15" customHeight="1" x14ac:dyDescent="0.25">
      <c r="A52" s="25">
        <v>47</v>
      </c>
      <c r="B52" s="25"/>
      <c r="C52" s="25"/>
      <c r="D52" s="29"/>
      <c r="E52" s="33"/>
      <c r="F52" s="33"/>
      <c r="G52" s="30">
        <f t="shared" ref="G52:H52" si="95">IF(D52=0,0,IF(E52=0,0,MAX(E52-D52)))</f>
        <v>0</v>
      </c>
      <c r="H52" s="30">
        <f t="shared" si="95"/>
        <v>0</v>
      </c>
      <c r="I52" s="30">
        <f t="shared" si="1"/>
        <v>0</v>
      </c>
      <c r="J52" s="2"/>
      <c r="K52" s="31">
        <f t="shared" si="2"/>
        <v>0</v>
      </c>
      <c r="L52" s="29"/>
      <c r="M52" s="33"/>
      <c r="N52" s="33"/>
      <c r="O52" s="30">
        <f t="shared" ref="O52:P52" si="96">IF(L52=0,0,IF(M52=0,0,MAX(M52-L52)))</f>
        <v>0</v>
      </c>
      <c r="P52" s="30">
        <f t="shared" si="96"/>
        <v>0</v>
      </c>
      <c r="Q52" s="30">
        <f t="shared" si="4"/>
        <v>0</v>
      </c>
      <c r="R52" s="2"/>
      <c r="S52" s="2"/>
      <c r="T52" s="2"/>
      <c r="U52" s="2"/>
      <c r="V52" s="2"/>
      <c r="W52" s="2"/>
      <c r="X52" s="2"/>
      <c r="Y52" s="2"/>
      <c r="Z52" s="2"/>
    </row>
    <row r="53" spans="1:26" ht="15" customHeight="1" x14ac:dyDescent="0.25">
      <c r="A53" s="25">
        <v>48</v>
      </c>
      <c r="B53" s="25"/>
      <c r="C53" s="25"/>
      <c r="D53" s="29"/>
      <c r="E53" s="33"/>
      <c r="F53" s="33"/>
      <c r="G53" s="30">
        <f t="shared" ref="G53:H53" si="97">IF(D53=0,0,IF(E53=0,0,MAX(E53-D53)))</f>
        <v>0</v>
      </c>
      <c r="H53" s="30">
        <f t="shared" si="97"/>
        <v>0</v>
      </c>
      <c r="I53" s="30">
        <f t="shared" si="1"/>
        <v>0</v>
      </c>
      <c r="J53" s="2"/>
      <c r="K53" s="31">
        <f t="shared" si="2"/>
        <v>0</v>
      </c>
      <c r="L53" s="29"/>
      <c r="M53" s="33"/>
      <c r="N53" s="33"/>
      <c r="O53" s="30">
        <f t="shared" ref="O53:P53" si="98">IF(L53=0,0,IF(M53=0,0,MAX(M53-L53)))</f>
        <v>0</v>
      </c>
      <c r="P53" s="30">
        <f t="shared" si="98"/>
        <v>0</v>
      </c>
      <c r="Q53" s="30">
        <f t="shared" si="4"/>
        <v>0</v>
      </c>
      <c r="R53" s="2"/>
      <c r="S53" s="2"/>
      <c r="T53" s="2"/>
      <c r="U53" s="2"/>
      <c r="V53" s="2"/>
      <c r="W53" s="2"/>
      <c r="X53" s="2"/>
      <c r="Y53" s="2"/>
      <c r="Z53" s="2"/>
    </row>
    <row r="54" spans="1:26" ht="15" customHeight="1" x14ac:dyDescent="0.25">
      <c r="A54" s="25">
        <v>49</v>
      </c>
      <c r="B54" s="25"/>
      <c r="C54" s="25"/>
      <c r="D54" s="29"/>
      <c r="E54" s="33"/>
      <c r="F54" s="33"/>
      <c r="G54" s="30">
        <f t="shared" ref="G54:H54" si="99">IF(D54=0,0,IF(E54=0,0,MAX(E54-D54)))</f>
        <v>0</v>
      </c>
      <c r="H54" s="30">
        <f t="shared" si="99"/>
        <v>0</v>
      </c>
      <c r="I54" s="30">
        <f t="shared" si="1"/>
        <v>0</v>
      </c>
      <c r="J54" s="2"/>
      <c r="K54" s="31">
        <f t="shared" si="2"/>
        <v>0</v>
      </c>
      <c r="L54" s="29"/>
      <c r="M54" s="33"/>
      <c r="N54" s="33"/>
      <c r="O54" s="30">
        <f t="shared" ref="O54:P54" si="100">IF(L54=0,0,IF(M54=0,0,MAX(M54-L54)))</f>
        <v>0</v>
      </c>
      <c r="P54" s="30">
        <f t="shared" si="100"/>
        <v>0</v>
      </c>
      <c r="Q54" s="30">
        <f t="shared" si="4"/>
        <v>0</v>
      </c>
      <c r="R54" s="2"/>
      <c r="S54" s="2"/>
      <c r="T54" s="2"/>
      <c r="U54" s="2"/>
      <c r="V54" s="2"/>
      <c r="W54" s="2"/>
      <c r="X54" s="2"/>
      <c r="Y54" s="2"/>
      <c r="Z54" s="2"/>
    </row>
    <row r="55" spans="1:26" ht="15" customHeight="1" x14ac:dyDescent="0.25">
      <c r="A55" s="25">
        <v>50</v>
      </c>
      <c r="B55" s="25"/>
      <c r="C55" s="25"/>
      <c r="D55" s="29"/>
      <c r="E55" s="33"/>
      <c r="F55" s="33"/>
      <c r="G55" s="30">
        <f t="shared" ref="G55:H55" si="101">IF(D55=0,0,IF(E55=0,0,MAX(E55-D55)))</f>
        <v>0</v>
      </c>
      <c r="H55" s="30">
        <f t="shared" si="101"/>
        <v>0</v>
      </c>
      <c r="I55" s="30">
        <f t="shared" si="1"/>
        <v>0</v>
      </c>
      <c r="J55" s="2"/>
      <c r="K55" s="31">
        <f t="shared" si="2"/>
        <v>0</v>
      </c>
      <c r="L55" s="29"/>
      <c r="M55" s="33"/>
      <c r="N55" s="33"/>
      <c r="O55" s="30">
        <f t="shared" ref="O55:P55" si="102">IF(L55=0,0,IF(M55=0,0,MAX(M55-L55)))</f>
        <v>0</v>
      </c>
      <c r="P55" s="30">
        <f t="shared" si="102"/>
        <v>0</v>
      </c>
      <c r="Q55" s="30">
        <f t="shared" si="4"/>
        <v>0</v>
      </c>
      <c r="R55" s="2"/>
      <c r="S55" s="2"/>
      <c r="T55" s="2"/>
      <c r="U55" s="2"/>
      <c r="V55" s="2"/>
      <c r="W55" s="2"/>
      <c r="X55" s="2"/>
      <c r="Y55" s="2"/>
      <c r="Z55" s="2"/>
    </row>
    <row r="56" spans="1:26" ht="15" customHeight="1" x14ac:dyDescent="0.25">
      <c r="C56" s="15"/>
      <c r="D56" s="15"/>
      <c r="G56" s="34"/>
      <c r="H56" s="34"/>
      <c r="I56" s="34"/>
      <c r="J56" s="2"/>
      <c r="K56" s="15"/>
      <c r="O56" s="34"/>
      <c r="P56" s="34"/>
      <c r="Q56" s="34"/>
      <c r="R56" s="2"/>
      <c r="S56" s="2"/>
      <c r="T56" s="2"/>
      <c r="U56" s="2"/>
      <c r="V56" s="2"/>
      <c r="W56" s="2"/>
      <c r="X56" s="2"/>
      <c r="Y56" s="2"/>
      <c r="Z56" s="2"/>
    </row>
    <row r="57" spans="1:26" ht="15" customHeight="1" x14ac:dyDescent="0.25">
      <c r="C57" s="15"/>
      <c r="D57" s="15"/>
      <c r="G57" s="34"/>
      <c r="H57" s="34"/>
      <c r="I57" s="34"/>
      <c r="J57" s="2"/>
      <c r="K57" s="15"/>
      <c r="O57" s="34"/>
      <c r="P57" s="34"/>
      <c r="Q57" s="34"/>
      <c r="R57" s="2"/>
      <c r="S57" s="2"/>
      <c r="T57" s="2"/>
      <c r="U57" s="2"/>
      <c r="V57" s="2"/>
      <c r="W57" s="2"/>
      <c r="X57" s="2"/>
      <c r="Y57" s="2"/>
      <c r="Z57" s="2"/>
    </row>
    <row r="58" spans="1:26" ht="15" customHeight="1" x14ac:dyDescent="0.25">
      <c r="C58" s="15"/>
      <c r="D58" s="15"/>
      <c r="J58" s="2"/>
      <c r="K58" s="15"/>
      <c r="R58" s="2"/>
      <c r="S58" s="2"/>
      <c r="T58" s="2"/>
      <c r="U58" s="2"/>
      <c r="V58" s="2"/>
      <c r="W58" s="2"/>
      <c r="X58" s="2"/>
      <c r="Y58" s="2"/>
      <c r="Z58" s="2"/>
    </row>
    <row r="59" spans="1:26" x14ac:dyDescent="0.25">
      <c r="C59" s="35" t="s">
        <v>127</v>
      </c>
      <c r="D59" s="36"/>
      <c r="E59" s="36"/>
      <c r="F59" s="36"/>
      <c r="G59" s="36"/>
      <c r="H59" s="36"/>
      <c r="I59" s="37"/>
      <c r="J59" s="2"/>
      <c r="K59" s="38" t="s">
        <v>128</v>
      </c>
      <c r="L59" s="39"/>
      <c r="M59" s="39"/>
      <c r="N59" s="39"/>
      <c r="O59" s="39"/>
      <c r="P59" s="39"/>
      <c r="Q59" s="40"/>
      <c r="R59" s="2"/>
      <c r="S59" s="2"/>
      <c r="T59" s="2"/>
      <c r="U59" s="2"/>
      <c r="V59" s="2"/>
      <c r="W59" s="2"/>
      <c r="X59" s="2"/>
      <c r="Y59" s="2"/>
      <c r="Z59" s="2"/>
    </row>
    <row r="60" spans="1:26" ht="45" customHeight="1" x14ac:dyDescent="0.25">
      <c r="A60" s="23" t="s">
        <v>106</v>
      </c>
      <c r="B60" s="23" t="s">
        <v>107</v>
      </c>
      <c r="C60" s="23" t="s">
        <v>108</v>
      </c>
      <c r="D60" s="24" t="str">
        <f t="shared" ref="D60:I60" si="103">D$5</f>
        <v>Fecha de siembra</v>
      </c>
      <c r="E60" s="24" t="str">
        <f t="shared" si="103"/>
        <v>Fecha de espigazón</v>
      </c>
      <c r="F60" s="24" t="str">
        <f t="shared" si="103"/>
        <v>Fecha de madurez</v>
      </c>
      <c r="G60" s="24" t="str">
        <f t="shared" si="103"/>
        <v>Días Siembra-Espigazón</v>
      </c>
      <c r="H60" s="24" t="str">
        <f t="shared" si="103"/>
        <v>Días Espigazón-Madurez</v>
      </c>
      <c r="I60" s="24" t="str">
        <f t="shared" si="103"/>
        <v>Días Siembra-Madurez</v>
      </c>
      <c r="J60" s="2"/>
      <c r="K60" s="23" t="s">
        <v>108</v>
      </c>
      <c r="L60" s="24" t="str">
        <f t="shared" ref="L60:Q60" si="104">L$5</f>
        <v>Fecha de siembra</v>
      </c>
      <c r="M60" s="24" t="str">
        <f t="shared" si="104"/>
        <v>Fecha de espigazón</v>
      </c>
      <c r="N60" s="24" t="str">
        <f t="shared" si="104"/>
        <v>Fecha de madurez</v>
      </c>
      <c r="O60" s="24" t="str">
        <f t="shared" si="104"/>
        <v>Días Siembra-Espigazón</v>
      </c>
      <c r="P60" s="24" t="str">
        <f t="shared" si="104"/>
        <v>Días Espigazón-Madurez</v>
      </c>
      <c r="Q60" s="24" t="str">
        <f t="shared" si="104"/>
        <v>Días Siembra-Madurez</v>
      </c>
      <c r="R60" s="2"/>
      <c r="S60" s="2"/>
      <c r="T60" s="2"/>
      <c r="U60" s="2"/>
      <c r="V60" s="2"/>
      <c r="W60" s="2"/>
      <c r="X60" s="2"/>
      <c r="Y60" s="2"/>
      <c r="Z60" s="2"/>
    </row>
    <row r="61" spans="1:26" ht="15" customHeight="1" x14ac:dyDescent="0.25">
      <c r="A61" s="25">
        <v>1</v>
      </c>
      <c r="B61" s="25"/>
      <c r="C61" s="326" t="s">
        <v>139</v>
      </c>
      <c r="D61" s="28"/>
      <c r="E61" s="28"/>
      <c r="F61" s="29"/>
      <c r="G61" s="30">
        <f t="shared" ref="G61:H61" si="105">IF(D61=0,0,IF(E61=0,0,MAX(E61-D61)))</f>
        <v>0</v>
      </c>
      <c r="H61" s="30">
        <f t="shared" si="105"/>
        <v>0</v>
      </c>
      <c r="I61" s="30">
        <f t="shared" ref="I61:I110" si="106">IF(F61=0,0,IF(D61=0,0,MAX(F61-D61)))</f>
        <v>0</v>
      </c>
      <c r="J61" s="2"/>
      <c r="K61" s="31" t="str">
        <f t="shared" ref="K61:K110" si="107">C61</f>
        <v>ACA 602</v>
      </c>
      <c r="L61" s="321">
        <v>44370</v>
      </c>
      <c r="M61" s="328">
        <v>44451</v>
      </c>
      <c r="N61" s="328">
        <v>44495</v>
      </c>
      <c r="O61" s="30">
        <f t="shared" ref="O61:P61" si="108">IF(L61=0,0,IF(M61=0,0,MAX(M61-L61)))</f>
        <v>81</v>
      </c>
      <c r="P61" s="30">
        <f t="shared" si="108"/>
        <v>44</v>
      </c>
      <c r="Q61" s="30">
        <f t="shared" ref="Q61:Q110" si="109">IF(L61=0,0,IF(N61=0,0,MAX(N61-L61)))</f>
        <v>125</v>
      </c>
      <c r="R61" s="2"/>
      <c r="S61" s="2"/>
      <c r="T61" s="2"/>
      <c r="U61" s="2"/>
      <c r="V61" s="2"/>
      <c r="W61" s="2"/>
      <c r="X61" s="2"/>
      <c r="Y61" s="2"/>
      <c r="Z61" s="2"/>
    </row>
    <row r="62" spans="1:26" ht="15" customHeight="1" x14ac:dyDescent="0.25">
      <c r="A62" s="25">
        <v>2</v>
      </c>
      <c r="B62" s="25"/>
      <c r="C62" s="327" t="s">
        <v>140</v>
      </c>
      <c r="D62" s="28"/>
      <c r="E62" s="28"/>
      <c r="F62" s="29"/>
      <c r="G62" s="30">
        <f t="shared" ref="G62:H62" si="110">IF(D62=0,0,IF(E62=0,0,MAX(E62-D62)))</f>
        <v>0</v>
      </c>
      <c r="H62" s="30">
        <f t="shared" si="110"/>
        <v>0</v>
      </c>
      <c r="I62" s="30">
        <f t="shared" si="106"/>
        <v>0</v>
      </c>
      <c r="J62" s="2"/>
      <c r="K62" s="31" t="str">
        <f t="shared" si="107"/>
        <v>ACA 604</v>
      </c>
      <c r="L62" s="321">
        <v>44370</v>
      </c>
      <c r="M62" s="328">
        <v>44451</v>
      </c>
      <c r="N62" s="328">
        <v>44496</v>
      </c>
      <c r="O62" s="30">
        <f t="shared" ref="O62:P62" si="111">IF(L62=0,0,IF(M62=0,0,MAX(M62-L62)))</f>
        <v>81</v>
      </c>
      <c r="P62" s="30">
        <f t="shared" si="111"/>
        <v>45</v>
      </c>
      <c r="Q62" s="30">
        <f t="shared" si="109"/>
        <v>126</v>
      </c>
      <c r="R62" s="2"/>
      <c r="S62" s="2"/>
      <c r="T62" s="2"/>
      <c r="U62" s="2"/>
      <c r="V62" s="2"/>
      <c r="W62" s="2"/>
      <c r="X62" s="2"/>
      <c r="Y62" s="2"/>
      <c r="Z62" s="2"/>
    </row>
    <row r="63" spans="1:26" ht="15" customHeight="1" x14ac:dyDescent="0.25">
      <c r="A63" s="25">
        <v>3</v>
      </c>
      <c r="B63" s="25"/>
      <c r="C63" s="320" t="s">
        <v>134</v>
      </c>
      <c r="D63" s="28"/>
      <c r="E63" s="28"/>
      <c r="F63" s="29"/>
      <c r="G63" s="30">
        <f t="shared" ref="G63:H63" si="112">IF(D63=0,0,IF(E63=0,0,MAX(E63-D63)))</f>
        <v>0</v>
      </c>
      <c r="H63" s="30">
        <f t="shared" si="112"/>
        <v>0</v>
      </c>
      <c r="I63" s="30">
        <f t="shared" si="106"/>
        <v>0</v>
      </c>
      <c r="J63" s="2"/>
      <c r="K63" s="31" t="str">
        <f t="shared" si="107"/>
        <v xml:space="preserve"> SAUCE</v>
      </c>
      <c r="L63" s="321">
        <v>44370</v>
      </c>
      <c r="M63" s="328">
        <v>44459</v>
      </c>
      <c r="N63" s="328">
        <v>44501</v>
      </c>
      <c r="O63" s="30">
        <f t="shared" ref="O63:P63" si="113">IF(L63=0,0,IF(M63=0,0,MAX(M63-L63)))</f>
        <v>89</v>
      </c>
      <c r="P63" s="30">
        <f t="shared" si="113"/>
        <v>42</v>
      </c>
      <c r="Q63" s="30">
        <f t="shared" si="109"/>
        <v>131</v>
      </c>
      <c r="R63" s="2"/>
      <c r="S63" s="2"/>
      <c r="T63" s="2"/>
      <c r="U63" s="2"/>
      <c r="V63" s="2"/>
      <c r="W63" s="2"/>
      <c r="X63" s="2"/>
      <c r="Y63" s="2"/>
      <c r="Z63" s="2"/>
    </row>
    <row r="64" spans="1:26" ht="15" customHeight="1" x14ac:dyDescent="0.25">
      <c r="A64" s="25">
        <v>4</v>
      </c>
      <c r="B64" s="25"/>
      <c r="C64" s="327" t="s">
        <v>122</v>
      </c>
      <c r="D64" s="28"/>
      <c r="E64" s="28"/>
      <c r="F64" s="29"/>
      <c r="G64" s="30">
        <f t="shared" ref="G64:H64" si="114">IF(D64=0,0,IF(E64=0,0,MAX(E64-D64)))</f>
        <v>0</v>
      </c>
      <c r="H64" s="30">
        <f t="shared" si="114"/>
        <v>0</v>
      </c>
      <c r="I64" s="30">
        <f t="shared" si="106"/>
        <v>0</v>
      </c>
      <c r="J64" s="2"/>
      <c r="K64" s="31" t="str">
        <f t="shared" si="107"/>
        <v>GUAYABO</v>
      </c>
      <c r="L64" s="321">
        <v>44370</v>
      </c>
      <c r="M64" s="328">
        <v>44463</v>
      </c>
      <c r="N64" s="328">
        <v>44501</v>
      </c>
      <c r="O64" s="30">
        <f t="shared" ref="O64:P64" si="115">IF(L64=0,0,IF(M64=0,0,MAX(M64-L64)))</f>
        <v>93</v>
      </c>
      <c r="P64" s="30">
        <f t="shared" si="115"/>
        <v>38</v>
      </c>
      <c r="Q64" s="30">
        <f t="shared" si="109"/>
        <v>131</v>
      </c>
      <c r="R64" s="2"/>
      <c r="S64" s="2"/>
      <c r="T64" s="2"/>
      <c r="U64" s="2"/>
      <c r="V64" s="2"/>
      <c r="W64" s="2"/>
      <c r="X64" s="2"/>
      <c r="Y64" s="2"/>
      <c r="Z64" s="2"/>
    </row>
    <row r="65" spans="1:26" ht="15" customHeight="1" x14ac:dyDescent="0.25">
      <c r="A65" s="25">
        <v>5</v>
      </c>
      <c r="B65" s="25"/>
      <c r="C65" s="320" t="s">
        <v>386</v>
      </c>
      <c r="D65" s="28"/>
      <c r="E65" s="28"/>
      <c r="F65" s="29"/>
      <c r="G65" s="30">
        <f t="shared" ref="G65:H65" si="116">IF(D65=0,0,IF(E65=0,0,MAX(E65-D65)))</f>
        <v>0</v>
      </c>
      <c r="H65" s="30">
        <f t="shared" si="116"/>
        <v>0</v>
      </c>
      <c r="I65" s="30">
        <f t="shared" si="106"/>
        <v>0</v>
      </c>
      <c r="J65" s="2"/>
      <c r="K65" s="31" t="str">
        <f t="shared" si="107"/>
        <v>Klein Cien años</v>
      </c>
      <c r="L65" s="321">
        <v>44370</v>
      </c>
      <c r="M65" s="328">
        <v>44466</v>
      </c>
      <c r="N65" s="328">
        <v>44506</v>
      </c>
      <c r="O65" s="30">
        <f t="shared" ref="O65:P65" si="117">IF(L65=0,0,IF(M65=0,0,MAX(M65-L65)))</f>
        <v>96</v>
      </c>
      <c r="P65" s="30">
        <f t="shared" si="117"/>
        <v>40</v>
      </c>
      <c r="Q65" s="30">
        <f t="shared" si="109"/>
        <v>136</v>
      </c>
      <c r="R65" s="2"/>
      <c r="S65" s="2"/>
      <c r="T65" s="2"/>
      <c r="U65" s="2"/>
      <c r="V65" s="2"/>
      <c r="W65" s="2"/>
      <c r="X65" s="2"/>
      <c r="Y65" s="2"/>
      <c r="Z65" s="2"/>
    </row>
    <row r="66" spans="1:26" ht="15" customHeight="1" x14ac:dyDescent="0.25">
      <c r="A66" s="25">
        <v>6</v>
      </c>
      <c r="B66" s="25"/>
      <c r="C66" s="320" t="s">
        <v>387</v>
      </c>
      <c r="D66" s="28"/>
      <c r="E66" s="28"/>
      <c r="F66" s="29"/>
      <c r="G66" s="30">
        <f t="shared" ref="G66:H66" si="118">IF(D66=0,0,IF(E66=0,0,MAX(E66-D66)))</f>
        <v>0</v>
      </c>
      <c r="H66" s="30">
        <f t="shared" si="118"/>
        <v>0</v>
      </c>
      <c r="I66" s="30">
        <f t="shared" si="106"/>
        <v>0</v>
      </c>
      <c r="J66" s="2"/>
      <c r="K66" s="31" t="str">
        <f t="shared" si="107"/>
        <v>Klein Geminis</v>
      </c>
      <c r="L66" s="321">
        <v>44370</v>
      </c>
      <c r="M66" s="328">
        <v>44466</v>
      </c>
      <c r="N66" s="328">
        <v>44506</v>
      </c>
      <c r="O66" s="30">
        <f t="shared" ref="O66:P66" si="119">IF(L66=0,0,IF(M66=0,0,MAX(M66-L66)))</f>
        <v>96</v>
      </c>
      <c r="P66" s="30">
        <f t="shared" si="119"/>
        <v>40</v>
      </c>
      <c r="Q66" s="30">
        <f t="shared" si="109"/>
        <v>136</v>
      </c>
      <c r="R66" s="2"/>
      <c r="S66" s="2"/>
      <c r="T66" s="2"/>
      <c r="U66" s="2"/>
      <c r="V66" s="2"/>
      <c r="W66" s="2"/>
      <c r="X66" s="2"/>
      <c r="Y66" s="2"/>
      <c r="Z66" s="2"/>
    </row>
    <row r="67" spans="1:26" ht="15" customHeight="1" x14ac:dyDescent="0.25">
      <c r="A67" s="25">
        <v>7</v>
      </c>
      <c r="B67" s="25"/>
      <c r="C67" s="327" t="s">
        <v>388</v>
      </c>
      <c r="D67" s="28"/>
      <c r="E67" s="28"/>
      <c r="F67" s="29"/>
      <c r="G67" s="30">
        <f t="shared" ref="G67:H67" si="120">IF(D67=0,0,IF(E67=0,0,MAX(E67-D67)))</f>
        <v>0</v>
      </c>
      <c r="H67" s="30">
        <f t="shared" si="120"/>
        <v>0</v>
      </c>
      <c r="I67" s="30">
        <f t="shared" si="106"/>
        <v>0</v>
      </c>
      <c r="J67" s="2"/>
      <c r="K67" s="31" t="str">
        <f t="shared" si="107"/>
        <v>Klein Minerva</v>
      </c>
      <c r="L67" s="321">
        <v>44370</v>
      </c>
      <c r="M67" s="328">
        <v>44468</v>
      </c>
      <c r="N67" s="328">
        <v>44505</v>
      </c>
      <c r="O67" s="30">
        <f t="shared" ref="O67:P67" si="121">IF(L67=0,0,IF(M67=0,0,MAX(M67-L67)))</f>
        <v>98</v>
      </c>
      <c r="P67" s="30">
        <f t="shared" si="121"/>
        <v>37</v>
      </c>
      <c r="Q67" s="30">
        <f t="shared" si="109"/>
        <v>135</v>
      </c>
      <c r="R67" s="2"/>
      <c r="S67" s="2"/>
      <c r="T67" s="2"/>
      <c r="U67" s="2"/>
      <c r="V67" s="2"/>
      <c r="W67" s="2"/>
      <c r="X67" s="2"/>
      <c r="Y67" s="2"/>
      <c r="Z67" s="2"/>
    </row>
    <row r="68" spans="1:26" ht="15" customHeight="1" x14ac:dyDescent="0.25">
      <c r="A68" s="25">
        <v>8</v>
      </c>
      <c r="B68" s="25"/>
      <c r="C68" s="27"/>
      <c r="D68" s="28"/>
      <c r="E68" s="28"/>
      <c r="F68" s="29"/>
      <c r="G68" s="30">
        <f t="shared" ref="G68:H68" si="122">IF(D68=0,0,IF(E68=0,0,MAX(E68-D68)))</f>
        <v>0</v>
      </c>
      <c r="H68" s="30">
        <f t="shared" si="122"/>
        <v>0</v>
      </c>
      <c r="I68" s="30">
        <f t="shared" si="106"/>
        <v>0</v>
      </c>
      <c r="J68" s="2"/>
      <c r="K68" s="31">
        <f t="shared" si="107"/>
        <v>0</v>
      </c>
      <c r="L68" s="29"/>
      <c r="M68" s="33"/>
      <c r="N68" s="29"/>
      <c r="O68" s="30">
        <f t="shared" ref="O68:P68" si="123">IF(L68=0,0,IF(M68=0,0,MAX(M68-L68)))</f>
        <v>0</v>
      </c>
      <c r="P68" s="30">
        <f t="shared" si="123"/>
        <v>0</v>
      </c>
      <c r="Q68" s="30">
        <f t="shared" si="109"/>
        <v>0</v>
      </c>
      <c r="R68" s="2"/>
      <c r="S68" s="2"/>
      <c r="T68" s="2"/>
      <c r="U68" s="2"/>
      <c r="V68" s="2"/>
      <c r="W68" s="2"/>
      <c r="X68" s="2"/>
      <c r="Y68" s="2"/>
      <c r="Z68" s="2"/>
    </row>
    <row r="69" spans="1:26" ht="15" customHeight="1" x14ac:dyDescent="0.25">
      <c r="A69" s="25">
        <v>9</v>
      </c>
      <c r="B69" s="25"/>
      <c r="C69" s="27"/>
      <c r="D69" s="28"/>
      <c r="E69" s="28"/>
      <c r="F69" s="29"/>
      <c r="G69" s="30">
        <f t="shared" ref="G69:H69" si="124">IF(D69=0,0,IF(E69=0,0,MAX(E69-D69)))</f>
        <v>0</v>
      </c>
      <c r="H69" s="30">
        <f t="shared" si="124"/>
        <v>0</v>
      </c>
      <c r="I69" s="30">
        <f t="shared" si="106"/>
        <v>0</v>
      </c>
      <c r="J69" s="2"/>
      <c r="K69" s="31">
        <f t="shared" si="107"/>
        <v>0</v>
      </c>
      <c r="L69" s="29"/>
      <c r="M69" s="33"/>
      <c r="N69" s="29"/>
      <c r="O69" s="30">
        <f t="shared" ref="O69:P69" si="125">IF(L69=0,0,IF(M69=0,0,MAX(M69-L69)))</f>
        <v>0</v>
      </c>
      <c r="P69" s="30">
        <f t="shared" si="125"/>
        <v>0</v>
      </c>
      <c r="Q69" s="30">
        <f t="shared" si="109"/>
        <v>0</v>
      </c>
      <c r="R69" s="2"/>
      <c r="S69" s="2"/>
      <c r="T69" s="2"/>
      <c r="U69" s="2"/>
      <c r="V69" s="2"/>
      <c r="W69" s="2"/>
      <c r="X69" s="2"/>
      <c r="Y69" s="2"/>
      <c r="Z69" s="2"/>
    </row>
    <row r="70" spans="1:26" ht="15" customHeight="1" x14ac:dyDescent="0.25">
      <c r="A70" s="25">
        <v>10</v>
      </c>
      <c r="B70" s="25"/>
      <c r="C70" s="27"/>
      <c r="D70" s="28"/>
      <c r="E70" s="28"/>
      <c r="F70" s="29"/>
      <c r="G70" s="30">
        <f t="shared" ref="G70:H70" si="126">IF(D70=0,0,IF(E70=0,0,MAX(E70-D70)))</f>
        <v>0</v>
      </c>
      <c r="H70" s="30">
        <f t="shared" si="126"/>
        <v>0</v>
      </c>
      <c r="I70" s="30">
        <f t="shared" si="106"/>
        <v>0</v>
      </c>
      <c r="J70" s="2"/>
      <c r="K70" s="31">
        <f t="shared" si="107"/>
        <v>0</v>
      </c>
      <c r="L70" s="29"/>
      <c r="M70" s="33"/>
      <c r="N70" s="29"/>
      <c r="O70" s="30">
        <f t="shared" ref="O70:P70" si="127">IF(L70=0,0,IF(M70=0,0,MAX(M70-L70)))</f>
        <v>0</v>
      </c>
      <c r="P70" s="30">
        <f t="shared" si="127"/>
        <v>0</v>
      </c>
      <c r="Q70" s="30">
        <f t="shared" si="109"/>
        <v>0</v>
      </c>
      <c r="R70" s="2"/>
      <c r="S70" s="2"/>
      <c r="T70" s="2"/>
      <c r="U70" s="2"/>
      <c r="V70" s="2"/>
      <c r="W70" s="2"/>
      <c r="X70" s="2"/>
      <c r="Y70" s="2"/>
      <c r="Z70" s="2"/>
    </row>
    <row r="71" spans="1:26" ht="15" customHeight="1" x14ac:dyDescent="0.25">
      <c r="A71" s="25">
        <v>11</v>
      </c>
      <c r="B71" s="25"/>
      <c r="C71" s="27"/>
      <c r="D71" s="28"/>
      <c r="E71" s="28"/>
      <c r="F71" s="29"/>
      <c r="G71" s="30">
        <f t="shared" ref="G71:H71" si="128">IF(D71=0,0,IF(E71=0,0,MAX(E71-D71)))</f>
        <v>0</v>
      </c>
      <c r="H71" s="30">
        <f t="shared" si="128"/>
        <v>0</v>
      </c>
      <c r="I71" s="30">
        <f t="shared" si="106"/>
        <v>0</v>
      </c>
      <c r="J71" s="2"/>
      <c r="K71" s="31">
        <f t="shared" si="107"/>
        <v>0</v>
      </c>
      <c r="L71" s="29"/>
      <c r="M71" s="33"/>
      <c r="N71" s="29"/>
      <c r="O71" s="30">
        <f t="shared" ref="O71:P71" si="129">IF(L71=0,0,IF(M71=0,0,MAX(M71-L71)))</f>
        <v>0</v>
      </c>
      <c r="P71" s="30">
        <f t="shared" si="129"/>
        <v>0</v>
      </c>
      <c r="Q71" s="30">
        <f t="shared" si="109"/>
        <v>0</v>
      </c>
      <c r="R71" s="2"/>
      <c r="S71" s="2"/>
      <c r="T71" s="2"/>
      <c r="U71" s="2"/>
      <c r="V71" s="2"/>
      <c r="W71" s="2"/>
      <c r="X71" s="2"/>
      <c r="Y71" s="2"/>
      <c r="Z71" s="2"/>
    </row>
    <row r="72" spans="1:26" ht="15" customHeight="1" x14ac:dyDescent="0.25">
      <c r="A72" s="25">
        <v>12</v>
      </c>
      <c r="B72" s="25"/>
      <c r="C72" s="27"/>
      <c r="D72" s="28"/>
      <c r="E72" s="28"/>
      <c r="F72" s="29"/>
      <c r="G72" s="30">
        <f t="shared" ref="G72:H72" si="130">IF(D72=0,0,IF(E72=0,0,MAX(E72-D72)))</f>
        <v>0</v>
      </c>
      <c r="H72" s="30">
        <f t="shared" si="130"/>
        <v>0</v>
      </c>
      <c r="I72" s="30">
        <f t="shared" si="106"/>
        <v>0</v>
      </c>
      <c r="J72" s="2"/>
      <c r="K72" s="31">
        <f t="shared" si="107"/>
        <v>0</v>
      </c>
      <c r="L72" s="29"/>
      <c r="M72" s="33"/>
      <c r="N72" s="29"/>
      <c r="O72" s="30">
        <f t="shared" ref="O72:P72" si="131">IF(L72=0,0,IF(M72=0,0,MAX(M72-L72)))</f>
        <v>0</v>
      </c>
      <c r="P72" s="30">
        <f t="shared" si="131"/>
        <v>0</v>
      </c>
      <c r="Q72" s="30">
        <f t="shared" si="109"/>
        <v>0</v>
      </c>
      <c r="R72" s="2"/>
      <c r="S72" s="2"/>
      <c r="T72" s="2"/>
      <c r="U72" s="2"/>
      <c r="V72" s="2"/>
      <c r="W72" s="2"/>
      <c r="X72" s="2"/>
      <c r="Y72" s="2"/>
      <c r="Z72" s="2"/>
    </row>
    <row r="73" spans="1:26" ht="15" customHeight="1" x14ac:dyDescent="0.25">
      <c r="A73" s="25">
        <v>13</v>
      </c>
      <c r="B73" s="25"/>
      <c r="C73" s="27"/>
      <c r="D73" s="28"/>
      <c r="E73" s="28"/>
      <c r="F73" s="29"/>
      <c r="G73" s="30">
        <f t="shared" ref="G73:H73" si="132">IF(D73=0,0,IF(E73=0,0,MAX(E73-D73)))</f>
        <v>0</v>
      </c>
      <c r="H73" s="30">
        <f t="shared" si="132"/>
        <v>0</v>
      </c>
      <c r="I73" s="30">
        <f t="shared" si="106"/>
        <v>0</v>
      </c>
      <c r="J73" s="2"/>
      <c r="K73" s="31">
        <f t="shared" si="107"/>
        <v>0</v>
      </c>
      <c r="L73" s="29"/>
      <c r="M73" s="33"/>
      <c r="N73" s="29"/>
      <c r="O73" s="30">
        <f t="shared" ref="O73:P73" si="133">IF(L73=0,0,IF(M73=0,0,MAX(M73-L73)))</f>
        <v>0</v>
      </c>
      <c r="P73" s="30">
        <f t="shared" si="133"/>
        <v>0</v>
      </c>
      <c r="Q73" s="30">
        <f t="shared" si="109"/>
        <v>0</v>
      </c>
      <c r="R73" s="2"/>
      <c r="S73" s="2"/>
      <c r="T73" s="2"/>
      <c r="U73" s="2"/>
      <c r="V73" s="2"/>
      <c r="W73" s="2"/>
      <c r="X73" s="2"/>
      <c r="Y73" s="2"/>
      <c r="Z73" s="2"/>
    </row>
    <row r="74" spans="1:26" ht="15" customHeight="1" x14ac:dyDescent="0.25">
      <c r="A74" s="25">
        <v>14</v>
      </c>
      <c r="B74" s="25"/>
      <c r="C74" s="27"/>
      <c r="D74" s="28"/>
      <c r="E74" s="28"/>
      <c r="F74" s="29"/>
      <c r="G74" s="30">
        <f t="shared" ref="G74:H74" si="134">IF(D74=0,0,IF(E74=0,0,MAX(E74-D74)))</f>
        <v>0</v>
      </c>
      <c r="H74" s="30">
        <f t="shared" si="134"/>
        <v>0</v>
      </c>
      <c r="I74" s="30">
        <f t="shared" si="106"/>
        <v>0</v>
      </c>
      <c r="J74" s="2"/>
      <c r="K74" s="31">
        <f t="shared" si="107"/>
        <v>0</v>
      </c>
      <c r="L74" s="29"/>
      <c r="M74" s="33"/>
      <c r="N74" s="29"/>
      <c r="O74" s="30">
        <f t="shared" ref="O74:P74" si="135">IF(L74=0,0,IF(M74=0,0,MAX(M74-L74)))</f>
        <v>0</v>
      </c>
      <c r="P74" s="30">
        <f t="shared" si="135"/>
        <v>0</v>
      </c>
      <c r="Q74" s="30">
        <f t="shared" si="109"/>
        <v>0</v>
      </c>
      <c r="R74" s="2"/>
      <c r="S74" s="2"/>
      <c r="T74" s="2"/>
      <c r="U74" s="2"/>
      <c r="V74" s="2"/>
      <c r="W74" s="2"/>
      <c r="X74" s="2"/>
      <c r="Y74" s="2"/>
      <c r="Z74" s="2"/>
    </row>
    <row r="75" spans="1:26" ht="15" customHeight="1" x14ac:dyDescent="0.25">
      <c r="A75" s="25">
        <v>15</v>
      </c>
      <c r="B75" s="25"/>
      <c r="C75" s="27"/>
      <c r="D75" s="28"/>
      <c r="E75" s="28"/>
      <c r="F75" s="29"/>
      <c r="G75" s="30">
        <f t="shared" ref="G75:H75" si="136">IF(D75=0,0,IF(E75=0,0,MAX(E75-D75)))</f>
        <v>0</v>
      </c>
      <c r="H75" s="30">
        <f t="shared" si="136"/>
        <v>0</v>
      </c>
      <c r="I75" s="30">
        <f t="shared" si="106"/>
        <v>0</v>
      </c>
      <c r="J75" s="2"/>
      <c r="K75" s="31">
        <f t="shared" si="107"/>
        <v>0</v>
      </c>
      <c r="L75" s="29"/>
      <c r="M75" s="33"/>
      <c r="N75" s="29"/>
      <c r="O75" s="30">
        <f t="shared" ref="O75:P75" si="137">IF(L75=0,0,IF(M75=0,0,MAX(M75-L75)))</f>
        <v>0</v>
      </c>
      <c r="P75" s="30">
        <f t="shared" si="137"/>
        <v>0</v>
      </c>
      <c r="Q75" s="30">
        <f t="shared" si="109"/>
        <v>0</v>
      </c>
      <c r="R75" s="2"/>
      <c r="S75" s="2"/>
      <c r="T75" s="2"/>
      <c r="U75" s="2"/>
      <c r="V75" s="2"/>
      <c r="W75" s="2"/>
      <c r="X75" s="2"/>
      <c r="Y75" s="2"/>
      <c r="Z75" s="2"/>
    </row>
    <row r="76" spans="1:26" ht="15" customHeight="1" x14ac:dyDescent="0.25">
      <c r="A76" s="25">
        <v>16</v>
      </c>
      <c r="B76" s="25"/>
      <c r="C76" s="27"/>
      <c r="D76" s="28"/>
      <c r="E76" s="28"/>
      <c r="F76" s="29"/>
      <c r="G76" s="30">
        <f t="shared" ref="G76:H76" si="138">IF(D76=0,0,IF(E76=0,0,MAX(E76-D76)))</f>
        <v>0</v>
      </c>
      <c r="H76" s="30">
        <f t="shared" si="138"/>
        <v>0</v>
      </c>
      <c r="I76" s="30">
        <f t="shared" si="106"/>
        <v>0</v>
      </c>
      <c r="J76" s="2"/>
      <c r="K76" s="31">
        <f t="shared" si="107"/>
        <v>0</v>
      </c>
      <c r="L76" s="29"/>
      <c r="M76" s="33"/>
      <c r="N76" s="29"/>
      <c r="O76" s="30">
        <f t="shared" ref="O76:P76" si="139">IF(L76=0,0,IF(M76=0,0,MAX(M76-L76)))</f>
        <v>0</v>
      </c>
      <c r="P76" s="30">
        <f t="shared" si="139"/>
        <v>0</v>
      </c>
      <c r="Q76" s="30">
        <f t="shared" si="109"/>
        <v>0</v>
      </c>
      <c r="R76" s="2"/>
      <c r="S76" s="2"/>
      <c r="T76" s="2"/>
      <c r="U76" s="2"/>
      <c r="V76" s="2"/>
      <c r="W76" s="2"/>
      <c r="X76" s="2"/>
      <c r="Y76" s="2"/>
      <c r="Z76" s="2"/>
    </row>
    <row r="77" spans="1:26" ht="15" customHeight="1" x14ac:dyDescent="0.25">
      <c r="A77" s="25">
        <v>17</v>
      </c>
      <c r="B77" s="25"/>
      <c r="C77" s="27"/>
      <c r="D77" s="28"/>
      <c r="E77" s="28"/>
      <c r="F77" s="29"/>
      <c r="G77" s="30">
        <f t="shared" ref="G77:H77" si="140">IF(D77=0,0,IF(E77=0,0,MAX(E77-D77)))</f>
        <v>0</v>
      </c>
      <c r="H77" s="30">
        <f t="shared" si="140"/>
        <v>0</v>
      </c>
      <c r="I77" s="30">
        <f t="shared" si="106"/>
        <v>0</v>
      </c>
      <c r="J77" s="2"/>
      <c r="K77" s="31">
        <f t="shared" si="107"/>
        <v>0</v>
      </c>
      <c r="L77" s="29"/>
      <c r="M77" s="33"/>
      <c r="N77" s="29"/>
      <c r="O77" s="30">
        <f t="shared" ref="O77:P77" si="141">IF(L77=0,0,IF(M77=0,0,MAX(M77-L77)))</f>
        <v>0</v>
      </c>
      <c r="P77" s="30">
        <f t="shared" si="141"/>
        <v>0</v>
      </c>
      <c r="Q77" s="30">
        <f t="shared" si="109"/>
        <v>0</v>
      </c>
      <c r="R77" s="2"/>
      <c r="S77" s="2"/>
      <c r="T77" s="2"/>
      <c r="U77" s="2"/>
      <c r="V77" s="2"/>
      <c r="W77" s="2"/>
      <c r="X77" s="2"/>
      <c r="Y77" s="2"/>
      <c r="Z77" s="2"/>
    </row>
    <row r="78" spans="1:26" ht="15" customHeight="1" x14ac:dyDescent="0.25">
      <c r="A78" s="25">
        <v>18</v>
      </c>
      <c r="B78" s="25"/>
      <c r="C78" s="27"/>
      <c r="D78" s="28"/>
      <c r="E78" s="28"/>
      <c r="F78" s="29"/>
      <c r="G78" s="30">
        <f t="shared" ref="G78:H78" si="142">IF(D78=0,0,IF(E78=0,0,MAX(E78-D78)))</f>
        <v>0</v>
      </c>
      <c r="H78" s="30">
        <f t="shared" si="142"/>
        <v>0</v>
      </c>
      <c r="I78" s="30">
        <f t="shared" si="106"/>
        <v>0</v>
      </c>
      <c r="J78" s="2"/>
      <c r="K78" s="31">
        <f t="shared" si="107"/>
        <v>0</v>
      </c>
      <c r="L78" s="29"/>
      <c r="M78" s="33"/>
      <c r="N78" s="29"/>
      <c r="O78" s="30">
        <f t="shared" ref="O78:P78" si="143">IF(L78=0,0,IF(M78=0,0,MAX(M78-L78)))</f>
        <v>0</v>
      </c>
      <c r="P78" s="30">
        <f t="shared" si="143"/>
        <v>0</v>
      </c>
      <c r="Q78" s="30">
        <f t="shared" si="109"/>
        <v>0</v>
      </c>
      <c r="R78" s="2"/>
      <c r="S78" s="2"/>
      <c r="T78" s="2"/>
      <c r="U78" s="2"/>
      <c r="V78" s="2"/>
      <c r="W78" s="2"/>
      <c r="X78" s="2"/>
      <c r="Y78" s="2"/>
      <c r="Z78" s="2"/>
    </row>
    <row r="79" spans="1:26" ht="15" customHeight="1" x14ac:dyDescent="0.25">
      <c r="A79" s="25">
        <v>19</v>
      </c>
      <c r="B79" s="25"/>
      <c r="C79" s="27"/>
      <c r="D79" s="28"/>
      <c r="E79" s="28"/>
      <c r="F79" s="29"/>
      <c r="G79" s="30">
        <f t="shared" ref="G79:H79" si="144">IF(D79=0,0,IF(E79=0,0,MAX(E79-D79)))</f>
        <v>0</v>
      </c>
      <c r="H79" s="30">
        <f t="shared" si="144"/>
        <v>0</v>
      </c>
      <c r="I79" s="30">
        <f t="shared" si="106"/>
        <v>0</v>
      </c>
      <c r="J79" s="2"/>
      <c r="K79" s="31">
        <f t="shared" si="107"/>
        <v>0</v>
      </c>
      <c r="L79" s="29"/>
      <c r="M79" s="33"/>
      <c r="N79" s="29"/>
      <c r="O79" s="30">
        <f t="shared" ref="O79:P79" si="145">IF(L79=0,0,IF(M79=0,0,MAX(M79-L79)))</f>
        <v>0</v>
      </c>
      <c r="P79" s="30">
        <f t="shared" si="145"/>
        <v>0</v>
      </c>
      <c r="Q79" s="30">
        <f t="shared" si="109"/>
        <v>0</v>
      </c>
      <c r="R79" s="2"/>
      <c r="S79" s="2"/>
      <c r="T79" s="2"/>
      <c r="U79" s="2"/>
      <c r="V79" s="2"/>
      <c r="W79" s="2"/>
      <c r="X79" s="2"/>
      <c r="Y79" s="2"/>
      <c r="Z79" s="2"/>
    </row>
    <row r="80" spans="1:26" ht="15" customHeight="1" x14ac:dyDescent="0.25">
      <c r="A80" s="25">
        <v>20</v>
      </c>
      <c r="B80" s="25"/>
      <c r="C80" s="27"/>
      <c r="D80" s="28"/>
      <c r="E80" s="28"/>
      <c r="F80" s="29"/>
      <c r="G80" s="30">
        <f t="shared" ref="G80:H80" si="146">IF(D80=0,0,IF(E80=0,0,MAX(E80-D80)))</f>
        <v>0</v>
      </c>
      <c r="H80" s="30">
        <f t="shared" si="146"/>
        <v>0</v>
      </c>
      <c r="I80" s="30">
        <f t="shared" si="106"/>
        <v>0</v>
      </c>
      <c r="J80" s="2"/>
      <c r="K80" s="31">
        <f t="shared" si="107"/>
        <v>0</v>
      </c>
      <c r="L80" s="29"/>
      <c r="M80" s="33"/>
      <c r="N80" s="29"/>
      <c r="O80" s="30">
        <f t="shared" ref="O80:P80" si="147">IF(L80=0,0,IF(M80=0,0,MAX(M80-L80)))</f>
        <v>0</v>
      </c>
      <c r="P80" s="30">
        <f t="shared" si="147"/>
        <v>0</v>
      </c>
      <c r="Q80" s="30">
        <f t="shared" si="109"/>
        <v>0</v>
      </c>
      <c r="R80" s="2"/>
      <c r="S80" s="2"/>
      <c r="T80" s="2"/>
      <c r="U80" s="2"/>
      <c r="V80" s="2"/>
      <c r="W80" s="2"/>
      <c r="X80" s="2"/>
      <c r="Y80" s="2"/>
      <c r="Z80" s="2"/>
    </row>
    <row r="81" spans="1:26" ht="15" customHeight="1" x14ac:dyDescent="0.25">
      <c r="A81" s="25">
        <v>21</v>
      </c>
      <c r="B81" s="25"/>
      <c r="C81" s="27"/>
      <c r="D81" s="28"/>
      <c r="E81" s="28"/>
      <c r="F81" s="29"/>
      <c r="G81" s="30">
        <f t="shared" ref="G81:H81" si="148">IF(D81=0,0,IF(E81=0,0,MAX(E81-D81)))</f>
        <v>0</v>
      </c>
      <c r="H81" s="30">
        <f t="shared" si="148"/>
        <v>0</v>
      </c>
      <c r="I81" s="30">
        <f t="shared" si="106"/>
        <v>0</v>
      </c>
      <c r="J81" s="2"/>
      <c r="K81" s="31">
        <f t="shared" si="107"/>
        <v>0</v>
      </c>
      <c r="L81" s="29"/>
      <c r="M81" s="33"/>
      <c r="N81" s="29"/>
      <c r="O81" s="30">
        <f t="shared" ref="O81:P81" si="149">IF(L81=0,0,IF(M81=0,0,MAX(M81-L81)))</f>
        <v>0</v>
      </c>
      <c r="P81" s="30">
        <f t="shared" si="149"/>
        <v>0</v>
      </c>
      <c r="Q81" s="30">
        <f t="shared" si="109"/>
        <v>0</v>
      </c>
      <c r="R81" s="2"/>
      <c r="S81" s="2"/>
      <c r="T81" s="2"/>
      <c r="U81" s="2"/>
      <c r="V81" s="2"/>
      <c r="W81" s="2"/>
      <c r="X81" s="2"/>
      <c r="Y81" s="2"/>
      <c r="Z81" s="2"/>
    </row>
    <row r="82" spans="1:26" ht="15" customHeight="1" x14ac:dyDescent="0.25">
      <c r="A82" s="25">
        <v>22</v>
      </c>
      <c r="B82" s="25"/>
      <c r="C82" s="27"/>
      <c r="D82" s="28"/>
      <c r="E82" s="28"/>
      <c r="F82" s="29"/>
      <c r="G82" s="30">
        <f t="shared" ref="G82:H82" si="150">IF(D82=0,0,IF(E82=0,0,MAX(E82-D82)))</f>
        <v>0</v>
      </c>
      <c r="H82" s="30">
        <f t="shared" si="150"/>
        <v>0</v>
      </c>
      <c r="I82" s="30">
        <f t="shared" si="106"/>
        <v>0</v>
      </c>
      <c r="J82" s="2"/>
      <c r="K82" s="31">
        <f t="shared" si="107"/>
        <v>0</v>
      </c>
      <c r="L82" s="29"/>
      <c r="M82" s="33"/>
      <c r="N82" s="29"/>
      <c r="O82" s="30">
        <f t="shared" ref="O82:P82" si="151">IF(L82=0,0,IF(M82=0,0,MAX(M82-L82)))</f>
        <v>0</v>
      </c>
      <c r="P82" s="30">
        <f t="shared" si="151"/>
        <v>0</v>
      </c>
      <c r="Q82" s="30">
        <f t="shared" si="109"/>
        <v>0</v>
      </c>
      <c r="R82" s="2"/>
      <c r="S82" s="2"/>
      <c r="T82" s="2"/>
      <c r="U82" s="2"/>
      <c r="V82" s="2"/>
      <c r="W82" s="2"/>
      <c r="X82" s="2"/>
      <c r="Y82" s="2"/>
      <c r="Z82" s="2"/>
    </row>
    <row r="83" spans="1:26" ht="15" customHeight="1" x14ac:dyDescent="0.25">
      <c r="A83" s="25">
        <v>23</v>
      </c>
      <c r="B83" s="25"/>
      <c r="C83" s="27"/>
      <c r="D83" s="28"/>
      <c r="E83" s="28"/>
      <c r="F83" s="29"/>
      <c r="G83" s="30">
        <f t="shared" ref="G83:H83" si="152">IF(D83=0,0,IF(E83=0,0,MAX(E83-D83)))</f>
        <v>0</v>
      </c>
      <c r="H83" s="30">
        <f t="shared" si="152"/>
        <v>0</v>
      </c>
      <c r="I83" s="30">
        <f t="shared" si="106"/>
        <v>0</v>
      </c>
      <c r="J83" s="2"/>
      <c r="K83" s="31">
        <f t="shared" si="107"/>
        <v>0</v>
      </c>
      <c r="L83" s="29"/>
      <c r="M83" s="33"/>
      <c r="N83" s="29"/>
      <c r="O83" s="30">
        <f t="shared" ref="O83:P83" si="153">IF(L83=0,0,IF(M83=0,0,MAX(M83-L83)))</f>
        <v>0</v>
      </c>
      <c r="P83" s="30">
        <f t="shared" si="153"/>
        <v>0</v>
      </c>
      <c r="Q83" s="30">
        <f t="shared" si="109"/>
        <v>0</v>
      </c>
      <c r="R83" s="2"/>
      <c r="S83" s="2"/>
      <c r="T83" s="2"/>
      <c r="U83" s="2"/>
      <c r="V83" s="2"/>
      <c r="W83" s="2"/>
      <c r="X83" s="2"/>
      <c r="Y83" s="2"/>
      <c r="Z83" s="2"/>
    </row>
    <row r="84" spans="1:26" ht="15" customHeight="1" x14ac:dyDescent="0.25">
      <c r="A84" s="25">
        <v>24</v>
      </c>
      <c r="B84" s="25"/>
      <c r="C84" s="27"/>
      <c r="D84" s="28"/>
      <c r="E84" s="28"/>
      <c r="F84" s="29"/>
      <c r="G84" s="30">
        <f t="shared" ref="G84:H84" si="154">IF(D84=0,0,IF(E84=0,0,MAX(E84-D84)))</f>
        <v>0</v>
      </c>
      <c r="H84" s="30">
        <f t="shared" si="154"/>
        <v>0</v>
      </c>
      <c r="I84" s="30">
        <f t="shared" si="106"/>
        <v>0</v>
      </c>
      <c r="J84" s="2"/>
      <c r="K84" s="31">
        <f t="shared" si="107"/>
        <v>0</v>
      </c>
      <c r="L84" s="29"/>
      <c r="M84" s="33"/>
      <c r="N84" s="29"/>
      <c r="O84" s="30">
        <f t="shared" ref="O84:P84" si="155">IF(L84=0,0,IF(M84=0,0,MAX(M84-L84)))</f>
        <v>0</v>
      </c>
      <c r="P84" s="30">
        <f t="shared" si="155"/>
        <v>0</v>
      </c>
      <c r="Q84" s="30">
        <f t="shared" si="109"/>
        <v>0</v>
      </c>
      <c r="R84" s="2"/>
      <c r="S84" s="2"/>
      <c r="T84" s="2"/>
      <c r="U84" s="2"/>
      <c r="V84" s="2"/>
      <c r="W84" s="2"/>
      <c r="X84" s="2"/>
      <c r="Y84" s="2"/>
      <c r="Z84" s="2"/>
    </row>
    <row r="85" spans="1:26" ht="15" customHeight="1" x14ac:dyDescent="0.25">
      <c r="A85" s="25">
        <v>25</v>
      </c>
      <c r="B85" s="25"/>
      <c r="C85" s="27"/>
      <c r="D85" s="28"/>
      <c r="E85" s="28"/>
      <c r="F85" s="29"/>
      <c r="G85" s="30">
        <f t="shared" ref="G85:H85" si="156">IF(D85=0,0,IF(E85=0,0,MAX(E85-D85)))</f>
        <v>0</v>
      </c>
      <c r="H85" s="30">
        <f t="shared" si="156"/>
        <v>0</v>
      </c>
      <c r="I85" s="30">
        <f t="shared" si="106"/>
        <v>0</v>
      </c>
      <c r="J85" s="2"/>
      <c r="K85" s="31">
        <f t="shared" si="107"/>
        <v>0</v>
      </c>
      <c r="L85" s="29"/>
      <c r="M85" s="33"/>
      <c r="N85" s="29"/>
      <c r="O85" s="30">
        <f t="shared" ref="O85:P85" si="157">IF(L85=0,0,IF(M85=0,0,MAX(M85-L85)))</f>
        <v>0</v>
      </c>
      <c r="P85" s="30">
        <f t="shared" si="157"/>
        <v>0</v>
      </c>
      <c r="Q85" s="30">
        <f t="shared" si="109"/>
        <v>0</v>
      </c>
      <c r="R85" s="2"/>
      <c r="S85" s="2"/>
      <c r="T85" s="2"/>
      <c r="U85" s="2"/>
      <c r="V85" s="2"/>
      <c r="W85" s="2"/>
      <c r="X85" s="2"/>
      <c r="Y85" s="2"/>
      <c r="Z85" s="2"/>
    </row>
    <row r="86" spans="1:26" ht="15" customHeight="1" x14ac:dyDescent="0.25">
      <c r="A86" s="25">
        <v>26</v>
      </c>
      <c r="B86" s="25"/>
      <c r="C86" s="27"/>
      <c r="D86" s="28"/>
      <c r="E86" s="28"/>
      <c r="F86" s="29"/>
      <c r="G86" s="30">
        <f t="shared" ref="G86:H86" si="158">IF(D86=0,0,IF(E86=0,0,MAX(E86-D86)))</f>
        <v>0</v>
      </c>
      <c r="H86" s="30">
        <f t="shared" si="158"/>
        <v>0</v>
      </c>
      <c r="I86" s="30">
        <f t="shared" si="106"/>
        <v>0</v>
      </c>
      <c r="J86" s="2"/>
      <c r="K86" s="31">
        <f t="shared" si="107"/>
        <v>0</v>
      </c>
      <c r="L86" s="29"/>
      <c r="M86" s="33"/>
      <c r="N86" s="29"/>
      <c r="O86" s="30">
        <f t="shared" ref="O86:P86" si="159">IF(L86=0,0,IF(M86=0,0,MAX(M86-L86)))</f>
        <v>0</v>
      </c>
      <c r="P86" s="30">
        <f t="shared" si="159"/>
        <v>0</v>
      </c>
      <c r="Q86" s="30">
        <f t="shared" si="109"/>
        <v>0</v>
      </c>
      <c r="R86" s="2"/>
      <c r="S86" s="2"/>
      <c r="T86" s="2"/>
      <c r="U86" s="2"/>
      <c r="V86" s="2"/>
      <c r="W86" s="2"/>
      <c r="X86" s="2"/>
      <c r="Y86" s="2"/>
      <c r="Z86" s="2"/>
    </row>
    <row r="87" spans="1:26" ht="15" customHeight="1" x14ac:dyDescent="0.25">
      <c r="A87" s="25">
        <v>27</v>
      </c>
      <c r="B87" s="25"/>
      <c r="C87" s="27"/>
      <c r="D87" s="28"/>
      <c r="E87" s="28"/>
      <c r="F87" s="29"/>
      <c r="G87" s="30">
        <f t="shared" ref="G87:H87" si="160">IF(D87=0,0,IF(E87=0,0,MAX(E87-D87)))</f>
        <v>0</v>
      </c>
      <c r="H87" s="30">
        <f t="shared" si="160"/>
        <v>0</v>
      </c>
      <c r="I87" s="30">
        <f t="shared" si="106"/>
        <v>0</v>
      </c>
      <c r="J87" s="2"/>
      <c r="K87" s="31">
        <f t="shared" si="107"/>
        <v>0</v>
      </c>
      <c r="L87" s="29"/>
      <c r="M87" s="33"/>
      <c r="N87" s="29"/>
      <c r="O87" s="30">
        <f t="shared" ref="O87:P87" si="161">IF(L87=0,0,IF(M87=0,0,MAX(M87-L87)))</f>
        <v>0</v>
      </c>
      <c r="P87" s="30">
        <f t="shared" si="161"/>
        <v>0</v>
      </c>
      <c r="Q87" s="30">
        <f t="shared" si="109"/>
        <v>0</v>
      </c>
      <c r="R87" s="2"/>
      <c r="S87" s="2"/>
      <c r="T87" s="2"/>
      <c r="U87" s="2"/>
      <c r="V87" s="2"/>
      <c r="W87" s="2"/>
      <c r="X87" s="2"/>
      <c r="Y87" s="2"/>
      <c r="Z87" s="2"/>
    </row>
    <row r="88" spans="1:26" ht="15" customHeight="1" x14ac:dyDescent="0.25">
      <c r="A88" s="25">
        <v>28</v>
      </c>
      <c r="B88" s="41"/>
      <c r="C88" s="27"/>
      <c r="D88" s="28"/>
      <c r="E88" s="28"/>
      <c r="F88" s="29"/>
      <c r="G88" s="30">
        <f t="shared" ref="G88:H88" si="162">IF(D88=0,0,IF(E88=0,0,MAX(E88-D88)))</f>
        <v>0</v>
      </c>
      <c r="H88" s="30">
        <f t="shared" si="162"/>
        <v>0</v>
      </c>
      <c r="I88" s="30">
        <f t="shared" si="106"/>
        <v>0</v>
      </c>
      <c r="J88" s="2"/>
      <c r="K88" s="31">
        <f t="shared" si="107"/>
        <v>0</v>
      </c>
      <c r="L88" s="29"/>
      <c r="M88" s="33"/>
      <c r="N88" s="29"/>
      <c r="O88" s="30">
        <f t="shared" ref="O88:P88" si="163">IF(L88=0,0,IF(M88=0,0,MAX(M88-L88)))</f>
        <v>0</v>
      </c>
      <c r="P88" s="30">
        <f t="shared" si="163"/>
        <v>0</v>
      </c>
      <c r="Q88" s="30">
        <f t="shared" si="109"/>
        <v>0</v>
      </c>
      <c r="R88" s="2"/>
      <c r="S88" s="2"/>
      <c r="T88" s="2"/>
      <c r="U88" s="2"/>
      <c r="V88" s="2"/>
      <c r="W88" s="2"/>
      <c r="X88" s="2"/>
      <c r="Y88" s="2"/>
      <c r="Z88" s="2"/>
    </row>
    <row r="89" spans="1:26" ht="15" customHeight="1" x14ac:dyDescent="0.25">
      <c r="A89" s="25">
        <v>29</v>
      </c>
      <c r="B89" s="41"/>
      <c r="C89" s="27"/>
      <c r="D89" s="28"/>
      <c r="E89" s="28"/>
      <c r="F89" s="29"/>
      <c r="G89" s="30">
        <f t="shared" ref="G89:H89" si="164">IF(D89=0,0,IF(E89=0,0,MAX(E89-D89)))</f>
        <v>0</v>
      </c>
      <c r="H89" s="30">
        <f t="shared" si="164"/>
        <v>0</v>
      </c>
      <c r="I89" s="30">
        <f t="shared" si="106"/>
        <v>0</v>
      </c>
      <c r="J89" s="2"/>
      <c r="K89" s="31">
        <f t="shared" si="107"/>
        <v>0</v>
      </c>
      <c r="L89" s="29"/>
      <c r="M89" s="33"/>
      <c r="N89" s="29"/>
      <c r="O89" s="30">
        <f t="shared" ref="O89:P89" si="165">IF(L89=0,0,IF(M89=0,0,MAX(M89-L89)))</f>
        <v>0</v>
      </c>
      <c r="P89" s="30">
        <f t="shared" si="165"/>
        <v>0</v>
      </c>
      <c r="Q89" s="30">
        <f t="shared" si="109"/>
        <v>0</v>
      </c>
      <c r="R89" s="2"/>
      <c r="S89" s="2"/>
      <c r="T89" s="2"/>
      <c r="U89" s="2"/>
      <c r="V89" s="2"/>
      <c r="W89" s="2"/>
      <c r="X89" s="2"/>
      <c r="Y89" s="2"/>
      <c r="Z89" s="2"/>
    </row>
    <row r="90" spans="1:26" ht="15" customHeight="1" x14ac:dyDescent="0.25">
      <c r="A90" s="25">
        <v>30</v>
      </c>
      <c r="B90" s="41"/>
      <c r="C90" s="27"/>
      <c r="D90" s="28"/>
      <c r="E90" s="28"/>
      <c r="F90" s="29"/>
      <c r="G90" s="30">
        <f t="shared" ref="G90:H90" si="166">IF(D90=0,0,IF(E90=0,0,MAX(E90-D90)))</f>
        <v>0</v>
      </c>
      <c r="H90" s="30">
        <f t="shared" si="166"/>
        <v>0</v>
      </c>
      <c r="I90" s="30">
        <f t="shared" si="106"/>
        <v>0</v>
      </c>
      <c r="J90" s="2"/>
      <c r="K90" s="31">
        <f t="shared" si="107"/>
        <v>0</v>
      </c>
      <c r="L90" s="29"/>
      <c r="M90" s="29"/>
      <c r="N90" s="29"/>
      <c r="O90" s="30">
        <f t="shared" ref="O90:P90" si="167">IF(L90=0,0,IF(M90=0,0,MAX(M90-L90)))</f>
        <v>0</v>
      </c>
      <c r="P90" s="30">
        <f t="shared" si="167"/>
        <v>0</v>
      </c>
      <c r="Q90" s="30">
        <f t="shared" si="109"/>
        <v>0</v>
      </c>
      <c r="R90" s="2"/>
      <c r="S90" s="2"/>
      <c r="T90" s="2"/>
      <c r="U90" s="2"/>
      <c r="V90" s="2"/>
      <c r="W90" s="2"/>
      <c r="X90" s="2"/>
      <c r="Y90" s="2"/>
      <c r="Z90" s="2"/>
    </row>
    <row r="91" spans="1:26" ht="15" customHeight="1" x14ac:dyDescent="0.25">
      <c r="A91" s="25">
        <v>31</v>
      </c>
      <c r="B91" s="41"/>
      <c r="C91" s="27"/>
      <c r="D91" s="28"/>
      <c r="E91" s="28"/>
      <c r="F91" s="29"/>
      <c r="G91" s="30">
        <f t="shared" ref="G91:H91" si="168">IF(D91=0,0,IF(E91=0,0,MAX(E91-D91)))</f>
        <v>0</v>
      </c>
      <c r="H91" s="30">
        <f t="shared" si="168"/>
        <v>0</v>
      </c>
      <c r="I91" s="30">
        <f t="shared" si="106"/>
        <v>0</v>
      </c>
      <c r="J91" s="2"/>
      <c r="K91" s="31">
        <f t="shared" si="107"/>
        <v>0</v>
      </c>
      <c r="L91" s="29"/>
      <c r="M91" s="29"/>
      <c r="N91" s="29"/>
      <c r="O91" s="30">
        <f t="shared" ref="O91:P91" si="169">IF(L91=0,0,IF(M91=0,0,MAX(M91-L91)))</f>
        <v>0</v>
      </c>
      <c r="P91" s="30">
        <f t="shared" si="169"/>
        <v>0</v>
      </c>
      <c r="Q91" s="30">
        <f t="shared" si="109"/>
        <v>0</v>
      </c>
      <c r="R91" s="2"/>
      <c r="S91" s="2"/>
      <c r="T91" s="2"/>
      <c r="U91" s="2"/>
      <c r="V91" s="2"/>
      <c r="W91" s="2"/>
      <c r="X91" s="2"/>
      <c r="Y91" s="2"/>
      <c r="Z91" s="2"/>
    </row>
    <row r="92" spans="1:26" ht="15" customHeight="1" x14ac:dyDescent="0.25">
      <c r="A92" s="25">
        <v>32</v>
      </c>
      <c r="B92" s="41"/>
      <c r="C92" s="27"/>
      <c r="D92" s="28"/>
      <c r="E92" s="28"/>
      <c r="F92" s="29"/>
      <c r="G92" s="30">
        <f t="shared" ref="G92:H92" si="170">IF(D92=0,0,IF(E92=0,0,MAX(E92-D92)))</f>
        <v>0</v>
      </c>
      <c r="H92" s="30">
        <f t="shared" si="170"/>
        <v>0</v>
      </c>
      <c r="I92" s="30">
        <f t="shared" si="106"/>
        <v>0</v>
      </c>
      <c r="J92" s="2"/>
      <c r="K92" s="31">
        <f t="shared" si="107"/>
        <v>0</v>
      </c>
      <c r="L92" s="29"/>
      <c r="M92" s="29"/>
      <c r="N92" s="29"/>
      <c r="O92" s="30">
        <f t="shared" ref="O92:P92" si="171">IF(L92=0,0,IF(M92=0,0,MAX(M92-L92)))</f>
        <v>0</v>
      </c>
      <c r="P92" s="30">
        <f t="shared" si="171"/>
        <v>0</v>
      </c>
      <c r="Q92" s="30">
        <f t="shared" si="109"/>
        <v>0</v>
      </c>
      <c r="R92" s="2"/>
      <c r="S92" s="2"/>
      <c r="T92" s="2"/>
      <c r="U92" s="2"/>
      <c r="V92" s="2"/>
      <c r="W92" s="2"/>
      <c r="X92" s="2"/>
      <c r="Y92" s="2"/>
      <c r="Z92" s="2"/>
    </row>
    <row r="93" spans="1:26" ht="15" customHeight="1" x14ac:dyDescent="0.25">
      <c r="A93" s="25">
        <v>33</v>
      </c>
      <c r="B93" s="41"/>
      <c r="C93" s="27"/>
      <c r="D93" s="28"/>
      <c r="E93" s="28"/>
      <c r="F93" s="29"/>
      <c r="G93" s="30">
        <f t="shared" ref="G93:H93" si="172">IF(D93=0,0,IF(E93=0,0,MAX(E93-D93)))</f>
        <v>0</v>
      </c>
      <c r="H93" s="30">
        <f t="shared" si="172"/>
        <v>0</v>
      </c>
      <c r="I93" s="30">
        <f t="shared" si="106"/>
        <v>0</v>
      </c>
      <c r="J93" s="2"/>
      <c r="K93" s="31">
        <f t="shared" si="107"/>
        <v>0</v>
      </c>
      <c r="L93" s="29"/>
      <c r="M93" s="29"/>
      <c r="N93" s="29"/>
      <c r="O93" s="30">
        <f t="shared" ref="O93:P93" si="173">IF(L93=0,0,IF(M93=0,0,MAX(M93-L93)))</f>
        <v>0</v>
      </c>
      <c r="P93" s="30">
        <f t="shared" si="173"/>
        <v>0</v>
      </c>
      <c r="Q93" s="30">
        <f t="shared" si="109"/>
        <v>0</v>
      </c>
      <c r="R93" s="2"/>
      <c r="S93" s="2"/>
      <c r="T93" s="2"/>
      <c r="U93" s="2"/>
      <c r="V93" s="2"/>
      <c r="W93" s="2"/>
      <c r="X93" s="2"/>
      <c r="Y93" s="2"/>
      <c r="Z93" s="2"/>
    </row>
    <row r="94" spans="1:26" ht="15" customHeight="1" x14ac:dyDescent="0.25">
      <c r="A94" s="25">
        <v>34</v>
      </c>
      <c r="B94" s="25"/>
      <c r="C94" s="27"/>
      <c r="D94" s="28"/>
      <c r="E94" s="28"/>
      <c r="F94" s="29"/>
      <c r="G94" s="30">
        <f t="shared" ref="G94:H94" si="174">IF(D94=0,0,IF(E94=0,0,MAX(E94-D94)))</f>
        <v>0</v>
      </c>
      <c r="H94" s="30">
        <f t="shared" si="174"/>
        <v>0</v>
      </c>
      <c r="I94" s="30">
        <f t="shared" si="106"/>
        <v>0</v>
      </c>
      <c r="J94" s="2"/>
      <c r="K94" s="31">
        <f t="shared" si="107"/>
        <v>0</v>
      </c>
      <c r="L94" s="29"/>
      <c r="M94" s="29"/>
      <c r="N94" s="29"/>
      <c r="O94" s="30">
        <f t="shared" ref="O94:P94" si="175">IF(L94=0,0,IF(M94=0,0,MAX(M94-L94)))</f>
        <v>0</v>
      </c>
      <c r="P94" s="30">
        <f t="shared" si="175"/>
        <v>0</v>
      </c>
      <c r="Q94" s="30">
        <f t="shared" si="109"/>
        <v>0</v>
      </c>
      <c r="R94" s="2"/>
      <c r="S94" s="2"/>
      <c r="T94" s="2"/>
      <c r="U94" s="2"/>
      <c r="V94" s="2"/>
      <c r="W94" s="2"/>
      <c r="X94" s="2"/>
      <c r="Y94" s="2"/>
      <c r="Z94" s="2"/>
    </row>
    <row r="95" spans="1:26" ht="15" customHeight="1" x14ac:dyDescent="0.25">
      <c r="A95" s="25">
        <v>35</v>
      </c>
      <c r="B95" s="25"/>
      <c r="C95" s="27"/>
      <c r="D95" s="28"/>
      <c r="E95" s="28"/>
      <c r="F95" s="29"/>
      <c r="G95" s="30">
        <f t="shared" ref="G95:H95" si="176">IF(D95=0,0,IF(E95=0,0,MAX(E95-D95)))</f>
        <v>0</v>
      </c>
      <c r="H95" s="30">
        <f t="shared" si="176"/>
        <v>0</v>
      </c>
      <c r="I95" s="30">
        <f t="shared" si="106"/>
        <v>0</v>
      </c>
      <c r="J95" s="2"/>
      <c r="K95" s="31">
        <f t="shared" si="107"/>
        <v>0</v>
      </c>
      <c r="L95" s="29"/>
      <c r="M95" s="29"/>
      <c r="N95" s="29"/>
      <c r="O95" s="30">
        <f t="shared" ref="O95:P95" si="177">IF(L95=0,0,IF(M95=0,0,MAX(M95-L95)))</f>
        <v>0</v>
      </c>
      <c r="P95" s="30">
        <f t="shared" si="177"/>
        <v>0</v>
      </c>
      <c r="Q95" s="30">
        <f t="shared" si="109"/>
        <v>0</v>
      </c>
      <c r="R95" s="2"/>
      <c r="S95" s="2"/>
      <c r="T95" s="2"/>
      <c r="U95" s="2"/>
      <c r="V95" s="2"/>
      <c r="W95" s="2"/>
      <c r="X95" s="2"/>
      <c r="Y95" s="2"/>
      <c r="Z95" s="2"/>
    </row>
    <row r="96" spans="1:26" ht="15" customHeight="1" x14ac:dyDescent="0.25">
      <c r="A96" s="25">
        <v>36</v>
      </c>
      <c r="B96" s="25"/>
      <c r="C96" s="27"/>
      <c r="D96" s="28"/>
      <c r="E96" s="28"/>
      <c r="F96" s="29"/>
      <c r="G96" s="30">
        <f t="shared" ref="G96:H96" si="178">IF(D96=0,0,IF(E96=0,0,MAX(E96-D96)))</f>
        <v>0</v>
      </c>
      <c r="H96" s="30">
        <f t="shared" si="178"/>
        <v>0</v>
      </c>
      <c r="I96" s="30">
        <f t="shared" si="106"/>
        <v>0</v>
      </c>
      <c r="J96" s="2"/>
      <c r="K96" s="31">
        <f t="shared" si="107"/>
        <v>0</v>
      </c>
      <c r="L96" s="29"/>
      <c r="M96" s="29"/>
      <c r="N96" s="29"/>
      <c r="O96" s="30">
        <f t="shared" ref="O96:P96" si="179">IF(L96=0,0,IF(M96=0,0,MAX(M96-L96)))</f>
        <v>0</v>
      </c>
      <c r="P96" s="30">
        <f t="shared" si="179"/>
        <v>0</v>
      </c>
      <c r="Q96" s="30">
        <f t="shared" si="109"/>
        <v>0</v>
      </c>
      <c r="R96" s="2"/>
      <c r="S96" s="2"/>
      <c r="T96" s="2"/>
      <c r="U96" s="2"/>
      <c r="V96" s="2"/>
      <c r="W96" s="2"/>
      <c r="X96" s="2"/>
      <c r="Y96" s="2"/>
      <c r="Z96" s="2"/>
    </row>
    <row r="97" spans="1:26" ht="15" customHeight="1" x14ac:dyDescent="0.25">
      <c r="A97" s="25">
        <v>37</v>
      </c>
      <c r="B97" s="25"/>
      <c r="C97" s="27"/>
      <c r="D97" s="28"/>
      <c r="E97" s="28"/>
      <c r="F97" s="29"/>
      <c r="G97" s="30">
        <f t="shared" ref="G97:H97" si="180">IF(D97=0,0,IF(E97=0,0,MAX(E97-D97)))</f>
        <v>0</v>
      </c>
      <c r="H97" s="30">
        <f t="shared" si="180"/>
        <v>0</v>
      </c>
      <c r="I97" s="30">
        <f t="shared" si="106"/>
        <v>0</v>
      </c>
      <c r="J97" s="2"/>
      <c r="K97" s="31">
        <f t="shared" si="107"/>
        <v>0</v>
      </c>
      <c r="L97" s="29"/>
      <c r="M97" s="29"/>
      <c r="N97" s="29"/>
      <c r="O97" s="30">
        <f t="shared" ref="O97:P97" si="181">IF(L97=0,0,IF(M97=0,0,MAX(M97-L97)))</f>
        <v>0</v>
      </c>
      <c r="P97" s="30">
        <f t="shared" si="181"/>
        <v>0</v>
      </c>
      <c r="Q97" s="30">
        <f t="shared" si="109"/>
        <v>0</v>
      </c>
      <c r="R97" s="2"/>
      <c r="S97" s="2"/>
      <c r="T97" s="2"/>
      <c r="U97" s="2"/>
      <c r="V97" s="2"/>
      <c r="W97" s="2"/>
      <c r="X97" s="2"/>
      <c r="Y97" s="2"/>
      <c r="Z97" s="2"/>
    </row>
    <row r="98" spans="1:26" ht="15" customHeight="1" x14ac:dyDescent="0.25">
      <c r="A98" s="25">
        <v>38</v>
      </c>
      <c r="B98" s="25"/>
      <c r="C98" s="27"/>
      <c r="D98" s="28"/>
      <c r="E98" s="28"/>
      <c r="F98" s="29"/>
      <c r="G98" s="30">
        <f t="shared" ref="G98:H98" si="182">IF(D98=0,0,IF(E98=0,0,MAX(E98-D98)))</f>
        <v>0</v>
      </c>
      <c r="H98" s="30">
        <f t="shared" si="182"/>
        <v>0</v>
      </c>
      <c r="I98" s="30">
        <f t="shared" si="106"/>
        <v>0</v>
      </c>
      <c r="J98" s="2"/>
      <c r="K98" s="31">
        <f t="shared" si="107"/>
        <v>0</v>
      </c>
      <c r="L98" s="29"/>
      <c r="M98" s="29"/>
      <c r="N98" s="29"/>
      <c r="O98" s="30">
        <f t="shared" ref="O98:P98" si="183">IF(L98=0,0,IF(M98=0,0,MAX(M98-L98)))</f>
        <v>0</v>
      </c>
      <c r="P98" s="30">
        <f t="shared" si="183"/>
        <v>0</v>
      </c>
      <c r="Q98" s="30">
        <f t="shared" si="109"/>
        <v>0</v>
      </c>
      <c r="R98" s="2"/>
      <c r="S98" s="2"/>
      <c r="T98" s="2"/>
      <c r="U98" s="2"/>
      <c r="V98" s="2"/>
      <c r="W98" s="2"/>
      <c r="X98" s="2"/>
      <c r="Y98" s="2"/>
      <c r="Z98" s="2"/>
    </row>
    <row r="99" spans="1:26" ht="15" customHeight="1" x14ac:dyDescent="0.25">
      <c r="A99" s="25">
        <v>39</v>
      </c>
      <c r="B99" s="25"/>
      <c r="C99" s="27"/>
      <c r="D99" s="28"/>
      <c r="E99" s="28"/>
      <c r="F99" s="29"/>
      <c r="G99" s="30">
        <f t="shared" ref="G99:H99" si="184">IF(D99=0,0,IF(E99=0,0,MAX(E99-D99)))</f>
        <v>0</v>
      </c>
      <c r="H99" s="30">
        <f t="shared" si="184"/>
        <v>0</v>
      </c>
      <c r="I99" s="30">
        <f t="shared" si="106"/>
        <v>0</v>
      </c>
      <c r="J99" s="2"/>
      <c r="K99" s="31">
        <f t="shared" si="107"/>
        <v>0</v>
      </c>
      <c r="L99" s="29"/>
      <c r="M99" s="29"/>
      <c r="N99" s="29"/>
      <c r="O99" s="30">
        <f t="shared" ref="O99:P99" si="185">IF(L99=0,0,IF(M99=0,0,MAX(M99-L99)))</f>
        <v>0</v>
      </c>
      <c r="P99" s="30">
        <f t="shared" si="185"/>
        <v>0</v>
      </c>
      <c r="Q99" s="30">
        <f t="shared" si="109"/>
        <v>0</v>
      </c>
      <c r="R99" s="2"/>
      <c r="S99" s="2"/>
      <c r="T99" s="2"/>
      <c r="U99" s="2"/>
      <c r="V99" s="2"/>
      <c r="W99" s="2"/>
      <c r="X99" s="2"/>
      <c r="Y99" s="2"/>
      <c r="Z99" s="2"/>
    </row>
    <row r="100" spans="1:26" ht="15" customHeight="1" x14ac:dyDescent="0.25">
      <c r="A100" s="25">
        <v>40</v>
      </c>
      <c r="B100" s="25"/>
      <c r="C100" s="27"/>
      <c r="D100" s="28"/>
      <c r="E100" s="28"/>
      <c r="F100" s="29"/>
      <c r="G100" s="30">
        <f t="shared" ref="G100:H100" si="186">IF(D100=0,0,IF(E100=0,0,MAX(E100-D100)))</f>
        <v>0</v>
      </c>
      <c r="H100" s="30">
        <f t="shared" si="186"/>
        <v>0</v>
      </c>
      <c r="I100" s="30">
        <f t="shared" si="106"/>
        <v>0</v>
      </c>
      <c r="J100" s="2"/>
      <c r="K100" s="31">
        <f t="shared" si="107"/>
        <v>0</v>
      </c>
      <c r="L100" s="29"/>
      <c r="M100" s="29"/>
      <c r="N100" s="29"/>
      <c r="O100" s="30">
        <f t="shared" ref="O100:P100" si="187">IF(L100=0,0,IF(M100=0,0,MAX(M100-L100)))</f>
        <v>0</v>
      </c>
      <c r="P100" s="30">
        <f t="shared" si="187"/>
        <v>0</v>
      </c>
      <c r="Q100" s="30">
        <f t="shared" si="109"/>
        <v>0</v>
      </c>
      <c r="R100" s="2"/>
      <c r="S100" s="2"/>
      <c r="T100" s="2"/>
      <c r="U100" s="2"/>
      <c r="V100" s="2"/>
      <c r="W100" s="2"/>
      <c r="X100" s="2"/>
      <c r="Y100" s="2"/>
      <c r="Z100" s="2"/>
    </row>
    <row r="101" spans="1:26" ht="15" customHeight="1" x14ac:dyDescent="0.25">
      <c r="A101" s="25">
        <v>41</v>
      </c>
      <c r="B101" s="25"/>
      <c r="C101" s="27"/>
      <c r="D101" s="28"/>
      <c r="E101" s="28"/>
      <c r="F101" s="33"/>
      <c r="G101" s="30">
        <f t="shared" ref="G101:H101" si="188">IF(D101=0,0,IF(E101=0,0,MAX(E101-D101)))</f>
        <v>0</v>
      </c>
      <c r="H101" s="30">
        <f t="shared" si="188"/>
        <v>0</v>
      </c>
      <c r="I101" s="30">
        <f t="shared" si="106"/>
        <v>0</v>
      </c>
      <c r="J101" s="2"/>
      <c r="K101" s="31">
        <f t="shared" si="107"/>
        <v>0</v>
      </c>
      <c r="L101" s="29"/>
      <c r="M101" s="33"/>
      <c r="N101" s="33"/>
      <c r="O101" s="30">
        <f t="shared" ref="O101:P101" si="189">IF(L101=0,0,IF(M101=0,0,MAX(M101-L101)))</f>
        <v>0</v>
      </c>
      <c r="P101" s="30">
        <f t="shared" si="189"/>
        <v>0</v>
      </c>
      <c r="Q101" s="30">
        <f t="shared" si="109"/>
        <v>0</v>
      </c>
      <c r="R101" s="2"/>
      <c r="S101" s="2"/>
      <c r="T101" s="2"/>
      <c r="U101" s="2"/>
      <c r="V101" s="2"/>
      <c r="W101" s="2"/>
      <c r="X101" s="2"/>
      <c r="Y101" s="2"/>
      <c r="Z101" s="2"/>
    </row>
    <row r="102" spans="1:26" ht="15" customHeight="1" x14ac:dyDescent="0.25">
      <c r="A102" s="25">
        <v>42</v>
      </c>
      <c r="B102" s="25"/>
      <c r="C102" s="27"/>
      <c r="D102" s="28"/>
      <c r="E102" s="28"/>
      <c r="F102" s="33"/>
      <c r="G102" s="30">
        <f t="shared" ref="G102:H102" si="190">IF(D102=0,0,IF(E102=0,0,MAX(E102-D102)))</f>
        <v>0</v>
      </c>
      <c r="H102" s="30">
        <f t="shared" si="190"/>
        <v>0</v>
      </c>
      <c r="I102" s="30">
        <f t="shared" si="106"/>
        <v>0</v>
      </c>
      <c r="J102" s="2"/>
      <c r="K102" s="31">
        <f t="shared" si="107"/>
        <v>0</v>
      </c>
      <c r="L102" s="29"/>
      <c r="M102" s="33"/>
      <c r="N102" s="33"/>
      <c r="O102" s="30">
        <f t="shared" ref="O102:P102" si="191">IF(L102=0,0,IF(M102=0,0,MAX(M102-L102)))</f>
        <v>0</v>
      </c>
      <c r="P102" s="30">
        <f t="shared" si="191"/>
        <v>0</v>
      </c>
      <c r="Q102" s="30">
        <f t="shared" si="109"/>
        <v>0</v>
      </c>
      <c r="R102" s="2"/>
      <c r="S102" s="2"/>
      <c r="T102" s="2"/>
      <c r="U102" s="2"/>
      <c r="V102" s="2"/>
      <c r="W102" s="2"/>
      <c r="X102" s="2"/>
      <c r="Y102" s="2"/>
      <c r="Z102" s="2"/>
    </row>
    <row r="103" spans="1:26" ht="15" customHeight="1" x14ac:dyDescent="0.25">
      <c r="A103" s="25">
        <v>43</v>
      </c>
      <c r="B103" s="25"/>
      <c r="C103" s="41"/>
      <c r="D103" s="29"/>
      <c r="E103" s="33"/>
      <c r="F103" s="33"/>
      <c r="G103" s="30">
        <f t="shared" ref="G103:H103" si="192">IF(D103=0,0,IF(E103=0,0,MAX(E103-D103)))</f>
        <v>0</v>
      </c>
      <c r="H103" s="30">
        <f t="shared" si="192"/>
        <v>0</v>
      </c>
      <c r="I103" s="30">
        <f t="shared" si="106"/>
        <v>0</v>
      </c>
      <c r="J103" s="2"/>
      <c r="K103" s="31">
        <f t="shared" si="107"/>
        <v>0</v>
      </c>
      <c r="L103" s="29"/>
      <c r="M103" s="33"/>
      <c r="N103" s="33"/>
      <c r="O103" s="30">
        <f t="shared" ref="O103:P103" si="193">IF(L103=0,0,IF(M103=0,0,MAX(M103-L103)))</f>
        <v>0</v>
      </c>
      <c r="P103" s="30">
        <f t="shared" si="193"/>
        <v>0</v>
      </c>
      <c r="Q103" s="30">
        <f t="shared" si="109"/>
        <v>0</v>
      </c>
      <c r="R103" s="2"/>
      <c r="S103" s="2"/>
      <c r="T103" s="2"/>
      <c r="U103" s="2"/>
      <c r="V103" s="2"/>
      <c r="W103" s="2"/>
      <c r="X103" s="2"/>
      <c r="Y103" s="2"/>
      <c r="Z103" s="2"/>
    </row>
    <row r="104" spans="1:26" ht="15" customHeight="1" x14ac:dyDescent="0.25">
      <c r="A104" s="25">
        <v>44</v>
      </c>
      <c r="B104" s="25"/>
      <c r="C104" s="41"/>
      <c r="D104" s="29"/>
      <c r="E104" s="33"/>
      <c r="F104" s="33"/>
      <c r="G104" s="30">
        <f t="shared" ref="G104:H104" si="194">IF(D104=0,0,IF(E104=0,0,MAX(E104-D104)))</f>
        <v>0</v>
      </c>
      <c r="H104" s="30">
        <f t="shared" si="194"/>
        <v>0</v>
      </c>
      <c r="I104" s="30">
        <f t="shared" si="106"/>
        <v>0</v>
      </c>
      <c r="J104" s="2"/>
      <c r="K104" s="31">
        <f t="shared" si="107"/>
        <v>0</v>
      </c>
      <c r="L104" s="29"/>
      <c r="M104" s="33"/>
      <c r="N104" s="33"/>
      <c r="O104" s="30">
        <f t="shared" ref="O104:P104" si="195">IF(L104=0,0,IF(M104=0,0,MAX(M104-L104)))</f>
        <v>0</v>
      </c>
      <c r="P104" s="30">
        <f t="shared" si="195"/>
        <v>0</v>
      </c>
      <c r="Q104" s="30">
        <f t="shared" si="109"/>
        <v>0</v>
      </c>
      <c r="R104" s="2"/>
      <c r="S104" s="2"/>
      <c r="T104" s="2"/>
      <c r="U104" s="2"/>
      <c r="V104" s="2"/>
      <c r="W104" s="2"/>
      <c r="X104" s="2"/>
      <c r="Y104" s="2"/>
      <c r="Z104" s="2"/>
    </row>
    <row r="105" spans="1:26" ht="15" customHeight="1" x14ac:dyDescent="0.25">
      <c r="A105" s="25">
        <v>45</v>
      </c>
      <c r="B105" s="25"/>
      <c r="C105" s="25"/>
      <c r="D105" s="29"/>
      <c r="E105" s="33"/>
      <c r="F105" s="33"/>
      <c r="G105" s="30">
        <f t="shared" ref="G105:H105" si="196">IF(D105=0,0,IF(E105=0,0,MAX(E105-D105)))</f>
        <v>0</v>
      </c>
      <c r="H105" s="30">
        <f t="shared" si="196"/>
        <v>0</v>
      </c>
      <c r="I105" s="30">
        <f t="shared" si="106"/>
        <v>0</v>
      </c>
      <c r="J105" s="2"/>
      <c r="K105" s="31">
        <f t="shared" si="107"/>
        <v>0</v>
      </c>
      <c r="L105" s="29"/>
      <c r="M105" s="33"/>
      <c r="N105" s="33"/>
      <c r="O105" s="30">
        <f t="shared" ref="O105:P105" si="197">IF(L105=0,0,IF(M105=0,0,MAX(M105-L105)))</f>
        <v>0</v>
      </c>
      <c r="P105" s="30">
        <f t="shared" si="197"/>
        <v>0</v>
      </c>
      <c r="Q105" s="30">
        <f t="shared" si="109"/>
        <v>0</v>
      </c>
      <c r="R105" s="2"/>
      <c r="S105" s="2"/>
      <c r="T105" s="2"/>
      <c r="U105" s="2"/>
      <c r="V105" s="2"/>
      <c r="W105" s="2"/>
      <c r="X105" s="2"/>
      <c r="Y105" s="2"/>
      <c r="Z105" s="2"/>
    </row>
    <row r="106" spans="1:26" ht="15" customHeight="1" x14ac:dyDescent="0.25">
      <c r="A106" s="25">
        <v>46</v>
      </c>
      <c r="B106" s="25"/>
      <c r="C106" s="25"/>
      <c r="D106" s="29"/>
      <c r="E106" s="33"/>
      <c r="F106" s="33"/>
      <c r="G106" s="30">
        <f t="shared" ref="G106:H106" si="198">IF(D106=0,0,IF(E106=0,0,MAX(E106-D106)))</f>
        <v>0</v>
      </c>
      <c r="H106" s="30">
        <f t="shared" si="198"/>
        <v>0</v>
      </c>
      <c r="I106" s="30">
        <f t="shared" si="106"/>
        <v>0</v>
      </c>
      <c r="J106" s="2"/>
      <c r="K106" s="31">
        <f t="shared" si="107"/>
        <v>0</v>
      </c>
      <c r="L106" s="29"/>
      <c r="M106" s="33"/>
      <c r="N106" s="33"/>
      <c r="O106" s="30">
        <f t="shared" ref="O106:P106" si="199">IF(L106=0,0,IF(M106=0,0,MAX(M106-L106)))</f>
        <v>0</v>
      </c>
      <c r="P106" s="30">
        <f t="shared" si="199"/>
        <v>0</v>
      </c>
      <c r="Q106" s="30">
        <f t="shared" si="109"/>
        <v>0</v>
      </c>
      <c r="R106" s="2"/>
      <c r="S106" s="2"/>
      <c r="T106" s="2"/>
      <c r="U106" s="2"/>
      <c r="V106" s="2"/>
      <c r="W106" s="2"/>
      <c r="X106" s="2"/>
      <c r="Y106" s="2"/>
      <c r="Z106" s="2"/>
    </row>
    <row r="107" spans="1:26" ht="15" customHeight="1" x14ac:dyDescent="0.25">
      <c r="A107" s="25">
        <v>47</v>
      </c>
      <c r="B107" s="25"/>
      <c r="C107" s="25"/>
      <c r="D107" s="29"/>
      <c r="E107" s="33"/>
      <c r="F107" s="33"/>
      <c r="G107" s="30">
        <f t="shared" ref="G107:H107" si="200">IF(D107=0,0,IF(E107=0,0,MAX(E107-D107)))</f>
        <v>0</v>
      </c>
      <c r="H107" s="30">
        <f t="shared" si="200"/>
        <v>0</v>
      </c>
      <c r="I107" s="30">
        <f t="shared" si="106"/>
        <v>0</v>
      </c>
      <c r="J107" s="2"/>
      <c r="K107" s="31">
        <f t="shared" si="107"/>
        <v>0</v>
      </c>
      <c r="L107" s="29"/>
      <c r="M107" s="33"/>
      <c r="N107" s="33"/>
      <c r="O107" s="30">
        <f t="shared" ref="O107:P107" si="201">IF(L107=0,0,IF(M107=0,0,MAX(M107-L107)))</f>
        <v>0</v>
      </c>
      <c r="P107" s="30">
        <f t="shared" si="201"/>
        <v>0</v>
      </c>
      <c r="Q107" s="30">
        <f t="shared" si="109"/>
        <v>0</v>
      </c>
      <c r="R107" s="2"/>
      <c r="S107" s="2"/>
      <c r="T107" s="2"/>
      <c r="U107" s="2"/>
      <c r="V107" s="2"/>
      <c r="W107" s="2"/>
      <c r="X107" s="2"/>
      <c r="Y107" s="2"/>
      <c r="Z107" s="2"/>
    </row>
    <row r="108" spans="1:26" ht="15" customHeight="1" x14ac:dyDescent="0.25">
      <c r="A108" s="25">
        <v>48</v>
      </c>
      <c r="B108" s="25"/>
      <c r="C108" s="25"/>
      <c r="D108" s="29"/>
      <c r="E108" s="33"/>
      <c r="F108" s="33"/>
      <c r="G108" s="30">
        <f t="shared" ref="G108:H108" si="202">IF(D108=0,0,IF(E108=0,0,MAX(E108-D108)))</f>
        <v>0</v>
      </c>
      <c r="H108" s="30">
        <f t="shared" si="202"/>
        <v>0</v>
      </c>
      <c r="I108" s="30">
        <f t="shared" si="106"/>
        <v>0</v>
      </c>
      <c r="J108" s="2"/>
      <c r="K108" s="31">
        <f t="shared" si="107"/>
        <v>0</v>
      </c>
      <c r="L108" s="29"/>
      <c r="M108" s="33"/>
      <c r="N108" s="33"/>
      <c r="O108" s="30">
        <f t="shared" ref="O108:P108" si="203">IF(L108=0,0,IF(M108=0,0,MAX(M108-L108)))</f>
        <v>0</v>
      </c>
      <c r="P108" s="30">
        <f t="shared" si="203"/>
        <v>0</v>
      </c>
      <c r="Q108" s="30">
        <f t="shared" si="109"/>
        <v>0</v>
      </c>
      <c r="R108" s="2"/>
      <c r="S108" s="2"/>
      <c r="T108" s="2"/>
      <c r="U108" s="2"/>
      <c r="V108" s="2"/>
      <c r="W108" s="2"/>
      <c r="X108" s="2"/>
      <c r="Y108" s="2"/>
      <c r="Z108" s="2"/>
    </row>
    <row r="109" spans="1:26" ht="15" customHeight="1" x14ac:dyDescent="0.25">
      <c r="A109" s="25">
        <v>49</v>
      </c>
      <c r="B109" s="25"/>
      <c r="C109" s="25"/>
      <c r="D109" s="29"/>
      <c r="E109" s="33"/>
      <c r="F109" s="33"/>
      <c r="G109" s="30">
        <f t="shared" ref="G109:H109" si="204">IF(D109=0,0,IF(E109=0,0,MAX(E109-D109)))</f>
        <v>0</v>
      </c>
      <c r="H109" s="30">
        <f t="shared" si="204"/>
        <v>0</v>
      </c>
      <c r="I109" s="30">
        <f t="shared" si="106"/>
        <v>0</v>
      </c>
      <c r="J109" s="2"/>
      <c r="K109" s="31">
        <f t="shared" si="107"/>
        <v>0</v>
      </c>
      <c r="L109" s="29"/>
      <c r="M109" s="33"/>
      <c r="N109" s="33"/>
      <c r="O109" s="30">
        <f t="shared" ref="O109:P109" si="205">IF(L109=0,0,IF(M109=0,0,MAX(M109-L109)))</f>
        <v>0</v>
      </c>
      <c r="P109" s="30">
        <f t="shared" si="205"/>
        <v>0</v>
      </c>
      <c r="Q109" s="30">
        <f t="shared" si="109"/>
        <v>0</v>
      </c>
      <c r="R109" s="2"/>
      <c r="S109" s="2"/>
      <c r="T109" s="2"/>
      <c r="U109" s="2"/>
      <c r="V109" s="2"/>
      <c r="W109" s="2"/>
      <c r="X109" s="2"/>
      <c r="Y109" s="2"/>
      <c r="Z109" s="2"/>
    </row>
    <row r="110" spans="1:26" ht="15" customHeight="1" x14ac:dyDescent="0.25">
      <c r="A110" s="25">
        <v>50</v>
      </c>
      <c r="B110" s="25"/>
      <c r="C110" s="25"/>
      <c r="D110" s="29"/>
      <c r="E110" s="33"/>
      <c r="F110" s="33"/>
      <c r="G110" s="30">
        <f t="shared" ref="G110:H110" si="206">IF(D110=0,0,IF(E110=0,0,MAX(E110-D110)))</f>
        <v>0</v>
      </c>
      <c r="H110" s="30">
        <f t="shared" si="206"/>
        <v>0</v>
      </c>
      <c r="I110" s="30">
        <f t="shared" si="106"/>
        <v>0</v>
      </c>
      <c r="J110" s="2"/>
      <c r="K110" s="31">
        <f t="shared" si="107"/>
        <v>0</v>
      </c>
      <c r="L110" s="29"/>
      <c r="M110" s="33"/>
      <c r="N110" s="33"/>
      <c r="O110" s="30">
        <f t="shared" ref="O110:P110" si="207">IF(L110=0,0,IF(M110=0,0,MAX(M110-L110)))</f>
        <v>0</v>
      </c>
      <c r="P110" s="30">
        <f t="shared" si="207"/>
        <v>0</v>
      </c>
      <c r="Q110" s="30">
        <f t="shared" si="109"/>
        <v>0</v>
      </c>
      <c r="R110" s="2"/>
      <c r="S110" s="2"/>
      <c r="T110" s="2"/>
      <c r="U110" s="2"/>
      <c r="V110" s="2"/>
      <c r="W110" s="2"/>
      <c r="X110" s="2"/>
      <c r="Y110" s="2"/>
      <c r="Z110" s="2"/>
    </row>
    <row r="111" spans="1:26" ht="15" customHeight="1" x14ac:dyDescent="0.25">
      <c r="A111" s="2"/>
      <c r="B111" s="2"/>
      <c r="C111" s="15"/>
      <c r="D111" s="15"/>
      <c r="E111" s="2"/>
      <c r="F111" s="42"/>
      <c r="G111" s="34"/>
      <c r="H111" s="34"/>
      <c r="I111" s="34"/>
      <c r="J111" s="2"/>
      <c r="K111" s="15"/>
      <c r="L111" s="2"/>
      <c r="M111" s="2"/>
      <c r="N111" s="2"/>
      <c r="O111" s="34"/>
      <c r="P111" s="34"/>
      <c r="Q111" s="34"/>
      <c r="R111" s="2"/>
      <c r="S111" s="2"/>
      <c r="T111" s="2"/>
      <c r="U111" s="2"/>
      <c r="V111" s="2"/>
      <c r="W111" s="2"/>
      <c r="X111" s="2"/>
      <c r="Y111" s="2"/>
      <c r="Z111" s="2"/>
    </row>
    <row r="112" spans="1:26" ht="15" customHeight="1" x14ac:dyDescent="0.25">
      <c r="A112" s="2"/>
      <c r="B112" s="2"/>
      <c r="C112" s="15"/>
      <c r="D112" s="15"/>
      <c r="E112" s="2"/>
      <c r="F112" s="42"/>
      <c r="G112" s="34"/>
      <c r="H112" s="34"/>
      <c r="I112" s="34"/>
      <c r="J112" s="2"/>
      <c r="K112" s="15"/>
      <c r="L112" s="2"/>
      <c r="M112" s="2"/>
      <c r="N112" s="2"/>
      <c r="O112" s="34"/>
      <c r="P112" s="34"/>
      <c r="Q112" s="34"/>
      <c r="R112" s="2"/>
      <c r="S112" s="2"/>
      <c r="T112" s="2"/>
      <c r="U112" s="2"/>
      <c r="V112" s="2"/>
      <c r="W112" s="2"/>
      <c r="X112" s="2"/>
      <c r="Y112" s="2"/>
      <c r="Z112" s="2"/>
    </row>
    <row r="113" spans="1:26" ht="15" customHeight="1" x14ac:dyDescent="0.25">
      <c r="J113" s="2"/>
      <c r="R113" s="2"/>
      <c r="S113" s="2"/>
      <c r="T113" s="2"/>
      <c r="U113" s="2"/>
      <c r="V113" s="2"/>
      <c r="W113" s="2"/>
      <c r="X113" s="2"/>
      <c r="Y113" s="2"/>
      <c r="Z113" s="2"/>
    </row>
    <row r="114" spans="1:26" ht="15" customHeight="1" x14ac:dyDescent="0.25">
      <c r="C114" s="43" t="s">
        <v>149</v>
      </c>
      <c r="D114" s="44"/>
      <c r="E114" s="44"/>
      <c r="F114" s="44"/>
      <c r="G114" s="45"/>
      <c r="H114" s="45"/>
      <c r="I114" s="46"/>
      <c r="J114" s="2"/>
      <c r="K114" s="47" t="s">
        <v>150</v>
      </c>
      <c r="L114" s="48"/>
      <c r="M114" s="48"/>
      <c r="N114" s="48"/>
      <c r="O114" s="49"/>
      <c r="P114" s="49"/>
      <c r="Q114" s="50"/>
      <c r="R114" s="2"/>
      <c r="S114" s="2"/>
      <c r="T114" s="2"/>
      <c r="U114" s="2"/>
      <c r="V114" s="2"/>
      <c r="W114" s="2"/>
      <c r="X114" s="2"/>
      <c r="Y114" s="2"/>
      <c r="Z114" s="2"/>
    </row>
    <row r="115" spans="1:26" ht="45" customHeight="1" x14ac:dyDescent="0.25">
      <c r="A115" s="23" t="s">
        <v>106</v>
      </c>
      <c r="B115" s="23" t="s">
        <v>107</v>
      </c>
      <c r="C115" s="23" t="s">
        <v>108</v>
      </c>
      <c r="D115" s="24" t="str">
        <f t="shared" ref="D115:I115" si="208">D$5</f>
        <v>Fecha de siembra</v>
      </c>
      <c r="E115" s="24" t="str">
        <f t="shared" si="208"/>
        <v>Fecha de espigazón</v>
      </c>
      <c r="F115" s="24" t="str">
        <f t="shared" si="208"/>
        <v>Fecha de madurez</v>
      </c>
      <c r="G115" s="24" t="str">
        <f t="shared" si="208"/>
        <v>Días Siembra-Espigazón</v>
      </c>
      <c r="H115" s="24" t="str">
        <f t="shared" si="208"/>
        <v>Días Espigazón-Madurez</v>
      </c>
      <c r="I115" s="24" t="str">
        <f t="shared" si="208"/>
        <v>Días Siembra-Madurez</v>
      </c>
      <c r="J115" s="2"/>
      <c r="K115" s="23" t="s">
        <v>108</v>
      </c>
      <c r="L115" s="24" t="str">
        <f t="shared" ref="L115:Q115" si="209">L$5</f>
        <v>Fecha de siembra</v>
      </c>
      <c r="M115" s="24" t="str">
        <f t="shared" si="209"/>
        <v>Fecha de espigazón</v>
      </c>
      <c r="N115" s="24" t="str">
        <f t="shared" si="209"/>
        <v>Fecha de madurez</v>
      </c>
      <c r="O115" s="24" t="str">
        <f t="shared" si="209"/>
        <v>Días Siembra-Espigazón</v>
      </c>
      <c r="P115" s="24" t="str">
        <f t="shared" si="209"/>
        <v>Días Espigazón-Madurez</v>
      </c>
      <c r="Q115" s="24" t="str">
        <f t="shared" si="209"/>
        <v>Días Siembra-Madurez</v>
      </c>
      <c r="R115" s="2"/>
      <c r="S115" s="2"/>
      <c r="T115" s="2"/>
      <c r="U115" s="2"/>
      <c r="V115" s="2"/>
      <c r="W115" s="2"/>
      <c r="X115" s="2"/>
      <c r="Y115" s="2"/>
      <c r="Z115" s="2"/>
    </row>
    <row r="116" spans="1:26" ht="15" customHeight="1" x14ac:dyDescent="0.25">
      <c r="A116" s="25">
        <v>1</v>
      </c>
      <c r="B116" s="26"/>
      <c r="C116" s="330" t="s">
        <v>389</v>
      </c>
      <c r="D116" s="28"/>
      <c r="E116" s="28"/>
      <c r="F116" s="29"/>
      <c r="G116" s="30">
        <f t="shared" ref="G116:H116" si="210">IF(D116=0,0,IF(E116=0,0,MAX(E116-D116)))</f>
        <v>0</v>
      </c>
      <c r="H116" s="30">
        <f t="shared" si="210"/>
        <v>0</v>
      </c>
      <c r="I116" s="30">
        <f t="shared" ref="I116:I165" si="211">IF(F116=0,0,IF(D116=0,0,MAX(F116-D116)))</f>
        <v>0</v>
      </c>
      <c r="J116" s="2"/>
      <c r="K116" s="31" t="str">
        <f t="shared" ref="K116:K165" si="212">C116</f>
        <v>Buck Bravio</v>
      </c>
      <c r="L116" s="321">
        <v>44370</v>
      </c>
      <c r="M116" s="331">
        <v>44447</v>
      </c>
      <c r="N116" s="324">
        <v>44496</v>
      </c>
      <c r="O116" s="30">
        <f t="shared" ref="O116:P116" si="213">IF(L116=0,0,IF(M116=0,0,MAX(M116-L116)))</f>
        <v>77</v>
      </c>
      <c r="P116" s="30">
        <f t="shared" si="213"/>
        <v>49</v>
      </c>
      <c r="Q116" s="30">
        <f t="shared" ref="Q116:Q165" si="214">IF(L116=0,0,IF(N116=0,0,MAX(N116-L116)))</f>
        <v>126</v>
      </c>
      <c r="R116" s="2"/>
      <c r="S116" s="2"/>
      <c r="T116" s="2"/>
      <c r="U116" s="2"/>
      <c r="V116" s="2"/>
      <c r="W116" s="2"/>
      <c r="X116" s="2"/>
      <c r="Y116" s="2"/>
      <c r="Z116" s="2"/>
    </row>
    <row r="117" spans="1:26" ht="15" customHeight="1" x14ac:dyDescent="0.25">
      <c r="A117" s="25">
        <v>2</v>
      </c>
      <c r="B117" s="26"/>
      <c r="C117" s="330" t="s">
        <v>153</v>
      </c>
      <c r="D117" s="28"/>
      <c r="E117" s="28"/>
      <c r="F117" s="29"/>
      <c r="G117" s="30">
        <f t="shared" ref="G117:H117" si="215">IF(D117=0,0,IF(E117=0,0,MAX(E117-D117)))</f>
        <v>0</v>
      </c>
      <c r="H117" s="30">
        <f t="shared" si="215"/>
        <v>0</v>
      </c>
      <c r="I117" s="30">
        <f t="shared" si="211"/>
        <v>0</v>
      </c>
      <c r="J117" s="2"/>
      <c r="K117" s="31" t="str">
        <f t="shared" si="212"/>
        <v xml:space="preserve"> ÑANDUBAY</v>
      </c>
      <c r="L117" s="321">
        <v>44370</v>
      </c>
      <c r="M117" s="332">
        <v>44463</v>
      </c>
      <c r="N117" s="325">
        <v>44504</v>
      </c>
      <c r="O117" s="30">
        <f t="shared" ref="O117:P117" si="216">IF(L117=0,0,IF(M117=0,0,MAX(M117-L117)))</f>
        <v>93</v>
      </c>
      <c r="P117" s="30">
        <f t="shared" si="216"/>
        <v>41</v>
      </c>
      <c r="Q117" s="30">
        <f t="shared" si="214"/>
        <v>134</v>
      </c>
      <c r="R117" s="2"/>
      <c r="S117" s="2"/>
      <c r="T117" s="2"/>
      <c r="U117" s="2"/>
      <c r="V117" s="2"/>
      <c r="W117" s="2"/>
      <c r="X117" s="2"/>
      <c r="Y117" s="2"/>
      <c r="Z117" s="2"/>
    </row>
    <row r="118" spans="1:26" ht="15" customHeight="1" x14ac:dyDescent="0.25">
      <c r="A118" s="25">
        <v>3</v>
      </c>
      <c r="B118" s="26"/>
      <c r="C118" s="330" t="s">
        <v>390</v>
      </c>
      <c r="D118" s="28"/>
      <c r="E118" s="28"/>
      <c r="F118" s="29"/>
      <c r="G118" s="30">
        <f t="shared" ref="G118:H118" si="217">IF(D118=0,0,IF(E118=0,0,MAX(E118-D118)))</f>
        <v>0</v>
      </c>
      <c r="H118" s="30">
        <f t="shared" si="217"/>
        <v>0</v>
      </c>
      <c r="I118" s="30">
        <f t="shared" si="211"/>
        <v>0</v>
      </c>
      <c r="J118" s="2"/>
      <c r="K118" s="31" t="str">
        <f t="shared" si="212"/>
        <v>ACA 603</v>
      </c>
      <c r="L118" s="321">
        <v>44370</v>
      </c>
      <c r="M118" s="332">
        <v>44452</v>
      </c>
      <c r="N118" s="325">
        <v>44499</v>
      </c>
      <c r="O118" s="30">
        <f t="shared" ref="O118:P118" si="218">IF(L118=0,0,IF(M118=0,0,MAX(M118-L118)))</f>
        <v>82</v>
      </c>
      <c r="P118" s="30">
        <f t="shared" si="218"/>
        <v>47</v>
      </c>
      <c r="Q118" s="30">
        <f t="shared" si="214"/>
        <v>129</v>
      </c>
      <c r="R118" s="2"/>
      <c r="S118" s="2"/>
      <c r="T118" s="2"/>
      <c r="U118" s="2"/>
      <c r="V118" s="2"/>
      <c r="W118" s="2"/>
      <c r="X118" s="2"/>
      <c r="Y118" s="2"/>
      <c r="Z118" s="2"/>
    </row>
    <row r="119" spans="1:26" ht="15" customHeight="1" x14ac:dyDescent="0.25">
      <c r="A119" s="25">
        <v>4</v>
      </c>
      <c r="B119" s="26"/>
      <c r="C119" s="330" t="s">
        <v>391</v>
      </c>
      <c r="D119" s="28"/>
      <c r="E119" s="28"/>
      <c r="F119" s="29"/>
      <c r="G119" s="30">
        <f t="shared" ref="G119:H119" si="219">IF(D119=0,0,IF(E119=0,0,MAX(E119-D119)))</f>
        <v>0</v>
      </c>
      <c r="H119" s="30">
        <f t="shared" si="219"/>
        <v>0</v>
      </c>
      <c r="I119" s="30">
        <f t="shared" si="211"/>
        <v>0</v>
      </c>
      <c r="J119" s="2"/>
      <c r="K119" s="31" t="str">
        <f t="shared" si="212"/>
        <v>Buck Camba</v>
      </c>
      <c r="L119" s="321">
        <v>44370</v>
      </c>
      <c r="M119" s="332">
        <v>44455</v>
      </c>
      <c r="N119" s="325">
        <v>44502</v>
      </c>
      <c r="O119" s="30">
        <f t="shared" ref="O119:P119" si="220">IF(L119=0,0,IF(M119=0,0,MAX(M119-L119)))</f>
        <v>85</v>
      </c>
      <c r="P119" s="30">
        <f t="shared" si="220"/>
        <v>47</v>
      </c>
      <c r="Q119" s="30">
        <f t="shared" si="214"/>
        <v>132</v>
      </c>
      <c r="R119" s="2"/>
      <c r="S119" s="2"/>
      <c r="T119" s="2"/>
      <c r="U119" s="2"/>
      <c r="V119" s="2"/>
      <c r="W119" s="2"/>
      <c r="X119" s="2"/>
      <c r="Y119" s="2"/>
      <c r="Z119" s="2"/>
    </row>
    <row r="120" spans="1:26" ht="15" customHeight="1" x14ac:dyDescent="0.25">
      <c r="A120" s="25">
        <v>5</v>
      </c>
      <c r="B120" s="26"/>
      <c r="C120" s="330" t="s">
        <v>392</v>
      </c>
      <c r="D120" s="28"/>
      <c r="E120" s="28"/>
      <c r="F120" s="29"/>
      <c r="G120" s="30">
        <f t="shared" ref="G120:H120" si="221">IF(D120=0,0,IF(E120=0,0,MAX(E120-D120)))</f>
        <v>0</v>
      </c>
      <c r="H120" s="30">
        <f t="shared" si="221"/>
        <v>0</v>
      </c>
      <c r="I120" s="30">
        <f t="shared" si="211"/>
        <v>0</v>
      </c>
      <c r="J120" s="2"/>
      <c r="K120" s="31" t="str">
        <f t="shared" si="212"/>
        <v>Buck Colihue</v>
      </c>
      <c r="L120" s="321">
        <v>44370</v>
      </c>
      <c r="M120" s="332">
        <v>44459</v>
      </c>
      <c r="N120" s="325">
        <v>44499</v>
      </c>
      <c r="O120" s="30">
        <f t="shared" ref="O120:P120" si="222">IF(L120=0,0,IF(M120=0,0,MAX(M120-L120)))</f>
        <v>89</v>
      </c>
      <c r="P120" s="30">
        <f t="shared" si="222"/>
        <v>40</v>
      </c>
      <c r="Q120" s="30">
        <f t="shared" si="214"/>
        <v>129</v>
      </c>
      <c r="R120" s="2"/>
      <c r="S120" s="2"/>
      <c r="T120" s="2"/>
      <c r="U120" s="2"/>
      <c r="V120" s="2"/>
      <c r="W120" s="2"/>
      <c r="X120" s="2"/>
      <c r="Y120" s="2"/>
      <c r="Z120" s="2"/>
    </row>
    <row r="121" spans="1:26" ht="15" customHeight="1" x14ac:dyDescent="0.25">
      <c r="A121" s="25">
        <v>6</v>
      </c>
      <c r="B121" s="26"/>
      <c r="C121" s="330" t="s">
        <v>135</v>
      </c>
      <c r="D121" s="28"/>
      <c r="E121" s="28"/>
      <c r="F121" s="29"/>
      <c r="G121" s="30">
        <f t="shared" ref="G121:H121" si="223">IF(D121=0,0,IF(E121=0,0,MAX(E121-D121)))</f>
        <v>0</v>
      </c>
      <c r="H121" s="30">
        <f t="shared" si="223"/>
        <v>0</v>
      </c>
      <c r="I121" s="30">
        <f t="shared" si="211"/>
        <v>0</v>
      </c>
      <c r="J121" s="2"/>
      <c r="K121" s="31" t="str">
        <f t="shared" si="212"/>
        <v xml:space="preserve"> ALGARROBO</v>
      </c>
      <c r="L121" s="321">
        <v>44370</v>
      </c>
      <c r="M121" s="332">
        <v>44466</v>
      </c>
      <c r="N121" s="325">
        <v>44506</v>
      </c>
      <c r="O121" s="30">
        <f t="shared" ref="O121:P121" si="224">IF(L121=0,0,IF(M121=0,0,MAX(M121-L121)))</f>
        <v>96</v>
      </c>
      <c r="P121" s="30">
        <f t="shared" si="224"/>
        <v>40</v>
      </c>
      <c r="Q121" s="30">
        <f t="shared" si="214"/>
        <v>136</v>
      </c>
      <c r="R121" s="2"/>
      <c r="S121" s="2"/>
      <c r="T121" s="2"/>
      <c r="U121" s="2"/>
      <c r="V121" s="2"/>
      <c r="W121" s="2"/>
      <c r="X121" s="2"/>
      <c r="Y121" s="2"/>
      <c r="Z121" s="2"/>
    </row>
    <row r="122" spans="1:26" ht="15" customHeight="1" x14ac:dyDescent="0.25">
      <c r="A122" s="25">
        <v>7</v>
      </c>
      <c r="B122" s="26"/>
      <c r="C122" s="330" t="s">
        <v>413</v>
      </c>
      <c r="D122" s="28"/>
      <c r="E122" s="28"/>
      <c r="F122" s="29"/>
      <c r="G122" s="30">
        <f t="shared" ref="G122:H122" si="225">IF(D122=0,0,IF(E122=0,0,MAX(E122-D122)))</f>
        <v>0</v>
      </c>
      <c r="H122" s="30">
        <f t="shared" si="225"/>
        <v>0</v>
      </c>
      <c r="I122" s="30">
        <f t="shared" si="211"/>
        <v>0</v>
      </c>
      <c r="J122" s="2"/>
      <c r="K122" s="31" t="str">
        <f t="shared" si="212"/>
        <v xml:space="preserve"> PEHUEN</v>
      </c>
      <c r="L122" s="321">
        <v>44370</v>
      </c>
      <c r="M122" s="332">
        <v>44456</v>
      </c>
      <c r="N122" s="325">
        <v>44501</v>
      </c>
      <c r="O122" s="30">
        <f t="shared" ref="O122:P122" si="226">IF(L122=0,0,IF(M122=0,0,MAX(M122-L122)))</f>
        <v>86</v>
      </c>
      <c r="P122" s="30">
        <f t="shared" si="226"/>
        <v>45</v>
      </c>
      <c r="Q122" s="30">
        <f t="shared" si="214"/>
        <v>131</v>
      </c>
      <c r="R122" s="2"/>
      <c r="S122" s="2"/>
      <c r="T122" s="2"/>
      <c r="U122" s="2"/>
      <c r="V122" s="2"/>
      <c r="W122" s="2"/>
      <c r="X122" s="2"/>
      <c r="Y122" s="2"/>
      <c r="Z122" s="2"/>
    </row>
    <row r="123" spans="1:26" ht="15" customHeight="1" x14ac:dyDescent="0.25">
      <c r="A123" s="25">
        <v>8</v>
      </c>
      <c r="B123" s="26"/>
      <c r="C123" s="330" t="s">
        <v>393</v>
      </c>
      <c r="D123" s="28"/>
      <c r="E123" s="28"/>
      <c r="F123" s="29"/>
      <c r="G123" s="30">
        <f t="shared" ref="G123:H123" si="227">IF(D123=0,0,IF(E123=0,0,MAX(E123-D123)))</f>
        <v>0</v>
      </c>
      <c r="H123" s="30">
        <f t="shared" si="227"/>
        <v>0</v>
      </c>
      <c r="I123" s="30">
        <f t="shared" si="211"/>
        <v>0</v>
      </c>
      <c r="J123" s="2"/>
      <c r="K123" s="31" t="str">
        <f t="shared" si="212"/>
        <v>Klein Favorito II</v>
      </c>
      <c r="L123" s="321">
        <v>44370</v>
      </c>
      <c r="M123" s="332">
        <v>44459</v>
      </c>
      <c r="N123" s="325">
        <v>44501</v>
      </c>
      <c r="O123" s="30">
        <f t="shared" ref="O123:P123" si="228">IF(L123=0,0,IF(M123=0,0,MAX(M123-L123)))</f>
        <v>89</v>
      </c>
      <c r="P123" s="30">
        <f t="shared" si="228"/>
        <v>42</v>
      </c>
      <c r="Q123" s="30">
        <f t="shared" si="214"/>
        <v>131</v>
      </c>
      <c r="R123" s="2"/>
      <c r="S123" s="2"/>
      <c r="T123" s="2"/>
      <c r="U123" s="2"/>
      <c r="V123" s="2"/>
      <c r="W123" s="2"/>
      <c r="X123" s="2"/>
      <c r="Y123" s="2"/>
      <c r="Z123" s="2"/>
    </row>
    <row r="124" spans="1:26" ht="15" customHeight="1" x14ac:dyDescent="0.25">
      <c r="A124" s="25">
        <v>9</v>
      </c>
      <c r="B124" s="26"/>
      <c r="C124" s="330" t="s">
        <v>394</v>
      </c>
      <c r="D124" s="28"/>
      <c r="E124" s="28"/>
      <c r="F124" s="29"/>
      <c r="G124" s="30">
        <f t="shared" ref="G124:H124" si="229">IF(D124=0,0,IF(E124=0,0,MAX(E124-D124)))</f>
        <v>0</v>
      </c>
      <c r="H124" s="30">
        <f t="shared" si="229"/>
        <v>0</v>
      </c>
      <c r="I124" s="30">
        <f t="shared" si="211"/>
        <v>0</v>
      </c>
      <c r="J124" s="2"/>
      <c r="K124" s="31" t="str">
        <f t="shared" si="212"/>
        <v>Klein Liebre</v>
      </c>
      <c r="L124" s="321">
        <v>44370</v>
      </c>
      <c r="M124" s="332">
        <v>44452</v>
      </c>
      <c r="N124" s="325">
        <v>44503</v>
      </c>
      <c r="O124" s="30">
        <f t="shared" ref="O124:P124" si="230">IF(L124=0,0,IF(M124=0,0,MAX(M124-L124)))</f>
        <v>82</v>
      </c>
      <c r="P124" s="30">
        <f t="shared" si="230"/>
        <v>51</v>
      </c>
      <c r="Q124" s="30">
        <f t="shared" si="214"/>
        <v>133</v>
      </c>
      <c r="R124" s="2"/>
      <c r="S124" s="2"/>
      <c r="T124" s="2"/>
      <c r="U124" s="2"/>
      <c r="V124" s="2"/>
      <c r="W124" s="2"/>
      <c r="X124" s="2"/>
      <c r="Y124" s="2"/>
      <c r="Z124" s="2"/>
    </row>
    <row r="125" spans="1:26" ht="15" customHeight="1" x14ac:dyDescent="0.25">
      <c r="A125" s="25">
        <v>10</v>
      </c>
      <c r="B125" s="26"/>
      <c r="C125" s="330" t="s">
        <v>141</v>
      </c>
      <c r="D125" s="28"/>
      <c r="E125" s="28"/>
      <c r="F125" s="29"/>
      <c r="G125" s="30">
        <f t="shared" ref="G125:H125" si="231">IF(D125=0,0,IF(E125=0,0,MAX(E125-D125)))</f>
        <v>0</v>
      </c>
      <c r="H125" s="30">
        <f t="shared" si="231"/>
        <v>0</v>
      </c>
      <c r="I125" s="30">
        <f t="shared" si="211"/>
        <v>0</v>
      </c>
      <c r="J125" s="2"/>
      <c r="K125" s="31" t="str">
        <f t="shared" si="212"/>
        <v>MS INTA 415</v>
      </c>
      <c r="L125" s="321">
        <v>44370</v>
      </c>
      <c r="M125" s="332">
        <v>44459</v>
      </c>
      <c r="N125" s="325">
        <v>44502</v>
      </c>
      <c r="O125" s="30">
        <f t="shared" ref="O125:P125" si="232">IF(L125=0,0,IF(M125=0,0,MAX(M125-L125)))</f>
        <v>89</v>
      </c>
      <c r="P125" s="30">
        <f t="shared" si="232"/>
        <v>43</v>
      </c>
      <c r="Q125" s="30">
        <f t="shared" si="214"/>
        <v>132</v>
      </c>
      <c r="R125" s="2"/>
      <c r="S125" s="2"/>
      <c r="T125" s="2"/>
      <c r="U125" s="2"/>
      <c r="V125" s="2"/>
      <c r="W125" s="2"/>
      <c r="X125" s="2"/>
      <c r="Y125" s="2"/>
      <c r="Z125" s="2"/>
    </row>
    <row r="126" spans="1:26" ht="15" customHeight="1" x14ac:dyDescent="0.25">
      <c r="A126" s="25">
        <v>11</v>
      </c>
      <c r="B126" s="26"/>
      <c r="C126" s="330" t="s">
        <v>124</v>
      </c>
      <c r="D126" s="28"/>
      <c r="E126" s="28"/>
      <c r="F126" s="29"/>
      <c r="G126" s="30">
        <f t="shared" ref="G126:H126" si="233">IF(D126=0,0,IF(E126=0,0,MAX(E126-D126)))</f>
        <v>0</v>
      </c>
      <c r="H126" s="30">
        <f t="shared" si="233"/>
        <v>0</v>
      </c>
      <c r="I126" s="30">
        <f t="shared" si="211"/>
        <v>0</v>
      </c>
      <c r="J126" s="2"/>
      <c r="K126" s="31" t="str">
        <f t="shared" si="212"/>
        <v>SY 200</v>
      </c>
      <c r="L126" s="321">
        <v>44370</v>
      </c>
      <c r="M126" s="332">
        <v>44457</v>
      </c>
      <c r="N126" s="325">
        <v>44498</v>
      </c>
      <c r="O126" s="30">
        <f t="shared" ref="O126:P126" si="234">IF(L126=0,0,IF(M126=0,0,MAX(M126-L126)))</f>
        <v>87</v>
      </c>
      <c r="P126" s="30">
        <f t="shared" si="234"/>
        <v>41</v>
      </c>
      <c r="Q126" s="30">
        <f t="shared" si="214"/>
        <v>128</v>
      </c>
      <c r="R126" s="2"/>
      <c r="S126" s="2"/>
      <c r="T126" s="2"/>
      <c r="U126" s="2"/>
      <c r="V126" s="2"/>
      <c r="W126" s="2"/>
      <c r="X126" s="2"/>
      <c r="Y126" s="2"/>
      <c r="Z126" s="2"/>
    </row>
    <row r="127" spans="1:26" ht="15" customHeight="1" x14ac:dyDescent="0.25">
      <c r="A127" s="25">
        <v>12</v>
      </c>
      <c r="B127" s="26"/>
      <c r="C127" s="330" t="s">
        <v>125</v>
      </c>
      <c r="D127" s="28"/>
      <c r="E127" s="28"/>
      <c r="F127" s="29"/>
      <c r="G127" s="30">
        <f t="shared" ref="G127:H127" si="235">IF(D127=0,0,IF(E127=0,0,MAX(E127-D127)))</f>
        <v>0</v>
      </c>
      <c r="H127" s="30">
        <f t="shared" si="235"/>
        <v>0</v>
      </c>
      <c r="I127" s="30">
        <f t="shared" si="211"/>
        <v>0</v>
      </c>
      <c r="J127" s="2"/>
      <c r="K127" s="31" t="str">
        <f t="shared" si="212"/>
        <v>SY 211</v>
      </c>
      <c r="L127" s="321">
        <v>44370</v>
      </c>
      <c r="M127" s="332">
        <v>44457</v>
      </c>
      <c r="N127" s="325">
        <v>44499</v>
      </c>
      <c r="O127" s="30">
        <f t="shared" ref="O127:P127" si="236">IF(L127=0,0,IF(M127=0,0,MAX(M127-L127)))</f>
        <v>87</v>
      </c>
      <c r="P127" s="30">
        <f t="shared" si="236"/>
        <v>42</v>
      </c>
      <c r="Q127" s="30">
        <f t="shared" si="214"/>
        <v>129</v>
      </c>
      <c r="R127" s="2"/>
      <c r="S127" s="2"/>
      <c r="T127" s="2"/>
      <c r="U127" s="2"/>
      <c r="V127" s="2"/>
      <c r="W127" s="2"/>
      <c r="X127" s="2"/>
      <c r="Y127" s="2"/>
      <c r="Z127" s="2"/>
    </row>
    <row r="128" spans="1:26" ht="15" customHeight="1" x14ac:dyDescent="0.25">
      <c r="A128" s="25">
        <v>13</v>
      </c>
      <c r="B128" s="26"/>
      <c r="C128" s="27"/>
      <c r="D128" s="28"/>
      <c r="E128" s="28"/>
      <c r="F128" s="29"/>
      <c r="G128" s="30">
        <f t="shared" ref="G128:H128" si="237">IF(D128=0,0,IF(E128=0,0,MAX(E128-D128)))</f>
        <v>0</v>
      </c>
      <c r="H128" s="30">
        <f t="shared" si="237"/>
        <v>0</v>
      </c>
      <c r="I128" s="30">
        <f t="shared" si="211"/>
        <v>0</v>
      </c>
      <c r="J128" s="2"/>
      <c r="K128" s="31">
        <f t="shared" si="212"/>
        <v>0</v>
      </c>
      <c r="L128" s="28"/>
      <c r="M128" s="28"/>
      <c r="N128" s="29"/>
      <c r="O128" s="30">
        <f t="shared" ref="O128:P128" si="238">IF(L128=0,0,IF(M128=0,0,MAX(M128-L128)))</f>
        <v>0</v>
      </c>
      <c r="P128" s="30">
        <f t="shared" si="238"/>
        <v>0</v>
      </c>
      <c r="Q128" s="30">
        <f t="shared" si="214"/>
        <v>0</v>
      </c>
      <c r="R128" s="2"/>
      <c r="S128" s="2"/>
      <c r="T128" s="2"/>
      <c r="U128" s="2"/>
      <c r="V128" s="2"/>
      <c r="W128" s="2"/>
      <c r="X128" s="2"/>
      <c r="Y128" s="2"/>
      <c r="Z128" s="2"/>
    </row>
    <row r="129" spans="1:26" ht="15" customHeight="1" x14ac:dyDescent="0.25">
      <c r="A129" s="25">
        <v>14</v>
      </c>
      <c r="B129" s="26"/>
      <c r="C129" s="27"/>
      <c r="D129" s="28"/>
      <c r="E129" s="28"/>
      <c r="F129" s="29"/>
      <c r="G129" s="30">
        <f t="shared" ref="G129:H129" si="239">IF(D129=0,0,IF(E129=0,0,MAX(E129-D129)))</f>
        <v>0</v>
      </c>
      <c r="H129" s="30">
        <f t="shared" si="239"/>
        <v>0</v>
      </c>
      <c r="I129" s="30">
        <f t="shared" si="211"/>
        <v>0</v>
      </c>
      <c r="J129" s="2"/>
      <c r="K129" s="31">
        <f t="shared" si="212"/>
        <v>0</v>
      </c>
      <c r="L129" s="28"/>
      <c r="M129" s="28"/>
      <c r="N129" s="29"/>
      <c r="O129" s="30">
        <f t="shared" ref="O129:P129" si="240">IF(L129=0,0,IF(M129=0,0,MAX(M129-L129)))</f>
        <v>0</v>
      </c>
      <c r="P129" s="30">
        <f t="shared" si="240"/>
        <v>0</v>
      </c>
      <c r="Q129" s="30">
        <f t="shared" si="214"/>
        <v>0</v>
      </c>
      <c r="R129" s="2"/>
      <c r="S129" s="2"/>
      <c r="T129" s="2"/>
      <c r="U129" s="2"/>
      <c r="V129" s="2"/>
      <c r="W129" s="2"/>
      <c r="X129" s="2"/>
      <c r="Y129" s="2"/>
      <c r="Z129" s="2"/>
    </row>
    <row r="130" spans="1:26" ht="15" customHeight="1" x14ac:dyDescent="0.25">
      <c r="A130" s="25">
        <v>15</v>
      </c>
      <c r="B130" s="26"/>
      <c r="C130" s="27"/>
      <c r="D130" s="28"/>
      <c r="E130" s="28"/>
      <c r="F130" s="29"/>
      <c r="G130" s="30">
        <f t="shared" ref="G130:H130" si="241">IF(D130=0,0,IF(E130=0,0,MAX(E130-D130)))</f>
        <v>0</v>
      </c>
      <c r="H130" s="30">
        <f t="shared" si="241"/>
        <v>0</v>
      </c>
      <c r="I130" s="30">
        <f t="shared" si="211"/>
        <v>0</v>
      </c>
      <c r="J130" s="2"/>
      <c r="K130" s="31">
        <f t="shared" si="212"/>
        <v>0</v>
      </c>
      <c r="L130" s="28"/>
      <c r="M130" s="28"/>
      <c r="N130" s="29"/>
      <c r="O130" s="30">
        <f t="shared" ref="O130:P130" si="242">IF(L130=0,0,IF(M130=0,0,MAX(M130-L130)))</f>
        <v>0</v>
      </c>
      <c r="P130" s="30">
        <f t="shared" si="242"/>
        <v>0</v>
      </c>
      <c r="Q130" s="30">
        <f t="shared" si="214"/>
        <v>0</v>
      </c>
      <c r="R130" s="2"/>
      <c r="S130" s="2"/>
      <c r="T130" s="2"/>
      <c r="U130" s="2"/>
      <c r="V130" s="2"/>
      <c r="W130" s="2"/>
      <c r="X130" s="2"/>
      <c r="Y130" s="2"/>
      <c r="Z130" s="2"/>
    </row>
    <row r="131" spans="1:26" ht="15" customHeight="1" x14ac:dyDescent="0.25">
      <c r="A131" s="25">
        <v>16</v>
      </c>
      <c r="B131" s="26"/>
      <c r="C131" s="27"/>
      <c r="D131" s="28"/>
      <c r="E131" s="28"/>
      <c r="F131" s="29"/>
      <c r="G131" s="30">
        <f t="shared" ref="G131:H131" si="243">IF(D131=0,0,IF(E131=0,0,MAX(E131-D131)))</f>
        <v>0</v>
      </c>
      <c r="H131" s="30">
        <f t="shared" si="243"/>
        <v>0</v>
      </c>
      <c r="I131" s="30">
        <f t="shared" si="211"/>
        <v>0</v>
      </c>
      <c r="J131" s="2"/>
      <c r="K131" s="31">
        <f t="shared" si="212"/>
        <v>0</v>
      </c>
      <c r="L131" s="28"/>
      <c r="M131" s="28"/>
      <c r="N131" s="29"/>
      <c r="O131" s="30">
        <f t="shared" ref="O131:P131" si="244">IF(L131=0,0,IF(M131=0,0,MAX(M131-L131)))</f>
        <v>0</v>
      </c>
      <c r="P131" s="30">
        <f t="shared" si="244"/>
        <v>0</v>
      </c>
      <c r="Q131" s="30">
        <f t="shared" si="214"/>
        <v>0</v>
      </c>
      <c r="R131" s="2"/>
      <c r="S131" s="2"/>
      <c r="T131" s="2"/>
      <c r="U131" s="2"/>
      <c r="V131" s="2"/>
      <c r="W131" s="2"/>
      <c r="X131" s="2"/>
      <c r="Y131" s="2"/>
      <c r="Z131" s="2"/>
    </row>
    <row r="132" spans="1:26" ht="15" customHeight="1" x14ac:dyDescent="0.25">
      <c r="A132" s="25">
        <v>17</v>
      </c>
      <c r="B132" s="26"/>
      <c r="C132" s="27"/>
      <c r="D132" s="28"/>
      <c r="E132" s="28"/>
      <c r="F132" s="29"/>
      <c r="G132" s="30">
        <f t="shared" ref="G132:H132" si="245">IF(D132=0,0,IF(E132=0,0,MAX(E132-D132)))</f>
        <v>0</v>
      </c>
      <c r="H132" s="30">
        <f t="shared" si="245"/>
        <v>0</v>
      </c>
      <c r="I132" s="30">
        <f t="shared" si="211"/>
        <v>0</v>
      </c>
      <c r="J132" s="2"/>
      <c r="K132" s="31">
        <f t="shared" si="212"/>
        <v>0</v>
      </c>
      <c r="L132" s="28"/>
      <c r="M132" s="28"/>
      <c r="N132" s="29"/>
      <c r="O132" s="30">
        <f t="shared" ref="O132:P132" si="246">IF(L132=0,0,IF(M132=0,0,MAX(M132-L132)))</f>
        <v>0</v>
      </c>
      <c r="P132" s="30">
        <f t="shared" si="246"/>
        <v>0</v>
      </c>
      <c r="Q132" s="30">
        <f t="shared" si="214"/>
        <v>0</v>
      </c>
      <c r="R132" s="2"/>
      <c r="S132" s="2"/>
      <c r="T132" s="2"/>
      <c r="U132" s="2"/>
      <c r="V132" s="2"/>
      <c r="W132" s="2"/>
      <c r="X132" s="2"/>
      <c r="Y132" s="2"/>
      <c r="Z132" s="2"/>
    </row>
    <row r="133" spans="1:26" ht="15" customHeight="1" x14ac:dyDescent="0.25">
      <c r="A133" s="25">
        <v>18</v>
      </c>
      <c r="B133" s="26"/>
      <c r="C133" s="27"/>
      <c r="D133" s="28"/>
      <c r="E133" s="28"/>
      <c r="F133" s="29"/>
      <c r="G133" s="30">
        <f t="shared" ref="G133:H133" si="247">IF(D133=0,0,IF(E133=0,0,MAX(E133-D133)))</f>
        <v>0</v>
      </c>
      <c r="H133" s="30">
        <f t="shared" si="247"/>
        <v>0</v>
      </c>
      <c r="I133" s="30">
        <f t="shared" si="211"/>
        <v>0</v>
      </c>
      <c r="J133" s="2"/>
      <c r="K133" s="31">
        <f t="shared" si="212"/>
        <v>0</v>
      </c>
      <c r="L133" s="28"/>
      <c r="M133" s="28"/>
      <c r="N133" s="29"/>
      <c r="O133" s="30">
        <f t="shared" ref="O133:P133" si="248">IF(L133=0,0,IF(M133=0,0,MAX(M133-L133)))</f>
        <v>0</v>
      </c>
      <c r="P133" s="30">
        <f t="shared" si="248"/>
        <v>0</v>
      </c>
      <c r="Q133" s="30">
        <f t="shared" si="214"/>
        <v>0</v>
      </c>
      <c r="R133" s="2"/>
      <c r="S133" s="2"/>
      <c r="T133" s="2"/>
      <c r="U133" s="2"/>
      <c r="V133" s="2"/>
      <c r="W133" s="2"/>
      <c r="X133" s="2"/>
      <c r="Y133" s="2"/>
      <c r="Z133" s="2"/>
    </row>
    <row r="134" spans="1:26" ht="15" customHeight="1" x14ac:dyDescent="0.25">
      <c r="A134" s="25">
        <v>19</v>
      </c>
      <c r="B134" s="26"/>
      <c r="C134" s="27"/>
      <c r="D134" s="28"/>
      <c r="E134" s="28"/>
      <c r="F134" s="29"/>
      <c r="G134" s="30">
        <f t="shared" ref="G134:H134" si="249">IF(D134=0,0,IF(E134=0,0,MAX(E134-D134)))</f>
        <v>0</v>
      </c>
      <c r="H134" s="30">
        <f t="shared" si="249"/>
        <v>0</v>
      </c>
      <c r="I134" s="30">
        <f t="shared" si="211"/>
        <v>0</v>
      </c>
      <c r="J134" s="2"/>
      <c r="K134" s="31">
        <f t="shared" si="212"/>
        <v>0</v>
      </c>
      <c r="L134" s="28"/>
      <c r="M134" s="28"/>
      <c r="N134" s="29"/>
      <c r="O134" s="30">
        <f t="shared" ref="O134:P134" si="250">IF(L134=0,0,IF(M134=0,0,MAX(M134-L134)))</f>
        <v>0</v>
      </c>
      <c r="P134" s="30">
        <f t="shared" si="250"/>
        <v>0</v>
      </c>
      <c r="Q134" s="30">
        <f t="shared" si="214"/>
        <v>0</v>
      </c>
      <c r="R134" s="2"/>
      <c r="S134" s="2"/>
      <c r="T134" s="2"/>
      <c r="U134" s="2"/>
      <c r="V134" s="2"/>
      <c r="W134" s="2"/>
      <c r="X134" s="2"/>
      <c r="Y134" s="2"/>
      <c r="Z134" s="2"/>
    </row>
    <row r="135" spans="1:26" ht="15" customHeight="1" x14ac:dyDescent="0.25">
      <c r="A135" s="25">
        <v>20</v>
      </c>
      <c r="B135" s="26"/>
      <c r="C135" s="27"/>
      <c r="D135" s="28"/>
      <c r="E135" s="28"/>
      <c r="F135" s="29"/>
      <c r="G135" s="30">
        <f t="shared" ref="G135:H135" si="251">IF(D135=0,0,IF(E135=0,0,MAX(E135-D135)))</f>
        <v>0</v>
      </c>
      <c r="H135" s="30">
        <f t="shared" si="251"/>
        <v>0</v>
      </c>
      <c r="I135" s="30">
        <f t="shared" si="211"/>
        <v>0</v>
      </c>
      <c r="J135" s="2"/>
      <c r="K135" s="31">
        <f t="shared" si="212"/>
        <v>0</v>
      </c>
      <c r="L135" s="28"/>
      <c r="M135" s="28"/>
      <c r="N135" s="29"/>
      <c r="O135" s="30">
        <f t="shared" ref="O135:P135" si="252">IF(L135=0,0,IF(M135=0,0,MAX(M135-L135)))</f>
        <v>0</v>
      </c>
      <c r="P135" s="30">
        <f t="shared" si="252"/>
        <v>0</v>
      </c>
      <c r="Q135" s="30">
        <f t="shared" si="214"/>
        <v>0</v>
      </c>
      <c r="R135" s="2"/>
      <c r="S135" s="2"/>
      <c r="T135" s="2"/>
      <c r="U135" s="2"/>
      <c r="V135" s="2"/>
      <c r="W135" s="2"/>
      <c r="X135" s="2"/>
      <c r="Y135" s="2"/>
      <c r="Z135" s="2"/>
    </row>
    <row r="136" spans="1:26" ht="15" customHeight="1" x14ac:dyDescent="0.25">
      <c r="A136" s="25">
        <v>21</v>
      </c>
      <c r="B136" s="26"/>
      <c r="C136" s="27"/>
      <c r="D136" s="28"/>
      <c r="E136" s="28"/>
      <c r="F136" s="29"/>
      <c r="G136" s="30">
        <f t="shared" ref="G136:H136" si="253">IF(D136=0,0,IF(E136=0,0,MAX(E136-D136)))</f>
        <v>0</v>
      </c>
      <c r="H136" s="30">
        <f t="shared" si="253"/>
        <v>0</v>
      </c>
      <c r="I136" s="30">
        <f t="shared" si="211"/>
        <v>0</v>
      </c>
      <c r="J136" s="2"/>
      <c r="K136" s="31">
        <f t="shared" si="212"/>
        <v>0</v>
      </c>
      <c r="L136" s="28"/>
      <c r="M136" s="28"/>
      <c r="N136" s="29"/>
      <c r="O136" s="30">
        <f t="shared" ref="O136:P136" si="254">IF(L136=0,0,IF(M136=0,0,MAX(M136-L136)))</f>
        <v>0</v>
      </c>
      <c r="P136" s="30">
        <f t="shared" si="254"/>
        <v>0</v>
      </c>
      <c r="Q136" s="30">
        <f t="shared" si="214"/>
        <v>0</v>
      </c>
      <c r="R136" s="2"/>
      <c r="S136" s="2"/>
      <c r="T136" s="2"/>
      <c r="U136" s="2"/>
      <c r="V136" s="2"/>
      <c r="W136" s="2"/>
      <c r="X136" s="2"/>
      <c r="Y136" s="2"/>
      <c r="Z136" s="2"/>
    </row>
    <row r="137" spans="1:26" ht="15" customHeight="1" x14ac:dyDescent="0.25">
      <c r="A137" s="25">
        <v>22</v>
      </c>
      <c r="B137" s="26"/>
      <c r="C137" s="27"/>
      <c r="D137" s="28"/>
      <c r="E137" s="28"/>
      <c r="F137" s="29"/>
      <c r="G137" s="30">
        <f t="shared" ref="G137:H137" si="255">IF(D137=0,0,IF(E137=0,0,MAX(E137-D137)))</f>
        <v>0</v>
      </c>
      <c r="H137" s="30">
        <f t="shared" si="255"/>
        <v>0</v>
      </c>
      <c r="I137" s="30">
        <f t="shared" si="211"/>
        <v>0</v>
      </c>
      <c r="J137" s="2"/>
      <c r="K137" s="31">
        <f t="shared" si="212"/>
        <v>0</v>
      </c>
      <c r="L137" s="28"/>
      <c r="M137" s="28"/>
      <c r="N137" s="29"/>
      <c r="O137" s="30">
        <f t="shared" ref="O137:P137" si="256">IF(L137=0,0,IF(M137=0,0,MAX(M137-L137)))</f>
        <v>0</v>
      </c>
      <c r="P137" s="30">
        <f t="shared" si="256"/>
        <v>0</v>
      </c>
      <c r="Q137" s="30">
        <f t="shared" si="214"/>
        <v>0</v>
      </c>
      <c r="R137" s="2"/>
      <c r="S137" s="2"/>
      <c r="T137" s="2"/>
      <c r="U137" s="2"/>
      <c r="V137" s="2"/>
      <c r="W137" s="2"/>
      <c r="X137" s="2"/>
      <c r="Y137" s="2"/>
      <c r="Z137" s="2"/>
    </row>
    <row r="138" spans="1:26" ht="15" customHeight="1" x14ac:dyDescent="0.25">
      <c r="A138" s="25">
        <v>23</v>
      </c>
      <c r="B138" s="32"/>
      <c r="C138" s="27"/>
      <c r="D138" s="28"/>
      <c r="E138" s="28"/>
      <c r="F138" s="29"/>
      <c r="G138" s="30">
        <f t="shared" ref="G138:H138" si="257">IF(D138=0,0,IF(E138=0,0,MAX(E138-D138)))</f>
        <v>0</v>
      </c>
      <c r="H138" s="30">
        <f t="shared" si="257"/>
        <v>0</v>
      </c>
      <c r="I138" s="30">
        <f t="shared" si="211"/>
        <v>0</v>
      </c>
      <c r="J138" s="2"/>
      <c r="K138" s="31">
        <f t="shared" si="212"/>
        <v>0</v>
      </c>
      <c r="L138" s="28"/>
      <c r="M138" s="28"/>
      <c r="N138" s="29"/>
      <c r="O138" s="30">
        <f t="shared" ref="O138:P138" si="258">IF(L138=0,0,IF(M138=0,0,MAX(M138-L138)))</f>
        <v>0</v>
      </c>
      <c r="P138" s="30">
        <f t="shared" si="258"/>
        <v>0</v>
      </c>
      <c r="Q138" s="30">
        <f t="shared" si="214"/>
        <v>0</v>
      </c>
      <c r="R138" s="2"/>
      <c r="S138" s="2"/>
      <c r="T138" s="2"/>
      <c r="U138" s="2"/>
      <c r="V138" s="2"/>
      <c r="W138" s="2"/>
      <c r="X138" s="2"/>
      <c r="Y138" s="2"/>
      <c r="Z138" s="2"/>
    </row>
    <row r="139" spans="1:26" ht="15" customHeight="1" x14ac:dyDescent="0.25">
      <c r="A139" s="25">
        <v>24</v>
      </c>
      <c r="B139" s="32"/>
      <c r="C139" s="27"/>
      <c r="D139" s="28"/>
      <c r="E139" s="28"/>
      <c r="F139" s="29"/>
      <c r="G139" s="30">
        <f t="shared" ref="G139:H139" si="259">IF(D139=0,0,IF(E139=0,0,MAX(E139-D139)))</f>
        <v>0</v>
      </c>
      <c r="H139" s="30">
        <f t="shared" si="259"/>
        <v>0</v>
      </c>
      <c r="I139" s="30">
        <f t="shared" si="211"/>
        <v>0</v>
      </c>
      <c r="J139" s="2"/>
      <c r="K139" s="31">
        <f t="shared" si="212"/>
        <v>0</v>
      </c>
      <c r="L139" s="28"/>
      <c r="M139" s="28"/>
      <c r="N139" s="29"/>
      <c r="O139" s="30">
        <f t="shared" ref="O139:P139" si="260">IF(L139=0,0,IF(M139=0,0,MAX(M139-L139)))</f>
        <v>0</v>
      </c>
      <c r="P139" s="30">
        <f t="shared" si="260"/>
        <v>0</v>
      </c>
      <c r="Q139" s="30">
        <f t="shared" si="214"/>
        <v>0</v>
      </c>
      <c r="R139" s="2"/>
      <c r="S139" s="2"/>
      <c r="T139" s="2"/>
      <c r="U139" s="2"/>
      <c r="V139" s="2"/>
      <c r="W139" s="2"/>
      <c r="X139" s="2"/>
      <c r="Y139" s="2"/>
      <c r="Z139" s="2"/>
    </row>
    <row r="140" spans="1:26" ht="15" customHeight="1" x14ac:dyDescent="0.25">
      <c r="A140" s="25">
        <v>25</v>
      </c>
      <c r="B140" s="32"/>
      <c r="C140" s="27"/>
      <c r="D140" s="28"/>
      <c r="E140" s="28"/>
      <c r="F140" s="29"/>
      <c r="G140" s="30">
        <f t="shared" ref="G140:H140" si="261">IF(D140=0,0,IF(E140=0,0,MAX(E140-D140)))</f>
        <v>0</v>
      </c>
      <c r="H140" s="30">
        <f t="shared" si="261"/>
        <v>0</v>
      </c>
      <c r="I140" s="30">
        <f t="shared" si="211"/>
        <v>0</v>
      </c>
      <c r="J140" s="2"/>
      <c r="K140" s="31">
        <f t="shared" si="212"/>
        <v>0</v>
      </c>
      <c r="L140" s="28"/>
      <c r="M140" s="28"/>
      <c r="N140" s="29"/>
      <c r="O140" s="30">
        <f t="shared" ref="O140:P140" si="262">IF(L140=0,0,IF(M140=0,0,MAX(M140-L140)))</f>
        <v>0</v>
      </c>
      <c r="P140" s="30">
        <f t="shared" si="262"/>
        <v>0</v>
      </c>
      <c r="Q140" s="30">
        <f t="shared" si="214"/>
        <v>0</v>
      </c>
      <c r="R140" s="2"/>
      <c r="S140" s="2"/>
      <c r="T140" s="2"/>
      <c r="U140" s="2"/>
      <c r="V140" s="2"/>
      <c r="W140" s="2"/>
      <c r="X140" s="2"/>
      <c r="Y140" s="2"/>
      <c r="Z140" s="2"/>
    </row>
    <row r="141" spans="1:26" ht="15" customHeight="1" x14ac:dyDescent="0.25">
      <c r="A141" s="25">
        <v>26</v>
      </c>
      <c r="B141" s="32"/>
      <c r="C141" s="27"/>
      <c r="D141" s="28"/>
      <c r="E141" s="28"/>
      <c r="F141" s="29"/>
      <c r="G141" s="30">
        <f t="shared" ref="G141:H141" si="263">IF(D141=0,0,IF(E141=0,0,MAX(E141-D141)))</f>
        <v>0</v>
      </c>
      <c r="H141" s="30">
        <f t="shared" si="263"/>
        <v>0</v>
      </c>
      <c r="I141" s="30">
        <f t="shared" si="211"/>
        <v>0</v>
      </c>
      <c r="J141" s="2"/>
      <c r="K141" s="31">
        <f t="shared" si="212"/>
        <v>0</v>
      </c>
      <c r="L141" s="28"/>
      <c r="M141" s="28"/>
      <c r="N141" s="29"/>
      <c r="O141" s="30">
        <f t="shared" ref="O141:P141" si="264">IF(L141=0,0,IF(M141=0,0,MAX(M141-L141)))</f>
        <v>0</v>
      </c>
      <c r="P141" s="30">
        <f t="shared" si="264"/>
        <v>0</v>
      </c>
      <c r="Q141" s="30">
        <f t="shared" si="214"/>
        <v>0</v>
      </c>
      <c r="R141" s="2"/>
      <c r="S141" s="2"/>
      <c r="T141" s="2"/>
      <c r="U141" s="2"/>
      <c r="V141" s="2"/>
      <c r="W141" s="2"/>
      <c r="X141" s="2"/>
      <c r="Y141" s="2"/>
      <c r="Z141" s="2"/>
    </row>
    <row r="142" spans="1:26" ht="15" customHeight="1" x14ac:dyDescent="0.25">
      <c r="A142" s="25">
        <v>27</v>
      </c>
      <c r="B142" s="32"/>
      <c r="C142" s="27"/>
      <c r="D142" s="28"/>
      <c r="E142" s="28"/>
      <c r="F142" s="29"/>
      <c r="G142" s="30">
        <f t="shared" ref="G142:H142" si="265">IF(D142=0,0,IF(E142=0,0,MAX(E142-D142)))</f>
        <v>0</v>
      </c>
      <c r="H142" s="30">
        <f t="shared" si="265"/>
        <v>0</v>
      </c>
      <c r="I142" s="30">
        <f t="shared" si="211"/>
        <v>0</v>
      </c>
      <c r="J142" s="2"/>
      <c r="K142" s="31">
        <f t="shared" si="212"/>
        <v>0</v>
      </c>
      <c r="L142" s="28"/>
      <c r="M142" s="28"/>
      <c r="N142" s="29"/>
      <c r="O142" s="30">
        <f t="shared" ref="O142:P142" si="266">IF(L142=0,0,IF(M142=0,0,MAX(M142-L142)))</f>
        <v>0</v>
      </c>
      <c r="P142" s="30">
        <f t="shared" si="266"/>
        <v>0</v>
      </c>
      <c r="Q142" s="30">
        <f t="shared" si="214"/>
        <v>0</v>
      </c>
      <c r="R142" s="2"/>
      <c r="S142" s="2"/>
      <c r="T142" s="2"/>
      <c r="U142" s="2"/>
      <c r="V142" s="2"/>
      <c r="W142" s="2"/>
      <c r="X142" s="2"/>
      <c r="Y142" s="2"/>
      <c r="Z142" s="2"/>
    </row>
    <row r="143" spans="1:26" ht="15" customHeight="1" x14ac:dyDescent="0.25">
      <c r="A143" s="25">
        <v>28</v>
      </c>
      <c r="B143" s="32"/>
      <c r="C143" s="27"/>
      <c r="D143" s="28"/>
      <c r="E143" s="28"/>
      <c r="F143" s="29"/>
      <c r="G143" s="30">
        <f t="shared" ref="G143:H143" si="267">IF(D143=0,0,IF(E143=0,0,MAX(E143-D143)))</f>
        <v>0</v>
      </c>
      <c r="H143" s="30">
        <f t="shared" si="267"/>
        <v>0</v>
      </c>
      <c r="I143" s="30">
        <f t="shared" si="211"/>
        <v>0</v>
      </c>
      <c r="J143" s="2"/>
      <c r="K143" s="31">
        <f t="shared" si="212"/>
        <v>0</v>
      </c>
      <c r="L143" s="28"/>
      <c r="M143" s="28"/>
      <c r="N143" s="29"/>
      <c r="O143" s="30">
        <f t="shared" ref="O143:P143" si="268">IF(L143=0,0,IF(M143=0,0,MAX(M143-L143)))</f>
        <v>0</v>
      </c>
      <c r="P143" s="30">
        <f t="shared" si="268"/>
        <v>0</v>
      </c>
      <c r="Q143" s="30">
        <f t="shared" si="214"/>
        <v>0</v>
      </c>
      <c r="R143" s="2"/>
      <c r="S143" s="2"/>
      <c r="T143" s="2"/>
      <c r="U143" s="2"/>
      <c r="V143" s="2"/>
      <c r="W143" s="2"/>
      <c r="X143" s="2"/>
      <c r="Y143" s="2"/>
      <c r="Z143" s="2"/>
    </row>
    <row r="144" spans="1:26" ht="15" customHeight="1" x14ac:dyDescent="0.25">
      <c r="A144" s="25">
        <v>29</v>
      </c>
      <c r="B144" s="32"/>
      <c r="C144" s="27"/>
      <c r="D144" s="28"/>
      <c r="E144" s="28"/>
      <c r="F144" s="29"/>
      <c r="G144" s="30">
        <f t="shared" ref="G144:H144" si="269">IF(D144=0,0,IF(E144=0,0,MAX(E144-D144)))</f>
        <v>0</v>
      </c>
      <c r="H144" s="30">
        <f t="shared" si="269"/>
        <v>0</v>
      </c>
      <c r="I144" s="30">
        <f t="shared" si="211"/>
        <v>0</v>
      </c>
      <c r="J144" s="2"/>
      <c r="K144" s="31">
        <f t="shared" si="212"/>
        <v>0</v>
      </c>
      <c r="L144" s="28"/>
      <c r="M144" s="28"/>
      <c r="N144" s="29"/>
      <c r="O144" s="30">
        <f t="shared" ref="O144:P144" si="270">IF(L144=0,0,IF(M144=0,0,MAX(M144-L144)))</f>
        <v>0</v>
      </c>
      <c r="P144" s="30">
        <f t="shared" si="270"/>
        <v>0</v>
      </c>
      <c r="Q144" s="30">
        <f t="shared" si="214"/>
        <v>0</v>
      </c>
      <c r="R144" s="2"/>
      <c r="S144" s="2"/>
      <c r="T144" s="2"/>
      <c r="U144" s="2"/>
      <c r="V144" s="2"/>
      <c r="W144" s="2"/>
      <c r="X144" s="2"/>
      <c r="Y144" s="2"/>
      <c r="Z144" s="2"/>
    </row>
    <row r="145" spans="1:26" ht="15" customHeight="1" x14ac:dyDescent="0.25">
      <c r="A145" s="25">
        <v>30</v>
      </c>
      <c r="B145" s="25"/>
      <c r="C145" s="27"/>
      <c r="D145" s="28"/>
      <c r="E145" s="28"/>
      <c r="F145" s="29"/>
      <c r="G145" s="30">
        <f t="shared" ref="G145:H145" si="271">IF(D145=0,0,IF(E145=0,0,MAX(E145-D145)))</f>
        <v>0</v>
      </c>
      <c r="H145" s="30">
        <f t="shared" si="271"/>
        <v>0</v>
      </c>
      <c r="I145" s="30">
        <f t="shared" si="211"/>
        <v>0</v>
      </c>
      <c r="J145" s="2"/>
      <c r="K145" s="31">
        <f t="shared" si="212"/>
        <v>0</v>
      </c>
      <c r="L145" s="28"/>
      <c r="M145" s="28"/>
      <c r="N145" s="29"/>
      <c r="O145" s="30">
        <f t="shared" ref="O145:P145" si="272">IF(L145=0,0,IF(M145=0,0,MAX(M145-L145)))</f>
        <v>0</v>
      </c>
      <c r="P145" s="30">
        <f t="shared" si="272"/>
        <v>0</v>
      </c>
      <c r="Q145" s="30">
        <f t="shared" si="214"/>
        <v>0</v>
      </c>
      <c r="R145" s="2"/>
      <c r="S145" s="2"/>
      <c r="T145" s="2"/>
      <c r="U145" s="2"/>
      <c r="V145" s="2"/>
      <c r="W145" s="2"/>
      <c r="X145" s="2"/>
      <c r="Y145" s="2"/>
      <c r="Z145" s="2"/>
    </row>
    <row r="146" spans="1:26" ht="15" customHeight="1" x14ac:dyDescent="0.25">
      <c r="A146" s="25">
        <v>31</v>
      </c>
      <c r="B146" s="25"/>
      <c r="C146" s="25"/>
      <c r="D146" s="29"/>
      <c r="E146" s="29"/>
      <c r="F146" s="29"/>
      <c r="G146" s="30">
        <f t="shared" ref="G146:H146" si="273">IF(D146=0,0,IF(E146=0,0,MAX(E146-D146)))</f>
        <v>0</v>
      </c>
      <c r="H146" s="30">
        <f t="shared" si="273"/>
        <v>0</v>
      </c>
      <c r="I146" s="30">
        <f t="shared" si="211"/>
        <v>0</v>
      </c>
      <c r="J146" s="2"/>
      <c r="K146" s="31">
        <f t="shared" si="212"/>
        <v>0</v>
      </c>
      <c r="L146" s="29"/>
      <c r="M146" s="29"/>
      <c r="N146" s="29"/>
      <c r="O146" s="30">
        <f t="shared" ref="O146:P146" si="274">IF(L146=0,0,IF(M146=0,0,MAX(M146-L146)))</f>
        <v>0</v>
      </c>
      <c r="P146" s="30">
        <f t="shared" si="274"/>
        <v>0</v>
      </c>
      <c r="Q146" s="30">
        <f t="shared" si="214"/>
        <v>0</v>
      </c>
      <c r="R146" s="2"/>
      <c r="S146" s="2"/>
      <c r="T146" s="2"/>
      <c r="U146" s="2"/>
      <c r="V146" s="2"/>
      <c r="W146" s="2"/>
      <c r="X146" s="2"/>
      <c r="Y146" s="2"/>
      <c r="Z146" s="2"/>
    </row>
    <row r="147" spans="1:26" ht="15" customHeight="1" x14ac:dyDescent="0.25">
      <c r="A147" s="25">
        <v>32</v>
      </c>
      <c r="B147" s="25"/>
      <c r="C147" s="25"/>
      <c r="D147" s="29"/>
      <c r="E147" s="29"/>
      <c r="F147" s="29"/>
      <c r="G147" s="30">
        <f t="shared" ref="G147:H147" si="275">IF(D147=0,0,IF(E147=0,0,MAX(E147-D147)))</f>
        <v>0</v>
      </c>
      <c r="H147" s="30">
        <f t="shared" si="275"/>
        <v>0</v>
      </c>
      <c r="I147" s="30">
        <f t="shared" si="211"/>
        <v>0</v>
      </c>
      <c r="J147" s="2"/>
      <c r="K147" s="31">
        <f t="shared" si="212"/>
        <v>0</v>
      </c>
      <c r="L147" s="29"/>
      <c r="M147" s="29"/>
      <c r="N147" s="29"/>
      <c r="O147" s="30">
        <f t="shared" ref="O147:P147" si="276">IF(L147=0,0,IF(M147=0,0,MAX(M147-L147)))</f>
        <v>0</v>
      </c>
      <c r="P147" s="30">
        <f t="shared" si="276"/>
        <v>0</v>
      </c>
      <c r="Q147" s="30">
        <f t="shared" si="214"/>
        <v>0</v>
      </c>
      <c r="R147" s="2"/>
      <c r="S147" s="2"/>
      <c r="T147" s="2"/>
      <c r="U147" s="2"/>
      <c r="V147" s="2"/>
      <c r="W147" s="2"/>
      <c r="X147" s="2"/>
      <c r="Y147" s="2"/>
      <c r="Z147" s="2"/>
    </row>
    <row r="148" spans="1:26" ht="15" customHeight="1" x14ac:dyDescent="0.25">
      <c r="A148" s="25">
        <v>33</v>
      </c>
      <c r="B148" s="25"/>
      <c r="C148" s="25"/>
      <c r="D148" s="29"/>
      <c r="E148" s="29"/>
      <c r="F148" s="29"/>
      <c r="G148" s="30">
        <f t="shared" ref="G148:H148" si="277">IF(D148=0,0,IF(E148=0,0,MAX(E148-D148)))</f>
        <v>0</v>
      </c>
      <c r="H148" s="30">
        <f t="shared" si="277"/>
        <v>0</v>
      </c>
      <c r="I148" s="30">
        <f t="shared" si="211"/>
        <v>0</v>
      </c>
      <c r="J148" s="2"/>
      <c r="K148" s="31">
        <f t="shared" si="212"/>
        <v>0</v>
      </c>
      <c r="L148" s="29"/>
      <c r="M148" s="29"/>
      <c r="N148" s="29"/>
      <c r="O148" s="30">
        <f t="shared" ref="O148:P148" si="278">IF(L148=0,0,IF(M148=0,0,MAX(M148-L148)))</f>
        <v>0</v>
      </c>
      <c r="P148" s="30">
        <f t="shared" si="278"/>
        <v>0</v>
      </c>
      <c r="Q148" s="30">
        <f t="shared" si="214"/>
        <v>0</v>
      </c>
      <c r="R148" s="2"/>
      <c r="S148" s="2"/>
      <c r="T148" s="2"/>
      <c r="U148" s="2"/>
      <c r="V148" s="2"/>
      <c r="W148" s="2"/>
      <c r="X148" s="2"/>
      <c r="Y148" s="2"/>
      <c r="Z148" s="2"/>
    </row>
    <row r="149" spans="1:26" ht="15" customHeight="1" x14ac:dyDescent="0.25">
      <c r="A149" s="25">
        <v>34</v>
      </c>
      <c r="B149" s="25"/>
      <c r="C149" s="25"/>
      <c r="D149" s="29"/>
      <c r="E149" s="29"/>
      <c r="F149" s="29"/>
      <c r="G149" s="30">
        <f t="shared" ref="G149:H149" si="279">IF(D149=0,0,IF(E149=0,0,MAX(E149-D149)))</f>
        <v>0</v>
      </c>
      <c r="H149" s="30">
        <f t="shared" si="279"/>
        <v>0</v>
      </c>
      <c r="I149" s="30">
        <f t="shared" si="211"/>
        <v>0</v>
      </c>
      <c r="J149" s="2"/>
      <c r="K149" s="31">
        <f t="shared" si="212"/>
        <v>0</v>
      </c>
      <c r="L149" s="29"/>
      <c r="M149" s="29"/>
      <c r="N149" s="29"/>
      <c r="O149" s="30">
        <f t="shared" ref="O149:P149" si="280">IF(L149=0,0,IF(M149=0,0,MAX(M149-L149)))</f>
        <v>0</v>
      </c>
      <c r="P149" s="30">
        <f t="shared" si="280"/>
        <v>0</v>
      </c>
      <c r="Q149" s="30">
        <f t="shared" si="214"/>
        <v>0</v>
      </c>
      <c r="R149" s="2"/>
      <c r="S149" s="2"/>
      <c r="T149" s="2"/>
      <c r="U149" s="2"/>
      <c r="V149" s="2"/>
      <c r="W149" s="2"/>
      <c r="X149" s="2"/>
      <c r="Y149" s="2"/>
      <c r="Z149" s="2"/>
    </row>
    <row r="150" spans="1:26" ht="15" customHeight="1" x14ac:dyDescent="0.25">
      <c r="A150" s="25">
        <v>35</v>
      </c>
      <c r="B150" s="25"/>
      <c r="C150" s="41"/>
      <c r="D150" s="29"/>
      <c r="E150" s="29"/>
      <c r="F150" s="29"/>
      <c r="G150" s="30">
        <f t="shared" ref="G150:H150" si="281">IF(D150=0,0,IF(E150=0,0,MAX(E150-D150)))</f>
        <v>0</v>
      </c>
      <c r="H150" s="30">
        <f t="shared" si="281"/>
        <v>0</v>
      </c>
      <c r="I150" s="30">
        <f t="shared" si="211"/>
        <v>0</v>
      </c>
      <c r="J150" s="2"/>
      <c r="K150" s="31">
        <f t="shared" si="212"/>
        <v>0</v>
      </c>
      <c r="L150" s="29"/>
      <c r="M150" s="29"/>
      <c r="N150" s="29"/>
      <c r="O150" s="30">
        <f t="shared" ref="O150:P150" si="282">IF(L150=0,0,IF(M150=0,0,MAX(M150-L150)))</f>
        <v>0</v>
      </c>
      <c r="P150" s="30">
        <f t="shared" si="282"/>
        <v>0</v>
      </c>
      <c r="Q150" s="30">
        <f t="shared" si="214"/>
        <v>0</v>
      </c>
      <c r="R150" s="2"/>
      <c r="S150" s="2"/>
      <c r="T150" s="2"/>
      <c r="U150" s="2"/>
      <c r="V150" s="2"/>
      <c r="W150" s="2"/>
      <c r="X150" s="2"/>
      <c r="Y150" s="2"/>
      <c r="Z150" s="2"/>
    </row>
    <row r="151" spans="1:26" ht="15" customHeight="1" x14ac:dyDescent="0.25">
      <c r="A151" s="25">
        <v>36</v>
      </c>
      <c r="B151" s="25"/>
      <c r="C151" s="41"/>
      <c r="D151" s="29"/>
      <c r="E151" s="29"/>
      <c r="F151" s="29"/>
      <c r="G151" s="30">
        <f t="shared" ref="G151:H151" si="283">IF(D151=0,0,IF(E151=0,0,MAX(E151-D151)))</f>
        <v>0</v>
      </c>
      <c r="H151" s="30">
        <f t="shared" si="283"/>
        <v>0</v>
      </c>
      <c r="I151" s="30">
        <f t="shared" si="211"/>
        <v>0</v>
      </c>
      <c r="J151" s="2"/>
      <c r="K151" s="31">
        <f t="shared" si="212"/>
        <v>0</v>
      </c>
      <c r="L151" s="29"/>
      <c r="M151" s="29"/>
      <c r="N151" s="29"/>
      <c r="O151" s="30">
        <f t="shared" ref="O151:P151" si="284">IF(L151=0,0,IF(M151=0,0,MAX(M151-L151)))</f>
        <v>0</v>
      </c>
      <c r="P151" s="30">
        <f t="shared" si="284"/>
        <v>0</v>
      </c>
      <c r="Q151" s="30">
        <f t="shared" si="214"/>
        <v>0</v>
      </c>
      <c r="R151" s="2"/>
      <c r="S151" s="2"/>
      <c r="T151" s="2"/>
      <c r="U151" s="2"/>
      <c r="V151" s="2"/>
      <c r="W151" s="2"/>
      <c r="X151" s="2"/>
      <c r="Y151" s="2"/>
      <c r="Z151" s="2"/>
    </row>
    <row r="152" spans="1:26" ht="15" customHeight="1" x14ac:dyDescent="0.25">
      <c r="A152" s="25">
        <v>37</v>
      </c>
      <c r="B152" s="25"/>
      <c r="C152" s="41"/>
      <c r="D152" s="29"/>
      <c r="E152" s="29"/>
      <c r="F152" s="29"/>
      <c r="G152" s="30">
        <f t="shared" ref="G152:H152" si="285">IF(D152=0,0,IF(E152=0,0,MAX(E152-D152)))</f>
        <v>0</v>
      </c>
      <c r="H152" s="30">
        <f t="shared" si="285"/>
        <v>0</v>
      </c>
      <c r="I152" s="30">
        <f t="shared" si="211"/>
        <v>0</v>
      </c>
      <c r="J152" s="2"/>
      <c r="K152" s="31">
        <f t="shared" si="212"/>
        <v>0</v>
      </c>
      <c r="L152" s="29"/>
      <c r="M152" s="29"/>
      <c r="N152" s="29"/>
      <c r="O152" s="30">
        <f t="shared" ref="O152:P152" si="286">IF(L152=0,0,IF(M152=0,0,MAX(M152-L152)))</f>
        <v>0</v>
      </c>
      <c r="P152" s="30">
        <f t="shared" si="286"/>
        <v>0</v>
      </c>
      <c r="Q152" s="30">
        <f t="shared" si="214"/>
        <v>0</v>
      </c>
      <c r="R152" s="2"/>
      <c r="S152" s="2"/>
      <c r="T152" s="2"/>
      <c r="U152" s="2"/>
      <c r="V152" s="2"/>
      <c r="W152" s="2"/>
      <c r="X152" s="2"/>
      <c r="Y152" s="2"/>
      <c r="Z152" s="2"/>
    </row>
    <row r="153" spans="1:26" ht="15" customHeight="1" x14ac:dyDescent="0.25">
      <c r="A153" s="25">
        <v>38</v>
      </c>
      <c r="B153" s="25"/>
      <c r="C153" s="41"/>
      <c r="D153" s="29"/>
      <c r="E153" s="29"/>
      <c r="F153" s="29"/>
      <c r="G153" s="30">
        <f t="shared" ref="G153:H153" si="287">IF(D153=0,0,IF(E153=0,0,MAX(E153-D153)))</f>
        <v>0</v>
      </c>
      <c r="H153" s="30">
        <f t="shared" si="287"/>
        <v>0</v>
      </c>
      <c r="I153" s="30">
        <f t="shared" si="211"/>
        <v>0</v>
      </c>
      <c r="J153" s="2"/>
      <c r="K153" s="31">
        <f t="shared" si="212"/>
        <v>0</v>
      </c>
      <c r="L153" s="29"/>
      <c r="M153" s="29"/>
      <c r="N153" s="29"/>
      <c r="O153" s="30">
        <f t="shared" ref="O153:P153" si="288">IF(L153=0,0,IF(M153=0,0,MAX(M153-L153)))</f>
        <v>0</v>
      </c>
      <c r="P153" s="30">
        <f t="shared" si="288"/>
        <v>0</v>
      </c>
      <c r="Q153" s="30">
        <f t="shared" si="214"/>
        <v>0</v>
      </c>
      <c r="R153" s="2"/>
      <c r="S153" s="2"/>
      <c r="T153" s="2"/>
      <c r="U153" s="2"/>
      <c r="V153" s="2"/>
      <c r="W153" s="2"/>
      <c r="X153" s="2"/>
      <c r="Y153" s="2"/>
      <c r="Z153" s="2"/>
    </row>
    <row r="154" spans="1:26" ht="15" customHeight="1" x14ac:dyDescent="0.25">
      <c r="A154" s="25">
        <v>39</v>
      </c>
      <c r="B154" s="25"/>
      <c r="C154" s="41"/>
      <c r="D154" s="29"/>
      <c r="E154" s="29"/>
      <c r="F154" s="29"/>
      <c r="G154" s="30">
        <f t="shared" ref="G154:H154" si="289">IF(D154=0,0,IF(E154=0,0,MAX(E154-D154)))</f>
        <v>0</v>
      </c>
      <c r="H154" s="30">
        <f t="shared" si="289"/>
        <v>0</v>
      </c>
      <c r="I154" s="30">
        <f t="shared" si="211"/>
        <v>0</v>
      </c>
      <c r="J154" s="2"/>
      <c r="K154" s="31">
        <f t="shared" si="212"/>
        <v>0</v>
      </c>
      <c r="L154" s="29"/>
      <c r="M154" s="29"/>
      <c r="N154" s="29"/>
      <c r="O154" s="30">
        <f t="shared" ref="O154:P154" si="290">IF(L154=0,0,IF(M154=0,0,MAX(M154-L154)))</f>
        <v>0</v>
      </c>
      <c r="P154" s="30">
        <f t="shared" si="290"/>
        <v>0</v>
      </c>
      <c r="Q154" s="30">
        <f t="shared" si="214"/>
        <v>0</v>
      </c>
      <c r="R154" s="2"/>
      <c r="S154" s="2"/>
      <c r="T154" s="2"/>
      <c r="U154" s="2"/>
      <c r="V154" s="2"/>
      <c r="W154" s="2"/>
      <c r="X154" s="2"/>
      <c r="Y154" s="2"/>
      <c r="Z154" s="2"/>
    </row>
    <row r="155" spans="1:26" ht="15" customHeight="1" x14ac:dyDescent="0.25">
      <c r="A155" s="25">
        <v>40</v>
      </c>
      <c r="B155" s="25"/>
      <c r="C155" s="41"/>
      <c r="D155" s="29"/>
      <c r="E155" s="29"/>
      <c r="F155" s="29"/>
      <c r="G155" s="30">
        <f t="shared" ref="G155:H155" si="291">IF(D155=0,0,IF(E155=0,0,MAX(E155-D155)))</f>
        <v>0</v>
      </c>
      <c r="H155" s="30">
        <f t="shared" si="291"/>
        <v>0</v>
      </c>
      <c r="I155" s="30">
        <f t="shared" si="211"/>
        <v>0</v>
      </c>
      <c r="J155" s="2"/>
      <c r="K155" s="31">
        <f t="shared" si="212"/>
        <v>0</v>
      </c>
      <c r="L155" s="29"/>
      <c r="M155" s="29"/>
      <c r="N155" s="29"/>
      <c r="O155" s="30">
        <f t="shared" ref="O155:P155" si="292">IF(L155=0,0,IF(M155=0,0,MAX(M155-L155)))</f>
        <v>0</v>
      </c>
      <c r="P155" s="30">
        <f t="shared" si="292"/>
        <v>0</v>
      </c>
      <c r="Q155" s="30">
        <f t="shared" si="214"/>
        <v>0</v>
      </c>
      <c r="R155" s="2"/>
      <c r="S155" s="2"/>
      <c r="T155" s="2"/>
      <c r="U155" s="2"/>
      <c r="V155" s="2"/>
      <c r="W155" s="2"/>
      <c r="X155" s="2"/>
      <c r="Y155" s="2"/>
      <c r="Z155" s="2"/>
    </row>
    <row r="156" spans="1:26" ht="15" customHeight="1" x14ac:dyDescent="0.25">
      <c r="A156" s="25">
        <v>41</v>
      </c>
      <c r="B156" s="25"/>
      <c r="C156" s="41"/>
      <c r="D156" s="29"/>
      <c r="E156" s="33"/>
      <c r="F156" s="33"/>
      <c r="G156" s="30">
        <f t="shared" ref="G156:H156" si="293">IF(D156=0,0,IF(E156=0,0,MAX(E156-D156)))</f>
        <v>0</v>
      </c>
      <c r="H156" s="30">
        <f t="shared" si="293"/>
        <v>0</v>
      </c>
      <c r="I156" s="30">
        <f t="shared" si="211"/>
        <v>0</v>
      </c>
      <c r="J156" s="2"/>
      <c r="K156" s="31">
        <f t="shared" si="212"/>
        <v>0</v>
      </c>
      <c r="L156" s="29"/>
      <c r="M156" s="33"/>
      <c r="N156" s="33"/>
      <c r="O156" s="30">
        <f t="shared" ref="O156:P156" si="294">IF(L156=0,0,IF(M156=0,0,MAX(M156-L156)))</f>
        <v>0</v>
      </c>
      <c r="P156" s="30">
        <f t="shared" si="294"/>
        <v>0</v>
      </c>
      <c r="Q156" s="30">
        <f t="shared" si="214"/>
        <v>0</v>
      </c>
      <c r="R156" s="2"/>
      <c r="S156" s="2"/>
      <c r="T156" s="2"/>
      <c r="U156" s="2"/>
      <c r="V156" s="2"/>
      <c r="W156" s="2"/>
      <c r="X156" s="2"/>
      <c r="Y156" s="2"/>
      <c r="Z156" s="2"/>
    </row>
    <row r="157" spans="1:26" ht="15" customHeight="1" x14ac:dyDescent="0.25">
      <c r="A157" s="25">
        <v>42</v>
      </c>
      <c r="B157" s="25"/>
      <c r="C157" s="41"/>
      <c r="D157" s="29"/>
      <c r="E157" s="33"/>
      <c r="F157" s="33"/>
      <c r="G157" s="30">
        <f t="shared" ref="G157:H157" si="295">IF(D157=0,0,IF(E157=0,0,MAX(E157-D157)))</f>
        <v>0</v>
      </c>
      <c r="H157" s="30">
        <f t="shared" si="295"/>
        <v>0</v>
      </c>
      <c r="I157" s="30">
        <f t="shared" si="211"/>
        <v>0</v>
      </c>
      <c r="J157" s="2"/>
      <c r="K157" s="31">
        <f t="shared" si="212"/>
        <v>0</v>
      </c>
      <c r="L157" s="29"/>
      <c r="M157" s="33"/>
      <c r="N157" s="33"/>
      <c r="O157" s="30">
        <f t="shared" ref="O157:P157" si="296">IF(L157=0,0,IF(M157=0,0,MAX(M157-L157)))</f>
        <v>0</v>
      </c>
      <c r="P157" s="30">
        <f t="shared" si="296"/>
        <v>0</v>
      </c>
      <c r="Q157" s="30">
        <f t="shared" si="214"/>
        <v>0</v>
      </c>
      <c r="R157" s="2"/>
      <c r="S157" s="2"/>
      <c r="T157" s="2"/>
      <c r="U157" s="2"/>
      <c r="V157" s="2"/>
      <c r="W157" s="2"/>
      <c r="X157" s="2"/>
      <c r="Y157" s="2"/>
      <c r="Z157" s="2"/>
    </row>
    <row r="158" spans="1:26" ht="15" customHeight="1" x14ac:dyDescent="0.25">
      <c r="A158" s="25">
        <v>43</v>
      </c>
      <c r="B158" s="25"/>
      <c r="C158" s="41"/>
      <c r="D158" s="29"/>
      <c r="E158" s="33"/>
      <c r="F158" s="33"/>
      <c r="G158" s="30">
        <f t="shared" ref="G158:H158" si="297">IF(D158=0,0,IF(E158=0,0,MAX(E158-D158)))</f>
        <v>0</v>
      </c>
      <c r="H158" s="30">
        <f t="shared" si="297"/>
        <v>0</v>
      </c>
      <c r="I158" s="30">
        <f t="shared" si="211"/>
        <v>0</v>
      </c>
      <c r="J158" s="2"/>
      <c r="K158" s="31">
        <f t="shared" si="212"/>
        <v>0</v>
      </c>
      <c r="L158" s="29"/>
      <c r="M158" s="33"/>
      <c r="N158" s="33"/>
      <c r="O158" s="30">
        <f t="shared" ref="O158:P158" si="298">IF(L158=0,0,IF(M158=0,0,MAX(M158-L158)))</f>
        <v>0</v>
      </c>
      <c r="P158" s="30">
        <f t="shared" si="298"/>
        <v>0</v>
      </c>
      <c r="Q158" s="30">
        <f t="shared" si="214"/>
        <v>0</v>
      </c>
      <c r="R158" s="2"/>
      <c r="S158" s="2"/>
      <c r="T158" s="2"/>
      <c r="U158" s="2"/>
      <c r="V158" s="2"/>
      <c r="W158" s="2"/>
      <c r="X158" s="2"/>
      <c r="Y158" s="2"/>
      <c r="Z158" s="2"/>
    </row>
    <row r="159" spans="1:26" ht="15" customHeight="1" x14ac:dyDescent="0.25">
      <c r="A159" s="25">
        <v>44</v>
      </c>
      <c r="B159" s="25"/>
      <c r="C159" s="41"/>
      <c r="D159" s="29"/>
      <c r="E159" s="33"/>
      <c r="F159" s="33"/>
      <c r="G159" s="30">
        <f t="shared" ref="G159:H159" si="299">IF(D159=0,0,IF(E159=0,0,MAX(E159-D159)))</f>
        <v>0</v>
      </c>
      <c r="H159" s="30">
        <f t="shared" si="299"/>
        <v>0</v>
      </c>
      <c r="I159" s="30">
        <f t="shared" si="211"/>
        <v>0</v>
      </c>
      <c r="J159" s="2"/>
      <c r="K159" s="31">
        <f t="shared" si="212"/>
        <v>0</v>
      </c>
      <c r="L159" s="29"/>
      <c r="M159" s="33"/>
      <c r="N159" s="33"/>
      <c r="O159" s="30">
        <f t="shared" ref="O159:P159" si="300">IF(L159=0,0,IF(M159=0,0,MAX(M159-L159)))</f>
        <v>0</v>
      </c>
      <c r="P159" s="30">
        <f t="shared" si="300"/>
        <v>0</v>
      </c>
      <c r="Q159" s="30">
        <f t="shared" si="214"/>
        <v>0</v>
      </c>
      <c r="R159" s="2"/>
      <c r="S159" s="2"/>
      <c r="T159" s="2"/>
      <c r="U159" s="2"/>
      <c r="V159" s="2"/>
      <c r="W159" s="2"/>
      <c r="X159" s="2"/>
      <c r="Y159" s="2"/>
      <c r="Z159" s="2"/>
    </row>
    <row r="160" spans="1:26" ht="15" customHeight="1" x14ac:dyDescent="0.25">
      <c r="A160" s="25">
        <v>45</v>
      </c>
      <c r="B160" s="25"/>
      <c r="C160" s="25"/>
      <c r="D160" s="29"/>
      <c r="E160" s="33"/>
      <c r="F160" s="33"/>
      <c r="G160" s="30">
        <f t="shared" ref="G160:H160" si="301">IF(D160=0,0,IF(E160=0,0,MAX(E160-D160)))</f>
        <v>0</v>
      </c>
      <c r="H160" s="30">
        <f t="shared" si="301"/>
        <v>0</v>
      </c>
      <c r="I160" s="30">
        <f t="shared" si="211"/>
        <v>0</v>
      </c>
      <c r="J160" s="2"/>
      <c r="K160" s="31">
        <f t="shared" si="212"/>
        <v>0</v>
      </c>
      <c r="L160" s="29"/>
      <c r="M160" s="33"/>
      <c r="N160" s="33"/>
      <c r="O160" s="30">
        <f t="shared" ref="O160:P160" si="302">IF(L160=0,0,IF(M160=0,0,MAX(M160-L160)))</f>
        <v>0</v>
      </c>
      <c r="P160" s="30">
        <f t="shared" si="302"/>
        <v>0</v>
      </c>
      <c r="Q160" s="30">
        <f t="shared" si="214"/>
        <v>0</v>
      </c>
      <c r="R160" s="2"/>
      <c r="S160" s="2"/>
      <c r="T160" s="2"/>
      <c r="U160" s="2"/>
      <c r="V160" s="2"/>
      <c r="W160" s="2"/>
      <c r="X160" s="2"/>
      <c r="Y160" s="2"/>
      <c r="Z160" s="2"/>
    </row>
    <row r="161" spans="1:26" ht="15" customHeight="1" x14ac:dyDescent="0.25">
      <c r="A161" s="25">
        <v>46</v>
      </c>
      <c r="B161" s="25"/>
      <c r="C161" s="25"/>
      <c r="D161" s="29"/>
      <c r="E161" s="33"/>
      <c r="F161" s="33"/>
      <c r="G161" s="30">
        <f t="shared" ref="G161:H161" si="303">IF(D161=0,0,IF(E161=0,0,MAX(E161-D161)))</f>
        <v>0</v>
      </c>
      <c r="H161" s="30">
        <f t="shared" si="303"/>
        <v>0</v>
      </c>
      <c r="I161" s="30">
        <f t="shared" si="211"/>
        <v>0</v>
      </c>
      <c r="J161" s="2"/>
      <c r="K161" s="31">
        <f t="shared" si="212"/>
        <v>0</v>
      </c>
      <c r="L161" s="29"/>
      <c r="M161" s="33"/>
      <c r="N161" s="33"/>
      <c r="O161" s="30">
        <f t="shared" ref="O161:P161" si="304">IF(L161=0,0,IF(M161=0,0,MAX(M161-L161)))</f>
        <v>0</v>
      </c>
      <c r="P161" s="30">
        <f t="shared" si="304"/>
        <v>0</v>
      </c>
      <c r="Q161" s="30">
        <f t="shared" si="214"/>
        <v>0</v>
      </c>
      <c r="R161" s="2"/>
      <c r="S161" s="2"/>
      <c r="T161" s="2"/>
      <c r="U161" s="2"/>
      <c r="V161" s="2"/>
      <c r="W161" s="2"/>
      <c r="X161" s="2"/>
      <c r="Y161" s="2"/>
      <c r="Z161" s="2"/>
    </row>
    <row r="162" spans="1:26" ht="15" customHeight="1" x14ac:dyDescent="0.25">
      <c r="A162" s="25">
        <v>47</v>
      </c>
      <c r="B162" s="25"/>
      <c r="C162" s="25"/>
      <c r="D162" s="29"/>
      <c r="E162" s="33"/>
      <c r="F162" s="33"/>
      <c r="G162" s="30">
        <f t="shared" ref="G162:H162" si="305">IF(D162=0,0,IF(E162=0,0,MAX(E162-D162)))</f>
        <v>0</v>
      </c>
      <c r="H162" s="30">
        <f t="shared" si="305"/>
        <v>0</v>
      </c>
      <c r="I162" s="30">
        <f t="shared" si="211"/>
        <v>0</v>
      </c>
      <c r="J162" s="2"/>
      <c r="K162" s="31">
        <f t="shared" si="212"/>
        <v>0</v>
      </c>
      <c r="L162" s="29"/>
      <c r="M162" s="33"/>
      <c r="N162" s="33"/>
      <c r="O162" s="30">
        <f t="shared" ref="O162:P162" si="306">IF(L162=0,0,IF(M162=0,0,MAX(M162-L162)))</f>
        <v>0</v>
      </c>
      <c r="P162" s="30">
        <f t="shared" si="306"/>
        <v>0</v>
      </c>
      <c r="Q162" s="30">
        <f t="shared" si="214"/>
        <v>0</v>
      </c>
      <c r="R162" s="2"/>
      <c r="S162" s="2"/>
      <c r="T162" s="2"/>
      <c r="U162" s="2"/>
      <c r="V162" s="2"/>
      <c r="W162" s="2"/>
      <c r="X162" s="2"/>
      <c r="Y162" s="2"/>
      <c r="Z162" s="2"/>
    </row>
    <row r="163" spans="1:26" ht="15" customHeight="1" x14ac:dyDescent="0.25">
      <c r="A163" s="25">
        <v>48</v>
      </c>
      <c r="B163" s="25"/>
      <c r="C163" s="25"/>
      <c r="D163" s="29"/>
      <c r="E163" s="33"/>
      <c r="F163" s="33"/>
      <c r="G163" s="30">
        <f t="shared" ref="G163:H163" si="307">IF(D163=0,0,IF(E163=0,0,MAX(E163-D163)))</f>
        <v>0</v>
      </c>
      <c r="H163" s="30">
        <f t="shared" si="307"/>
        <v>0</v>
      </c>
      <c r="I163" s="30">
        <f t="shared" si="211"/>
        <v>0</v>
      </c>
      <c r="J163" s="2"/>
      <c r="K163" s="31">
        <f t="shared" si="212"/>
        <v>0</v>
      </c>
      <c r="L163" s="29"/>
      <c r="M163" s="33"/>
      <c r="N163" s="33"/>
      <c r="O163" s="30">
        <f t="shared" ref="O163:P163" si="308">IF(L163=0,0,IF(M163=0,0,MAX(M163-L163)))</f>
        <v>0</v>
      </c>
      <c r="P163" s="30">
        <f t="shared" si="308"/>
        <v>0</v>
      </c>
      <c r="Q163" s="30">
        <f t="shared" si="214"/>
        <v>0</v>
      </c>
      <c r="R163" s="2"/>
      <c r="S163" s="2"/>
      <c r="T163" s="2"/>
      <c r="U163" s="2"/>
      <c r="V163" s="2"/>
      <c r="W163" s="2"/>
      <c r="X163" s="2"/>
      <c r="Y163" s="2"/>
      <c r="Z163" s="2"/>
    </row>
    <row r="164" spans="1:26" ht="15" customHeight="1" x14ac:dyDescent="0.25">
      <c r="A164" s="25">
        <v>49</v>
      </c>
      <c r="B164" s="25"/>
      <c r="C164" s="25"/>
      <c r="D164" s="29"/>
      <c r="E164" s="33"/>
      <c r="F164" s="33"/>
      <c r="G164" s="30">
        <f t="shared" ref="G164:H164" si="309">IF(D164=0,0,IF(E164=0,0,MAX(E164-D164)))</f>
        <v>0</v>
      </c>
      <c r="H164" s="30">
        <f t="shared" si="309"/>
        <v>0</v>
      </c>
      <c r="I164" s="30">
        <f t="shared" si="211"/>
        <v>0</v>
      </c>
      <c r="J164" s="2"/>
      <c r="K164" s="31">
        <f t="shared" si="212"/>
        <v>0</v>
      </c>
      <c r="L164" s="29"/>
      <c r="M164" s="33"/>
      <c r="N164" s="33"/>
      <c r="O164" s="30">
        <f t="shared" ref="O164:P164" si="310">IF(L164=0,0,IF(M164=0,0,MAX(M164-L164)))</f>
        <v>0</v>
      </c>
      <c r="P164" s="30">
        <f t="shared" si="310"/>
        <v>0</v>
      </c>
      <c r="Q164" s="30">
        <f t="shared" si="214"/>
        <v>0</v>
      </c>
      <c r="R164" s="2"/>
      <c r="S164" s="2"/>
      <c r="T164" s="2"/>
      <c r="U164" s="2"/>
      <c r="V164" s="2"/>
      <c r="W164" s="2"/>
      <c r="X164" s="2"/>
      <c r="Y164" s="2"/>
      <c r="Z164" s="2"/>
    </row>
    <row r="165" spans="1:26" ht="15" customHeight="1" x14ac:dyDescent="0.25">
      <c r="A165" s="25">
        <v>50</v>
      </c>
      <c r="B165" s="25"/>
      <c r="C165" s="25"/>
      <c r="D165" s="29"/>
      <c r="E165" s="33"/>
      <c r="F165" s="33"/>
      <c r="G165" s="30">
        <f t="shared" ref="G165:H165" si="311">IF(D165=0,0,IF(E165=0,0,MAX(E165-D165)))</f>
        <v>0</v>
      </c>
      <c r="H165" s="30">
        <f t="shared" si="311"/>
        <v>0</v>
      </c>
      <c r="I165" s="30">
        <f t="shared" si="211"/>
        <v>0</v>
      </c>
      <c r="J165" s="2"/>
      <c r="K165" s="31">
        <f t="shared" si="212"/>
        <v>0</v>
      </c>
      <c r="L165" s="29"/>
      <c r="M165" s="33"/>
      <c r="N165" s="33"/>
      <c r="O165" s="30">
        <f t="shared" ref="O165:P165" si="312">IF(L165=0,0,IF(M165=0,0,MAX(M165-L165)))</f>
        <v>0</v>
      </c>
      <c r="P165" s="30">
        <f t="shared" si="312"/>
        <v>0</v>
      </c>
      <c r="Q165" s="30">
        <f t="shared" si="214"/>
        <v>0</v>
      </c>
      <c r="R165" s="2"/>
      <c r="S165" s="2"/>
      <c r="T165" s="2"/>
      <c r="U165" s="2"/>
      <c r="V165" s="2"/>
      <c r="W165" s="2"/>
      <c r="X165" s="2"/>
      <c r="Y165" s="2"/>
      <c r="Z165" s="2"/>
    </row>
    <row r="166" spans="1:26" ht="15" customHeight="1" x14ac:dyDescent="0.25">
      <c r="A166" s="2"/>
      <c r="B166" s="2"/>
      <c r="C166" s="2"/>
      <c r="D166" s="51"/>
      <c r="E166" s="51"/>
      <c r="F166" s="51"/>
      <c r="G166" s="52"/>
      <c r="H166" s="52"/>
      <c r="I166" s="52"/>
      <c r="J166" s="2"/>
      <c r="K166" s="2"/>
      <c r="L166" s="51"/>
      <c r="M166" s="51"/>
      <c r="N166" s="51"/>
      <c r="O166" s="52"/>
      <c r="P166" s="52"/>
      <c r="Q166" s="52"/>
      <c r="R166" s="2"/>
      <c r="S166" s="2"/>
      <c r="T166" s="2"/>
      <c r="U166" s="2"/>
      <c r="V166" s="2"/>
      <c r="W166" s="2"/>
      <c r="X166" s="2"/>
      <c r="Y166" s="2"/>
      <c r="Z166" s="2"/>
    </row>
    <row r="167" spans="1:26" ht="15" customHeight="1" x14ac:dyDescent="0.25">
      <c r="A167" s="2"/>
      <c r="B167" s="2"/>
      <c r="C167" s="2"/>
      <c r="D167" s="51"/>
      <c r="E167" s="51"/>
      <c r="F167" s="51"/>
      <c r="G167" s="34"/>
      <c r="H167" s="34"/>
      <c r="I167" s="34"/>
      <c r="J167" s="2"/>
      <c r="K167" s="2"/>
      <c r="L167" s="51"/>
      <c r="M167" s="51"/>
      <c r="N167" s="51"/>
      <c r="O167" s="34"/>
      <c r="P167" s="34"/>
      <c r="Q167" s="34"/>
      <c r="R167" s="2"/>
      <c r="S167" s="2"/>
      <c r="T167" s="2"/>
      <c r="U167" s="2"/>
      <c r="V167" s="2"/>
      <c r="W167" s="2"/>
      <c r="X167" s="2"/>
      <c r="Y167" s="2"/>
      <c r="Z167" s="2"/>
    </row>
    <row r="168" spans="1:26" ht="15" customHeight="1" x14ac:dyDescent="0.25">
      <c r="D168" s="51"/>
      <c r="E168" s="51"/>
      <c r="F168" s="51"/>
      <c r="J168" s="2"/>
      <c r="L168" s="51"/>
      <c r="M168" s="51"/>
      <c r="N168" s="51"/>
      <c r="R168" s="2"/>
      <c r="S168" s="2"/>
      <c r="T168" s="2"/>
      <c r="U168" s="2"/>
      <c r="V168" s="2"/>
      <c r="W168" s="2"/>
      <c r="X168" s="2"/>
      <c r="Y168" s="2"/>
      <c r="Z168" s="2"/>
    </row>
    <row r="169" spans="1:26" ht="15" customHeight="1" x14ac:dyDescent="0.25">
      <c r="C169" s="53" t="s">
        <v>170</v>
      </c>
      <c r="D169" s="54"/>
      <c r="E169" s="54"/>
      <c r="F169" s="54"/>
      <c r="G169" s="55"/>
      <c r="H169" s="55"/>
      <c r="I169" s="56"/>
      <c r="J169" s="2"/>
      <c r="K169" s="57" t="s">
        <v>171</v>
      </c>
      <c r="L169" s="58"/>
      <c r="M169" s="58"/>
      <c r="N169" s="58"/>
      <c r="O169" s="59"/>
      <c r="P169" s="59"/>
      <c r="Q169" s="60"/>
      <c r="R169" s="2"/>
      <c r="S169" s="2"/>
      <c r="T169" s="2"/>
      <c r="U169" s="2"/>
      <c r="V169" s="2"/>
      <c r="W169" s="2"/>
      <c r="X169" s="2"/>
      <c r="Y169" s="2"/>
      <c r="Z169" s="2"/>
    </row>
    <row r="170" spans="1:26" ht="45" customHeight="1" x14ac:dyDescent="0.25">
      <c r="A170" s="23" t="s">
        <v>106</v>
      </c>
      <c r="B170" s="23" t="s">
        <v>107</v>
      </c>
      <c r="C170" s="23" t="s">
        <v>108</v>
      </c>
      <c r="D170" s="24" t="str">
        <f t="shared" ref="D170:I170" si="313">D$5</f>
        <v>Fecha de siembra</v>
      </c>
      <c r="E170" s="24" t="str">
        <f t="shared" si="313"/>
        <v>Fecha de espigazón</v>
      </c>
      <c r="F170" s="24" t="str">
        <f t="shared" si="313"/>
        <v>Fecha de madurez</v>
      </c>
      <c r="G170" s="24" t="str">
        <f t="shared" si="313"/>
        <v>Días Siembra-Espigazón</v>
      </c>
      <c r="H170" s="24" t="str">
        <f t="shared" si="313"/>
        <v>Días Espigazón-Madurez</v>
      </c>
      <c r="I170" s="24" t="str">
        <f t="shared" si="313"/>
        <v>Días Siembra-Madurez</v>
      </c>
      <c r="J170" s="2"/>
      <c r="K170" s="23" t="s">
        <v>108</v>
      </c>
      <c r="L170" s="24" t="str">
        <f t="shared" ref="L170:Q170" si="314">L$5</f>
        <v>Fecha de siembra</v>
      </c>
      <c r="M170" s="24" t="str">
        <f t="shared" si="314"/>
        <v>Fecha de espigazón</v>
      </c>
      <c r="N170" s="24" t="str">
        <f t="shared" si="314"/>
        <v>Fecha de madurez</v>
      </c>
      <c r="O170" s="24" t="str">
        <f t="shared" si="314"/>
        <v>Días Siembra-Espigazón</v>
      </c>
      <c r="P170" s="24" t="str">
        <f t="shared" si="314"/>
        <v>Días Espigazón-Madurez</v>
      </c>
      <c r="Q170" s="24" t="str">
        <f t="shared" si="314"/>
        <v>Días Siembra-Madurez</v>
      </c>
      <c r="R170" s="2"/>
      <c r="S170" s="2"/>
      <c r="T170" s="2"/>
      <c r="U170" s="2"/>
      <c r="V170" s="2"/>
      <c r="W170" s="2"/>
      <c r="X170" s="2"/>
      <c r="Y170" s="2"/>
      <c r="Z170" s="2"/>
    </row>
    <row r="171" spans="1:26" ht="15" customHeight="1" x14ac:dyDescent="0.25">
      <c r="A171" s="25">
        <v>1</v>
      </c>
      <c r="B171" s="25"/>
      <c r="C171" s="333" t="s">
        <v>395</v>
      </c>
      <c r="D171" s="28"/>
      <c r="E171" s="28"/>
      <c r="F171" s="29"/>
      <c r="G171" s="30">
        <f t="shared" ref="G171:H171" si="315">IF(D171=0,0,IF(E171=0,0,MAX(E171-D171)))</f>
        <v>0</v>
      </c>
      <c r="H171" s="30">
        <f t="shared" si="315"/>
        <v>0</v>
      </c>
      <c r="I171" s="30">
        <f t="shared" ref="I171:I220" si="316">IF(F171=0,0,IF(D171=0,0,MAX(F171-D171)))</f>
        <v>0</v>
      </c>
      <c r="J171" s="2"/>
      <c r="K171" s="31" t="str">
        <f t="shared" ref="K171:K220" si="317">C171</f>
        <v>ACA 460</v>
      </c>
      <c r="L171" s="321">
        <v>44370</v>
      </c>
      <c r="M171" s="336">
        <v>44445</v>
      </c>
      <c r="N171" s="336">
        <v>44491</v>
      </c>
      <c r="O171" s="30">
        <f t="shared" ref="O171:P171" si="318">IF(L171=0,0,IF(M171=0,0,MAX(M171-L171)))</f>
        <v>75</v>
      </c>
      <c r="P171" s="30">
        <f t="shared" si="318"/>
        <v>46</v>
      </c>
      <c r="Q171" s="30">
        <f t="shared" ref="Q171:Q220" si="319">IF(L171=0,0,IF(N171=0,0,MAX(N171-L171)))</f>
        <v>121</v>
      </c>
      <c r="R171" s="2"/>
      <c r="S171" s="2"/>
      <c r="T171" s="2"/>
      <c r="U171" s="2"/>
      <c r="V171" s="2"/>
      <c r="W171" s="2"/>
      <c r="X171" s="2"/>
      <c r="Y171" s="2"/>
      <c r="Z171" s="2"/>
    </row>
    <row r="172" spans="1:26" ht="15" customHeight="1" x14ac:dyDescent="0.25">
      <c r="A172" s="25">
        <v>2</v>
      </c>
      <c r="B172" s="25"/>
      <c r="C172" s="334" t="s">
        <v>396</v>
      </c>
      <c r="D172" s="28"/>
      <c r="E172" s="28"/>
      <c r="F172" s="29"/>
      <c r="G172" s="30">
        <f t="shared" ref="G172:H172" si="320">IF(D172=0,0,IF(E172=0,0,MAX(E172-D172)))</f>
        <v>0</v>
      </c>
      <c r="H172" s="30">
        <f t="shared" si="320"/>
        <v>0</v>
      </c>
      <c r="I172" s="30">
        <f t="shared" si="316"/>
        <v>0</v>
      </c>
      <c r="J172" s="2"/>
      <c r="K172" s="31" t="str">
        <f t="shared" si="317"/>
        <v>ACA 915</v>
      </c>
      <c r="L172" s="321">
        <v>44370</v>
      </c>
      <c r="M172" s="325">
        <v>44442</v>
      </c>
      <c r="N172" s="325">
        <v>44491</v>
      </c>
      <c r="O172" s="30">
        <f t="shared" ref="O172:P172" si="321">IF(L172=0,0,IF(M172=0,0,MAX(M172-L172)))</f>
        <v>72</v>
      </c>
      <c r="P172" s="30">
        <f t="shared" si="321"/>
        <v>49</v>
      </c>
      <c r="Q172" s="30">
        <f t="shared" si="319"/>
        <v>121</v>
      </c>
      <c r="R172" s="2"/>
      <c r="S172" s="2"/>
      <c r="T172" s="2"/>
      <c r="U172" s="2"/>
      <c r="V172" s="2"/>
      <c r="W172" s="2"/>
      <c r="X172" s="2"/>
      <c r="Y172" s="2"/>
      <c r="Z172" s="2"/>
    </row>
    <row r="173" spans="1:26" ht="15" customHeight="1" x14ac:dyDescent="0.25">
      <c r="A173" s="25">
        <v>3</v>
      </c>
      <c r="B173" s="25"/>
      <c r="C173" s="334" t="s">
        <v>397</v>
      </c>
      <c r="D173" s="28"/>
      <c r="E173" s="28"/>
      <c r="F173" s="29"/>
      <c r="G173" s="30">
        <f t="shared" ref="G173:H173" si="322">IF(D173=0,0,IF(E173=0,0,MAX(E173-D173)))</f>
        <v>0</v>
      </c>
      <c r="H173" s="30">
        <f t="shared" si="322"/>
        <v>0</v>
      </c>
      <c r="I173" s="30">
        <f t="shared" si="316"/>
        <v>0</v>
      </c>
      <c r="J173" s="2"/>
      <c r="K173" s="31" t="str">
        <f t="shared" si="317"/>
        <v>ACA 916</v>
      </c>
      <c r="L173" s="321">
        <v>44370</v>
      </c>
      <c r="M173" s="325">
        <v>44445</v>
      </c>
      <c r="N173" s="325">
        <v>44491</v>
      </c>
      <c r="O173" s="30">
        <f t="shared" ref="O173:P173" si="323">IF(L173=0,0,IF(M173=0,0,MAX(M173-L173)))</f>
        <v>75</v>
      </c>
      <c r="P173" s="30">
        <f t="shared" si="323"/>
        <v>46</v>
      </c>
      <c r="Q173" s="30">
        <f t="shared" si="319"/>
        <v>121</v>
      </c>
      <c r="R173" s="2"/>
      <c r="S173" s="2"/>
      <c r="T173" s="2"/>
      <c r="U173" s="2"/>
      <c r="V173" s="2"/>
      <c r="W173" s="2"/>
      <c r="X173" s="2"/>
      <c r="Y173" s="2"/>
      <c r="Z173" s="2"/>
    </row>
    <row r="174" spans="1:26" ht="15" customHeight="1" x14ac:dyDescent="0.25">
      <c r="A174" s="25">
        <v>4</v>
      </c>
      <c r="B174" s="25"/>
      <c r="C174" s="335" t="s">
        <v>162</v>
      </c>
      <c r="D174" s="28"/>
      <c r="E174" s="28"/>
      <c r="F174" s="29"/>
      <c r="G174" s="30">
        <f t="shared" ref="G174:H174" si="324">IF(D174=0,0,IF(E174=0,0,MAX(E174-D174)))</f>
        <v>0</v>
      </c>
      <c r="H174" s="30">
        <f t="shared" si="324"/>
        <v>0</v>
      </c>
      <c r="I174" s="30">
        <f t="shared" si="316"/>
        <v>0</v>
      </c>
      <c r="J174" s="2"/>
      <c r="K174" s="31" t="str">
        <f t="shared" si="317"/>
        <v>ACA 917</v>
      </c>
      <c r="L174" s="321">
        <v>44370</v>
      </c>
      <c r="M174" s="325">
        <v>44450</v>
      </c>
      <c r="N174" s="325">
        <v>44494</v>
      </c>
      <c r="O174" s="30">
        <f t="shared" ref="O174:P174" si="325">IF(L174=0,0,IF(M174=0,0,MAX(M174-L174)))</f>
        <v>80</v>
      </c>
      <c r="P174" s="30">
        <f t="shared" si="325"/>
        <v>44</v>
      </c>
      <c r="Q174" s="30">
        <f t="shared" si="319"/>
        <v>124</v>
      </c>
      <c r="R174" s="2"/>
      <c r="S174" s="2"/>
      <c r="T174" s="2"/>
      <c r="U174" s="2"/>
      <c r="V174" s="2"/>
      <c r="W174" s="2"/>
      <c r="X174" s="2"/>
      <c r="Y174" s="2"/>
      <c r="Z174" s="2"/>
    </row>
    <row r="175" spans="1:26" ht="15" customHeight="1" x14ac:dyDescent="0.25">
      <c r="A175" s="25">
        <v>5</v>
      </c>
      <c r="B175" s="25"/>
      <c r="C175" s="334" t="s">
        <v>398</v>
      </c>
      <c r="D175" s="28"/>
      <c r="E175" s="28"/>
      <c r="F175" s="29"/>
      <c r="G175" s="30">
        <f t="shared" ref="G175:H175" si="326">IF(D175=0,0,IF(E175=0,0,MAX(E175-D175)))</f>
        <v>0</v>
      </c>
      <c r="H175" s="30">
        <f t="shared" si="326"/>
        <v>0</v>
      </c>
      <c r="I175" s="30">
        <f t="shared" si="316"/>
        <v>0</v>
      </c>
      <c r="J175" s="2"/>
      <c r="K175" s="31" t="str">
        <f t="shared" si="317"/>
        <v>ACA 920</v>
      </c>
      <c r="L175" s="321">
        <v>44370</v>
      </c>
      <c r="M175" s="325">
        <v>44452</v>
      </c>
      <c r="N175" s="325">
        <v>44494</v>
      </c>
      <c r="O175" s="30">
        <f t="shared" ref="O175:P175" si="327">IF(L175=0,0,IF(M175=0,0,MAX(M175-L175)))</f>
        <v>82</v>
      </c>
      <c r="P175" s="30">
        <f t="shared" si="327"/>
        <v>42</v>
      </c>
      <c r="Q175" s="30">
        <f t="shared" si="319"/>
        <v>124</v>
      </c>
      <c r="R175" s="2"/>
      <c r="S175" s="2"/>
      <c r="T175" s="2"/>
      <c r="U175" s="2"/>
      <c r="V175" s="2"/>
      <c r="W175" s="2"/>
      <c r="X175" s="2"/>
      <c r="Y175" s="2"/>
      <c r="Z175" s="2"/>
    </row>
    <row r="176" spans="1:26" ht="15" customHeight="1" x14ac:dyDescent="0.25">
      <c r="A176" s="25">
        <v>6</v>
      </c>
      <c r="B176" s="25"/>
      <c r="C176" s="335" t="s">
        <v>137</v>
      </c>
      <c r="D176" s="28"/>
      <c r="E176" s="28"/>
      <c r="F176" s="29"/>
      <c r="G176" s="30">
        <f t="shared" ref="G176:H176" si="328">IF(D176=0,0,IF(E176=0,0,MAX(E176-D176)))</f>
        <v>0</v>
      </c>
      <c r="H176" s="30">
        <f t="shared" si="328"/>
        <v>0</v>
      </c>
      <c r="I176" s="30">
        <f t="shared" si="316"/>
        <v>0</v>
      </c>
      <c r="J176" s="2"/>
      <c r="K176" s="31" t="str">
        <f t="shared" si="317"/>
        <v>BAGUETTE 450</v>
      </c>
      <c r="L176" s="321">
        <v>44370</v>
      </c>
      <c r="M176" s="325">
        <v>44449</v>
      </c>
      <c r="N176" s="325">
        <v>44499</v>
      </c>
      <c r="O176" s="30">
        <f t="shared" ref="O176:P176" si="329">IF(L176=0,0,IF(M176=0,0,MAX(M176-L176)))</f>
        <v>79</v>
      </c>
      <c r="P176" s="30">
        <f t="shared" si="329"/>
        <v>50</v>
      </c>
      <c r="Q176" s="30">
        <f t="shared" si="319"/>
        <v>129</v>
      </c>
      <c r="R176" s="2"/>
      <c r="S176" s="2"/>
      <c r="T176" s="2"/>
      <c r="U176" s="2"/>
      <c r="V176" s="2"/>
      <c r="W176" s="2"/>
      <c r="X176" s="2"/>
      <c r="Y176" s="2"/>
      <c r="Z176" s="2"/>
    </row>
    <row r="177" spans="1:26" ht="15" customHeight="1" x14ac:dyDescent="0.25">
      <c r="A177" s="25">
        <v>7</v>
      </c>
      <c r="B177" s="25"/>
      <c r="C177" s="334" t="s">
        <v>138</v>
      </c>
      <c r="D177" s="28"/>
      <c r="E177" s="28"/>
      <c r="F177" s="29"/>
      <c r="G177" s="30">
        <f t="shared" ref="G177:H177" si="330">IF(D177=0,0,IF(E177=0,0,MAX(E177-D177)))</f>
        <v>0</v>
      </c>
      <c r="H177" s="30">
        <f t="shared" si="330"/>
        <v>0</v>
      </c>
      <c r="I177" s="30">
        <f t="shared" si="316"/>
        <v>0</v>
      </c>
      <c r="J177" s="2"/>
      <c r="K177" s="31" t="str">
        <f t="shared" si="317"/>
        <v>BAGUETTE 550</v>
      </c>
      <c r="L177" s="321">
        <v>44370</v>
      </c>
      <c r="M177" s="325">
        <v>44459</v>
      </c>
      <c r="N177" s="325">
        <v>44502</v>
      </c>
      <c r="O177" s="30">
        <f t="shared" ref="O177:P177" si="331">IF(L177=0,0,IF(M177=0,0,MAX(M177-L177)))</f>
        <v>89</v>
      </c>
      <c r="P177" s="30">
        <f t="shared" si="331"/>
        <v>43</v>
      </c>
      <c r="Q177" s="30">
        <f t="shared" si="319"/>
        <v>132</v>
      </c>
      <c r="R177" s="2"/>
      <c r="S177" s="2"/>
      <c r="T177" s="2"/>
      <c r="U177" s="2"/>
      <c r="V177" s="2"/>
      <c r="W177" s="2"/>
      <c r="X177" s="2"/>
      <c r="Y177" s="2"/>
      <c r="Z177" s="2"/>
    </row>
    <row r="178" spans="1:26" ht="15" customHeight="1" x14ac:dyDescent="0.25">
      <c r="A178" s="25">
        <v>8</v>
      </c>
      <c r="B178" s="25"/>
      <c r="C178" s="334" t="s">
        <v>399</v>
      </c>
      <c r="D178" s="28"/>
      <c r="E178" s="28"/>
      <c r="F178" s="29"/>
      <c r="G178" s="30">
        <f t="shared" ref="G178:H178" si="332">IF(D178=0,0,IF(E178=0,0,MAX(E178-D178)))</f>
        <v>0</v>
      </c>
      <c r="H178" s="30">
        <f t="shared" si="332"/>
        <v>0</v>
      </c>
      <c r="I178" s="30">
        <f t="shared" si="316"/>
        <v>0</v>
      </c>
      <c r="J178" s="2"/>
      <c r="K178" s="31" t="str">
        <f t="shared" si="317"/>
        <v>BIOCERES 1008</v>
      </c>
      <c r="L178" s="321">
        <v>44370</v>
      </c>
      <c r="M178" s="325">
        <v>44449</v>
      </c>
      <c r="N178" s="325">
        <v>44496</v>
      </c>
      <c r="O178" s="30">
        <f t="shared" ref="O178:P178" si="333">IF(L178=0,0,IF(M178=0,0,MAX(M178-L178)))</f>
        <v>79</v>
      </c>
      <c r="P178" s="30">
        <f t="shared" si="333"/>
        <v>47</v>
      </c>
      <c r="Q178" s="30">
        <f t="shared" si="319"/>
        <v>126</v>
      </c>
      <c r="R178" s="2"/>
      <c r="S178" s="2"/>
      <c r="T178" s="2"/>
      <c r="U178" s="2"/>
      <c r="V178" s="2"/>
      <c r="W178" s="2"/>
      <c r="X178" s="2"/>
      <c r="Y178" s="2"/>
      <c r="Z178" s="2"/>
    </row>
    <row r="179" spans="1:26" ht="15" customHeight="1" x14ac:dyDescent="0.25">
      <c r="A179" s="25">
        <v>9</v>
      </c>
      <c r="B179" s="25"/>
      <c r="C179" s="335" t="s">
        <v>400</v>
      </c>
      <c r="D179" s="28"/>
      <c r="E179" s="28"/>
      <c r="F179" s="29"/>
      <c r="G179" s="30">
        <f t="shared" ref="G179:H179" si="334">IF(D179=0,0,IF(E179=0,0,MAX(E179-D179)))</f>
        <v>0</v>
      </c>
      <c r="H179" s="30">
        <f t="shared" si="334"/>
        <v>0</v>
      </c>
      <c r="I179" s="30">
        <f t="shared" si="316"/>
        <v>0</v>
      </c>
      <c r="J179" s="2"/>
      <c r="K179" s="31" t="str">
        <f t="shared" si="317"/>
        <v>Biointa 1006</v>
      </c>
      <c r="L179" s="321">
        <v>44370</v>
      </c>
      <c r="M179" s="325">
        <v>44456</v>
      </c>
      <c r="N179" s="325">
        <v>44497</v>
      </c>
      <c r="O179" s="30">
        <f t="shared" ref="O179:P179" si="335">IF(L179=0,0,IF(M179=0,0,MAX(M179-L179)))</f>
        <v>86</v>
      </c>
      <c r="P179" s="30">
        <f t="shared" si="335"/>
        <v>41</v>
      </c>
      <c r="Q179" s="30">
        <f t="shared" si="319"/>
        <v>127</v>
      </c>
      <c r="R179" s="2"/>
      <c r="S179" s="2"/>
      <c r="T179" s="2"/>
      <c r="U179" s="2"/>
      <c r="V179" s="2"/>
      <c r="W179" s="2"/>
      <c r="X179" s="2"/>
      <c r="Y179" s="2"/>
      <c r="Z179" s="2"/>
    </row>
    <row r="180" spans="1:26" ht="15" customHeight="1" x14ac:dyDescent="0.25">
      <c r="A180" s="25">
        <v>10</v>
      </c>
      <c r="B180" s="25"/>
      <c r="C180" s="333" t="s">
        <v>401</v>
      </c>
      <c r="D180" s="28"/>
      <c r="E180" s="28"/>
      <c r="F180" s="29"/>
      <c r="G180" s="30">
        <f t="shared" ref="G180:H180" si="336">IF(D180=0,0,IF(E180=0,0,MAX(E180-D180)))</f>
        <v>0</v>
      </c>
      <c r="H180" s="30">
        <f t="shared" si="336"/>
        <v>0</v>
      </c>
      <c r="I180" s="30">
        <f t="shared" si="316"/>
        <v>0</v>
      </c>
      <c r="J180" s="2"/>
      <c r="K180" s="31" t="str">
        <f t="shared" si="317"/>
        <v>Buck Fulgor</v>
      </c>
      <c r="L180" s="321">
        <v>44370</v>
      </c>
      <c r="M180" s="325">
        <v>44450</v>
      </c>
      <c r="N180" s="325">
        <v>44498</v>
      </c>
      <c r="O180" s="30">
        <f t="shared" ref="O180:P180" si="337">IF(L180=0,0,IF(M180=0,0,MAX(M180-L180)))</f>
        <v>80</v>
      </c>
      <c r="P180" s="30">
        <f t="shared" si="337"/>
        <v>48</v>
      </c>
      <c r="Q180" s="30">
        <f t="shared" si="319"/>
        <v>128</v>
      </c>
      <c r="R180" s="2"/>
      <c r="S180" s="2"/>
      <c r="T180" s="2"/>
      <c r="U180" s="2"/>
      <c r="V180" s="2"/>
      <c r="W180" s="2"/>
      <c r="X180" s="2"/>
      <c r="Y180" s="2"/>
      <c r="Z180" s="2"/>
    </row>
    <row r="181" spans="1:26" ht="15" customHeight="1" x14ac:dyDescent="0.25">
      <c r="A181" s="25">
        <v>11</v>
      </c>
      <c r="B181" s="25"/>
      <c r="C181" s="334" t="s">
        <v>402</v>
      </c>
      <c r="D181" s="28"/>
      <c r="E181" s="28"/>
      <c r="F181" s="29"/>
      <c r="G181" s="30">
        <f t="shared" ref="G181:H181" si="338">IF(D181=0,0,IF(E181=0,0,MAX(E181-D181)))</f>
        <v>0</v>
      </c>
      <c r="H181" s="30">
        <f t="shared" si="338"/>
        <v>0</v>
      </c>
      <c r="I181" s="30">
        <f t="shared" si="316"/>
        <v>0</v>
      </c>
      <c r="J181" s="2"/>
      <c r="K181" s="31" t="str">
        <f t="shared" si="317"/>
        <v>Buck Mutisia</v>
      </c>
      <c r="L181" s="321">
        <v>44370</v>
      </c>
      <c r="M181" s="325">
        <v>44452</v>
      </c>
      <c r="N181" s="325">
        <v>44497</v>
      </c>
      <c r="O181" s="30">
        <f t="shared" ref="O181:P181" si="339">IF(L181=0,0,IF(M181=0,0,MAX(M181-L181)))</f>
        <v>82</v>
      </c>
      <c r="P181" s="30">
        <f t="shared" si="339"/>
        <v>45</v>
      </c>
      <c r="Q181" s="30">
        <f t="shared" si="319"/>
        <v>127</v>
      </c>
      <c r="R181" s="2"/>
      <c r="S181" s="2"/>
      <c r="T181" s="2"/>
      <c r="U181" s="2"/>
      <c r="V181" s="2"/>
      <c r="W181" s="2"/>
      <c r="X181" s="2"/>
      <c r="Y181" s="2"/>
      <c r="Z181" s="2"/>
    </row>
    <row r="182" spans="1:26" ht="15" customHeight="1" x14ac:dyDescent="0.25">
      <c r="A182" s="25">
        <v>12</v>
      </c>
      <c r="B182" s="25"/>
      <c r="C182" s="334" t="s">
        <v>403</v>
      </c>
      <c r="D182" s="28"/>
      <c r="E182" s="28"/>
      <c r="F182" s="29"/>
      <c r="G182" s="30">
        <f t="shared" ref="G182:H182" si="340">IF(D182=0,0,IF(E182=0,0,MAX(E182-D182)))</f>
        <v>0</v>
      </c>
      <c r="H182" s="30">
        <f t="shared" si="340"/>
        <v>0</v>
      </c>
      <c r="I182" s="30">
        <f t="shared" si="316"/>
        <v>0</v>
      </c>
      <c r="J182" s="2"/>
      <c r="K182" s="31" t="str">
        <f t="shared" si="317"/>
        <v>Buck Saeta</v>
      </c>
      <c r="L182" s="321">
        <v>44370</v>
      </c>
      <c r="M182" s="325">
        <v>44452</v>
      </c>
      <c r="N182" s="325">
        <v>44508</v>
      </c>
      <c r="O182" s="30">
        <f t="shared" ref="O182:P182" si="341">IF(L182=0,0,IF(M182=0,0,MAX(M182-L182)))</f>
        <v>82</v>
      </c>
      <c r="P182" s="30">
        <f t="shared" si="341"/>
        <v>56</v>
      </c>
      <c r="Q182" s="30">
        <f t="shared" si="319"/>
        <v>138</v>
      </c>
      <c r="R182" s="2"/>
      <c r="S182" s="2"/>
      <c r="T182" s="2"/>
      <c r="U182" s="2"/>
      <c r="V182" s="2"/>
      <c r="W182" s="2"/>
      <c r="X182" s="2"/>
      <c r="Y182" s="2"/>
      <c r="Z182" s="2"/>
    </row>
    <row r="183" spans="1:26" ht="15" customHeight="1" x14ac:dyDescent="0.25">
      <c r="A183" s="25">
        <v>13</v>
      </c>
      <c r="B183" s="25"/>
      <c r="C183" s="334" t="s">
        <v>414</v>
      </c>
      <c r="D183" s="28"/>
      <c r="E183" s="28"/>
      <c r="F183" s="29"/>
      <c r="G183" s="30">
        <f t="shared" ref="G183:H183" si="342">IF(D183=0,0,IF(E183=0,0,MAX(E183-D183)))</f>
        <v>0</v>
      </c>
      <c r="H183" s="30">
        <f t="shared" si="342"/>
        <v>0</v>
      </c>
      <c r="I183" s="30">
        <f t="shared" si="316"/>
        <v>0</v>
      </c>
      <c r="J183" s="2"/>
      <c r="K183" s="31" t="str">
        <f t="shared" si="317"/>
        <v xml:space="preserve"> ALERCE</v>
      </c>
      <c r="L183" s="321">
        <v>44370</v>
      </c>
      <c r="M183" s="325">
        <v>44458</v>
      </c>
      <c r="N183" s="325">
        <v>44498</v>
      </c>
      <c r="O183" s="30">
        <f t="shared" ref="O183:P183" si="343">IF(L183=0,0,IF(M183=0,0,MAX(M183-L183)))</f>
        <v>88</v>
      </c>
      <c r="P183" s="30">
        <f t="shared" si="343"/>
        <v>40</v>
      </c>
      <c r="Q183" s="30">
        <f t="shared" si="319"/>
        <v>128</v>
      </c>
      <c r="R183" s="2"/>
      <c r="S183" s="2"/>
      <c r="T183" s="2"/>
      <c r="U183" s="2"/>
      <c r="V183" s="2"/>
      <c r="W183" s="2"/>
      <c r="X183" s="2"/>
      <c r="Y183" s="2"/>
      <c r="Z183" s="2"/>
    </row>
    <row r="184" spans="1:26" ht="15" customHeight="1" x14ac:dyDescent="0.25">
      <c r="A184" s="25">
        <v>14</v>
      </c>
      <c r="B184" s="25"/>
      <c r="C184" s="335" t="s">
        <v>154</v>
      </c>
      <c r="D184" s="28"/>
      <c r="E184" s="28"/>
      <c r="F184" s="29"/>
      <c r="G184" s="30">
        <f t="shared" ref="G184:H184" si="344">IF(D184=0,0,IF(E184=0,0,MAX(E184-D184)))</f>
        <v>0</v>
      </c>
      <c r="H184" s="30">
        <f t="shared" si="344"/>
        <v>0</v>
      </c>
      <c r="I184" s="30">
        <f t="shared" si="316"/>
        <v>0</v>
      </c>
      <c r="J184" s="2"/>
      <c r="K184" s="31" t="str">
        <f t="shared" si="317"/>
        <v xml:space="preserve"> CEIBO</v>
      </c>
      <c r="L184" s="321">
        <v>44370</v>
      </c>
      <c r="M184" s="325">
        <v>44452</v>
      </c>
      <c r="N184" s="325">
        <v>44497</v>
      </c>
      <c r="O184" s="30">
        <f t="shared" ref="O184:P184" si="345">IF(L184=0,0,IF(M184=0,0,MAX(M184-L184)))</f>
        <v>82</v>
      </c>
      <c r="P184" s="30">
        <f t="shared" si="345"/>
        <v>45</v>
      </c>
      <c r="Q184" s="30">
        <f t="shared" si="319"/>
        <v>127</v>
      </c>
      <c r="R184" s="2"/>
      <c r="S184" s="2"/>
      <c r="T184" s="2"/>
      <c r="U184" s="2"/>
      <c r="V184" s="2"/>
      <c r="W184" s="2"/>
      <c r="X184" s="2"/>
      <c r="Y184" s="2"/>
      <c r="Z184" s="2"/>
    </row>
    <row r="185" spans="1:26" ht="15" customHeight="1" x14ac:dyDescent="0.25">
      <c r="A185" s="25">
        <v>15</v>
      </c>
      <c r="B185" s="25"/>
      <c r="C185" s="334" t="s">
        <v>415</v>
      </c>
      <c r="D185" s="28"/>
      <c r="E185" s="28"/>
      <c r="F185" s="29"/>
      <c r="G185" s="30">
        <f t="shared" ref="G185:H185" si="346">IF(D185=0,0,IF(E185=0,0,MAX(E185-D185)))</f>
        <v>0</v>
      </c>
      <c r="H185" s="30">
        <f t="shared" si="346"/>
        <v>0</v>
      </c>
      <c r="I185" s="30">
        <f t="shared" si="316"/>
        <v>0</v>
      </c>
      <c r="J185" s="2"/>
      <c r="K185" s="31" t="str">
        <f t="shared" si="317"/>
        <v xml:space="preserve"> HORNERO</v>
      </c>
      <c r="L185" s="321">
        <v>44370</v>
      </c>
      <c r="M185" s="325">
        <v>44449</v>
      </c>
      <c r="N185" s="325">
        <v>44494</v>
      </c>
      <c r="O185" s="30">
        <f t="shared" ref="O185:P185" si="347">IF(L185=0,0,IF(M185=0,0,MAX(M185-L185)))</f>
        <v>79</v>
      </c>
      <c r="P185" s="30">
        <f t="shared" si="347"/>
        <v>45</v>
      </c>
      <c r="Q185" s="30">
        <f t="shared" si="319"/>
        <v>124</v>
      </c>
      <c r="R185" s="2"/>
      <c r="S185" s="2"/>
      <c r="T185" s="2"/>
      <c r="U185" s="2"/>
      <c r="V185" s="2"/>
      <c r="W185" s="2"/>
      <c r="X185" s="2"/>
      <c r="Y185" s="2"/>
      <c r="Z185" s="2"/>
    </row>
    <row r="186" spans="1:26" ht="15" customHeight="1" x14ac:dyDescent="0.25">
      <c r="A186" s="25">
        <v>16</v>
      </c>
      <c r="B186" s="25"/>
      <c r="C186" s="333" t="s">
        <v>416</v>
      </c>
      <c r="D186" s="28"/>
      <c r="E186" s="28"/>
      <c r="F186" s="29"/>
      <c r="G186" s="30">
        <f t="shared" ref="G186:H186" si="348">IF(D186=0,0,IF(E186=0,0,MAX(E186-D186)))</f>
        <v>0</v>
      </c>
      <c r="H186" s="30">
        <f t="shared" si="348"/>
        <v>0</v>
      </c>
      <c r="I186" s="30">
        <f t="shared" si="316"/>
        <v>0</v>
      </c>
      <c r="J186" s="2"/>
      <c r="K186" s="31" t="str">
        <f t="shared" si="317"/>
        <v xml:space="preserve"> MAITEN</v>
      </c>
      <c r="L186" s="321">
        <v>44370</v>
      </c>
      <c r="M186" s="325">
        <v>44474</v>
      </c>
      <c r="N186" s="325">
        <v>44510</v>
      </c>
      <c r="O186" s="30">
        <f t="shared" ref="O186:P186" si="349">IF(L186=0,0,IF(M186=0,0,MAX(M186-L186)))</f>
        <v>104</v>
      </c>
      <c r="P186" s="30">
        <f t="shared" si="349"/>
        <v>36</v>
      </c>
      <c r="Q186" s="30">
        <f t="shared" si="319"/>
        <v>140</v>
      </c>
      <c r="R186" s="2"/>
      <c r="S186" s="2"/>
      <c r="T186" s="2"/>
      <c r="U186" s="2"/>
      <c r="V186" s="2"/>
      <c r="W186" s="2"/>
      <c r="X186" s="2"/>
      <c r="Y186" s="2"/>
      <c r="Z186" s="2"/>
    </row>
    <row r="187" spans="1:26" ht="15" customHeight="1" x14ac:dyDescent="0.25">
      <c r="A187" s="25">
        <v>17</v>
      </c>
      <c r="B187" s="25"/>
      <c r="C187" s="333" t="s">
        <v>155</v>
      </c>
      <c r="D187" s="28"/>
      <c r="E187" s="28"/>
      <c r="F187" s="29"/>
      <c r="G187" s="30">
        <f t="shared" ref="G187:H187" si="350">IF(D187=0,0,IF(E187=0,0,MAX(E187-D187)))</f>
        <v>0</v>
      </c>
      <c r="H187" s="30">
        <f t="shared" si="350"/>
        <v>0</v>
      </c>
      <c r="I187" s="30">
        <f t="shared" si="316"/>
        <v>0</v>
      </c>
      <c r="J187" s="2"/>
      <c r="K187" s="31" t="str">
        <f t="shared" si="317"/>
        <v xml:space="preserve"> TBIO AUDAZ</v>
      </c>
      <c r="L187" s="321">
        <v>44370</v>
      </c>
      <c r="M187" s="325">
        <v>44445</v>
      </c>
      <c r="N187" s="325">
        <v>44495</v>
      </c>
      <c r="O187" s="30">
        <f t="shared" ref="O187:P187" si="351">IF(L187=0,0,IF(M187=0,0,MAX(M187-L187)))</f>
        <v>75</v>
      </c>
      <c r="P187" s="30">
        <f t="shared" si="351"/>
        <v>50</v>
      </c>
      <c r="Q187" s="30">
        <f t="shared" si="319"/>
        <v>125</v>
      </c>
      <c r="R187" s="2"/>
      <c r="S187" s="2"/>
      <c r="T187" s="2"/>
      <c r="U187" s="2"/>
      <c r="V187" s="2"/>
      <c r="W187" s="2"/>
      <c r="X187" s="2"/>
      <c r="Y187" s="2"/>
      <c r="Z187" s="2"/>
    </row>
    <row r="188" spans="1:26" ht="15" customHeight="1" x14ac:dyDescent="0.25">
      <c r="A188" s="25">
        <v>18</v>
      </c>
      <c r="B188" s="25"/>
      <c r="C188" s="334" t="s">
        <v>417</v>
      </c>
      <c r="D188" s="28"/>
      <c r="E188" s="28"/>
      <c r="F188" s="29"/>
      <c r="G188" s="30">
        <f t="shared" ref="G188:H188" si="352">IF(D188=0,0,IF(E188=0,0,MAX(E188-D188)))</f>
        <v>0</v>
      </c>
      <c r="H188" s="30">
        <f t="shared" si="352"/>
        <v>0</v>
      </c>
      <c r="I188" s="30">
        <f t="shared" si="316"/>
        <v>0</v>
      </c>
      <c r="J188" s="2"/>
      <c r="K188" s="31" t="str">
        <f t="shared" si="317"/>
        <v xml:space="preserve"> TORDO</v>
      </c>
      <c r="L188" s="321">
        <v>44370</v>
      </c>
      <c r="M188" s="325">
        <v>44449</v>
      </c>
      <c r="N188" s="325">
        <v>44494</v>
      </c>
      <c r="O188" s="30">
        <f t="shared" ref="O188:P188" si="353">IF(L188=0,0,IF(M188=0,0,MAX(M188-L188)))</f>
        <v>79</v>
      </c>
      <c r="P188" s="30">
        <f t="shared" si="353"/>
        <v>45</v>
      </c>
      <c r="Q188" s="30">
        <f t="shared" si="319"/>
        <v>124</v>
      </c>
      <c r="R188" s="2"/>
      <c r="S188" s="2"/>
      <c r="T188" s="2"/>
      <c r="U188" s="2"/>
      <c r="V188" s="2"/>
      <c r="W188" s="2"/>
      <c r="X188" s="2"/>
      <c r="Y188" s="2"/>
      <c r="Z188" s="2"/>
    </row>
    <row r="189" spans="1:26" ht="15" customHeight="1" x14ac:dyDescent="0.25">
      <c r="A189" s="25">
        <v>19</v>
      </c>
      <c r="B189" s="25"/>
      <c r="C189" s="334" t="s">
        <v>142</v>
      </c>
      <c r="D189" s="28"/>
      <c r="E189" s="28"/>
      <c r="F189" s="29"/>
      <c r="G189" s="30">
        <f t="shared" ref="G189:H189" si="354">IF(D189=0,0,IF(E189=0,0,MAX(E189-D189)))</f>
        <v>0</v>
      </c>
      <c r="H189" s="30">
        <f t="shared" si="354"/>
        <v>0</v>
      </c>
      <c r="I189" s="30">
        <f t="shared" si="316"/>
        <v>0</v>
      </c>
      <c r="J189" s="2"/>
      <c r="K189" s="31" t="str">
        <f t="shared" si="317"/>
        <v>GINGKO</v>
      </c>
      <c r="L189" s="321">
        <v>44370</v>
      </c>
      <c r="M189" s="325">
        <v>44449</v>
      </c>
      <c r="N189" s="325">
        <v>44494</v>
      </c>
      <c r="O189" s="30">
        <f t="shared" ref="O189:P189" si="355">IF(L189=0,0,IF(M189=0,0,MAX(M189-L189)))</f>
        <v>79</v>
      </c>
      <c r="P189" s="30">
        <f t="shared" si="355"/>
        <v>45</v>
      </c>
      <c r="Q189" s="30">
        <f t="shared" si="319"/>
        <v>124</v>
      </c>
      <c r="R189" s="2"/>
      <c r="S189" s="2"/>
      <c r="T189" s="2"/>
      <c r="U189" s="2"/>
      <c r="V189" s="2"/>
      <c r="W189" s="2"/>
      <c r="X189" s="2"/>
      <c r="Y189" s="2"/>
      <c r="Z189" s="2"/>
    </row>
    <row r="190" spans="1:26" ht="15" customHeight="1" x14ac:dyDescent="0.25">
      <c r="A190" s="25">
        <v>20</v>
      </c>
      <c r="B190" s="25"/>
      <c r="C190" s="335" t="s">
        <v>404</v>
      </c>
      <c r="D190" s="28"/>
      <c r="E190" s="33"/>
      <c r="F190" s="29"/>
      <c r="G190" s="30">
        <f t="shared" ref="G190:H190" si="356">IF(D190=0,0,IF(E190=0,0,MAX(E190-D190)))</f>
        <v>0</v>
      </c>
      <c r="H190" s="30">
        <f t="shared" si="356"/>
        <v>0</v>
      </c>
      <c r="I190" s="30">
        <f t="shared" si="316"/>
        <v>0</v>
      </c>
      <c r="J190" s="2"/>
      <c r="K190" s="31" t="str">
        <f t="shared" si="317"/>
        <v>Klein Nutria</v>
      </c>
      <c r="L190" s="321">
        <v>44370</v>
      </c>
      <c r="M190" s="325">
        <v>44452</v>
      </c>
      <c r="N190" s="325">
        <v>44497</v>
      </c>
      <c r="O190" s="30">
        <f t="shared" ref="O190:P190" si="357">IF(L190=0,0,IF(M190=0,0,MAX(M190-L190)))</f>
        <v>82</v>
      </c>
      <c r="P190" s="30">
        <f t="shared" si="357"/>
        <v>45</v>
      </c>
      <c r="Q190" s="30">
        <f t="shared" si="319"/>
        <v>127</v>
      </c>
      <c r="R190" s="2"/>
      <c r="S190" s="2"/>
      <c r="T190" s="2"/>
      <c r="U190" s="2"/>
      <c r="V190" s="2"/>
      <c r="W190" s="2"/>
      <c r="X190" s="2"/>
      <c r="Y190" s="2"/>
      <c r="Z190" s="2"/>
    </row>
    <row r="191" spans="1:26" ht="15" customHeight="1" x14ac:dyDescent="0.25">
      <c r="A191" s="25">
        <v>21</v>
      </c>
      <c r="B191" s="25"/>
      <c r="C191" s="334" t="s">
        <v>405</v>
      </c>
      <c r="D191" s="28"/>
      <c r="E191" s="33"/>
      <c r="F191" s="29"/>
      <c r="G191" s="30">
        <f t="shared" ref="G191:H191" si="358">IF(D191=0,0,IF(E191=0,0,MAX(E191-D191)))</f>
        <v>0</v>
      </c>
      <c r="H191" s="30">
        <f t="shared" si="358"/>
        <v>0</v>
      </c>
      <c r="I191" s="30">
        <f t="shared" si="316"/>
        <v>0</v>
      </c>
      <c r="J191" s="2"/>
      <c r="K191" s="31" t="str">
        <f t="shared" si="317"/>
        <v>Klein Potro</v>
      </c>
      <c r="L191" s="321">
        <v>44370</v>
      </c>
      <c r="M191" s="325">
        <v>44457</v>
      </c>
      <c r="N191" s="325">
        <v>44501</v>
      </c>
      <c r="O191" s="30">
        <f t="shared" ref="O191:P191" si="359">IF(L191=0,0,IF(M191=0,0,MAX(M191-L191)))</f>
        <v>87</v>
      </c>
      <c r="P191" s="30">
        <f t="shared" si="359"/>
        <v>44</v>
      </c>
      <c r="Q191" s="30">
        <f t="shared" si="319"/>
        <v>131</v>
      </c>
      <c r="R191" s="2"/>
      <c r="S191" s="2"/>
      <c r="T191" s="2"/>
      <c r="U191" s="2"/>
      <c r="V191" s="2"/>
      <c r="W191" s="2"/>
      <c r="X191" s="2"/>
      <c r="Y191" s="2"/>
      <c r="Z191" s="2"/>
    </row>
    <row r="192" spans="1:26" ht="15" customHeight="1" x14ac:dyDescent="0.25">
      <c r="A192" s="25">
        <v>22</v>
      </c>
      <c r="B192" s="25"/>
      <c r="C192" s="335" t="s">
        <v>406</v>
      </c>
      <c r="D192" s="28"/>
      <c r="E192" s="33"/>
      <c r="F192" s="29"/>
      <c r="G192" s="30">
        <f t="shared" ref="G192:H192" si="360">IF(D192=0,0,IF(E192=0,0,MAX(E192-D192)))</f>
        <v>0</v>
      </c>
      <c r="H192" s="30">
        <f t="shared" si="360"/>
        <v>0</v>
      </c>
      <c r="I192" s="30">
        <f t="shared" si="316"/>
        <v>0</v>
      </c>
      <c r="J192" s="2"/>
      <c r="K192" s="31" t="str">
        <f t="shared" si="317"/>
        <v>Klein Prometeo</v>
      </c>
      <c r="L192" s="321">
        <v>44370</v>
      </c>
      <c r="M192" s="325">
        <v>44458</v>
      </c>
      <c r="N192" s="325">
        <v>44503</v>
      </c>
      <c r="O192" s="30">
        <f t="shared" ref="O192:P192" si="361">IF(L192=0,0,IF(M192=0,0,MAX(M192-L192)))</f>
        <v>88</v>
      </c>
      <c r="P192" s="30">
        <f t="shared" si="361"/>
        <v>45</v>
      </c>
      <c r="Q192" s="30">
        <f t="shared" si="319"/>
        <v>133</v>
      </c>
      <c r="R192" s="2"/>
      <c r="S192" s="2"/>
      <c r="T192" s="2"/>
      <c r="U192" s="2"/>
      <c r="V192" s="2"/>
      <c r="W192" s="2"/>
      <c r="X192" s="2"/>
      <c r="Y192" s="2"/>
      <c r="Z192" s="2"/>
    </row>
    <row r="193" spans="1:26" ht="15" customHeight="1" x14ac:dyDescent="0.25">
      <c r="A193" s="25">
        <v>23</v>
      </c>
      <c r="B193" s="25"/>
      <c r="C193" s="334" t="s">
        <v>407</v>
      </c>
      <c r="D193" s="28"/>
      <c r="E193" s="33"/>
      <c r="F193" s="29"/>
      <c r="G193" s="30">
        <f t="shared" ref="G193:H193" si="362">IF(D193=0,0,IF(E193=0,0,MAX(E193-D193)))</f>
        <v>0</v>
      </c>
      <c r="H193" s="30">
        <f t="shared" si="362"/>
        <v>0</v>
      </c>
      <c r="I193" s="30">
        <f t="shared" si="316"/>
        <v>0</v>
      </c>
      <c r="J193" s="2"/>
      <c r="K193" s="31" t="str">
        <f t="shared" si="317"/>
        <v>Klein Selenio</v>
      </c>
      <c r="L193" s="321">
        <v>44370</v>
      </c>
      <c r="M193" s="325">
        <v>44463</v>
      </c>
      <c r="N193" s="325">
        <v>44506</v>
      </c>
      <c r="O193" s="30">
        <f t="shared" ref="O193:P193" si="363">IF(L193=0,0,IF(M193=0,0,MAX(M193-L193)))</f>
        <v>93</v>
      </c>
      <c r="P193" s="30">
        <f t="shared" si="363"/>
        <v>43</v>
      </c>
      <c r="Q193" s="30">
        <f t="shared" si="319"/>
        <v>136</v>
      </c>
      <c r="R193" s="2"/>
      <c r="S193" s="2"/>
      <c r="T193" s="2"/>
      <c r="U193" s="2"/>
      <c r="V193" s="2"/>
      <c r="W193" s="2"/>
      <c r="X193" s="2"/>
      <c r="Y193" s="2"/>
      <c r="Z193" s="2"/>
    </row>
    <row r="194" spans="1:26" ht="15" customHeight="1" x14ac:dyDescent="0.25">
      <c r="A194" s="25">
        <v>24</v>
      </c>
      <c r="B194" s="25"/>
      <c r="C194" s="327" t="s">
        <v>408</v>
      </c>
      <c r="D194" s="28"/>
      <c r="E194" s="33"/>
      <c r="F194" s="29"/>
      <c r="G194" s="30">
        <f t="shared" ref="G194:H194" si="364">IF(D194=0,0,IF(E194=0,0,MAX(E194-D194)))</f>
        <v>0</v>
      </c>
      <c r="H194" s="30">
        <f t="shared" si="364"/>
        <v>0</v>
      </c>
      <c r="I194" s="30">
        <f t="shared" si="316"/>
        <v>0</v>
      </c>
      <c r="J194" s="2"/>
      <c r="K194" s="31" t="str">
        <f t="shared" si="317"/>
        <v>Klein Valor</v>
      </c>
      <c r="L194" s="321">
        <v>44370</v>
      </c>
      <c r="M194" s="323">
        <v>44459</v>
      </c>
      <c r="N194" s="323">
        <v>44505</v>
      </c>
      <c r="O194" s="30">
        <f t="shared" ref="O194:P194" si="365">IF(L194=0,0,IF(M194=0,0,MAX(M194-L194)))</f>
        <v>89</v>
      </c>
      <c r="P194" s="30">
        <f t="shared" si="365"/>
        <v>46</v>
      </c>
      <c r="Q194" s="30">
        <f t="shared" si="319"/>
        <v>135</v>
      </c>
      <c r="R194" s="2"/>
      <c r="S194" s="2"/>
      <c r="T194" s="2"/>
      <c r="U194" s="2"/>
      <c r="V194" s="2"/>
      <c r="W194" s="2"/>
      <c r="X194" s="2"/>
      <c r="Y194" s="2"/>
      <c r="Z194" s="2"/>
    </row>
    <row r="195" spans="1:26" ht="15" customHeight="1" x14ac:dyDescent="0.25">
      <c r="A195" s="25">
        <v>25</v>
      </c>
      <c r="B195" s="25"/>
      <c r="C195" s="327" t="s">
        <v>163</v>
      </c>
      <c r="D195" s="28"/>
      <c r="E195" s="33"/>
      <c r="F195" s="29"/>
      <c r="G195" s="30">
        <f t="shared" ref="G195:H195" si="366">IF(D195=0,0,IF(E195=0,0,MAX(E195-D195)))</f>
        <v>0</v>
      </c>
      <c r="H195" s="30">
        <f t="shared" si="366"/>
        <v>0</v>
      </c>
      <c r="I195" s="30">
        <f t="shared" si="316"/>
        <v>0</v>
      </c>
      <c r="J195" s="2"/>
      <c r="K195" s="31" t="str">
        <f t="shared" si="317"/>
        <v>MS INTA 815</v>
      </c>
      <c r="L195" s="321">
        <v>44370</v>
      </c>
      <c r="M195" s="325">
        <v>44446</v>
      </c>
      <c r="N195" s="325">
        <v>44494</v>
      </c>
      <c r="O195" s="30">
        <f t="shared" ref="O195:P195" si="367">IF(L195=0,0,IF(M195=0,0,MAX(M195-L195)))</f>
        <v>76</v>
      </c>
      <c r="P195" s="30">
        <f t="shared" si="367"/>
        <v>48</v>
      </c>
      <c r="Q195" s="30">
        <f t="shared" si="319"/>
        <v>124</v>
      </c>
      <c r="R195" s="2"/>
      <c r="S195" s="2"/>
      <c r="T195" s="2"/>
      <c r="U195" s="2"/>
      <c r="V195" s="2"/>
      <c r="W195" s="2"/>
      <c r="X195" s="2"/>
      <c r="Y195" s="2"/>
      <c r="Z195" s="2"/>
    </row>
    <row r="196" spans="1:26" ht="15" customHeight="1" x14ac:dyDescent="0.25">
      <c r="A196" s="25">
        <v>26</v>
      </c>
      <c r="B196" s="25"/>
      <c r="C196" s="319" t="s">
        <v>409</v>
      </c>
      <c r="D196" s="28"/>
      <c r="E196" s="33"/>
      <c r="F196" s="29"/>
      <c r="G196" s="30">
        <f t="shared" ref="G196:H196" si="368">IF(D196=0,0,IF(E196=0,0,MAX(E196-D196)))</f>
        <v>0</v>
      </c>
      <c r="H196" s="30">
        <f t="shared" si="368"/>
        <v>0</v>
      </c>
      <c r="I196" s="30">
        <f t="shared" si="316"/>
        <v>0</v>
      </c>
      <c r="J196" s="2"/>
      <c r="K196" s="31" t="str">
        <f t="shared" si="317"/>
        <v>MS INTA 817</v>
      </c>
      <c r="L196" s="321">
        <v>44370</v>
      </c>
      <c r="M196" s="325">
        <v>44449</v>
      </c>
      <c r="N196" s="325">
        <v>44498</v>
      </c>
      <c r="O196" s="30">
        <f t="shared" ref="O196:P196" si="369">IF(L196=0,0,IF(M196=0,0,MAX(M196-L196)))</f>
        <v>79</v>
      </c>
      <c r="P196" s="30">
        <f t="shared" si="369"/>
        <v>49</v>
      </c>
      <c r="Q196" s="30">
        <f t="shared" si="319"/>
        <v>128</v>
      </c>
      <c r="R196" s="2"/>
      <c r="S196" s="2"/>
      <c r="T196" s="2"/>
      <c r="U196" s="2"/>
      <c r="V196" s="2"/>
      <c r="W196" s="2"/>
      <c r="X196" s="2"/>
      <c r="Y196" s="2"/>
      <c r="Z196" s="2"/>
    </row>
    <row r="197" spans="1:26" ht="15" customHeight="1" x14ac:dyDescent="0.25">
      <c r="A197" s="25">
        <v>27</v>
      </c>
      <c r="B197" s="25"/>
      <c r="C197" s="320" t="s">
        <v>410</v>
      </c>
      <c r="D197" s="28"/>
      <c r="E197" s="33"/>
      <c r="F197" s="29"/>
      <c r="G197" s="30">
        <f t="shared" ref="G197:H197" si="370">IF(D197=0,0,IF(E197=0,0,MAX(E197-D197)))</f>
        <v>0</v>
      </c>
      <c r="H197" s="30">
        <f t="shared" si="370"/>
        <v>0</v>
      </c>
      <c r="I197" s="30">
        <f t="shared" si="316"/>
        <v>0</v>
      </c>
      <c r="J197" s="2"/>
      <c r="K197" s="31" t="str">
        <f t="shared" si="317"/>
        <v>PAMPERO</v>
      </c>
      <c r="L197" s="321">
        <v>44370</v>
      </c>
      <c r="M197" s="323">
        <v>44456</v>
      </c>
      <c r="N197" s="325">
        <v>44496</v>
      </c>
      <c r="O197" s="30">
        <f t="shared" ref="O197:P197" si="371">IF(L197=0,0,IF(M197=0,0,MAX(M197-L197)))</f>
        <v>86</v>
      </c>
      <c r="P197" s="30">
        <f t="shared" si="371"/>
        <v>40</v>
      </c>
      <c r="Q197" s="30">
        <f t="shared" si="319"/>
        <v>126</v>
      </c>
      <c r="R197" s="2"/>
      <c r="S197" s="2"/>
      <c r="T197" s="2"/>
      <c r="U197" s="2"/>
      <c r="V197" s="2"/>
      <c r="W197" s="2"/>
      <c r="X197" s="2"/>
      <c r="Y197" s="2"/>
      <c r="Z197" s="2"/>
    </row>
    <row r="198" spans="1:26" ht="15" customHeight="1" x14ac:dyDescent="0.25">
      <c r="A198" s="25">
        <v>28</v>
      </c>
      <c r="B198" s="41"/>
      <c r="C198" s="320" t="s">
        <v>167</v>
      </c>
      <c r="D198" s="28"/>
      <c r="E198" s="33"/>
      <c r="F198" s="29"/>
      <c r="G198" s="30">
        <f t="shared" ref="G198:H198" si="372">IF(D198=0,0,IF(E198=0,0,MAX(E198-D198)))</f>
        <v>0</v>
      </c>
      <c r="H198" s="30">
        <f t="shared" si="372"/>
        <v>0</v>
      </c>
      <c r="I198" s="30">
        <f t="shared" si="316"/>
        <v>0</v>
      </c>
      <c r="J198" s="2"/>
      <c r="K198" s="31" t="str">
        <f t="shared" si="317"/>
        <v>SY 330</v>
      </c>
      <c r="L198" s="321">
        <v>44370</v>
      </c>
      <c r="M198" s="323">
        <v>44450</v>
      </c>
      <c r="N198" s="325">
        <v>44495</v>
      </c>
      <c r="O198" s="30">
        <f t="shared" ref="O198:P198" si="373">IF(L198=0,0,IF(M198=0,0,MAX(M198-L198)))</f>
        <v>80</v>
      </c>
      <c r="P198" s="30">
        <f t="shared" si="373"/>
        <v>45</v>
      </c>
      <c r="Q198" s="30">
        <f t="shared" si="319"/>
        <v>125</v>
      </c>
      <c r="R198" s="2"/>
      <c r="S198" s="2"/>
      <c r="T198" s="2"/>
      <c r="U198" s="2"/>
      <c r="V198" s="2"/>
      <c r="W198" s="2"/>
      <c r="X198" s="2"/>
      <c r="Y198" s="2"/>
      <c r="Z198" s="2"/>
    </row>
    <row r="199" spans="1:26" ht="15" customHeight="1" x14ac:dyDescent="0.25">
      <c r="A199" s="25">
        <v>29</v>
      </c>
      <c r="B199" s="41"/>
      <c r="C199" s="320" t="s">
        <v>418</v>
      </c>
      <c r="D199" s="28"/>
      <c r="E199" s="33"/>
      <c r="F199" s="29"/>
      <c r="G199" s="30">
        <f t="shared" ref="G199:H199" si="374">IF(D199=0,0,IF(E199=0,0,MAX(E199-D199)))</f>
        <v>0</v>
      </c>
      <c r="H199" s="30">
        <f t="shared" si="374"/>
        <v>0</v>
      </c>
      <c r="I199" s="30">
        <f t="shared" si="316"/>
        <v>0</v>
      </c>
      <c r="J199" s="2"/>
      <c r="K199" s="31" t="str">
        <f t="shared" si="317"/>
        <v>Tuc Elitte 17</v>
      </c>
      <c r="L199" s="321">
        <v>44370</v>
      </c>
      <c r="M199" s="323">
        <v>44451</v>
      </c>
      <c r="N199" s="325">
        <v>44499</v>
      </c>
      <c r="O199" s="30">
        <f t="shared" ref="O199:P199" si="375">IF(L199=0,0,IF(M199=0,0,MAX(M199-L199)))</f>
        <v>81</v>
      </c>
      <c r="P199" s="30">
        <f t="shared" si="375"/>
        <v>48</v>
      </c>
      <c r="Q199" s="30">
        <f t="shared" si="319"/>
        <v>129</v>
      </c>
      <c r="R199" s="2"/>
      <c r="S199" s="2"/>
      <c r="T199" s="2"/>
      <c r="U199" s="2"/>
      <c r="V199" s="2"/>
      <c r="W199" s="2"/>
      <c r="X199" s="2"/>
      <c r="Y199" s="2"/>
      <c r="Z199" s="2"/>
    </row>
    <row r="200" spans="1:26" ht="15" customHeight="1" x14ac:dyDescent="0.25">
      <c r="A200" s="25">
        <v>30</v>
      </c>
      <c r="B200" s="41"/>
      <c r="C200" s="320" t="s">
        <v>411</v>
      </c>
      <c r="D200" s="28"/>
      <c r="E200" s="29"/>
      <c r="F200" s="29"/>
      <c r="G200" s="30">
        <f t="shared" ref="G200:H200" si="376">IF(D200=0,0,IF(E200=0,0,MAX(E200-D200)))</f>
        <v>0</v>
      </c>
      <c r="H200" s="30">
        <f t="shared" si="376"/>
        <v>0</v>
      </c>
      <c r="I200" s="30">
        <f t="shared" si="316"/>
        <v>0</v>
      </c>
      <c r="J200" s="2"/>
      <c r="K200" s="31" t="str">
        <f t="shared" si="317"/>
        <v>Tuc Elitte 43</v>
      </c>
      <c r="L200" s="321">
        <v>44370</v>
      </c>
      <c r="M200" s="323">
        <v>44456</v>
      </c>
      <c r="N200" s="325">
        <v>44499</v>
      </c>
      <c r="O200" s="30">
        <f t="shared" ref="O200:P200" si="377">IF(L200=0,0,IF(M200=0,0,MAX(M200-L200)))</f>
        <v>86</v>
      </c>
      <c r="P200" s="30">
        <f t="shared" si="377"/>
        <v>43</v>
      </c>
      <c r="Q200" s="30">
        <f t="shared" si="319"/>
        <v>129</v>
      </c>
      <c r="R200" s="2"/>
      <c r="S200" s="2"/>
      <c r="T200" s="2"/>
      <c r="U200" s="2"/>
      <c r="V200" s="2"/>
      <c r="W200" s="2"/>
      <c r="X200" s="2"/>
      <c r="Y200" s="2"/>
      <c r="Z200" s="2"/>
    </row>
    <row r="201" spans="1:26" ht="15" customHeight="1" x14ac:dyDescent="0.25">
      <c r="A201" s="25">
        <v>31</v>
      </c>
      <c r="B201" s="41"/>
      <c r="C201" s="320" t="s">
        <v>412</v>
      </c>
      <c r="D201" s="28"/>
      <c r="E201" s="29"/>
      <c r="F201" s="29"/>
      <c r="G201" s="30">
        <f t="shared" ref="G201:H201" si="378">IF(D201=0,0,IF(E201=0,0,MAX(E201-D201)))</f>
        <v>0</v>
      </c>
      <c r="H201" s="30">
        <f t="shared" si="378"/>
        <v>0</v>
      </c>
      <c r="I201" s="30">
        <f t="shared" si="316"/>
        <v>0</v>
      </c>
      <c r="J201" s="2"/>
      <c r="K201" s="31" t="str">
        <f t="shared" si="317"/>
        <v>Tuc Granivo</v>
      </c>
      <c r="L201" s="321">
        <v>44370</v>
      </c>
      <c r="M201" s="323">
        <v>44452</v>
      </c>
      <c r="N201" s="325">
        <v>44499</v>
      </c>
      <c r="O201" s="30">
        <f t="shared" ref="O201:P201" si="379">IF(L201=0,0,IF(M201=0,0,MAX(M201-L201)))</f>
        <v>82</v>
      </c>
      <c r="P201" s="30">
        <f t="shared" si="379"/>
        <v>47</v>
      </c>
      <c r="Q201" s="30">
        <f t="shared" si="319"/>
        <v>129</v>
      </c>
      <c r="R201" s="2"/>
      <c r="S201" s="2"/>
      <c r="T201" s="2"/>
      <c r="U201" s="2"/>
      <c r="V201" s="2"/>
      <c r="W201" s="2"/>
      <c r="X201" s="2"/>
      <c r="Y201" s="2"/>
      <c r="Z201" s="2"/>
    </row>
    <row r="202" spans="1:26" ht="15" customHeight="1" x14ac:dyDescent="0.25">
      <c r="A202" s="25">
        <v>32</v>
      </c>
      <c r="B202" s="41"/>
      <c r="C202" s="13"/>
      <c r="D202" s="28"/>
      <c r="E202" s="29"/>
      <c r="F202" s="29"/>
      <c r="G202" s="30">
        <f t="shared" ref="G202:H202" si="380">IF(D202=0,0,IF(E202=0,0,MAX(E202-D202)))</f>
        <v>0</v>
      </c>
      <c r="H202" s="30">
        <f t="shared" si="380"/>
        <v>0</v>
      </c>
      <c r="I202" s="30">
        <f t="shared" si="316"/>
        <v>0</v>
      </c>
      <c r="J202" s="2"/>
      <c r="K202" s="31">
        <f t="shared" si="317"/>
        <v>0</v>
      </c>
      <c r="L202" s="29"/>
      <c r="M202" s="29"/>
      <c r="N202" s="29"/>
      <c r="O202" s="30">
        <f t="shared" ref="O202:P202" si="381">IF(L202=0,0,IF(M202=0,0,MAX(M202-L202)))</f>
        <v>0</v>
      </c>
      <c r="P202" s="30">
        <f t="shared" si="381"/>
        <v>0</v>
      </c>
      <c r="Q202" s="30">
        <f t="shared" si="319"/>
        <v>0</v>
      </c>
      <c r="R202" s="2"/>
      <c r="S202" s="2"/>
      <c r="T202" s="2"/>
      <c r="U202" s="2"/>
      <c r="V202" s="2"/>
      <c r="W202" s="2"/>
      <c r="X202" s="2"/>
      <c r="Y202" s="2"/>
      <c r="Z202" s="2"/>
    </row>
    <row r="203" spans="1:26" ht="15" customHeight="1" x14ac:dyDescent="0.25">
      <c r="A203" s="25">
        <v>33</v>
      </c>
      <c r="B203" s="41"/>
      <c r="C203" s="13"/>
      <c r="D203" s="28"/>
      <c r="E203" s="29"/>
      <c r="F203" s="29"/>
      <c r="G203" s="30">
        <f t="shared" ref="G203:H203" si="382">IF(D203=0,0,IF(E203=0,0,MAX(E203-D203)))</f>
        <v>0</v>
      </c>
      <c r="H203" s="30">
        <f t="shared" si="382"/>
        <v>0</v>
      </c>
      <c r="I203" s="30">
        <f t="shared" si="316"/>
        <v>0</v>
      </c>
      <c r="J203" s="2"/>
      <c r="K203" s="31">
        <f t="shared" si="317"/>
        <v>0</v>
      </c>
      <c r="L203" s="29"/>
      <c r="M203" s="29"/>
      <c r="N203" s="29"/>
      <c r="O203" s="30">
        <f t="shared" ref="O203:P203" si="383">IF(L203=0,0,IF(M203=0,0,MAX(M203-L203)))</f>
        <v>0</v>
      </c>
      <c r="P203" s="30">
        <f t="shared" si="383"/>
        <v>0</v>
      </c>
      <c r="Q203" s="30">
        <f t="shared" si="319"/>
        <v>0</v>
      </c>
      <c r="R203" s="2"/>
      <c r="S203" s="2"/>
      <c r="T203" s="2"/>
      <c r="U203" s="2"/>
      <c r="V203" s="2"/>
      <c r="W203" s="2"/>
      <c r="X203" s="2"/>
      <c r="Y203" s="2"/>
      <c r="Z203" s="2"/>
    </row>
    <row r="204" spans="1:26" ht="15" customHeight="1" x14ac:dyDescent="0.25">
      <c r="A204" s="25">
        <v>34</v>
      </c>
      <c r="B204" s="25"/>
      <c r="C204" s="13"/>
      <c r="D204" s="28"/>
      <c r="E204" s="29"/>
      <c r="F204" s="29"/>
      <c r="G204" s="30">
        <f t="shared" ref="G204:H204" si="384">IF(D204=0,0,IF(E204=0,0,MAX(E204-D204)))</f>
        <v>0</v>
      </c>
      <c r="H204" s="30">
        <f t="shared" si="384"/>
        <v>0</v>
      </c>
      <c r="I204" s="30">
        <f t="shared" si="316"/>
        <v>0</v>
      </c>
      <c r="J204" s="2"/>
      <c r="K204" s="31">
        <f t="shared" si="317"/>
        <v>0</v>
      </c>
      <c r="L204" s="29"/>
      <c r="M204" s="29"/>
      <c r="N204" s="29"/>
      <c r="O204" s="30">
        <f t="shared" ref="O204:P204" si="385">IF(L204=0,0,IF(M204=0,0,MAX(M204-L204)))</f>
        <v>0</v>
      </c>
      <c r="P204" s="30">
        <f t="shared" si="385"/>
        <v>0</v>
      </c>
      <c r="Q204" s="30">
        <f t="shared" si="319"/>
        <v>0</v>
      </c>
      <c r="R204" s="2"/>
      <c r="S204" s="2"/>
      <c r="T204" s="2"/>
      <c r="U204" s="2"/>
      <c r="V204" s="2"/>
      <c r="W204" s="2"/>
      <c r="X204" s="2"/>
      <c r="Y204" s="2"/>
      <c r="Z204" s="2"/>
    </row>
    <row r="205" spans="1:26" ht="15" customHeight="1" x14ac:dyDescent="0.25">
      <c r="A205" s="25">
        <v>35</v>
      </c>
      <c r="B205" s="25"/>
      <c r="C205" s="13"/>
      <c r="D205" s="28"/>
      <c r="E205" s="29"/>
      <c r="F205" s="29"/>
      <c r="G205" s="30">
        <f t="shared" ref="G205:H205" si="386">IF(D205=0,0,IF(E205=0,0,MAX(E205-D205)))</f>
        <v>0</v>
      </c>
      <c r="H205" s="30">
        <f t="shared" si="386"/>
        <v>0</v>
      </c>
      <c r="I205" s="30">
        <f t="shared" si="316"/>
        <v>0</v>
      </c>
      <c r="J205" s="2"/>
      <c r="K205" s="31">
        <f t="shared" si="317"/>
        <v>0</v>
      </c>
      <c r="L205" s="29"/>
      <c r="M205" s="29"/>
      <c r="N205" s="29"/>
      <c r="O205" s="30">
        <f t="shared" ref="O205:P205" si="387">IF(L205=0,0,IF(M205=0,0,MAX(M205-L205)))</f>
        <v>0</v>
      </c>
      <c r="P205" s="30">
        <f t="shared" si="387"/>
        <v>0</v>
      </c>
      <c r="Q205" s="30">
        <f t="shared" si="319"/>
        <v>0</v>
      </c>
      <c r="R205" s="2"/>
      <c r="S205" s="2"/>
      <c r="T205" s="2"/>
      <c r="U205" s="2"/>
      <c r="V205" s="2"/>
      <c r="W205" s="2"/>
      <c r="X205" s="2"/>
      <c r="Y205" s="2"/>
      <c r="Z205" s="2"/>
    </row>
    <row r="206" spans="1:26" ht="15" customHeight="1" x14ac:dyDescent="0.25">
      <c r="A206" s="25">
        <v>36</v>
      </c>
      <c r="B206" s="25"/>
      <c r="C206" s="13"/>
      <c r="D206" s="28"/>
      <c r="E206" s="29"/>
      <c r="F206" s="29"/>
      <c r="G206" s="30">
        <f t="shared" ref="G206:H206" si="388">IF(D206=0,0,IF(E206=0,0,MAX(E206-D206)))</f>
        <v>0</v>
      </c>
      <c r="H206" s="30">
        <f t="shared" si="388"/>
        <v>0</v>
      </c>
      <c r="I206" s="30">
        <f t="shared" si="316"/>
        <v>0</v>
      </c>
      <c r="J206" s="2"/>
      <c r="K206" s="31">
        <f t="shared" si="317"/>
        <v>0</v>
      </c>
      <c r="L206" s="29"/>
      <c r="M206" s="29"/>
      <c r="N206" s="29"/>
      <c r="O206" s="30">
        <f t="shared" ref="O206:P206" si="389">IF(L206=0,0,IF(M206=0,0,MAX(M206-L206)))</f>
        <v>0</v>
      </c>
      <c r="P206" s="30">
        <f t="shared" si="389"/>
        <v>0</v>
      </c>
      <c r="Q206" s="30">
        <f t="shared" si="319"/>
        <v>0</v>
      </c>
      <c r="R206" s="2"/>
      <c r="S206" s="2"/>
      <c r="T206" s="2"/>
      <c r="U206" s="2"/>
      <c r="V206" s="2"/>
      <c r="W206" s="2"/>
      <c r="X206" s="2"/>
      <c r="Y206" s="2"/>
      <c r="Z206" s="2"/>
    </row>
    <row r="207" spans="1:26" ht="15" customHeight="1" x14ac:dyDescent="0.25">
      <c r="A207" s="25">
        <v>37</v>
      </c>
      <c r="B207" s="25"/>
      <c r="C207" s="13"/>
      <c r="D207" s="28"/>
      <c r="E207" s="29"/>
      <c r="F207" s="29"/>
      <c r="G207" s="30">
        <f t="shared" ref="G207:H207" si="390">IF(D207=0,0,IF(E207=0,0,MAX(E207-D207)))</f>
        <v>0</v>
      </c>
      <c r="H207" s="30">
        <f t="shared" si="390"/>
        <v>0</v>
      </c>
      <c r="I207" s="30">
        <f t="shared" si="316"/>
        <v>0</v>
      </c>
      <c r="J207" s="2"/>
      <c r="K207" s="31">
        <f t="shared" si="317"/>
        <v>0</v>
      </c>
      <c r="L207" s="29"/>
      <c r="M207" s="29"/>
      <c r="N207" s="29"/>
      <c r="O207" s="30">
        <f t="shared" ref="O207:P207" si="391">IF(L207=0,0,IF(M207=0,0,MAX(M207-L207)))</f>
        <v>0</v>
      </c>
      <c r="P207" s="30">
        <f t="shared" si="391"/>
        <v>0</v>
      </c>
      <c r="Q207" s="30">
        <f t="shared" si="319"/>
        <v>0</v>
      </c>
      <c r="R207" s="2"/>
      <c r="S207" s="2"/>
      <c r="T207" s="2"/>
      <c r="U207" s="2"/>
      <c r="V207" s="2"/>
      <c r="W207" s="2"/>
      <c r="X207" s="2"/>
      <c r="Y207" s="2"/>
      <c r="Z207" s="2"/>
    </row>
    <row r="208" spans="1:26" ht="15" customHeight="1" x14ac:dyDescent="0.25">
      <c r="A208" s="25">
        <v>38</v>
      </c>
      <c r="B208" s="25"/>
      <c r="C208" s="13"/>
      <c r="D208" s="28"/>
      <c r="E208" s="29"/>
      <c r="F208" s="29"/>
      <c r="G208" s="30">
        <f t="shared" ref="G208:H208" si="392">IF(D208=0,0,IF(E208=0,0,MAX(E208-D208)))</f>
        <v>0</v>
      </c>
      <c r="H208" s="30">
        <f t="shared" si="392"/>
        <v>0</v>
      </c>
      <c r="I208" s="30">
        <f t="shared" si="316"/>
        <v>0</v>
      </c>
      <c r="J208" s="2"/>
      <c r="K208" s="31">
        <f t="shared" si="317"/>
        <v>0</v>
      </c>
      <c r="L208" s="29"/>
      <c r="M208" s="29"/>
      <c r="N208" s="29"/>
      <c r="O208" s="30">
        <f t="shared" ref="O208:P208" si="393">IF(L208=0,0,IF(M208=0,0,MAX(M208-L208)))</f>
        <v>0</v>
      </c>
      <c r="P208" s="30">
        <f t="shared" si="393"/>
        <v>0</v>
      </c>
      <c r="Q208" s="30">
        <f t="shared" si="319"/>
        <v>0</v>
      </c>
      <c r="R208" s="2"/>
      <c r="S208" s="2"/>
      <c r="T208" s="2"/>
      <c r="U208" s="2"/>
      <c r="V208" s="2"/>
      <c r="W208" s="2"/>
      <c r="X208" s="2"/>
      <c r="Y208" s="2"/>
      <c r="Z208" s="2"/>
    </row>
    <row r="209" spans="1:26" ht="15" customHeight="1" x14ac:dyDescent="0.25">
      <c r="A209" s="25">
        <v>39</v>
      </c>
      <c r="B209" s="25"/>
      <c r="C209" s="25"/>
      <c r="D209" s="29"/>
      <c r="E209" s="29"/>
      <c r="F209" s="29"/>
      <c r="G209" s="30">
        <f t="shared" ref="G209:H209" si="394">IF(D209=0,0,IF(E209=0,0,MAX(E209-D209)))</f>
        <v>0</v>
      </c>
      <c r="H209" s="30">
        <f t="shared" si="394"/>
        <v>0</v>
      </c>
      <c r="I209" s="30">
        <f t="shared" si="316"/>
        <v>0</v>
      </c>
      <c r="J209" s="2"/>
      <c r="K209" s="31">
        <f t="shared" si="317"/>
        <v>0</v>
      </c>
      <c r="L209" s="29"/>
      <c r="M209" s="29"/>
      <c r="N209" s="29"/>
      <c r="O209" s="30">
        <f t="shared" ref="O209:P209" si="395">IF(L209=0,0,IF(M209=0,0,MAX(M209-L209)))</f>
        <v>0</v>
      </c>
      <c r="P209" s="30">
        <f t="shared" si="395"/>
        <v>0</v>
      </c>
      <c r="Q209" s="30">
        <f t="shared" si="319"/>
        <v>0</v>
      </c>
      <c r="R209" s="2"/>
      <c r="S209" s="2"/>
      <c r="T209" s="2"/>
      <c r="U209" s="2"/>
      <c r="V209" s="2"/>
      <c r="W209" s="2"/>
      <c r="X209" s="2"/>
      <c r="Y209" s="2"/>
      <c r="Z209" s="2"/>
    </row>
    <row r="210" spans="1:26" ht="15" customHeight="1" x14ac:dyDescent="0.25">
      <c r="A210" s="25">
        <v>40</v>
      </c>
      <c r="B210" s="25"/>
      <c r="C210" s="25"/>
      <c r="D210" s="29"/>
      <c r="E210" s="29"/>
      <c r="F210" s="29"/>
      <c r="G210" s="30">
        <f t="shared" ref="G210:H210" si="396">IF(D210=0,0,IF(E210=0,0,MAX(E210-D210)))</f>
        <v>0</v>
      </c>
      <c r="H210" s="30">
        <f t="shared" si="396"/>
        <v>0</v>
      </c>
      <c r="I210" s="30">
        <f t="shared" si="316"/>
        <v>0</v>
      </c>
      <c r="J210" s="2"/>
      <c r="K210" s="31">
        <f t="shared" si="317"/>
        <v>0</v>
      </c>
      <c r="L210" s="29"/>
      <c r="M210" s="29"/>
      <c r="N210" s="29"/>
      <c r="O210" s="30">
        <f t="shared" ref="O210:P210" si="397">IF(L210=0,0,IF(M210=0,0,MAX(M210-L210)))</f>
        <v>0</v>
      </c>
      <c r="P210" s="30">
        <f t="shared" si="397"/>
        <v>0</v>
      </c>
      <c r="Q210" s="30">
        <f t="shared" si="319"/>
        <v>0</v>
      </c>
      <c r="R210" s="2"/>
      <c r="S210" s="2"/>
      <c r="T210" s="2"/>
      <c r="U210" s="2"/>
      <c r="V210" s="2"/>
      <c r="W210" s="2"/>
      <c r="X210" s="2"/>
      <c r="Y210" s="2"/>
      <c r="Z210" s="2"/>
    </row>
    <row r="211" spans="1:26" ht="15" customHeight="1" x14ac:dyDescent="0.25">
      <c r="A211" s="25">
        <v>41</v>
      </c>
      <c r="B211" s="25"/>
      <c r="C211" s="25"/>
      <c r="D211" s="29"/>
      <c r="E211" s="33"/>
      <c r="F211" s="33"/>
      <c r="G211" s="30">
        <f t="shared" ref="G211:H211" si="398">IF(D211=0,0,IF(E211=0,0,MAX(E211-D211)))</f>
        <v>0</v>
      </c>
      <c r="H211" s="30">
        <f t="shared" si="398"/>
        <v>0</v>
      </c>
      <c r="I211" s="30">
        <f t="shared" si="316"/>
        <v>0</v>
      </c>
      <c r="J211" s="2"/>
      <c r="K211" s="31">
        <f t="shared" si="317"/>
        <v>0</v>
      </c>
      <c r="L211" s="29"/>
      <c r="M211" s="33"/>
      <c r="N211" s="33"/>
      <c r="O211" s="30">
        <f t="shared" ref="O211:P211" si="399">IF(L211=0,0,IF(M211=0,0,MAX(M211-L211)))</f>
        <v>0</v>
      </c>
      <c r="P211" s="30">
        <f t="shared" si="399"/>
        <v>0</v>
      </c>
      <c r="Q211" s="30">
        <f t="shared" si="319"/>
        <v>0</v>
      </c>
      <c r="R211" s="2"/>
      <c r="S211" s="2"/>
      <c r="T211" s="2"/>
      <c r="U211" s="2"/>
      <c r="V211" s="2"/>
      <c r="W211" s="2"/>
      <c r="X211" s="2"/>
      <c r="Y211" s="2"/>
      <c r="Z211" s="2"/>
    </row>
    <row r="212" spans="1:26" ht="15" customHeight="1" x14ac:dyDescent="0.25">
      <c r="A212" s="25">
        <v>42</v>
      </c>
      <c r="B212" s="25"/>
      <c r="C212" s="25"/>
      <c r="D212" s="29"/>
      <c r="E212" s="33"/>
      <c r="F212" s="33"/>
      <c r="G212" s="30">
        <f t="shared" ref="G212:H212" si="400">IF(D212=0,0,IF(E212=0,0,MAX(E212-D212)))</f>
        <v>0</v>
      </c>
      <c r="H212" s="30">
        <f t="shared" si="400"/>
        <v>0</v>
      </c>
      <c r="I212" s="30">
        <f t="shared" si="316"/>
        <v>0</v>
      </c>
      <c r="J212" s="2"/>
      <c r="K212" s="31">
        <f t="shared" si="317"/>
        <v>0</v>
      </c>
      <c r="L212" s="29"/>
      <c r="M212" s="33"/>
      <c r="N212" s="33"/>
      <c r="O212" s="30">
        <f t="shared" ref="O212:P212" si="401">IF(L212=0,0,IF(M212=0,0,MAX(M212-L212)))</f>
        <v>0</v>
      </c>
      <c r="P212" s="30">
        <f t="shared" si="401"/>
        <v>0</v>
      </c>
      <c r="Q212" s="30">
        <f t="shared" si="319"/>
        <v>0</v>
      </c>
      <c r="R212" s="2"/>
      <c r="S212" s="2"/>
      <c r="T212" s="2"/>
      <c r="U212" s="2"/>
      <c r="V212" s="2"/>
      <c r="W212" s="2"/>
      <c r="X212" s="2"/>
      <c r="Y212" s="2"/>
      <c r="Z212" s="2"/>
    </row>
    <row r="213" spans="1:26" ht="15" customHeight="1" x14ac:dyDescent="0.25">
      <c r="A213" s="25">
        <v>43</v>
      </c>
      <c r="B213" s="25"/>
      <c r="C213" s="25"/>
      <c r="D213" s="29"/>
      <c r="E213" s="33"/>
      <c r="F213" s="33"/>
      <c r="G213" s="30">
        <f t="shared" ref="G213:H213" si="402">IF(D213=0,0,IF(E213=0,0,MAX(E213-D213)))</f>
        <v>0</v>
      </c>
      <c r="H213" s="30">
        <f t="shared" si="402"/>
        <v>0</v>
      </c>
      <c r="I213" s="30">
        <f t="shared" si="316"/>
        <v>0</v>
      </c>
      <c r="J213" s="2"/>
      <c r="K213" s="31">
        <f t="shared" si="317"/>
        <v>0</v>
      </c>
      <c r="L213" s="29"/>
      <c r="M213" s="33"/>
      <c r="N213" s="33"/>
      <c r="O213" s="30">
        <f t="shared" ref="O213:P213" si="403">IF(L213=0,0,IF(M213=0,0,MAX(M213-L213)))</f>
        <v>0</v>
      </c>
      <c r="P213" s="30">
        <f t="shared" si="403"/>
        <v>0</v>
      </c>
      <c r="Q213" s="30">
        <f t="shared" si="319"/>
        <v>0</v>
      </c>
      <c r="R213" s="2"/>
      <c r="S213" s="2"/>
      <c r="T213" s="2"/>
      <c r="U213" s="2"/>
      <c r="V213" s="2"/>
      <c r="W213" s="2"/>
      <c r="X213" s="2"/>
      <c r="Y213" s="2"/>
      <c r="Z213" s="2"/>
    </row>
    <row r="214" spans="1:26" ht="15" customHeight="1" x14ac:dyDescent="0.25">
      <c r="A214" s="25">
        <v>44</v>
      </c>
      <c r="B214" s="25"/>
      <c r="C214" s="25"/>
      <c r="D214" s="29"/>
      <c r="E214" s="33"/>
      <c r="F214" s="33"/>
      <c r="G214" s="30">
        <f t="shared" ref="G214:H214" si="404">IF(D214=0,0,IF(E214=0,0,MAX(E214-D214)))</f>
        <v>0</v>
      </c>
      <c r="H214" s="30">
        <f t="shared" si="404"/>
        <v>0</v>
      </c>
      <c r="I214" s="30">
        <f t="shared" si="316"/>
        <v>0</v>
      </c>
      <c r="J214" s="2"/>
      <c r="K214" s="31">
        <f t="shared" si="317"/>
        <v>0</v>
      </c>
      <c r="L214" s="29"/>
      <c r="M214" s="33"/>
      <c r="N214" s="33"/>
      <c r="O214" s="30">
        <f t="shared" ref="O214:P214" si="405">IF(L214=0,0,IF(M214=0,0,MAX(M214-L214)))</f>
        <v>0</v>
      </c>
      <c r="P214" s="30">
        <f t="shared" si="405"/>
        <v>0</v>
      </c>
      <c r="Q214" s="30">
        <f t="shared" si="319"/>
        <v>0</v>
      </c>
      <c r="R214" s="2"/>
      <c r="S214" s="2"/>
      <c r="T214" s="2"/>
      <c r="U214" s="2"/>
      <c r="V214" s="2"/>
      <c r="W214" s="2"/>
      <c r="X214" s="2"/>
      <c r="Y214" s="2"/>
      <c r="Z214" s="2"/>
    </row>
    <row r="215" spans="1:26" ht="15" customHeight="1" x14ac:dyDescent="0.25">
      <c r="A215" s="25">
        <v>45</v>
      </c>
      <c r="B215" s="25"/>
      <c r="C215" s="25"/>
      <c r="D215" s="29"/>
      <c r="E215" s="33"/>
      <c r="F215" s="33"/>
      <c r="G215" s="30">
        <f t="shared" ref="G215:H215" si="406">IF(D215=0,0,IF(E215=0,0,MAX(E215-D215)))</f>
        <v>0</v>
      </c>
      <c r="H215" s="30">
        <f t="shared" si="406"/>
        <v>0</v>
      </c>
      <c r="I215" s="30">
        <f t="shared" si="316"/>
        <v>0</v>
      </c>
      <c r="J215" s="2"/>
      <c r="K215" s="31">
        <f t="shared" si="317"/>
        <v>0</v>
      </c>
      <c r="L215" s="29"/>
      <c r="M215" s="33"/>
      <c r="N215" s="33"/>
      <c r="O215" s="30">
        <f t="shared" ref="O215:P215" si="407">IF(L215=0,0,IF(M215=0,0,MAX(M215-L215)))</f>
        <v>0</v>
      </c>
      <c r="P215" s="30">
        <f t="shared" si="407"/>
        <v>0</v>
      </c>
      <c r="Q215" s="30">
        <f t="shared" si="319"/>
        <v>0</v>
      </c>
      <c r="R215" s="2"/>
      <c r="S215" s="2"/>
      <c r="T215" s="2"/>
      <c r="U215" s="2"/>
      <c r="V215" s="2"/>
      <c r="W215" s="2"/>
      <c r="X215" s="2"/>
      <c r="Y215" s="2"/>
      <c r="Z215" s="2"/>
    </row>
    <row r="216" spans="1:26" ht="15" customHeight="1" x14ac:dyDescent="0.25">
      <c r="A216" s="25">
        <v>46</v>
      </c>
      <c r="B216" s="25"/>
      <c r="C216" s="25"/>
      <c r="D216" s="29"/>
      <c r="E216" s="33"/>
      <c r="F216" s="33"/>
      <c r="G216" s="30">
        <f t="shared" ref="G216:H216" si="408">IF(D216=0,0,IF(E216=0,0,MAX(E216-D216)))</f>
        <v>0</v>
      </c>
      <c r="H216" s="30">
        <f t="shared" si="408"/>
        <v>0</v>
      </c>
      <c r="I216" s="30">
        <f t="shared" si="316"/>
        <v>0</v>
      </c>
      <c r="J216" s="2"/>
      <c r="K216" s="31">
        <f t="shared" si="317"/>
        <v>0</v>
      </c>
      <c r="L216" s="29"/>
      <c r="M216" s="33"/>
      <c r="N216" s="33"/>
      <c r="O216" s="30">
        <f t="shared" ref="O216:P216" si="409">IF(L216=0,0,IF(M216=0,0,MAX(M216-L216)))</f>
        <v>0</v>
      </c>
      <c r="P216" s="30">
        <f t="shared" si="409"/>
        <v>0</v>
      </c>
      <c r="Q216" s="30">
        <f t="shared" si="319"/>
        <v>0</v>
      </c>
      <c r="R216" s="2"/>
      <c r="S216" s="2"/>
      <c r="T216" s="2"/>
      <c r="U216" s="2"/>
      <c r="V216" s="2"/>
      <c r="W216" s="2"/>
      <c r="X216" s="2"/>
      <c r="Y216" s="2"/>
      <c r="Z216" s="2"/>
    </row>
    <row r="217" spans="1:26" ht="15" customHeight="1" x14ac:dyDescent="0.25">
      <c r="A217" s="25">
        <v>47</v>
      </c>
      <c r="B217" s="25"/>
      <c r="C217" s="25"/>
      <c r="D217" s="29"/>
      <c r="E217" s="33"/>
      <c r="F217" s="33"/>
      <c r="G217" s="30">
        <f t="shared" ref="G217:H217" si="410">IF(D217=0,0,IF(E217=0,0,MAX(E217-D217)))</f>
        <v>0</v>
      </c>
      <c r="H217" s="30">
        <f t="shared" si="410"/>
        <v>0</v>
      </c>
      <c r="I217" s="30">
        <f t="shared" si="316"/>
        <v>0</v>
      </c>
      <c r="J217" s="2"/>
      <c r="K217" s="31">
        <f t="shared" si="317"/>
        <v>0</v>
      </c>
      <c r="L217" s="29"/>
      <c r="M217" s="33"/>
      <c r="N217" s="33"/>
      <c r="O217" s="30">
        <f t="shared" ref="O217:P217" si="411">IF(L217=0,0,IF(M217=0,0,MAX(M217-L217)))</f>
        <v>0</v>
      </c>
      <c r="P217" s="30">
        <f t="shared" si="411"/>
        <v>0</v>
      </c>
      <c r="Q217" s="30">
        <f t="shared" si="319"/>
        <v>0</v>
      </c>
      <c r="R217" s="2"/>
      <c r="S217" s="2"/>
      <c r="T217" s="2"/>
      <c r="U217" s="2"/>
      <c r="V217" s="2"/>
      <c r="W217" s="2"/>
      <c r="X217" s="2"/>
      <c r="Y217" s="2"/>
      <c r="Z217" s="2"/>
    </row>
    <row r="218" spans="1:26" ht="15" customHeight="1" x14ac:dyDescent="0.25">
      <c r="A218" s="25">
        <v>48</v>
      </c>
      <c r="B218" s="25"/>
      <c r="C218" s="25"/>
      <c r="D218" s="29"/>
      <c r="E218" s="33"/>
      <c r="F218" s="33"/>
      <c r="G218" s="30">
        <f t="shared" ref="G218:H218" si="412">IF(D218=0,0,IF(E218=0,0,MAX(E218-D218)))</f>
        <v>0</v>
      </c>
      <c r="H218" s="30">
        <f t="shared" si="412"/>
        <v>0</v>
      </c>
      <c r="I218" s="30">
        <f t="shared" si="316"/>
        <v>0</v>
      </c>
      <c r="J218" s="2"/>
      <c r="K218" s="31">
        <f t="shared" si="317"/>
        <v>0</v>
      </c>
      <c r="L218" s="29"/>
      <c r="M218" s="33"/>
      <c r="N218" s="33"/>
      <c r="O218" s="30">
        <f t="shared" ref="O218:P218" si="413">IF(L218=0,0,IF(M218=0,0,MAX(M218-L218)))</f>
        <v>0</v>
      </c>
      <c r="P218" s="30">
        <f t="shared" si="413"/>
        <v>0</v>
      </c>
      <c r="Q218" s="30">
        <f t="shared" si="319"/>
        <v>0</v>
      </c>
      <c r="R218" s="2"/>
      <c r="S218" s="2"/>
      <c r="T218" s="2"/>
      <c r="U218" s="2"/>
      <c r="V218" s="2"/>
      <c r="W218" s="2"/>
      <c r="X218" s="2"/>
      <c r="Y218" s="2"/>
      <c r="Z218" s="2"/>
    </row>
    <row r="219" spans="1:26" ht="15" customHeight="1" x14ac:dyDescent="0.25">
      <c r="A219" s="25">
        <v>49</v>
      </c>
      <c r="B219" s="25"/>
      <c r="C219" s="25"/>
      <c r="D219" s="29"/>
      <c r="E219" s="33"/>
      <c r="F219" s="33"/>
      <c r="G219" s="30">
        <f t="shared" ref="G219:H219" si="414">IF(D219=0,0,IF(E219=0,0,MAX(E219-D219)))</f>
        <v>0</v>
      </c>
      <c r="H219" s="30">
        <f t="shared" si="414"/>
        <v>0</v>
      </c>
      <c r="I219" s="30">
        <f t="shared" si="316"/>
        <v>0</v>
      </c>
      <c r="J219" s="2"/>
      <c r="K219" s="31">
        <f t="shared" si="317"/>
        <v>0</v>
      </c>
      <c r="L219" s="29"/>
      <c r="M219" s="33"/>
      <c r="N219" s="33"/>
      <c r="O219" s="30">
        <f t="shared" ref="O219:P219" si="415">IF(L219=0,0,IF(M219=0,0,MAX(M219-L219)))</f>
        <v>0</v>
      </c>
      <c r="P219" s="30">
        <f t="shared" si="415"/>
        <v>0</v>
      </c>
      <c r="Q219" s="30">
        <f t="shared" si="319"/>
        <v>0</v>
      </c>
      <c r="R219" s="2"/>
      <c r="S219" s="2"/>
      <c r="T219" s="2"/>
      <c r="U219" s="2"/>
      <c r="V219" s="2"/>
      <c r="W219" s="2"/>
      <c r="X219" s="2"/>
      <c r="Y219" s="2"/>
      <c r="Z219" s="2"/>
    </row>
    <row r="220" spans="1:26" ht="15" customHeight="1" x14ac:dyDescent="0.25">
      <c r="A220" s="25">
        <v>50</v>
      </c>
      <c r="B220" s="25"/>
      <c r="C220" s="25"/>
      <c r="D220" s="29"/>
      <c r="E220" s="33"/>
      <c r="F220" s="33"/>
      <c r="G220" s="30">
        <f t="shared" ref="G220:H220" si="416">IF(D220=0,0,IF(E220=0,0,MAX(E220-D220)))</f>
        <v>0</v>
      </c>
      <c r="H220" s="30">
        <f t="shared" si="416"/>
        <v>0</v>
      </c>
      <c r="I220" s="30">
        <f t="shared" si="316"/>
        <v>0</v>
      </c>
      <c r="J220" s="2"/>
      <c r="K220" s="31">
        <f t="shared" si="317"/>
        <v>0</v>
      </c>
      <c r="L220" s="29"/>
      <c r="M220" s="33"/>
      <c r="N220" s="33"/>
      <c r="O220" s="30">
        <f t="shared" ref="O220:P220" si="417">IF(L220=0,0,IF(M220=0,0,MAX(M220-L220)))</f>
        <v>0</v>
      </c>
      <c r="P220" s="30">
        <f t="shared" si="417"/>
        <v>0</v>
      </c>
      <c r="Q220" s="30">
        <f t="shared" si="319"/>
        <v>0</v>
      </c>
      <c r="R220" s="2"/>
      <c r="S220" s="2"/>
      <c r="T220" s="2"/>
      <c r="U220" s="2"/>
      <c r="V220" s="2"/>
      <c r="W220" s="2"/>
      <c r="X220" s="2"/>
      <c r="Y220" s="2"/>
      <c r="Z220" s="2"/>
    </row>
    <row r="221" spans="1:26" ht="15" customHeight="1" x14ac:dyDescent="0.25">
      <c r="A221" s="2"/>
      <c r="B221" s="2"/>
      <c r="C221" s="2"/>
      <c r="D221" s="51"/>
      <c r="E221" s="51"/>
      <c r="F221" s="51"/>
      <c r="G221" s="52"/>
      <c r="H221" s="52"/>
      <c r="I221" s="52"/>
      <c r="J221" s="2"/>
      <c r="K221" s="2"/>
      <c r="L221" s="51"/>
      <c r="M221" s="51"/>
      <c r="N221" s="51"/>
      <c r="O221" s="52"/>
      <c r="P221" s="52"/>
      <c r="Q221" s="52"/>
      <c r="R221" s="2"/>
      <c r="S221" s="2"/>
      <c r="T221" s="2"/>
      <c r="U221" s="2"/>
      <c r="V221" s="2"/>
      <c r="W221" s="2"/>
      <c r="X221" s="2"/>
      <c r="Y221" s="2"/>
      <c r="Z221" s="2"/>
    </row>
    <row r="222" spans="1:26" ht="15" customHeight="1" x14ac:dyDescent="0.25">
      <c r="A222" s="2"/>
      <c r="B222" s="2"/>
      <c r="C222" s="2"/>
      <c r="D222" s="51"/>
      <c r="E222" s="51"/>
      <c r="F222" s="51"/>
      <c r="G222" s="34"/>
      <c r="H222" s="34"/>
      <c r="I222" s="34"/>
      <c r="J222" s="2"/>
      <c r="K222" s="2"/>
      <c r="L222" s="51"/>
      <c r="M222" s="51"/>
      <c r="N222" s="51"/>
      <c r="O222" s="34"/>
      <c r="P222" s="34"/>
      <c r="Q222" s="34"/>
      <c r="R222" s="2"/>
      <c r="S222" s="2"/>
      <c r="T222" s="2"/>
      <c r="U222" s="2"/>
      <c r="V222" s="2"/>
      <c r="W222" s="2"/>
      <c r="X222" s="2"/>
      <c r="Y222" s="2"/>
      <c r="Z222" s="2"/>
    </row>
    <row r="223" spans="1:26" x14ac:dyDescent="0.25">
      <c r="D223" s="51"/>
      <c r="E223" s="51"/>
      <c r="F223" s="51"/>
      <c r="J223" s="2"/>
      <c r="K223" s="2"/>
      <c r="L223" s="51"/>
      <c r="M223" s="51"/>
      <c r="N223" s="51"/>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15"/>
      <c r="D248" s="15"/>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15"/>
      <c r="D249" s="15"/>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15"/>
      <c r="D250" s="15"/>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15"/>
      <c r="D251" s="15"/>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15"/>
      <c r="D252" s="15"/>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15"/>
      <c r="D253" s="15"/>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15"/>
      <c r="D254" s="15"/>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15"/>
      <c r="D255" s="15"/>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15"/>
      <c r="D256" s="15"/>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15"/>
      <c r="D257" s="15"/>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15"/>
      <c r="D258" s="15"/>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15"/>
      <c r="D259" s="15"/>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15"/>
      <c r="D260" s="15"/>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15"/>
      <c r="D261" s="15"/>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15"/>
      <c r="D262" s="15"/>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15"/>
      <c r="D263" s="15"/>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15"/>
      <c r="D264" s="15"/>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15"/>
      <c r="D265" s="15"/>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15"/>
      <c r="D266" s="15"/>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15"/>
      <c r="D267" s="15"/>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15"/>
      <c r="D268" s="15"/>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15"/>
      <c r="D269" s="15"/>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15"/>
      <c r="D270" s="15"/>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15"/>
      <c r="D271" s="15"/>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15"/>
      <c r="D272" s="15"/>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15"/>
      <c r="D273" s="15"/>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15"/>
      <c r="D274" s="15"/>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15"/>
      <c r="D275" s="15"/>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15"/>
      <c r="D276" s="15"/>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15"/>
      <c r="D277" s="15"/>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15"/>
      <c r="D278" s="15"/>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15"/>
      <c r="D279" s="15"/>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15"/>
      <c r="D280" s="15"/>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15"/>
      <c r="D281" s="15"/>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15"/>
      <c r="D282" s="15"/>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15"/>
      <c r="D283" s="15"/>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15"/>
      <c r="D284" s="15"/>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15"/>
      <c r="D285" s="15"/>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15"/>
      <c r="D286" s="15"/>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15"/>
      <c r="D287" s="15"/>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15"/>
      <c r="D288" s="15"/>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15"/>
      <c r="D289" s="15"/>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15"/>
      <c r="D290" s="15"/>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15"/>
      <c r="D291" s="15"/>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15"/>
      <c r="D292" s="15"/>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15"/>
      <c r="D293" s="15"/>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15"/>
      <c r="D294" s="15"/>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15"/>
      <c r="D295" s="15"/>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15"/>
      <c r="D296" s="15"/>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15"/>
      <c r="D297" s="15"/>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15"/>
      <c r="D298" s="15"/>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15"/>
      <c r="D299" s="15"/>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15"/>
      <c r="D300" s="15"/>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15"/>
      <c r="D301" s="15"/>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15"/>
      <c r="D302" s="15"/>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15"/>
      <c r="D303" s="15"/>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15"/>
      <c r="D304" s="15"/>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15"/>
      <c r="D305" s="15"/>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15"/>
      <c r="D306" s="15"/>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15"/>
      <c r="D307" s="15"/>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15"/>
      <c r="D308" s="15"/>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15"/>
      <c r="D309" s="15"/>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15"/>
      <c r="D310" s="15"/>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15"/>
      <c r="D311" s="15"/>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15"/>
      <c r="D312" s="15"/>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15"/>
      <c r="D313" s="15"/>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15"/>
      <c r="D314" s="15"/>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15"/>
      <c r="D315" s="15"/>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15"/>
      <c r="D316" s="15"/>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15"/>
      <c r="D317" s="15"/>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15"/>
      <c r="D318" s="15"/>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15"/>
      <c r="D319" s="15"/>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15"/>
      <c r="D320" s="15"/>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15"/>
      <c r="D321" s="15"/>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15"/>
      <c r="D322" s="15"/>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15"/>
      <c r="D323" s="15"/>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15"/>
      <c r="D324" s="15"/>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15"/>
      <c r="D325" s="15"/>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15"/>
      <c r="D326" s="15"/>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15"/>
      <c r="D327" s="15"/>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15"/>
      <c r="D328" s="15"/>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15"/>
      <c r="D329" s="15"/>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15"/>
      <c r="D330" s="15"/>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15"/>
      <c r="D331" s="15"/>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15"/>
      <c r="D332" s="15"/>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15"/>
      <c r="D333" s="15"/>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15"/>
      <c r="D334" s="15"/>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15"/>
      <c r="D335" s="15"/>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15"/>
      <c r="D336" s="15"/>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15"/>
      <c r="D337" s="15"/>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15"/>
      <c r="D338" s="15"/>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15"/>
      <c r="D339" s="15"/>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15"/>
      <c r="D340" s="15"/>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15"/>
      <c r="D341" s="15"/>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15"/>
      <c r="D342" s="15"/>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15"/>
      <c r="D343" s="15"/>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15"/>
      <c r="D344" s="15"/>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15"/>
      <c r="D345" s="15"/>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15"/>
      <c r="D346" s="15"/>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15"/>
      <c r="D347" s="15"/>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15"/>
      <c r="D348" s="15"/>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15"/>
      <c r="D349" s="15"/>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15"/>
      <c r="D350" s="15"/>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15"/>
      <c r="D351" s="15"/>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15"/>
      <c r="D352" s="15"/>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15"/>
      <c r="D353" s="15"/>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15"/>
      <c r="D354" s="15"/>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15"/>
      <c r="D355" s="15"/>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15"/>
      <c r="D356" s="15"/>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15"/>
      <c r="D357" s="15"/>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15"/>
      <c r="D358" s="15"/>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15"/>
      <c r="D359" s="15"/>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15"/>
      <c r="D360" s="15"/>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15"/>
      <c r="D361" s="15"/>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15"/>
      <c r="D362" s="15"/>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15"/>
      <c r="D363" s="15"/>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15"/>
      <c r="D364" s="15"/>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15"/>
      <c r="D365" s="15"/>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15"/>
      <c r="D366" s="15"/>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15"/>
      <c r="D367" s="15"/>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15"/>
      <c r="D368" s="15"/>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15"/>
      <c r="D369" s="15"/>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15"/>
      <c r="D370" s="15"/>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15"/>
      <c r="D371" s="15"/>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15"/>
      <c r="D372" s="15"/>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15"/>
      <c r="D373" s="15"/>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15"/>
      <c r="D374" s="15"/>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15"/>
      <c r="D375" s="15"/>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15"/>
      <c r="D376" s="15"/>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15"/>
      <c r="D377" s="15"/>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15"/>
      <c r="D378" s="15"/>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15"/>
      <c r="D379" s="15"/>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15"/>
      <c r="D380" s="15"/>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15"/>
      <c r="D381" s="15"/>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15"/>
      <c r="D382" s="15"/>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15"/>
      <c r="D383" s="15"/>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15"/>
      <c r="D384" s="15"/>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15"/>
      <c r="D385" s="15"/>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15"/>
      <c r="D386" s="15"/>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15"/>
      <c r="D387" s="15"/>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15"/>
      <c r="D388" s="15"/>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15"/>
      <c r="D389" s="15"/>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15"/>
      <c r="D390" s="15"/>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15"/>
      <c r="D391" s="15"/>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15"/>
      <c r="D392" s="15"/>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15"/>
      <c r="D393" s="15"/>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15"/>
      <c r="D394" s="15"/>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15"/>
      <c r="D395" s="15"/>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15"/>
      <c r="D396" s="15"/>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15"/>
      <c r="D397" s="15"/>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15"/>
      <c r="D398" s="15"/>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15"/>
      <c r="D399" s="15"/>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15"/>
      <c r="D400" s="15"/>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15"/>
      <c r="D401" s="15"/>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15"/>
      <c r="D402" s="15"/>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15"/>
      <c r="D403" s="15"/>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15"/>
      <c r="D404" s="15"/>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15"/>
      <c r="D405" s="15"/>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15"/>
      <c r="D406" s="15"/>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15"/>
      <c r="D407" s="15"/>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15"/>
      <c r="D408" s="15"/>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15"/>
      <c r="D409" s="15"/>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15"/>
      <c r="D410" s="15"/>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15"/>
      <c r="D411" s="15"/>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15"/>
      <c r="D412" s="15"/>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15"/>
      <c r="D413" s="15"/>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15"/>
      <c r="D414" s="15"/>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15"/>
      <c r="D415" s="15"/>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15"/>
      <c r="D416" s="15"/>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15"/>
      <c r="D417" s="15"/>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15"/>
      <c r="D418" s="15"/>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15"/>
      <c r="D419" s="15"/>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15"/>
      <c r="D420" s="15"/>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15"/>
      <c r="D421" s="15"/>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15"/>
      <c r="D422" s="15"/>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15"/>
      <c r="D423" s="15"/>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15"/>
      <c r="D424" s="15"/>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15"/>
      <c r="D425" s="15"/>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15"/>
      <c r="D426" s="15"/>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15"/>
      <c r="D427" s="15"/>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15"/>
      <c r="D428" s="15"/>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15"/>
      <c r="D429" s="15"/>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15"/>
      <c r="D430" s="15"/>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15"/>
      <c r="D431" s="15"/>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15"/>
      <c r="D432" s="15"/>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15"/>
      <c r="D433" s="15"/>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15"/>
      <c r="D434" s="15"/>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15"/>
      <c r="D435" s="15"/>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15"/>
      <c r="D436" s="15"/>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15"/>
      <c r="D437" s="15"/>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15"/>
      <c r="D438" s="15"/>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15"/>
      <c r="D439" s="15"/>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15"/>
      <c r="D440" s="15"/>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15"/>
      <c r="D441" s="15"/>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15"/>
      <c r="D442" s="15"/>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15"/>
      <c r="D443" s="15"/>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15"/>
      <c r="D444" s="15"/>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15"/>
      <c r="D445" s="15"/>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15"/>
      <c r="D446" s="15"/>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15"/>
      <c r="D447" s="15"/>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15"/>
      <c r="D448" s="15"/>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15"/>
      <c r="D449" s="15"/>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15"/>
      <c r="D450" s="15"/>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15"/>
      <c r="D451" s="15"/>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15"/>
      <c r="D452" s="15"/>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15"/>
      <c r="D453" s="15"/>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15"/>
      <c r="D454" s="15"/>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15"/>
      <c r="D455" s="15"/>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15"/>
      <c r="D456" s="15"/>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15"/>
      <c r="D457" s="15"/>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15"/>
      <c r="D458" s="15"/>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15"/>
      <c r="D459" s="15"/>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15"/>
      <c r="D460" s="15"/>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15"/>
      <c r="D461" s="15"/>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15"/>
      <c r="D462" s="15"/>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15"/>
      <c r="D463" s="15"/>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15"/>
      <c r="D464" s="15"/>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15"/>
      <c r="D465" s="15"/>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15"/>
      <c r="D466" s="15"/>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15"/>
      <c r="D467" s="15"/>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15"/>
      <c r="D468" s="15"/>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15"/>
      <c r="D469" s="15"/>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15"/>
      <c r="D470" s="15"/>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15"/>
      <c r="D471" s="15"/>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15"/>
      <c r="D472" s="15"/>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15"/>
      <c r="D473" s="15"/>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15"/>
      <c r="D474" s="15"/>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15"/>
      <c r="D475" s="15"/>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15"/>
      <c r="D476" s="15"/>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15"/>
      <c r="D477" s="15"/>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15"/>
      <c r="D478" s="15"/>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15"/>
      <c r="D479" s="15"/>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15"/>
      <c r="D480" s="15"/>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15"/>
      <c r="D481" s="15"/>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15"/>
      <c r="D482" s="15"/>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15"/>
      <c r="D483" s="15"/>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15"/>
      <c r="D484" s="15"/>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15"/>
      <c r="D485" s="15"/>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15"/>
      <c r="D486" s="15"/>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15"/>
      <c r="D487" s="15"/>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15"/>
      <c r="D488" s="15"/>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15"/>
      <c r="D489" s="15"/>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15"/>
      <c r="D490" s="15"/>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15"/>
      <c r="D491" s="15"/>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15"/>
      <c r="D492" s="15"/>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15"/>
      <c r="D493" s="15"/>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15"/>
      <c r="D494" s="15"/>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15"/>
      <c r="D495" s="15"/>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15"/>
      <c r="D496" s="15"/>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15"/>
      <c r="D497" s="15"/>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15"/>
      <c r="D498" s="15"/>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15"/>
      <c r="D499" s="15"/>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15"/>
      <c r="D500" s="15"/>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15"/>
      <c r="D501" s="15"/>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15"/>
      <c r="D502" s="15"/>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15"/>
      <c r="D503" s="15"/>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15"/>
      <c r="D504" s="15"/>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15"/>
      <c r="D505" s="15"/>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15"/>
      <c r="D506" s="15"/>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15"/>
      <c r="D507" s="15"/>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15"/>
      <c r="D508" s="15"/>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15"/>
      <c r="D509" s="15"/>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15"/>
      <c r="D510" s="15"/>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15"/>
      <c r="D511" s="15"/>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15"/>
      <c r="D512" s="15"/>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15"/>
      <c r="D513" s="15"/>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15"/>
      <c r="D514" s="15"/>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15"/>
      <c r="D515" s="15"/>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15"/>
      <c r="D516" s="15"/>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15"/>
      <c r="D517" s="15"/>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15"/>
      <c r="D518" s="15"/>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15"/>
      <c r="D519" s="15"/>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15"/>
      <c r="D520" s="15"/>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15"/>
      <c r="D521" s="15"/>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15"/>
      <c r="D522" s="15"/>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15"/>
      <c r="D523" s="15"/>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15"/>
      <c r="D524" s="15"/>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15"/>
      <c r="D525" s="15"/>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15"/>
      <c r="D526" s="15"/>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15"/>
      <c r="D527" s="15"/>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15"/>
      <c r="D528" s="15"/>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15"/>
      <c r="D529" s="15"/>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15"/>
      <c r="D530" s="15"/>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15"/>
      <c r="D531" s="15"/>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15"/>
      <c r="D532" s="15"/>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15"/>
      <c r="D533" s="15"/>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15"/>
      <c r="D534" s="15"/>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15"/>
      <c r="D535" s="15"/>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15"/>
      <c r="D536" s="15"/>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15"/>
      <c r="D537" s="15"/>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15"/>
      <c r="D538" s="15"/>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15"/>
      <c r="D539" s="15"/>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15"/>
      <c r="D540" s="15"/>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15"/>
      <c r="D541" s="15"/>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15"/>
      <c r="D542" s="15"/>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15"/>
      <c r="D543" s="15"/>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15"/>
      <c r="D544" s="15"/>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15"/>
      <c r="D545" s="15"/>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15"/>
      <c r="D546" s="15"/>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15"/>
      <c r="D547" s="15"/>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15"/>
      <c r="D548" s="15"/>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15"/>
      <c r="D549" s="15"/>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15"/>
      <c r="D550" s="15"/>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15"/>
      <c r="D551" s="15"/>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15"/>
      <c r="D552" s="15"/>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15"/>
      <c r="D553" s="15"/>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15"/>
      <c r="D554" s="15"/>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15"/>
      <c r="D555" s="15"/>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15"/>
      <c r="D556" s="15"/>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15"/>
      <c r="D557" s="15"/>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15"/>
      <c r="D558" s="15"/>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15"/>
      <c r="D559" s="15"/>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15"/>
      <c r="D560" s="15"/>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15"/>
      <c r="D561" s="15"/>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15"/>
      <c r="D562" s="15"/>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15"/>
      <c r="D563" s="15"/>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15"/>
      <c r="D564" s="15"/>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15"/>
      <c r="D565" s="15"/>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15"/>
      <c r="D566" s="15"/>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15"/>
      <c r="D567" s="15"/>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15"/>
      <c r="D568" s="15"/>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15"/>
      <c r="D569" s="15"/>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15"/>
      <c r="D570" s="15"/>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15"/>
      <c r="D571" s="15"/>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15"/>
      <c r="D572" s="15"/>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15"/>
      <c r="D573" s="15"/>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15"/>
      <c r="D574" s="15"/>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15"/>
      <c r="D575" s="15"/>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15"/>
      <c r="D576" s="15"/>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15"/>
      <c r="D577" s="15"/>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15"/>
      <c r="D578" s="15"/>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15"/>
      <c r="D579" s="15"/>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15"/>
      <c r="D580" s="15"/>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15"/>
      <c r="D581" s="15"/>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15"/>
      <c r="D582" s="15"/>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15"/>
      <c r="D583" s="15"/>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15"/>
      <c r="D584" s="15"/>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15"/>
      <c r="D585" s="15"/>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15"/>
      <c r="D586" s="15"/>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15"/>
      <c r="D587" s="15"/>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15"/>
      <c r="D588" s="15"/>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15"/>
      <c r="D589" s="15"/>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15"/>
      <c r="D590" s="15"/>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15"/>
      <c r="D591" s="15"/>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15"/>
      <c r="D592" s="15"/>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15"/>
      <c r="D593" s="15"/>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15"/>
      <c r="D594" s="15"/>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15"/>
      <c r="D595" s="15"/>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15"/>
      <c r="D596" s="15"/>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15"/>
      <c r="D597" s="15"/>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15"/>
      <c r="D598" s="15"/>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15"/>
      <c r="D599" s="15"/>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15"/>
      <c r="D600" s="15"/>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15"/>
      <c r="D601" s="15"/>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15"/>
      <c r="D602" s="15"/>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15"/>
      <c r="D603" s="15"/>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15"/>
      <c r="D604" s="15"/>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15"/>
      <c r="D605" s="15"/>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15"/>
      <c r="D606" s="15"/>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15"/>
      <c r="D607" s="15"/>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15"/>
      <c r="D608" s="15"/>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15"/>
      <c r="D609" s="15"/>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15"/>
      <c r="D610" s="15"/>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15"/>
      <c r="D611" s="15"/>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15"/>
      <c r="D612" s="15"/>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15"/>
      <c r="D613" s="15"/>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15"/>
      <c r="D614" s="15"/>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15"/>
      <c r="D615" s="15"/>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15"/>
      <c r="D616" s="15"/>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15"/>
      <c r="D617" s="15"/>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15"/>
      <c r="D618" s="15"/>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15"/>
      <c r="D619" s="15"/>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15"/>
      <c r="D620" s="15"/>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15"/>
      <c r="D621" s="15"/>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15"/>
      <c r="D622" s="15"/>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15"/>
      <c r="D623" s="15"/>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15"/>
      <c r="D624" s="15"/>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15"/>
      <c r="D625" s="15"/>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15"/>
      <c r="D626" s="15"/>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15"/>
      <c r="D627" s="15"/>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15"/>
      <c r="D628" s="15"/>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15"/>
      <c r="D629" s="15"/>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15"/>
      <c r="D630" s="15"/>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15"/>
      <c r="D631" s="15"/>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15"/>
      <c r="D632" s="15"/>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15"/>
      <c r="D633" s="15"/>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15"/>
      <c r="D634" s="15"/>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15"/>
      <c r="D635" s="15"/>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15"/>
      <c r="D636" s="15"/>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15"/>
      <c r="D637" s="15"/>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15"/>
      <c r="D638" s="15"/>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15"/>
      <c r="D639" s="15"/>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15"/>
      <c r="D640" s="15"/>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15"/>
      <c r="D641" s="15"/>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15"/>
      <c r="D642" s="15"/>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15"/>
      <c r="D643" s="15"/>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15"/>
      <c r="D644" s="15"/>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15"/>
      <c r="D645" s="15"/>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15"/>
      <c r="D646" s="15"/>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15"/>
      <c r="D647" s="15"/>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15"/>
      <c r="D648" s="15"/>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15"/>
      <c r="D649" s="15"/>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15"/>
      <c r="D650" s="15"/>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15"/>
      <c r="D651" s="15"/>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15"/>
      <c r="D652" s="15"/>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15"/>
      <c r="D653" s="15"/>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15"/>
      <c r="D654" s="15"/>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15"/>
      <c r="D655" s="15"/>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15"/>
      <c r="D656" s="15"/>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15"/>
      <c r="D657" s="15"/>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15"/>
      <c r="D658" s="15"/>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15"/>
      <c r="D659" s="15"/>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15"/>
      <c r="D660" s="15"/>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15"/>
      <c r="D661" s="15"/>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15"/>
      <c r="D662" s="15"/>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15"/>
      <c r="D663" s="15"/>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15"/>
      <c r="D664" s="15"/>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15"/>
      <c r="D665" s="15"/>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15"/>
      <c r="D666" s="15"/>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15"/>
      <c r="D667" s="15"/>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15"/>
      <c r="D668" s="15"/>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15"/>
      <c r="D669" s="15"/>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15"/>
      <c r="D670" s="15"/>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15"/>
      <c r="D671" s="15"/>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15"/>
      <c r="D672" s="15"/>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15"/>
      <c r="D673" s="15"/>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15"/>
      <c r="D674" s="15"/>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15"/>
      <c r="D675" s="15"/>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15"/>
      <c r="D676" s="15"/>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15"/>
      <c r="D677" s="15"/>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15"/>
      <c r="D678" s="15"/>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15"/>
      <c r="D679" s="15"/>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15"/>
      <c r="D680" s="15"/>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15"/>
      <c r="D681" s="15"/>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15"/>
      <c r="D682" s="15"/>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15"/>
      <c r="D683" s="15"/>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15"/>
      <c r="D684" s="15"/>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15"/>
      <c r="D685" s="15"/>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15"/>
      <c r="D686" s="15"/>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15"/>
      <c r="D687" s="15"/>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15"/>
      <c r="D688" s="15"/>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15"/>
      <c r="D689" s="15"/>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15"/>
      <c r="D690" s="15"/>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15"/>
      <c r="D691" s="15"/>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15"/>
      <c r="D692" s="15"/>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15"/>
      <c r="D693" s="15"/>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15"/>
      <c r="D694" s="15"/>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15"/>
      <c r="D695" s="15"/>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15"/>
      <c r="D696" s="15"/>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15"/>
      <c r="D697" s="15"/>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15"/>
      <c r="D698" s="15"/>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15"/>
      <c r="D699" s="15"/>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15"/>
      <c r="D700" s="15"/>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15"/>
      <c r="D701" s="15"/>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15"/>
      <c r="D702" s="15"/>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15"/>
      <c r="D703" s="15"/>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15"/>
      <c r="D704" s="15"/>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15"/>
      <c r="D705" s="15"/>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15"/>
      <c r="D706" s="15"/>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15"/>
      <c r="D707" s="15"/>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15"/>
      <c r="D708" s="15"/>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15"/>
      <c r="D709" s="15"/>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15"/>
      <c r="D710" s="15"/>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15"/>
      <c r="D711" s="15"/>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15"/>
      <c r="D712" s="15"/>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15"/>
      <c r="D713" s="15"/>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15"/>
      <c r="D714" s="15"/>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15"/>
      <c r="D715" s="15"/>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15"/>
      <c r="D716" s="15"/>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15"/>
      <c r="D717" s="15"/>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15"/>
      <c r="D718" s="15"/>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15"/>
      <c r="D719" s="15"/>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15"/>
      <c r="D720" s="15"/>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15"/>
      <c r="D721" s="15"/>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15"/>
      <c r="D722" s="15"/>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15"/>
      <c r="D723" s="15"/>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15"/>
      <c r="D724" s="15"/>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15"/>
      <c r="D725" s="15"/>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15"/>
      <c r="D726" s="15"/>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15"/>
      <c r="D727" s="15"/>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15"/>
      <c r="D728" s="15"/>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15"/>
      <c r="D729" s="15"/>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15"/>
      <c r="D730" s="15"/>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15"/>
      <c r="D731" s="15"/>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15"/>
      <c r="D732" s="15"/>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15"/>
      <c r="D733" s="15"/>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15"/>
      <c r="D734" s="15"/>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15"/>
      <c r="D735" s="15"/>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15"/>
      <c r="D736" s="15"/>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15"/>
      <c r="D737" s="15"/>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15"/>
      <c r="D738" s="15"/>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15"/>
      <c r="D739" s="15"/>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15"/>
      <c r="D740" s="15"/>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15"/>
      <c r="D741" s="15"/>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15"/>
      <c r="D742" s="15"/>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15"/>
      <c r="D743" s="15"/>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15"/>
      <c r="D744" s="15"/>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15"/>
      <c r="D745" s="15"/>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15"/>
      <c r="D746" s="15"/>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15"/>
      <c r="D747" s="15"/>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15"/>
      <c r="D748" s="15"/>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15"/>
      <c r="D749" s="15"/>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15"/>
      <c r="D750" s="15"/>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15"/>
      <c r="D751" s="15"/>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15"/>
      <c r="D752" s="15"/>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15"/>
      <c r="D753" s="15"/>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15"/>
      <c r="D754" s="15"/>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15"/>
      <c r="D755" s="15"/>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15"/>
      <c r="D756" s="15"/>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15"/>
      <c r="D757" s="15"/>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15"/>
      <c r="D758" s="15"/>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15"/>
      <c r="D759" s="15"/>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15"/>
      <c r="D760" s="15"/>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15"/>
      <c r="D761" s="15"/>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15"/>
      <c r="D762" s="15"/>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15"/>
      <c r="D763" s="15"/>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15"/>
      <c r="D764" s="15"/>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15"/>
      <c r="D765" s="15"/>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15"/>
      <c r="D766" s="15"/>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15"/>
      <c r="D767" s="15"/>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15"/>
      <c r="D768" s="15"/>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15"/>
      <c r="D769" s="15"/>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15"/>
      <c r="D770" s="15"/>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15"/>
      <c r="D771" s="15"/>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15"/>
      <c r="D772" s="15"/>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15"/>
      <c r="D773" s="15"/>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15"/>
      <c r="D774" s="15"/>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15"/>
      <c r="D775" s="15"/>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15"/>
      <c r="D776" s="15"/>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15"/>
      <c r="D777" s="15"/>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15"/>
      <c r="D778" s="15"/>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15"/>
      <c r="D779" s="15"/>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15"/>
      <c r="D780" s="15"/>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15"/>
      <c r="D781" s="15"/>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15"/>
      <c r="D782" s="15"/>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15"/>
      <c r="D783" s="15"/>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15"/>
      <c r="D784" s="15"/>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15"/>
      <c r="D785" s="15"/>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15"/>
      <c r="D786" s="15"/>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15"/>
      <c r="D787" s="15"/>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15"/>
      <c r="D788" s="15"/>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15"/>
      <c r="D789" s="15"/>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15"/>
      <c r="D790" s="15"/>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15"/>
      <c r="D791" s="15"/>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15"/>
      <c r="D792" s="15"/>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15"/>
      <c r="D793" s="15"/>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15"/>
      <c r="D794" s="15"/>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15"/>
      <c r="D795" s="15"/>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15"/>
      <c r="D796" s="15"/>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15"/>
      <c r="D797" s="15"/>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15"/>
      <c r="D798" s="15"/>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15"/>
      <c r="D799" s="15"/>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15"/>
      <c r="D800" s="15"/>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15"/>
      <c r="D801" s="15"/>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15"/>
      <c r="D802" s="15"/>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15"/>
      <c r="D803" s="15"/>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15"/>
      <c r="D804" s="15"/>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15"/>
      <c r="D805" s="15"/>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15"/>
      <c r="D806" s="15"/>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15"/>
      <c r="D807" s="15"/>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15"/>
      <c r="D808" s="15"/>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15"/>
      <c r="D809" s="15"/>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15"/>
      <c r="D810" s="15"/>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15"/>
      <c r="D811" s="15"/>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15"/>
      <c r="D812" s="15"/>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15"/>
      <c r="D813" s="15"/>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15"/>
      <c r="D814" s="15"/>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15"/>
      <c r="D815" s="15"/>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15"/>
      <c r="D816" s="15"/>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15"/>
      <c r="D817" s="15"/>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15"/>
      <c r="D818" s="15"/>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15"/>
      <c r="D819" s="15"/>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15"/>
      <c r="D820" s="15"/>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15"/>
      <c r="D821" s="15"/>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15"/>
      <c r="D822" s="15"/>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15"/>
      <c r="D823" s="15"/>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15"/>
      <c r="D824" s="15"/>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15"/>
      <c r="D825" s="15"/>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15"/>
      <c r="D826" s="15"/>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15"/>
      <c r="D827" s="15"/>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15"/>
      <c r="D828" s="15"/>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15"/>
      <c r="D829" s="15"/>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15"/>
      <c r="D830" s="15"/>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15"/>
      <c r="D831" s="15"/>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15"/>
      <c r="D832" s="15"/>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15"/>
      <c r="D833" s="15"/>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15"/>
      <c r="D834" s="15"/>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15"/>
      <c r="D835" s="15"/>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15"/>
      <c r="D836" s="15"/>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15"/>
      <c r="D837" s="15"/>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15"/>
      <c r="D838" s="15"/>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15"/>
      <c r="D839" s="15"/>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15"/>
      <c r="D840" s="15"/>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15"/>
      <c r="D841" s="15"/>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15"/>
      <c r="D842" s="15"/>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15"/>
      <c r="D843" s="15"/>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15"/>
      <c r="D844" s="15"/>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15"/>
      <c r="D845" s="15"/>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15"/>
      <c r="D846" s="15"/>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15"/>
      <c r="D847" s="15"/>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15"/>
      <c r="D848" s="15"/>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15"/>
      <c r="D849" s="15"/>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15"/>
      <c r="D850" s="15"/>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15"/>
      <c r="D851" s="15"/>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15"/>
      <c r="D852" s="15"/>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15"/>
      <c r="D853" s="15"/>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15"/>
      <c r="D854" s="15"/>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15"/>
      <c r="D855" s="15"/>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15"/>
      <c r="D856" s="15"/>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15"/>
      <c r="D857" s="15"/>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15"/>
      <c r="D858" s="15"/>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15"/>
      <c r="D859" s="15"/>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15"/>
      <c r="D860" s="15"/>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15"/>
      <c r="D861" s="15"/>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15"/>
      <c r="D862" s="15"/>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15"/>
      <c r="D863" s="15"/>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15"/>
      <c r="D864" s="15"/>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15"/>
      <c r="D865" s="15"/>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15"/>
      <c r="D866" s="15"/>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15"/>
      <c r="D867" s="15"/>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15"/>
      <c r="D868" s="15"/>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15"/>
      <c r="D869" s="15"/>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15"/>
      <c r="D870" s="15"/>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15"/>
      <c r="D871" s="15"/>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15"/>
      <c r="D872" s="15"/>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15"/>
      <c r="D873" s="15"/>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15"/>
      <c r="D874" s="15"/>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15"/>
      <c r="D875" s="15"/>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15"/>
      <c r="D876" s="15"/>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15"/>
      <c r="D877" s="15"/>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15"/>
      <c r="D878" s="15"/>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15"/>
      <c r="D879" s="15"/>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15"/>
      <c r="D880" s="15"/>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15"/>
      <c r="D881" s="15"/>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15"/>
      <c r="D882" s="15"/>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15"/>
      <c r="D883" s="15"/>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15"/>
      <c r="D884" s="15"/>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15"/>
      <c r="D885" s="15"/>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15"/>
      <c r="D886" s="15"/>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15"/>
      <c r="D887" s="15"/>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15"/>
      <c r="D888" s="15"/>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15"/>
      <c r="D889" s="15"/>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15"/>
      <c r="D890" s="15"/>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15"/>
      <c r="D891" s="15"/>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15"/>
      <c r="D892" s="15"/>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15"/>
      <c r="D893" s="15"/>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15"/>
      <c r="D894" s="15"/>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15"/>
      <c r="D895" s="15"/>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15"/>
      <c r="D896" s="15"/>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15"/>
      <c r="D897" s="15"/>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15"/>
      <c r="D898" s="15"/>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15"/>
      <c r="D899" s="15"/>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15"/>
      <c r="D900" s="15"/>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15"/>
      <c r="D901" s="15"/>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15"/>
      <c r="D902" s="15"/>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15"/>
      <c r="D903" s="15"/>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15"/>
      <c r="D904" s="15"/>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15"/>
      <c r="D905" s="15"/>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15"/>
      <c r="D906" s="15"/>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15"/>
      <c r="D907" s="15"/>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15"/>
      <c r="D908" s="15"/>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15"/>
      <c r="D909" s="15"/>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15"/>
      <c r="D910" s="15"/>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15"/>
      <c r="D911" s="15"/>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15"/>
      <c r="D912" s="15"/>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15"/>
      <c r="D913" s="15"/>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15"/>
      <c r="D914" s="15"/>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15"/>
      <c r="D915" s="15"/>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15"/>
      <c r="D916" s="15"/>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15"/>
      <c r="D917" s="15"/>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15"/>
      <c r="D918" s="15"/>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15"/>
      <c r="D919" s="15"/>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15"/>
      <c r="D920" s="15"/>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15"/>
      <c r="D921" s="15"/>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15"/>
      <c r="D922" s="15"/>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15"/>
      <c r="D923" s="15"/>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15"/>
      <c r="D924" s="15"/>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15"/>
      <c r="D925" s="15"/>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15"/>
      <c r="D926" s="15"/>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15"/>
      <c r="D927" s="15"/>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15"/>
      <c r="D928" s="15"/>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15"/>
      <c r="D929" s="15"/>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15"/>
      <c r="D930" s="15"/>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15"/>
      <c r="D931" s="15"/>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15"/>
      <c r="D932" s="15"/>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15"/>
      <c r="D933" s="15"/>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15"/>
      <c r="D934" s="15"/>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15"/>
      <c r="D935" s="15"/>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15"/>
      <c r="D936" s="15"/>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15"/>
      <c r="D937" s="15"/>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15"/>
      <c r="D938" s="15"/>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15"/>
      <c r="D939" s="15"/>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15"/>
      <c r="D940" s="15"/>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15"/>
      <c r="D941" s="15"/>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15"/>
      <c r="D942" s="15"/>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15"/>
      <c r="D943" s="15"/>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15"/>
      <c r="D944" s="15"/>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15"/>
      <c r="D945" s="15"/>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15"/>
      <c r="D946" s="15"/>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15"/>
      <c r="D947" s="15"/>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15"/>
      <c r="D948" s="15"/>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15"/>
      <c r="D949" s="15"/>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15"/>
      <c r="D950" s="15"/>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15"/>
      <c r="D951" s="15"/>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15"/>
      <c r="D952" s="15"/>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15"/>
      <c r="D953" s="15"/>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15"/>
      <c r="D954" s="15"/>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15"/>
      <c r="D955" s="15"/>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15"/>
      <c r="D956" s="15"/>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15"/>
      <c r="D957" s="15"/>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15"/>
      <c r="D958" s="15"/>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15"/>
      <c r="D959" s="15"/>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15"/>
      <c r="D960" s="15"/>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15"/>
      <c r="D961" s="15"/>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15"/>
      <c r="D962" s="15"/>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15"/>
      <c r="D963" s="15"/>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15"/>
      <c r="D964" s="15"/>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15"/>
      <c r="D965" s="15"/>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15"/>
      <c r="D966" s="15"/>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15"/>
      <c r="D967" s="15"/>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15"/>
      <c r="D968" s="15"/>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15"/>
      <c r="D969" s="15"/>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15"/>
      <c r="D970" s="15"/>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15"/>
      <c r="D971" s="15"/>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15"/>
      <c r="D972" s="15"/>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15"/>
      <c r="D973" s="15"/>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15"/>
      <c r="D974" s="15"/>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15"/>
      <c r="D975" s="15"/>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15"/>
      <c r="D976" s="15"/>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15"/>
      <c r="D977" s="15"/>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15"/>
      <c r="D978" s="15"/>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15"/>
      <c r="D979" s="15"/>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15"/>
      <c r="D980" s="15"/>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15"/>
      <c r="D981" s="15"/>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15"/>
      <c r="D982" s="15"/>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15"/>
      <c r="D983" s="15"/>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15"/>
      <c r="D984" s="15"/>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15"/>
      <c r="D985" s="15"/>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15"/>
      <c r="D986" s="15"/>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15"/>
      <c r="D987" s="15"/>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15"/>
      <c r="D988" s="15"/>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15"/>
      <c r="D989" s="15"/>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15"/>
      <c r="D990" s="15"/>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15"/>
      <c r="D991" s="15"/>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15"/>
      <c r="D992" s="15"/>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15"/>
      <c r="D993" s="15"/>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15"/>
      <c r="D994" s="15"/>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15"/>
      <c r="D995" s="15"/>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15"/>
      <c r="D996" s="15"/>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15"/>
      <c r="D997" s="15"/>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15"/>
      <c r="D998" s="15"/>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15"/>
      <c r="D999" s="15"/>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15"/>
      <c r="D1000" s="15"/>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C1" location="Fechas!a2" display="#gid=1243613709&amp;range=a2"/>
    <hyperlink ref="F1" location="Fechas!R51" display="#gid=1243613709&amp;range=R51"/>
  </hyperlinks>
  <pageMargins left="0.75" right="0.75" top="1" bottom="1" header="0" footer="0"/>
  <pageSetup paperSize="9"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1"/>
  <sheetViews>
    <sheetView zoomScale="48" zoomScaleNormal="48" workbookViewId="0">
      <pane ySplit="5" topLeftCell="A6" activePane="bottomLeft" state="frozen"/>
      <selection pane="bottomLeft"/>
    </sheetView>
  </sheetViews>
  <sheetFormatPr baseColWidth="10" defaultColWidth="14.42578125" defaultRowHeight="15" customHeight="1" x14ac:dyDescent="0.25"/>
  <cols>
    <col min="1" max="1" width="5.7109375" customWidth="1"/>
    <col min="2" max="2" width="25.7109375" customWidth="1"/>
    <col min="3" max="12" width="12.7109375" customWidth="1"/>
    <col min="13" max="13" width="25.7109375" customWidth="1"/>
    <col min="14" max="22" width="12.7109375" customWidth="1"/>
    <col min="23" max="26" width="10.7109375" customWidth="1"/>
  </cols>
  <sheetData>
    <row r="1" spans="1:22" x14ac:dyDescent="0.25">
      <c r="B1" s="12" t="s">
        <v>172</v>
      </c>
    </row>
    <row r="2" spans="1:22" x14ac:dyDescent="0.25">
      <c r="B2" s="61" t="s">
        <v>173</v>
      </c>
      <c r="C2" s="2"/>
      <c r="D2" s="2"/>
      <c r="E2" s="2"/>
      <c r="F2" s="2"/>
    </row>
    <row r="3" spans="1:22" x14ac:dyDescent="0.25">
      <c r="B3" s="16" t="s">
        <v>103</v>
      </c>
      <c r="C3" s="14"/>
      <c r="D3" s="14"/>
      <c r="E3" s="14"/>
      <c r="F3" s="2"/>
      <c r="G3" s="2"/>
      <c r="H3" s="2"/>
    </row>
    <row r="4" spans="1:22" x14ac:dyDescent="0.25">
      <c r="B4" s="62" t="str">
        <f>Fechas!$C$4</f>
        <v>1º ÉPOCA: CICLO LARGO SIN FUNGICIDA</v>
      </c>
      <c r="C4" s="18"/>
      <c r="D4" s="18"/>
      <c r="E4" s="18"/>
      <c r="F4" s="18"/>
      <c r="G4" s="18"/>
      <c r="H4" s="18"/>
      <c r="I4" s="18"/>
      <c r="J4" s="18"/>
      <c r="K4" s="19"/>
      <c r="M4" s="63" t="str">
        <f>Fechas!$K$4</f>
        <v>1º ÉPOCA: CICLO LARGO CON FUNGICIDA</v>
      </c>
      <c r="N4" s="21"/>
      <c r="O4" s="21"/>
      <c r="P4" s="21"/>
      <c r="Q4" s="21"/>
      <c r="R4" s="21"/>
      <c r="S4" s="21"/>
      <c r="T4" s="21"/>
      <c r="U4" s="21"/>
      <c r="V4" s="22"/>
    </row>
    <row r="5" spans="1:22" ht="33" customHeight="1" x14ac:dyDescent="0.25">
      <c r="B5" s="64" t="s">
        <v>108</v>
      </c>
      <c r="C5" s="65" t="s">
        <v>174</v>
      </c>
      <c r="D5" s="65" t="s">
        <v>175</v>
      </c>
      <c r="E5" s="65" t="s">
        <v>176</v>
      </c>
      <c r="F5" s="65" t="s">
        <v>177</v>
      </c>
      <c r="G5" s="65" t="s">
        <v>178</v>
      </c>
      <c r="H5" s="66" t="s">
        <v>179</v>
      </c>
      <c r="I5" s="66" t="s">
        <v>180</v>
      </c>
      <c r="J5" s="66" t="s">
        <v>181</v>
      </c>
      <c r="K5" s="24" t="s">
        <v>182</v>
      </c>
      <c r="M5" s="64" t="s">
        <v>108</v>
      </c>
      <c r="N5" s="65" t="s">
        <v>174</v>
      </c>
      <c r="O5" s="65" t="s">
        <v>175</v>
      </c>
      <c r="P5" s="65" t="s">
        <v>176</v>
      </c>
      <c r="Q5" s="65" t="s">
        <v>177</v>
      </c>
      <c r="R5" s="65" t="s">
        <v>178</v>
      </c>
      <c r="S5" s="66" t="s">
        <v>179</v>
      </c>
      <c r="T5" s="66" t="s">
        <v>180</v>
      </c>
      <c r="U5" s="66" t="s">
        <v>181</v>
      </c>
      <c r="V5" s="66" t="s">
        <v>182</v>
      </c>
    </row>
    <row r="6" spans="1:22" x14ac:dyDescent="0.25">
      <c r="A6" s="25">
        <v>1</v>
      </c>
      <c r="B6" s="67" t="str">
        <f t="array" ref="B6">INDEX(CV1SF,$A6,1)</f>
        <v>BIO BASILIO</v>
      </c>
      <c r="C6" s="68"/>
      <c r="D6" s="68"/>
      <c r="E6" s="68"/>
      <c r="F6" s="68"/>
      <c r="G6" s="68"/>
      <c r="H6" s="69"/>
      <c r="I6" s="68"/>
      <c r="J6" s="68"/>
      <c r="K6" s="68"/>
      <c r="M6" s="67" t="str">
        <f t="array" ref="M6">INDEX(CV1CF,$A6,1)</f>
        <v>BIO BASILIO</v>
      </c>
      <c r="N6" s="68"/>
      <c r="O6" s="68"/>
      <c r="P6" s="68"/>
      <c r="Q6" s="337">
        <v>67.13333333333334</v>
      </c>
      <c r="R6" s="338"/>
      <c r="S6" s="339">
        <v>64.033333333333346</v>
      </c>
      <c r="T6" s="339">
        <v>27.503898635477583</v>
      </c>
      <c r="U6" s="68"/>
      <c r="V6" s="68"/>
    </row>
    <row r="7" spans="1:22" x14ac:dyDescent="0.25">
      <c r="A7" s="25">
        <v>2</v>
      </c>
      <c r="B7" s="67" t="str">
        <f t="array" ref="B7">INDEX(CV1SF,$A7,1)</f>
        <v>Klein Titanio</v>
      </c>
      <c r="C7" s="68"/>
      <c r="D7" s="68"/>
      <c r="E7" s="68"/>
      <c r="F7" s="68"/>
      <c r="G7" s="68"/>
      <c r="H7" s="69"/>
      <c r="I7" s="68"/>
      <c r="J7" s="68"/>
      <c r="K7" s="68"/>
      <c r="M7" s="67" t="str">
        <f t="array" ref="M7">INDEX(CV1CF,$A7,1)</f>
        <v>Klein Titanio</v>
      </c>
      <c r="N7" s="68"/>
      <c r="O7" s="68"/>
      <c r="P7" s="68"/>
      <c r="Q7" s="337">
        <v>78.533333333333331</v>
      </c>
      <c r="R7" s="338"/>
      <c r="S7" s="339">
        <v>70.8</v>
      </c>
      <c r="T7" s="339">
        <v>36.875438596491229</v>
      </c>
      <c r="U7" s="68"/>
      <c r="V7" s="68"/>
    </row>
    <row r="8" spans="1:22" x14ac:dyDescent="0.25">
      <c r="A8" s="25">
        <v>3</v>
      </c>
      <c r="B8" s="67" t="str">
        <f t="array" ref="B8">INDEX(CV1SF,$A8,1)</f>
        <v>SY 120</v>
      </c>
      <c r="C8" s="68"/>
      <c r="D8" s="68"/>
      <c r="E8" s="68"/>
      <c r="F8" s="68"/>
      <c r="G8" s="68"/>
      <c r="H8" s="69"/>
      <c r="I8" s="68"/>
      <c r="J8" s="68"/>
      <c r="K8" s="68"/>
      <c r="M8" s="67" t="str">
        <f t="array" ref="M8">INDEX(CV1CF,$A8,1)</f>
        <v>SY 120</v>
      </c>
      <c r="N8" s="68"/>
      <c r="O8" s="68"/>
      <c r="P8" s="68"/>
      <c r="Q8" s="337">
        <v>64.466666666666669</v>
      </c>
      <c r="R8" s="338"/>
      <c r="S8" s="339">
        <v>60.116666666666674</v>
      </c>
      <c r="T8" s="339">
        <v>28.191423001949317</v>
      </c>
      <c r="U8" s="68"/>
      <c r="V8" s="68"/>
    </row>
    <row r="9" spans="1:22" x14ac:dyDescent="0.25">
      <c r="A9" s="25">
        <v>4</v>
      </c>
      <c r="B9" s="67">
        <f t="array" ref="B9">INDEX(CV1SF,$A9,1)</f>
        <v>0</v>
      </c>
      <c r="C9" s="68"/>
      <c r="D9" s="68"/>
      <c r="E9" s="68"/>
      <c r="F9" s="68"/>
      <c r="G9" s="68"/>
      <c r="H9" s="69"/>
      <c r="I9" s="68"/>
      <c r="J9" s="68"/>
      <c r="K9" s="68"/>
      <c r="M9" s="67">
        <f t="array" ref="M9">INDEX(CV1CF,$A9,1)</f>
        <v>0</v>
      </c>
      <c r="N9" s="68"/>
      <c r="O9" s="68"/>
      <c r="P9" s="68"/>
      <c r="Q9" s="69"/>
      <c r="R9" s="70"/>
      <c r="S9" s="69"/>
      <c r="T9" s="68"/>
      <c r="U9" s="68"/>
      <c r="V9" s="68"/>
    </row>
    <row r="10" spans="1:22" x14ac:dyDescent="0.25">
      <c r="A10" s="25">
        <v>5</v>
      </c>
      <c r="B10" s="67">
        <f t="array" ref="B10">INDEX(CV1SF,$A10,1)</f>
        <v>0</v>
      </c>
      <c r="C10" s="68"/>
      <c r="D10" s="68"/>
      <c r="E10" s="68"/>
      <c r="F10" s="68"/>
      <c r="G10" s="68"/>
      <c r="H10" s="69"/>
      <c r="I10" s="68"/>
      <c r="J10" s="68"/>
      <c r="K10" s="68"/>
      <c r="M10" s="67">
        <f t="array" ref="M10">INDEX(CV1CF,$A10,1)</f>
        <v>0</v>
      </c>
      <c r="N10" s="68"/>
      <c r="O10" s="68"/>
      <c r="P10" s="68"/>
      <c r="Q10" s="69"/>
      <c r="R10" s="70"/>
      <c r="S10" s="69"/>
      <c r="T10" s="68"/>
      <c r="U10" s="68"/>
      <c r="V10" s="68"/>
    </row>
    <row r="11" spans="1:22" x14ac:dyDescent="0.25">
      <c r="A11" s="25">
        <v>6</v>
      </c>
      <c r="B11" s="67">
        <f t="array" ref="B11">INDEX(CV1SF,$A11,1)</f>
        <v>0</v>
      </c>
      <c r="C11" s="68"/>
      <c r="D11" s="68"/>
      <c r="E11" s="68"/>
      <c r="F11" s="68"/>
      <c r="G11" s="68"/>
      <c r="H11" s="69"/>
      <c r="I11" s="68"/>
      <c r="J11" s="68"/>
      <c r="K11" s="68"/>
      <c r="M11" s="67">
        <f t="array" ref="M11">INDEX(CV1CF,$A11,1)</f>
        <v>0</v>
      </c>
      <c r="N11" s="68"/>
      <c r="O11" s="68"/>
      <c r="P11" s="68"/>
      <c r="Q11" s="69"/>
      <c r="R11" s="70"/>
      <c r="S11" s="69"/>
      <c r="T11" s="68"/>
      <c r="U11" s="68"/>
      <c r="V11" s="68"/>
    </row>
    <row r="12" spans="1:22" x14ac:dyDescent="0.25">
      <c r="A12" s="25">
        <v>7</v>
      </c>
      <c r="B12" s="67">
        <f t="array" ref="B12">INDEX(CV1SF,$A12,1)</f>
        <v>0</v>
      </c>
      <c r="C12" s="68"/>
      <c r="D12" s="68"/>
      <c r="E12" s="68"/>
      <c r="F12" s="68"/>
      <c r="G12" s="68"/>
      <c r="H12" s="69"/>
      <c r="I12" s="68"/>
      <c r="J12" s="68"/>
      <c r="K12" s="68"/>
      <c r="M12" s="67">
        <f t="array" ref="M12">INDEX(CV1CF,$A12,1)</f>
        <v>0</v>
      </c>
      <c r="N12" s="68"/>
      <c r="O12" s="68"/>
      <c r="P12" s="68"/>
      <c r="Q12" s="69"/>
      <c r="R12" s="70"/>
      <c r="S12" s="69"/>
      <c r="T12" s="68"/>
      <c r="U12" s="68"/>
      <c r="V12" s="68"/>
    </row>
    <row r="13" spans="1:22" x14ac:dyDescent="0.25">
      <c r="A13" s="25">
        <v>8</v>
      </c>
      <c r="B13" s="67">
        <f t="array" ref="B13">INDEX(CV1SF,$A13,1)</f>
        <v>0</v>
      </c>
      <c r="C13" s="68"/>
      <c r="D13" s="68"/>
      <c r="E13" s="68"/>
      <c r="F13" s="68"/>
      <c r="G13" s="68"/>
      <c r="H13" s="69"/>
      <c r="I13" s="68"/>
      <c r="J13" s="68"/>
      <c r="K13" s="68"/>
      <c r="M13" s="67">
        <f t="array" ref="M13">INDEX(CV1CF,$A13,1)</f>
        <v>0</v>
      </c>
      <c r="N13" s="68"/>
      <c r="O13" s="68"/>
      <c r="P13" s="68"/>
      <c r="Q13" s="69"/>
      <c r="R13" s="70"/>
      <c r="S13" s="69"/>
      <c r="T13" s="68"/>
      <c r="U13" s="68"/>
      <c r="V13" s="68"/>
    </row>
    <row r="14" spans="1:22" x14ac:dyDescent="0.25">
      <c r="A14" s="25">
        <v>9</v>
      </c>
      <c r="B14" s="67">
        <f t="array" ref="B14">INDEX(CV1SF,$A14,1)</f>
        <v>0</v>
      </c>
      <c r="C14" s="68"/>
      <c r="D14" s="68"/>
      <c r="E14" s="68"/>
      <c r="F14" s="68"/>
      <c r="G14" s="68"/>
      <c r="H14" s="69"/>
      <c r="I14" s="68"/>
      <c r="J14" s="68"/>
      <c r="K14" s="68"/>
      <c r="M14" s="67">
        <f t="array" ref="M14">INDEX(CV1CF,$A14,1)</f>
        <v>0</v>
      </c>
      <c r="N14" s="68"/>
      <c r="O14" s="68"/>
      <c r="P14" s="68"/>
      <c r="Q14" s="69"/>
      <c r="R14" s="70"/>
      <c r="S14" s="69"/>
      <c r="T14" s="68"/>
      <c r="U14" s="68"/>
      <c r="V14" s="68"/>
    </row>
    <row r="15" spans="1:22" x14ac:dyDescent="0.25">
      <c r="A15" s="25">
        <v>10</v>
      </c>
      <c r="B15" s="67">
        <f t="array" ref="B15">INDEX(CV1SF,$A15,1)</f>
        <v>0</v>
      </c>
      <c r="C15" s="68"/>
      <c r="D15" s="68"/>
      <c r="E15" s="68"/>
      <c r="F15" s="68"/>
      <c r="G15" s="68"/>
      <c r="H15" s="69"/>
      <c r="I15" s="68"/>
      <c r="J15" s="68"/>
      <c r="K15" s="68"/>
      <c r="M15" s="67">
        <f t="array" ref="M15">INDEX(CV1CF,$A15,1)</f>
        <v>0</v>
      </c>
      <c r="N15" s="68"/>
      <c r="O15" s="68"/>
      <c r="P15" s="68"/>
      <c r="Q15" s="69"/>
      <c r="R15" s="70"/>
      <c r="S15" s="69"/>
      <c r="T15" s="68"/>
      <c r="U15" s="68"/>
      <c r="V15" s="68"/>
    </row>
    <row r="16" spans="1:22" x14ac:dyDescent="0.25">
      <c r="A16" s="25">
        <v>11</v>
      </c>
      <c r="B16" s="67">
        <f t="array" ref="B16">INDEX(CV1SF,$A16,1)</f>
        <v>0</v>
      </c>
      <c r="C16" s="68"/>
      <c r="D16" s="68"/>
      <c r="E16" s="68"/>
      <c r="F16" s="68"/>
      <c r="G16" s="68"/>
      <c r="H16" s="69"/>
      <c r="I16" s="68"/>
      <c r="J16" s="68"/>
      <c r="K16" s="68"/>
      <c r="M16" s="67">
        <f t="array" ref="M16">INDEX(CV1CF,$A16,1)</f>
        <v>0</v>
      </c>
      <c r="N16" s="68"/>
      <c r="O16" s="68"/>
      <c r="P16" s="68"/>
      <c r="Q16" s="69"/>
      <c r="R16" s="70"/>
      <c r="S16" s="69"/>
      <c r="T16" s="68"/>
      <c r="U16" s="68"/>
      <c r="V16" s="68"/>
    </row>
    <row r="17" spans="1:22" x14ac:dyDescent="0.25">
      <c r="A17" s="25">
        <v>12</v>
      </c>
      <c r="B17" s="67">
        <f t="array" ref="B17">INDEX(CV1SF,$A17,1)</f>
        <v>0</v>
      </c>
      <c r="C17" s="68"/>
      <c r="D17" s="68"/>
      <c r="E17" s="68"/>
      <c r="F17" s="68"/>
      <c r="G17" s="68"/>
      <c r="H17" s="69"/>
      <c r="I17" s="68"/>
      <c r="J17" s="68"/>
      <c r="K17" s="68"/>
      <c r="M17" s="67">
        <f t="array" ref="M17">INDEX(CV1CF,$A17,1)</f>
        <v>0</v>
      </c>
      <c r="N17" s="68"/>
      <c r="O17" s="68"/>
      <c r="P17" s="68"/>
      <c r="Q17" s="69"/>
      <c r="R17" s="70"/>
      <c r="S17" s="69"/>
      <c r="T17" s="68"/>
      <c r="U17" s="68"/>
      <c r="V17" s="68"/>
    </row>
    <row r="18" spans="1:22" x14ac:dyDescent="0.25">
      <c r="A18" s="25">
        <v>13</v>
      </c>
      <c r="B18" s="67">
        <f t="array" ref="B18">INDEX(CV1SF,$A18,1)</f>
        <v>0</v>
      </c>
      <c r="C18" s="68"/>
      <c r="D18" s="68"/>
      <c r="E18" s="68"/>
      <c r="F18" s="68"/>
      <c r="G18" s="68"/>
      <c r="H18" s="69"/>
      <c r="I18" s="68"/>
      <c r="J18" s="68"/>
      <c r="K18" s="68"/>
      <c r="M18" s="67">
        <f t="array" ref="M18">INDEX(CV1CF,$A18,1)</f>
        <v>0</v>
      </c>
      <c r="N18" s="68"/>
      <c r="O18" s="68"/>
      <c r="P18" s="68"/>
      <c r="Q18" s="69"/>
      <c r="R18" s="70"/>
      <c r="S18" s="69"/>
      <c r="T18" s="68"/>
      <c r="U18" s="68"/>
      <c r="V18" s="68"/>
    </row>
    <row r="19" spans="1:22" x14ac:dyDescent="0.25">
      <c r="A19" s="25">
        <v>14</v>
      </c>
      <c r="B19" s="67">
        <f t="array" ref="B19">INDEX(CV1SF,$A19,1)</f>
        <v>0</v>
      </c>
      <c r="C19" s="68"/>
      <c r="D19" s="68"/>
      <c r="E19" s="68"/>
      <c r="F19" s="68"/>
      <c r="G19" s="68"/>
      <c r="H19" s="69"/>
      <c r="I19" s="68"/>
      <c r="J19" s="68"/>
      <c r="K19" s="68"/>
      <c r="M19" s="67">
        <f t="array" ref="M19">INDEX(CV1CF,$A19,1)</f>
        <v>0</v>
      </c>
      <c r="N19" s="68"/>
      <c r="O19" s="68"/>
      <c r="P19" s="68"/>
      <c r="Q19" s="69"/>
      <c r="R19" s="70"/>
      <c r="S19" s="69"/>
      <c r="T19" s="68"/>
      <c r="U19" s="68"/>
      <c r="V19" s="68"/>
    </row>
    <row r="20" spans="1:22" x14ac:dyDescent="0.25">
      <c r="A20" s="25">
        <v>15</v>
      </c>
      <c r="B20" s="67">
        <f t="array" ref="B20">INDEX(CV1SF,$A20,1)</f>
        <v>0</v>
      </c>
      <c r="C20" s="68"/>
      <c r="D20" s="68"/>
      <c r="E20" s="68"/>
      <c r="F20" s="68"/>
      <c r="G20" s="68"/>
      <c r="H20" s="69"/>
      <c r="I20" s="68"/>
      <c r="J20" s="68"/>
      <c r="K20" s="68"/>
      <c r="M20" s="67">
        <f t="array" ref="M20">INDEX(CV1CF,$A20,1)</f>
        <v>0</v>
      </c>
      <c r="N20" s="68"/>
      <c r="O20" s="68"/>
      <c r="P20" s="68"/>
      <c r="Q20" s="69"/>
      <c r="R20" s="70"/>
      <c r="S20" s="69"/>
      <c r="T20" s="68"/>
      <c r="U20" s="68"/>
      <c r="V20" s="68"/>
    </row>
    <row r="21" spans="1:22" x14ac:dyDescent="0.25">
      <c r="A21" s="25">
        <v>16</v>
      </c>
      <c r="B21" s="67">
        <f t="array" ref="B21">INDEX(CV1SF,$A21,1)</f>
        <v>0</v>
      </c>
      <c r="C21" s="68"/>
      <c r="D21" s="68"/>
      <c r="E21" s="68"/>
      <c r="F21" s="68"/>
      <c r="G21" s="68"/>
      <c r="H21" s="69"/>
      <c r="I21" s="68"/>
      <c r="J21" s="68"/>
      <c r="K21" s="68"/>
      <c r="M21" s="67">
        <f t="array" ref="M21">INDEX(CV1CF,$A21,1)</f>
        <v>0</v>
      </c>
      <c r="N21" s="68"/>
      <c r="O21" s="68"/>
      <c r="P21" s="68"/>
      <c r="Q21" s="69"/>
      <c r="R21" s="70"/>
      <c r="S21" s="69"/>
      <c r="T21" s="68"/>
      <c r="U21" s="68"/>
      <c r="V21" s="68"/>
    </row>
    <row r="22" spans="1:22" x14ac:dyDescent="0.25">
      <c r="A22" s="25">
        <v>17</v>
      </c>
      <c r="B22" s="67">
        <f t="array" ref="B22">INDEX(CV1SF,$A22,1)</f>
        <v>0</v>
      </c>
      <c r="C22" s="68"/>
      <c r="D22" s="68"/>
      <c r="E22" s="68"/>
      <c r="F22" s="68"/>
      <c r="G22" s="68"/>
      <c r="H22" s="69"/>
      <c r="I22" s="68"/>
      <c r="J22" s="68"/>
      <c r="K22" s="68"/>
      <c r="M22" s="67">
        <f t="array" ref="M22">INDEX(CV1CF,$A22,1)</f>
        <v>0</v>
      </c>
      <c r="N22" s="68"/>
      <c r="O22" s="68"/>
      <c r="P22" s="68"/>
      <c r="Q22" s="69"/>
      <c r="R22" s="70"/>
      <c r="S22" s="69"/>
      <c r="T22" s="68"/>
      <c r="U22" s="68"/>
      <c r="V22" s="68"/>
    </row>
    <row r="23" spans="1:22" x14ac:dyDescent="0.25">
      <c r="A23" s="25">
        <v>18</v>
      </c>
      <c r="B23" s="67">
        <f t="array" ref="B23">INDEX(CV1SF,$A23,1)</f>
        <v>0</v>
      </c>
      <c r="C23" s="68"/>
      <c r="D23" s="68"/>
      <c r="E23" s="68"/>
      <c r="F23" s="68"/>
      <c r="G23" s="68"/>
      <c r="H23" s="69"/>
      <c r="I23" s="68"/>
      <c r="J23" s="68"/>
      <c r="K23" s="68"/>
      <c r="M23" s="67">
        <f t="array" ref="M23">INDEX(CV1CF,$A23,1)</f>
        <v>0</v>
      </c>
      <c r="N23" s="68"/>
      <c r="O23" s="68"/>
      <c r="P23" s="68"/>
      <c r="Q23" s="69"/>
      <c r="R23" s="70"/>
      <c r="S23" s="69"/>
      <c r="T23" s="68"/>
      <c r="U23" s="68"/>
      <c r="V23" s="68"/>
    </row>
    <row r="24" spans="1:22" x14ac:dyDescent="0.25">
      <c r="A24" s="25">
        <v>19</v>
      </c>
      <c r="B24" s="67">
        <f t="array" ref="B24">INDEX(CV1SF,$A24,1)</f>
        <v>0</v>
      </c>
      <c r="C24" s="68"/>
      <c r="D24" s="68"/>
      <c r="E24" s="68"/>
      <c r="F24" s="68"/>
      <c r="G24" s="68"/>
      <c r="H24" s="69"/>
      <c r="I24" s="68"/>
      <c r="J24" s="68"/>
      <c r="K24" s="68"/>
      <c r="M24" s="67">
        <f t="array" ref="M24">INDEX(CV1CF,$A24,1)</f>
        <v>0</v>
      </c>
      <c r="N24" s="68"/>
      <c r="O24" s="68"/>
      <c r="P24" s="68"/>
      <c r="Q24" s="69"/>
      <c r="R24" s="70"/>
      <c r="S24" s="69"/>
      <c r="T24" s="68"/>
      <c r="U24" s="68"/>
      <c r="V24" s="68"/>
    </row>
    <row r="25" spans="1:22" x14ac:dyDescent="0.25">
      <c r="A25" s="25">
        <v>20</v>
      </c>
      <c r="B25" s="67">
        <f t="array" ref="B25">INDEX(CV1SF,$A25,1)</f>
        <v>0</v>
      </c>
      <c r="C25" s="68"/>
      <c r="D25" s="68"/>
      <c r="E25" s="68"/>
      <c r="F25" s="68"/>
      <c r="G25" s="68"/>
      <c r="H25" s="69"/>
      <c r="I25" s="68"/>
      <c r="J25" s="68"/>
      <c r="K25" s="68"/>
      <c r="M25" s="67">
        <f t="array" ref="M25">INDEX(CV1CF,$A25,1)</f>
        <v>0</v>
      </c>
      <c r="N25" s="68"/>
      <c r="O25" s="68"/>
      <c r="P25" s="68"/>
      <c r="Q25" s="69"/>
      <c r="R25" s="70"/>
      <c r="S25" s="69"/>
      <c r="T25" s="68"/>
      <c r="U25" s="68"/>
      <c r="V25" s="68"/>
    </row>
    <row r="26" spans="1:22" x14ac:dyDescent="0.25">
      <c r="A26" s="25">
        <v>21</v>
      </c>
      <c r="B26" s="67">
        <f t="array" ref="B26">INDEX(CV1SF,$A26,1)</f>
        <v>0</v>
      </c>
      <c r="C26" s="68"/>
      <c r="D26" s="68"/>
      <c r="E26" s="68"/>
      <c r="F26" s="68"/>
      <c r="G26" s="68"/>
      <c r="H26" s="69"/>
      <c r="I26" s="68"/>
      <c r="J26" s="68"/>
      <c r="K26" s="68"/>
      <c r="M26" s="67">
        <f t="array" ref="M26">INDEX(CV1CF,$A26,1)</f>
        <v>0</v>
      </c>
      <c r="N26" s="68"/>
      <c r="O26" s="68"/>
      <c r="P26" s="68"/>
      <c r="Q26" s="69"/>
      <c r="R26" s="70"/>
      <c r="S26" s="69"/>
      <c r="T26" s="68"/>
      <c r="U26" s="68"/>
      <c r="V26" s="68"/>
    </row>
    <row r="27" spans="1:22" x14ac:dyDescent="0.25">
      <c r="A27" s="25">
        <v>22</v>
      </c>
      <c r="B27" s="67">
        <f t="array" ref="B27">INDEX(CV1SF,$A27,1)</f>
        <v>0</v>
      </c>
      <c r="C27" s="68"/>
      <c r="D27" s="68"/>
      <c r="E27" s="68"/>
      <c r="F27" s="68"/>
      <c r="G27" s="68"/>
      <c r="H27" s="69"/>
      <c r="I27" s="68"/>
      <c r="J27" s="68"/>
      <c r="K27" s="68"/>
      <c r="M27" s="67">
        <f t="array" ref="M27">INDEX(CV1CF,$A27,1)</f>
        <v>0</v>
      </c>
      <c r="N27" s="68"/>
      <c r="O27" s="68"/>
      <c r="P27" s="68"/>
      <c r="Q27" s="69"/>
      <c r="R27" s="70"/>
      <c r="S27" s="69"/>
      <c r="T27" s="68"/>
      <c r="U27" s="68"/>
      <c r="V27" s="68"/>
    </row>
    <row r="28" spans="1:22" x14ac:dyDescent="0.25">
      <c r="A28" s="25">
        <v>23</v>
      </c>
      <c r="B28" s="67">
        <f t="array" ref="B28">INDEX(CV1SF,$A28,1)</f>
        <v>0</v>
      </c>
      <c r="C28" s="68"/>
      <c r="D28" s="68"/>
      <c r="E28" s="68"/>
      <c r="F28" s="68"/>
      <c r="G28" s="68"/>
      <c r="H28" s="69"/>
      <c r="I28" s="68"/>
      <c r="J28" s="68"/>
      <c r="K28" s="68"/>
      <c r="M28" s="67">
        <f t="array" ref="M28">INDEX(CV1CF,$A28,1)</f>
        <v>0</v>
      </c>
      <c r="N28" s="68"/>
      <c r="O28" s="68"/>
      <c r="P28" s="68"/>
      <c r="Q28" s="69"/>
      <c r="R28" s="70"/>
      <c r="S28" s="69"/>
      <c r="T28" s="68"/>
      <c r="U28" s="68"/>
      <c r="V28" s="68"/>
    </row>
    <row r="29" spans="1:22" x14ac:dyDescent="0.25">
      <c r="A29" s="25">
        <v>24</v>
      </c>
      <c r="B29" s="67">
        <f t="array" ref="B29">INDEX(CV1SF,$A29,1)</f>
        <v>0</v>
      </c>
      <c r="C29" s="68"/>
      <c r="D29" s="68"/>
      <c r="E29" s="68"/>
      <c r="F29" s="68"/>
      <c r="G29" s="68"/>
      <c r="H29" s="69"/>
      <c r="I29" s="68"/>
      <c r="J29" s="68"/>
      <c r="K29" s="68"/>
      <c r="M29" s="67">
        <f t="array" ref="M29">INDEX(CV1CF,$A29,1)</f>
        <v>0</v>
      </c>
      <c r="N29" s="68"/>
      <c r="O29" s="68"/>
      <c r="P29" s="68"/>
      <c r="Q29" s="69"/>
      <c r="R29" s="70"/>
      <c r="S29" s="69"/>
      <c r="T29" s="68"/>
      <c r="U29" s="68"/>
      <c r="V29" s="68"/>
    </row>
    <row r="30" spans="1:22" x14ac:dyDescent="0.25">
      <c r="A30" s="25">
        <v>25</v>
      </c>
      <c r="B30" s="67">
        <f t="array" ref="B30">INDEX(CV1SF,$A30,1)</f>
        <v>0</v>
      </c>
      <c r="C30" s="68"/>
      <c r="D30" s="68"/>
      <c r="E30" s="68"/>
      <c r="F30" s="68"/>
      <c r="G30" s="68"/>
      <c r="H30" s="69"/>
      <c r="I30" s="68"/>
      <c r="J30" s="68"/>
      <c r="K30" s="68"/>
      <c r="M30" s="67">
        <f t="array" ref="M30">INDEX(CV1CF,$A30,1)</f>
        <v>0</v>
      </c>
      <c r="N30" s="68"/>
      <c r="O30" s="68"/>
      <c r="P30" s="68"/>
      <c r="Q30" s="69"/>
      <c r="R30" s="70"/>
      <c r="S30" s="69"/>
      <c r="T30" s="68"/>
      <c r="U30" s="68"/>
      <c r="V30" s="68"/>
    </row>
    <row r="31" spans="1:22" x14ac:dyDescent="0.25">
      <c r="A31" s="25">
        <v>26</v>
      </c>
      <c r="B31" s="67">
        <f t="array" ref="B31">INDEX(CV1SF,$A31,1)</f>
        <v>0</v>
      </c>
      <c r="C31" s="68"/>
      <c r="D31" s="68"/>
      <c r="E31" s="68"/>
      <c r="F31" s="68"/>
      <c r="G31" s="68"/>
      <c r="H31" s="69"/>
      <c r="I31" s="68"/>
      <c r="J31" s="68"/>
      <c r="K31" s="68"/>
      <c r="M31" s="67">
        <f t="array" ref="M31">INDEX(CV1CF,$A31,1)</f>
        <v>0</v>
      </c>
      <c r="N31" s="68"/>
      <c r="O31" s="68"/>
      <c r="P31" s="68"/>
      <c r="Q31" s="69"/>
      <c r="R31" s="70"/>
      <c r="S31" s="69"/>
      <c r="T31" s="68"/>
      <c r="U31" s="68"/>
      <c r="V31" s="68"/>
    </row>
    <row r="32" spans="1:22" x14ac:dyDescent="0.25">
      <c r="A32" s="25">
        <v>27</v>
      </c>
      <c r="B32" s="67">
        <f t="array" ref="B32">INDEX(CV1SF,$A32,1)</f>
        <v>0</v>
      </c>
      <c r="C32" s="68"/>
      <c r="D32" s="68"/>
      <c r="E32" s="68"/>
      <c r="F32" s="68"/>
      <c r="G32" s="68"/>
      <c r="H32" s="69"/>
      <c r="I32" s="68"/>
      <c r="J32" s="68"/>
      <c r="K32" s="68"/>
      <c r="M32" s="67">
        <f t="array" ref="M32">INDEX(CV1CF,$A32,1)</f>
        <v>0</v>
      </c>
      <c r="N32" s="68"/>
      <c r="O32" s="68"/>
      <c r="P32" s="68"/>
      <c r="Q32" s="69"/>
      <c r="R32" s="70"/>
      <c r="S32" s="69"/>
      <c r="T32" s="68"/>
      <c r="U32" s="68"/>
      <c r="V32" s="68"/>
    </row>
    <row r="33" spans="1:22" x14ac:dyDescent="0.25">
      <c r="A33" s="25">
        <v>28</v>
      </c>
      <c r="B33" s="67">
        <f t="array" ref="B33">INDEX(CV1SF,$A33,1)</f>
        <v>0</v>
      </c>
      <c r="C33" s="68"/>
      <c r="D33" s="68"/>
      <c r="E33" s="68"/>
      <c r="F33" s="68"/>
      <c r="G33" s="68"/>
      <c r="H33" s="69"/>
      <c r="I33" s="68"/>
      <c r="J33" s="68"/>
      <c r="K33" s="68"/>
      <c r="M33" s="67">
        <f t="array" ref="M33">INDEX(CV1CF,$A33,1)</f>
        <v>0</v>
      </c>
      <c r="N33" s="68"/>
      <c r="O33" s="68"/>
      <c r="P33" s="68"/>
      <c r="Q33" s="69"/>
      <c r="R33" s="70"/>
      <c r="S33" s="69"/>
      <c r="T33" s="68"/>
      <c r="U33" s="68"/>
      <c r="V33" s="68"/>
    </row>
    <row r="34" spans="1:22" x14ac:dyDescent="0.25">
      <c r="A34" s="25">
        <v>29</v>
      </c>
      <c r="B34" s="67">
        <f t="array" ref="B34">INDEX(CV1SF,$A34,1)</f>
        <v>0</v>
      </c>
      <c r="C34" s="68"/>
      <c r="D34" s="68"/>
      <c r="E34" s="68"/>
      <c r="F34" s="68"/>
      <c r="G34" s="68"/>
      <c r="H34" s="69"/>
      <c r="I34" s="68"/>
      <c r="J34" s="68"/>
      <c r="K34" s="68"/>
      <c r="M34" s="67">
        <f t="array" ref="M34">INDEX(CV1CF,$A34,1)</f>
        <v>0</v>
      </c>
      <c r="N34" s="68"/>
      <c r="O34" s="68"/>
      <c r="P34" s="68"/>
      <c r="Q34" s="69"/>
      <c r="R34" s="70"/>
      <c r="S34" s="69"/>
      <c r="T34" s="68"/>
      <c r="U34" s="68"/>
      <c r="V34" s="68"/>
    </row>
    <row r="35" spans="1:22" x14ac:dyDescent="0.25">
      <c r="A35" s="25">
        <v>30</v>
      </c>
      <c r="B35" s="67">
        <f t="array" ref="B35">INDEX(CV1SF,$A35,1)</f>
        <v>0</v>
      </c>
      <c r="C35" s="68"/>
      <c r="D35" s="68"/>
      <c r="E35" s="68"/>
      <c r="F35" s="68"/>
      <c r="G35" s="68"/>
      <c r="H35" s="69"/>
      <c r="I35" s="71"/>
      <c r="J35" s="71"/>
      <c r="K35" s="71"/>
      <c r="M35" s="67">
        <f t="array" ref="M35">INDEX(CV1CF,$A35,1)</f>
        <v>0</v>
      </c>
      <c r="N35" s="68"/>
      <c r="O35" s="68"/>
      <c r="P35" s="68"/>
      <c r="Q35" s="69"/>
      <c r="R35" s="70"/>
      <c r="S35" s="69"/>
      <c r="T35" s="71"/>
      <c r="U35" s="71"/>
      <c r="V35" s="71"/>
    </row>
    <row r="36" spans="1:22" x14ac:dyDescent="0.25">
      <c r="A36" s="25">
        <v>31</v>
      </c>
      <c r="B36" s="67">
        <f t="array" ref="B36">INDEX(CV1SF,$A36,1)</f>
        <v>0</v>
      </c>
      <c r="C36" s="68"/>
      <c r="D36" s="68"/>
      <c r="E36" s="68"/>
      <c r="F36" s="68"/>
      <c r="G36" s="68"/>
      <c r="H36" s="68"/>
      <c r="I36" s="71"/>
      <c r="J36" s="71"/>
      <c r="K36" s="71"/>
      <c r="M36" s="67">
        <f t="array" ref="M36">INDEX(CV1CF,$A36,1)</f>
        <v>0</v>
      </c>
      <c r="N36" s="68"/>
      <c r="O36" s="68"/>
      <c r="P36" s="68"/>
      <c r="Q36" s="68"/>
      <c r="R36" s="68"/>
      <c r="S36" s="68"/>
      <c r="T36" s="71"/>
      <c r="U36" s="71"/>
      <c r="V36" s="71"/>
    </row>
    <row r="37" spans="1:22" x14ac:dyDescent="0.25">
      <c r="A37" s="25">
        <v>32</v>
      </c>
      <c r="B37" s="67">
        <f t="array" ref="B37">INDEX(CV1SF,$A37,1)</f>
        <v>0</v>
      </c>
      <c r="C37" s="68"/>
      <c r="D37" s="68"/>
      <c r="E37" s="68"/>
      <c r="F37" s="68"/>
      <c r="G37" s="68"/>
      <c r="H37" s="68"/>
      <c r="I37" s="71"/>
      <c r="J37" s="71"/>
      <c r="K37" s="71"/>
      <c r="M37" s="67">
        <f t="array" ref="M37">INDEX(CV1CF,$A37,1)</f>
        <v>0</v>
      </c>
      <c r="N37" s="68"/>
      <c r="O37" s="68"/>
      <c r="P37" s="68"/>
      <c r="Q37" s="68"/>
      <c r="R37" s="68"/>
      <c r="S37" s="68"/>
      <c r="T37" s="71"/>
      <c r="U37" s="71"/>
      <c r="V37" s="71"/>
    </row>
    <row r="38" spans="1:22" x14ac:dyDescent="0.25">
      <c r="A38" s="25">
        <v>33</v>
      </c>
      <c r="B38" s="67">
        <f t="array" ref="B38">INDEX(CV1SF,$A38,1)</f>
        <v>0</v>
      </c>
      <c r="C38" s="68"/>
      <c r="D38" s="68"/>
      <c r="E38" s="68"/>
      <c r="F38" s="68"/>
      <c r="G38" s="68"/>
      <c r="H38" s="68"/>
      <c r="I38" s="71"/>
      <c r="J38" s="71"/>
      <c r="K38" s="71"/>
      <c r="M38" s="67">
        <f t="array" ref="M38">INDEX(CV1CF,$A38,1)</f>
        <v>0</v>
      </c>
      <c r="N38" s="68"/>
      <c r="O38" s="68"/>
      <c r="P38" s="68"/>
      <c r="Q38" s="68"/>
      <c r="R38" s="68"/>
      <c r="S38" s="68"/>
      <c r="T38" s="71"/>
      <c r="U38" s="71"/>
      <c r="V38" s="71"/>
    </row>
    <row r="39" spans="1:22" x14ac:dyDescent="0.25">
      <c r="A39" s="25">
        <v>34</v>
      </c>
      <c r="B39" s="67">
        <f t="array" ref="B39">INDEX(CV1SF,$A39,1)</f>
        <v>0</v>
      </c>
      <c r="C39" s="68"/>
      <c r="D39" s="68"/>
      <c r="E39" s="68"/>
      <c r="F39" s="68"/>
      <c r="G39" s="68"/>
      <c r="H39" s="68"/>
      <c r="I39" s="71"/>
      <c r="J39" s="71"/>
      <c r="K39" s="71"/>
      <c r="M39" s="67">
        <f t="array" ref="M39">INDEX(CV1CF,$A39,1)</f>
        <v>0</v>
      </c>
      <c r="N39" s="68"/>
      <c r="O39" s="68"/>
      <c r="P39" s="68"/>
      <c r="Q39" s="68"/>
      <c r="R39" s="68"/>
      <c r="S39" s="68"/>
      <c r="T39" s="71"/>
      <c r="U39" s="71"/>
      <c r="V39" s="71"/>
    </row>
    <row r="40" spans="1:22" x14ac:dyDescent="0.25">
      <c r="A40" s="25">
        <v>35</v>
      </c>
      <c r="B40" s="67">
        <f t="array" ref="B40">INDEX(CV1SF,$A40,1)</f>
        <v>0</v>
      </c>
      <c r="C40" s="71"/>
      <c r="D40" s="71"/>
      <c r="E40" s="71"/>
      <c r="F40" s="71"/>
      <c r="G40" s="71"/>
      <c r="H40" s="71"/>
      <c r="I40" s="71"/>
      <c r="J40" s="71"/>
      <c r="K40" s="71"/>
      <c r="M40" s="67">
        <f t="array" ref="M40">INDEX(CV1CF,$A40,1)</f>
        <v>0</v>
      </c>
      <c r="N40" s="71"/>
      <c r="O40" s="71"/>
      <c r="P40" s="71"/>
      <c r="Q40" s="71"/>
      <c r="R40" s="71"/>
      <c r="S40" s="71"/>
      <c r="T40" s="71"/>
      <c r="U40" s="71"/>
      <c r="V40" s="71"/>
    </row>
    <row r="41" spans="1:22" x14ac:dyDescent="0.25">
      <c r="A41" s="25">
        <v>36</v>
      </c>
      <c r="B41" s="67">
        <f t="array" ref="B41">INDEX(CV1SF,$A41,1)</f>
        <v>0</v>
      </c>
      <c r="C41" s="71"/>
      <c r="D41" s="71"/>
      <c r="E41" s="71"/>
      <c r="F41" s="71"/>
      <c r="G41" s="71"/>
      <c r="H41" s="71"/>
      <c r="I41" s="71"/>
      <c r="J41" s="71"/>
      <c r="K41" s="71"/>
      <c r="M41" s="67">
        <f t="array" ref="M41">INDEX(CV1CF,$A41,1)</f>
        <v>0</v>
      </c>
      <c r="N41" s="71"/>
      <c r="O41" s="71"/>
      <c r="P41" s="71"/>
      <c r="Q41" s="71"/>
      <c r="R41" s="71"/>
      <c r="S41" s="71"/>
      <c r="T41" s="71"/>
      <c r="U41" s="71"/>
      <c r="V41" s="71"/>
    </row>
    <row r="42" spans="1:22" x14ac:dyDescent="0.25">
      <c r="A42" s="25">
        <v>37</v>
      </c>
      <c r="B42" s="67">
        <f t="array" ref="B42">INDEX(CV1SF,$A42,1)</f>
        <v>0</v>
      </c>
      <c r="C42" s="71"/>
      <c r="D42" s="71"/>
      <c r="E42" s="71"/>
      <c r="F42" s="71"/>
      <c r="G42" s="71"/>
      <c r="H42" s="71"/>
      <c r="I42" s="71"/>
      <c r="J42" s="71"/>
      <c r="K42" s="71"/>
      <c r="M42" s="67">
        <f t="array" ref="M42">INDEX(CV1CF,$A42,1)</f>
        <v>0</v>
      </c>
      <c r="N42" s="71"/>
      <c r="O42" s="71"/>
      <c r="P42" s="71"/>
      <c r="Q42" s="71"/>
      <c r="R42" s="71"/>
      <c r="S42" s="71"/>
      <c r="T42" s="71"/>
      <c r="U42" s="71"/>
      <c r="V42" s="71"/>
    </row>
    <row r="43" spans="1:22" x14ac:dyDescent="0.25">
      <c r="A43" s="25">
        <v>38</v>
      </c>
      <c r="B43" s="67">
        <f t="array" ref="B43">INDEX(CV1SF,$A43,1)</f>
        <v>0</v>
      </c>
      <c r="C43" s="72"/>
      <c r="D43" s="72"/>
      <c r="E43" s="72"/>
      <c r="F43" s="72"/>
      <c r="G43" s="72"/>
      <c r="H43" s="72"/>
      <c r="I43" s="72"/>
      <c r="J43" s="72"/>
      <c r="K43" s="71"/>
      <c r="M43" s="67">
        <f t="array" ref="M43">INDEX(CV1CF,$A43,1)</f>
        <v>0</v>
      </c>
      <c r="N43" s="72"/>
      <c r="O43" s="72"/>
      <c r="P43" s="72"/>
      <c r="Q43" s="72"/>
      <c r="R43" s="72"/>
      <c r="S43" s="72"/>
      <c r="T43" s="72"/>
      <c r="U43" s="72"/>
      <c r="V43" s="71"/>
    </row>
    <row r="44" spans="1:22" x14ac:dyDescent="0.25">
      <c r="A44" s="25">
        <v>39</v>
      </c>
      <c r="B44" s="67">
        <f t="array" ref="B44">INDEX(CV1SF,$A44,1)</f>
        <v>0</v>
      </c>
      <c r="C44" s="71"/>
      <c r="D44" s="71"/>
      <c r="E44" s="71"/>
      <c r="F44" s="71"/>
      <c r="G44" s="71"/>
      <c r="H44" s="71"/>
      <c r="I44" s="71"/>
      <c r="J44" s="71"/>
      <c r="K44" s="71"/>
      <c r="M44" s="67">
        <f t="array" ref="M44">INDEX(CV1CF,$A44,1)</f>
        <v>0</v>
      </c>
      <c r="N44" s="71"/>
      <c r="O44" s="71"/>
      <c r="P44" s="71"/>
      <c r="Q44" s="71"/>
      <c r="R44" s="71"/>
      <c r="S44" s="71"/>
      <c r="T44" s="71"/>
      <c r="U44" s="71"/>
      <c r="V44" s="71"/>
    </row>
    <row r="45" spans="1:22" x14ac:dyDescent="0.25">
      <c r="A45" s="25">
        <v>40</v>
      </c>
      <c r="B45" s="67">
        <f t="array" ref="B45">INDEX(CV1SF,$A45,1)</f>
        <v>0</v>
      </c>
      <c r="C45" s="71"/>
      <c r="D45" s="71"/>
      <c r="E45" s="71"/>
      <c r="F45" s="71"/>
      <c r="G45" s="71"/>
      <c r="H45" s="71"/>
      <c r="I45" s="71"/>
      <c r="J45" s="71"/>
      <c r="K45" s="71"/>
      <c r="M45" s="67">
        <f t="array" ref="M45">INDEX(CV1CF,$A45,1)</f>
        <v>0</v>
      </c>
      <c r="N45" s="71"/>
      <c r="O45" s="71"/>
      <c r="P45" s="71"/>
      <c r="Q45" s="71"/>
      <c r="R45" s="71"/>
      <c r="S45" s="71"/>
      <c r="T45" s="71"/>
      <c r="U45" s="71"/>
      <c r="V45" s="71"/>
    </row>
    <row r="46" spans="1:22" x14ac:dyDescent="0.25">
      <c r="A46" s="25">
        <v>41</v>
      </c>
      <c r="B46" s="67">
        <f t="array" ref="B46">INDEX(CV1SF,$A46,1)</f>
        <v>0</v>
      </c>
      <c r="C46" s="71"/>
      <c r="D46" s="71"/>
      <c r="E46" s="71"/>
      <c r="F46" s="71"/>
      <c r="G46" s="71"/>
      <c r="H46" s="71"/>
      <c r="I46" s="71"/>
      <c r="J46" s="71"/>
      <c r="K46" s="71"/>
      <c r="M46" s="67">
        <f t="array" ref="M46">INDEX(CV1CF,$A46,1)</f>
        <v>0</v>
      </c>
      <c r="N46" s="71"/>
      <c r="O46" s="71"/>
      <c r="P46" s="71"/>
      <c r="Q46" s="71"/>
      <c r="R46" s="71"/>
      <c r="S46" s="71"/>
      <c r="T46" s="71"/>
      <c r="U46" s="71"/>
      <c r="V46" s="71"/>
    </row>
    <row r="47" spans="1:22" x14ac:dyDescent="0.25">
      <c r="A47" s="25">
        <v>42</v>
      </c>
      <c r="B47" s="67">
        <f t="array" ref="B47">INDEX(CV1SF,$A47,1)</f>
        <v>0</v>
      </c>
      <c r="C47" s="71"/>
      <c r="D47" s="71"/>
      <c r="E47" s="71"/>
      <c r="F47" s="71"/>
      <c r="G47" s="71"/>
      <c r="H47" s="71"/>
      <c r="I47" s="71"/>
      <c r="J47" s="71"/>
      <c r="K47" s="71"/>
      <c r="M47" s="67">
        <f t="array" ref="M47">INDEX(CV1CF,$A47,1)</f>
        <v>0</v>
      </c>
      <c r="N47" s="71"/>
      <c r="O47" s="71"/>
      <c r="P47" s="71"/>
      <c r="Q47" s="71"/>
      <c r="R47" s="71"/>
      <c r="S47" s="71"/>
      <c r="T47" s="71"/>
      <c r="U47" s="71"/>
      <c r="V47" s="71"/>
    </row>
    <row r="48" spans="1:22" x14ac:dyDescent="0.25">
      <c r="A48" s="25">
        <v>43</v>
      </c>
      <c r="B48" s="67">
        <f t="array" ref="B48">INDEX(CV1SF,$A48,1)</f>
        <v>0</v>
      </c>
      <c r="C48" s="71"/>
      <c r="D48" s="71"/>
      <c r="E48" s="71"/>
      <c r="F48" s="71"/>
      <c r="G48" s="71"/>
      <c r="H48" s="71"/>
      <c r="I48" s="71"/>
      <c r="J48" s="71"/>
      <c r="K48" s="71"/>
      <c r="M48" s="67">
        <f t="array" ref="M48">INDEX(CV1CF,$A48,1)</f>
        <v>0</v>
      </c>
      <c r="N48" s="71"/>
      <c r="O48" s="71"/>
      <c r="P48" s="71"/>
      <c r="Q48" s="71"/>
      <c r="R48" s="71"/>
      <c r="S48" s="71"/>
      <c r="T48" s="71"/>
      <c r="U48" s="71"/>
      <c r="V48" s="71"/>
    </row>
    <row r="49" spans="1:22" x14ac:dyDescent="0.25">
      <c r="A49" s="25">
        <v>44</v>
      </c>
      <c r="B49" s="67">
        <f t="array" ref="B49">INDEX(CV1SF,$A49,1)</f>
        <v>0</v>
      </c>
      <c r="C49" s="71"/>
      <c r="D49" s="71"/>
      <c r="E49" s="71"/>
      <c r="F49" s="71"/>
      <c r="G49" s="71"/>
      <c r="H49" s="71"/>
      <c r="I49" s="71"/>
      <c r="J49" s="71"/>
      <c r="K49" s="71"/>
      <c r="M49" s="67">
        <f t="array" ref="M49">INDEX(CV1CF,$A49,1)</f>
        <v>0</v>
      </c>
      <c r="N49" s="71"/>
      <c r="O49" s="71"/>
      <c r="P49" s="71"/>
      <c r="Q49" s="71"/>
      <c r="R49" s="71"/>
      <c r="S49" s="71"/>
      <c r="T49" s="71"/>
      <c r="U49" s="71"/>
      <c r="V49" s="71"/>
    </row>
    <row r="50" spans="1:22" x14ac:dyDescent="0.25">
      <c r="A50" s="25">
        <v>45</v>
      </c>
      <c r="B50" s="67">
        <f t="array" ref="B50">INDEX(CV1SF,$A50,1)</f>
        <v>0</v>
      </c>
      <c r="C50" s="71"/>
      <c r="D50" s="71"/>
      <c r="E50" s="71"/>
      <c r="F50" s="71"/>
      <c r="G50" s="71"/>
      <c r="H50" s="71"/>
      <c r="I50" s="71"/>
      <c r="J50" s="71"/>
      <c r="K50" s="71"/>
      <c r="M50" s="67">
        <f t="array" ref="M50">INDEX(CV1CF,$A50,1)</f>
        <v>0</v>
      </c>
      <c r="N50" s="71"/>
      <c r="O50" s="71"/>
      <c r="P50" s="71"/>
      <c r="Q50" s="71"/>
      <c r="R50" s="71"/>
      <c r="S50" s="71"/>
      <c r="T50" s="71"/>
      <c r="U50" s="71"/>
      <c r="V50" s="71"/>
    </row>
    <row r="51" spans="1:22" x14ac:dyDescent="0.25">
      <c r="A51" s="25">
        <v>46</v>
      </c>
      <c r="B51" s="67">
        <f t="array" ref="B51">INDEX(CV1SF,$A51,1)</f>
        <v>0</v>
      </c>
      <c r="C51" s="71"/>
      <c r="D51" s="71"/>
      <c r="E51" s="71"/>
      <c r="F51" s="71"/>
      <c r="G51" s="71"/>
      <c r="H51" s="71"/>
      <c r="I51" s="71"/>
      <c r="J51" s="71"/>
      <c r="K51" s="71"/>
      <c r="M51" s="67">
        <f t="array" ref="M51">INDEX(CV1CF,$A51,1)</f>
        <v>0</v>
      </c>
      <c r="N51" s="71"/>
      <c r="O51" s="71"/>
      <c r="P51" s="71"/>
      <c r="Q51" s="71"/>
      <c r="R51" s="71"/>
      <c r="S51" s="71"/>
      <c r="T51" s="71"/>
      <c r="U51" s="71"/>
      <c r="V51" s="71"/>
    </row>
    <row r="52" spans="1:22" x14ac:dyDescent="0.25">
      <c r="A52" s="25">
        <v>47</v>
      </c>
      <c r="B52" s="67">
        <f t="array" ref="B52">INDEX(CV1SF,$A52,1)</f>
        <v>0</v>
      </c>
      <c r="C52" s="71"/>
      <c r="D52" s="71"/>
      <c r="E52" s="71"/>
      <c r="F52" s="71"/>
      <c r="G52" s="71"/>
      <c r="H52" s="71"/>
      <c r="I52" s="71"/>
      <c r="J52" s="71"/>
      <c r="K52" s="71"/>
      <c r="M52" s="67">
        <f t="array" ref="M52">INDEX(CV1CF,$A52,1)</f>
        <v>0</v>
      </c>
      <c r="N52" s="71"/>
      <c r="O52" s="71"/>
      <c r="P52" s="71"/>
      <c r="Q52" s="71"/>
      <c r="R52" s="71"/>
      <c r="S52" s="71"/>
      <c r="T52" s="71"/>
      <c r="U52" s="71"/>
      <c r="V52" s="71"/>
    </row>
    <row r="53" spans="1:22" x14ac:dyDescent="0.25">
      <c r="A53" s="25">
        <v>48</v>
      </c>
      <c r="B53" s="67">
        <f t="array" ref="B53">INDEX(CV1SF,$A53,1)</f>
        <v>0</v>
      </c>
      <c r="C53" s="71"/>
      <c r="D53" s="71"/>
      <c r="E53" s="71"/>
      <c r="F53" s="71"/>
      <c r="G53" s="71"/>
      <c r="H53" s="71"/>
      <c r="I53" s="71"/>
      <c r="J53" s="71"/>
      <c r="K53" s="71"/>
      <c r="M53" s="67">
        <f t="array" ref="M53">INDEX(CV1CF,$A53,1)</f>
        <v>0</v>
      </c>
      <c r="N53" s="71"/>
      <c r="O53" s="71"/>
      <c r="P53" s="71"/>
      <c r="Q53" s="71"/>
      <c r="R53" s="71"/>
      <c r="S53" s="71"/>
      <c r="T53" s="71"/>
      <c r="U53" s="71"/>
      <c r="V53" s="71"/>
    </row>
    <row r="54" spans="1:22" x14ac:dyDescent="0.25">
      <c r="A54" s="25">
        <v>49</v>
      </c>
      <c r="B54" s="67">
        <f t="array" ref="B54">INDEX(CV1SF,$A54,1)</f>
        <v>0</v>
      </c>
      <c r="C54" s="71"/>
      <c r="D54" s="71"/>
      <c r="E54" s="71"/>
      <c r="F54" s="71"/>
      <c r="G54" s="71"/>
      <c r="H54" s="71"/>
      <c r="I54" s="71"/>
      <c r="J54" s="71"/>
      <c r="K54" s="71"/>
      <c r="M54" s="67">
        <f t="array" ref="M54">INDEX(CV1CF,$A54,1)</f>
        <v>0</v>
      </c>
      <c r="N54" s="71"/>
      <c r="O54" s="71"/>
      <c r="P54" s="71"/>
      <c r="Q54" s="71"/>
      <c r="R54" s="71"/>
      <c r="S54" s="71"/>
      <c r="T54" s="71"/>
      <c r="U54" s="71"/>
      <c r="V54" s="71"/>
    </row>
    <row r="55" spans="1:22" x14ac:dyDescent="0.25">
      <c r="A55" s="25">
        <v>50</v>
      </c>
      <c r="B55" s="67">
        <f t="array" ref="B55">INDEX(CV1SF,$A55,1)</f>
        <v>0</v>
      </c>
      <c r="C55" s="71"/>
      <c r="D55" s="71"/>
      <c r="E55" s="71"/>
      <c r="F55" s="71"/>
      <c r="G55" s="71"/>
      <c r="H55" s="71"/>
      <c r="I55" s="71"/>
      <c r="J55" s="71"/>
      <c r="K55" s="71"/>
      <c r="M55" s="67">
        <f t="array" ref="M55">INDEX(CV1CF,$A55,1)</f>
        <v>0</v>
      </c>
      <c r="N55" s="71"/>
      <c r="O55" s="71"/>
      <c r="P55" s="71"/>
      <c r="Q55" s="71"/>
      <c r="R55" s="71"/>
      <c r="S55" s="71"/>
      <c r="T55" s="71"/>
      <c r="U55" s="71"/>
      <c r="V55" s="71"/>
    </row>
    <row r="56" spans="1:22" x14ac:dyDescent="0.25">
      <c r="B56" s="73"/>
      <c r="M56" s="73"/>
    </row>
    <row r="59" spans="1:22" x14ac:dyDescent="0.25">
      <c r="B59" s="74" t="str">
        <f>Fechas!$C$59</f>
        <v>2º ÉPOCA: CICLOS LARGOS E INTERMEDIOS SIN FUNG.</v>
      </c>
      <c r="C59" s="36"/>
      <c r="D59" s="36"/>
      <c r="E59" s="36"/>
      <c r="F59" s="36"/>
      <c r="G59" s="36"/>
      <c r="H59" s="36"/>
      <c r="I59" s="36"/>
      <c r="J59" s="36"/>
      <c r="K59" s="37"/>
      <c r="M59" s="75" t="str">
        <f>Fechas!$K$59</f>
        <v>2º ÉPOCA: CICLOS LARGOS E INTERMEDIOS CON FUNG.</v>
      </c>
      <c r="N59" s="39"/>
      <c r="O59" s="39"/>
      <c r="P59" s="39"/>
      <c r="Q59" s="39"/>
      <c r="R59" s="39"/>
      <c r="S59" s="39"/>
      <c r="T59" s="39"/>
      <c r="U59" s="39"/>
      <c r="V59" s="40"/>
    </row>
    <row r="60" spans="1:22" ht="30" x14ac:dyDescent="0.25">
      <c r="B60" s="64" t="str">
        <f t="shared" ref="B60:J60" si="0">B$5</f>
        <v>Cultivar</v>
      </c>
      <c r="C60" s="65" t="str">
        <f t="shared" si="0"/>
        <v>Helada</v>
      </c>
      <c r="D60" s="65" t="str">
        <f t="shared" si="0"/>
        <v>Vuelco</v>
      </c>
      <c r="E60" s="65" t="str">
        <f t="shared" si="0"/>
        <v>Desgrane</v>
      </c>
      <c r="F60" s="65" t="str">
        <f t="shared" si="0"/>
        <v>Altura</v>
      </c>
      <c r="G60" s="65" t="str">
        <f t="shared" si="0"/>
        <v xml:space="preserve">Aspecto </v>
      </c>
      <c r="H60" s="66" t="str">
        <f t="shared" si="0"/>
        <v>Peso hectolítrico</v>
      </c>
      <c r="I60" s="66" t="str">
        <f t="shared" si="0"/>
        <v>Peso de 1000 granos</v>
      </c>
      <c r="J60" s="66" t="str">
        <f t="shared" si="0"/>
        <v>Proteina en grano</v>
      </c>
      <c r="K60" s="24" t="s">
        <v>182</v>
      </c>
      <c r="M60" s="64" t="str">
        <f t="shared" ref="M60:U60" si="1">M$5</f>
        <v>Cultivar</v>
      </c>
      <c r="N60" s="65" t="str">
        <f t="shared" si="1"/>
        <v>Helada</v>
      </c>
      <c r="O60" s="65" t="str">
        <f t="shared" si="1"/>
        <v>Vuelco</v>
      </c>
      <c r="P60" s="65" t="str">
        <f t="shared" si="1"/>
        <v>Desgrane</v>
      </c>
      <c r="Q60" s="65" t="str">
        <f t="shared" si="1"/>
        <v>Altura</v>
      </c>
      <c r="R60" s="65" t="str">
        <f t="shared" si="1"/>
        <v xml:space="preserve">Aspecto </v>
      </c>
      <c r="S60" s="66" t="str">
        <f t="shared" si="1"/>
        <v>Peso hectolítrico</v>
      </c>
      <c r="T60" s="66" t="str">
        <f t="shared" si="1"/>
        <v>Peso de 1000 granos</v>
      </c>
      <c r="U60" s="66" t="str">
        <f t="shared" si="1"/>
        <v>Proteina en grano</v>
      </c>
      <c r="V60" s="24" t="s">
        <v>182</v>
      </c>
    </row>
    <row r="61" spans="1:22" x14ac:dyDescent="0.25">
      <c r="A61" s="25">
        <v>1</v>
      </c>
      <c r="B61" s="67" t="str">
        <f t="array" ref="B61">INDEX(CV2SF,$A61,1)</f>
        <v>ACA 602</v>
      </c>
      <c r="C61" s="26"/>
      <c r="D61" s="26"/>
      <c r="E61" s="26"/>
      <c r="F61" s="76">
        <v>75</v>
      </c>
      <c r="G61" s="76"/>
      <c r="H61" s="76">
        <v>76.400000000000006</v>
      </c>
      <c r="I61" s="26"/>
      <c r="J61" s="26"/>
      <c r="K61" s="26"/>
      <c r="M61" s="67" t="str">
        <f t="array" ref="M61">INDEX(CV2CF,$A61,1)</f>
        <v>ACA 602</v>
      </c>
      <c r="N61" s="26"/>
      <c r="O61" s="26"/>
      <c r="P61" s="26"/>
      <c r="Q61" s="340">
        <v>68.133333333333326</v>
      </c>
      <c r="R61" s="341"/>
      <c r="S61" s="342">
        <v>73.95</v>
      </c>
      <c r="T61" s="342">
        <v>34.255555555555553</v>
      </c>
      <c r="U61" s="26"/>
      <c r="V61" s="26"/>
    </row>
    <row r="62" spans="1:22" x14ac:dyDescent="0.25">
      <c r="A62" s="25">
        <v>2</v>
      </c>
      <c r="B62" s="67" t="str">
        <f t="array" ref="B62">INDEX(CV2SF,$A62,1)</f>
        <v>ACA 604</v>
      </c>
      <c r="C62" s="26"/>
      <c r="D62" s="26"/>
      <c r="E62" s="26"/>
      <c r="F62" s="69">
        <v>77</v>
      </c>
      <c r="G62" s="76"/>
      <c r="H62" s="76">
        <v>73.550000000000011</v>
      </c>
      <c r="I62" s="26"/>
      <c r="J62" s="26"/>
      <c r="K62" s="26"/>
      <c r="M62" s="67" t="str">
        <f t="array" ref="M62">INDEX(CV2CF,$A62,1)</f>
        <v>ACA 604</v>
      </c>
      <c r="N62" s="26"/>
      <c r="O62" s="26"/>
      <c r="P62" s="26"/>
      <c r="Q62" s="337">
        <v>75.2</v>
      </c>
      <c r="R62" s="338"/>
      <c r="S62" s="339">
        <v>68.883333333333326</v>
      </c>
      <c r="T62" s="339">
        <v>36.229044834307992</v>
      </c>
      <c r="U62" s="26"/>
      <c r="V62" s="26"/>
    </row>
    <row r="63" spans="1:22" x14ac:dyDescent="0.25">
      <c r="A63" s="25">
        <v>3</v>
      </c>
      <c r="B63" s="67" t="str">
        <f t="array" ref="B63">INDEX(CV2SF,$A63,1)</f>
        <v xml:space="preserve"> SAUCE</v>
      </c>
      <c r="C63" s="26"/>
      <c r="D63" s="26"/>
      <c r="E63" s="26"/>
      <c r="F63" s="69">
        <v>70</v>
      </c>
      <c r="G63" s="76"/>
      <c r="H63" s="76">
        <v>75.800000000000011</v>
      </c>
      <c r="I63" s="26"/>
      <c r="J63" s="26"/>
      <c r="K63" s="26"/>
      <c r="M63" s="67" t="str">
        <f t="array" ref="M63">INDEX(CV2CF,$A63,1)</f>
        <v xml:space="preserve"> SAUCE</v>
      </c>
      <c r="N63" s="26"/>
      <c r="O63" s="26"/>
      <c r="P63" s="26"/>
      <c r="Q63" s="337">
        <v>60.800000000000004</v>
      </c>
      <c r="R63" s="338"/>
      <c r="S63" s="339">
        <v>66.083333333333329</v>
      </c>
      <c r="T63" s="339">
        <v>30.731384015594539</v>
      </c>
      <c r="U63" s="26"/>
      <c r="V63" s="26"/>
    </row>
    <row r="64" spans="1:22" x14ac:dyDescent="0.25">
      <c r="A64" s="25">
        <v>4</v>
      </c>
      <c r="B64" s="67" t="str">
        <f t="array" ref="B64">INDEX(CV2SF,$A64,1)</f>
        <v>GUAYABO</v>
      </c>
      <c r="C64" s="26"/>
      <c r="D64" s="26"/>
      <c r="E64" s="26"/>
      <c r="F64" s="69">
        <v>79</v>
      </c>
      <c r="G64" s="76"/>
      <c r="H64" s="76">
        <v>75.150000000000006</v>
      </c>
      <c r="I64" s="26"/>
      <c r="J64" s="26"/>
      <c r="K64" s="26"/>
      <c r="M64" s="67" t="str">
        <f t="array" ref="M64">INDEX(CV2CF,$A64,1)</f>
        <v>GUAYABO</v>
      </c>
      <c r="N64" s="26"/>
      <c r="O64" s="26"/>
      <c r="P64" s="26"/>
      <c r="Q64" s="338">
        <v>66.066666666666677</v>
      </c>
      <c r="R64" s="338"/>
      <c r="S64" s="338">
        <v>69.916666666666671</v>
      </c>
      <c r="T64" s="338">
        <v>25.470370370370365</v>
      </c>
      <c r="U64" s="26"/>
      <c r="V64" s="26"/>
    </row>
    <row r="65" spans="1:22" x14ac:dyDescent="0.25">
      <c r="A65" s="25">
        <v>5</v>
      </c>
      <c r="B65" s="67" t="str">
        <f t="array" ref="B65">INDEX(CV2SF,$A65,1)</f>
        <v>Klein Cien años</v>
      </c>
      <c r="C65" s="26"/>
      <c r="D65" s="26"/>
      <c r="E65" s="26"/>
      <c r="F65" s="69">
        <v>74</v>
      </c>
      <c r="G65" s="76"/>
      <c r="H65" s="76">
        <v>74.599999999999994</v>
      </c>
      <c r="I65" s="26"/>
      <c r="J65" s="26"/>
      <c r="K65" s="26"/>
      <c r="M65" s="67" t="str">
        <f t="array" ref="M65">INDEX(CV2CF,$A65,1)</f>
        <v>Klein Cien años</v>
      </c>
      <c r="N65" s="26"/>
      <c r="O65" s="26"/>
      <c r="P65" s="26"/>
      <c r="Q65" s="338">
        <v>66.8</v>
      </c>
      <c r="R65" s="338"/>
      <c r="S65" s="338">
        <v>66.583333333333329</v>
      </c>
      <c r="T65" s="338">
        <v>33.406237816764133</v>
      </c>
      <c r="U65" s="26"/>
      <c r="V65" s="26"/>
    </row>
    <row r="66" spans="1:22" x14ac:dyDescent="0.25">
      <c r="A66" s="25">
        <v>6</v>
      </c>
      <c r="B66" s="67" t="str">
        <f t="array" ref="B66">INDEX(CV2SF,$A66,1)</f>
        <v>Klein Geminis</v>
      </c>
      <c r="C66" s="26"/>
      <c r="D66" s="26"/>
      <c r="E66" s="26"/>
      <c r="F66" s="69">
        <v>74</v>
      </c>
      <c r="G66" s="76"/>
      <c r="H66" s="76">
        <v>73.650000000000006</v>
      </c>
      <c r="I66" s="26"/>
      <c r="J66" s="26"/>
      <c r="K66" s="26"/>
      <c r="M66" s="67" t="str">
        <f t="array" ref="M66">INDEX(CV2CF,$A66,1)</f>
        <v>Klein Geminis</v>
      </c>
      <c r="N66" s="26"/>
      <c r="O66" s="26"/>
      <c r="P66" s="26"/>
      <c r="Q66" s="338">
        <v>68.133333333333326</v>
      </c>
      <c r="R66" s="338"/>
      <c r="S66" s="338">
        <v>61.800000000000004</v>
      </c>
      <c r="T66" s="338">
        <v>31.084990253411306</v>
      </c>
      <c r="U66" s="26"/>
      <c r="V66" s="26"/>
    </row>
    <row r="67" spans="1:22" x14ac:dyDescent="0.25">
      <c r="A67" s="25">
        <v>7</v>
      </c>
      <c r="B67" s="67" t="str">
        <f t="array" ref="B67">INDEX(CV2SF,$A67,1)</f>
        <v>Klein Minerva</v>
      </c>
      <c r="C67" s="26"/>
      <c r="D67" s="26"/>
      <c r="E67" s="26"/>
      <c r="F67" s="69">
        <v>70</v>
      </c>
      <c r="G67" s="76"/>
      <c r="H67" s="76">
        <v>78.3</v>
      </c>
      <c r="I67" s="26"/>
      <c r="J67" s="26"/>
      <c r="K67" s="26"/>
      <c r="M67" s="67" t="str">
        <f t="array" ref="M67">INDEX(CV2CF,$A67,1)</f>
        <v>Klein Minerva</v>
      </c>
      <c r="N67" s="26"/>
      <c r="O67" s="26"/>
      <c r="P67" s="26"/>
      <c r="Q67" s="338">
        <v>74.600000000000009</v>
      </c>
      <c r="R67" s="338"/>
      <c r="S67" s="338">
        <v>65.516666666666666</v>
      </c>
      <c r="T67" s="338">
        <v>33.340935672514618</v>
      </c>
      <c r="U67" s="26"/>
      <c r="V67" s="26"/>
    </row>
    <row r="68" spans="1:22" x14ac:dyDescent="0.25">
      <c r="A68" s="25">
        <v>8</v>
      </c>
      <c r="B68" s="67">
        <f t="array" ref="B68">INDEX(CV2SF,$A68,1)</f>
        <v>0</v>
      </c>
      <c r="C68" s="26"/>
      <c r="D68" s="26"/>
      <c r="E68" s="26"/>
      <c r="F68" s="69"/>
      <c r="G68" s="76"/>
      <c r="H68" s="76"/>
      <c r="I68" s="26"/>
      <c r="J68" s="26"/>
      <c r="K68" s="26"/>
      <c r="M68" s="67">
        <f t="array" ref="M68">INDEX(CV2CF,$A68,1)</f>
        <v>0</v>
      </c>
      <c r="N68" s="26"/>
      <c r="O68" s="26"/>
      <c r="P68" s="26"/>
      <c r="Q68" s="26"/>
      <c r="R68" s="26"/>
      <c r="S68" s="26"/>
      <c r="T68" s="26"/>
      <c r="U68" s="26"/>
      <c r="V68" s="26"/>
    </row>
    <row r="69" spans="1:22" x14ac:dyDescent="0.25">
      <c r="A69" s="25">
        <v>9</v>
      </c>
      <c r="B69" s="67">
        <f t="array" ref="B69">INDEX(CV2SF,$A69,1)</f>
        <v>0</v>
      </c>
      <c r="C69" s="26"/>
      <c r="D69" s="26"/>
      <c r="E69" s="26"/>
      <c r="F69" s="69"/>
      <c r="G69" s="76"/>
      <c r="H69" s="76"/>
      <c r="I69" s="26"/>
      <c r="J69" s="26"/>
      <c r="K69" s="26"/>
      <c r="M69" s="67">
        <f t="array" ref="M69">INDEX(CV2CF,$A69,1)</f>
        <v>0</v>
      </c>
      <c r="N69" s="26"/>
      <c r="O69" s="26"/>
      <c r="P69" s="26"/>
      <c r="Q69" s="26"/>
      <c r="R69" s="26"/>
      <c r="S69" s="26"/>
      <c r="T69" s="26"/>
      <c r="U69" s="26"/>
      <c r="V69" s="26"/>
    </row>
    <row r="70" spans="1:22" x14ac:dyDescent="0.25">
      <c r="A70" s="25">
        <v>10</v>
      </c>
      <c r="B70" s="67">
        <f t="array" ref="B70">INDEX(CV2SF,$A70,1)</f>
        <v>0</v>
      </c>
      <c r="C70" s="26"/>
      <c r="D70" s="26"/>
      <c r="E70" s="26"/>
      <c r="F70" s="69"/>
      <c r="G70" s="76"/>
      <c r="H70" s="76"/>
      <c r="I70" s="26"/>
      <c r="J70" s="26"/>
      <c r="K70" s="26"/>
      <c r="M70" s="67">
        <f t="array" ref="M70">INDEX(CV2CF,$A70,1)</f>
        <v>0</v>
      </c>
      <c r="N70" s="26"/>
      <c r="O70" s="26"/>
      <c r="P70" s="26"/>
      <c r="Q70" s="26"/>
      <c r="R70" s="26"/>
      <c r="S70" s="26"/>
      <c r="T70" s="26"/>
      <c r="U70" s="26"/>
      <c r="V70" s="26"/>
    </row>
    <row r="71" spans="1:22" x14ac:dyDescent="0.25">
      <c r="A71" s="25">
        <v>11</v>
      </c>
      <c r="B71" s="67">
        <f t="array" ref="B71">INDEX(CV2SF,$A71,1)</f>
        <v>0</v>
      </c>
      <c r="C71" s="26"/>
      <c r="D71" s="26"/>
      <c r="E71" s="26"/>
      <c r="F71" s="69"/>
      <c r="G71" s="76"/>
      <c r="H71" s="76"/>
      <c r="I71" s="26"/>
      <c r="J71" s="26"/>
      <c r="K71" s="26"/>
      <c r="M71" s="67">
        <f t="array" ref="M71">INDEX(CV2CF,$A71,1)</f>
        <v>0</v>
      </c>
      <c r="N71" s="26"/>
      <c r="O71" s="26"/>
      <c r="P71" s="26"/>
      <c r="Q71" s="26"/>
      <c r="R71" s="26"/>
      <c r="S71" s="26"/>
      <c r="T71" s="26"/>
      <c r="U71" s="26"/>
      <c r="V71" s="26"/>
    </row>
    <row r="72" spans="1:22" x14ac:dyDescent="0.25">
      <c r="A72" s="25">
        <v>12</v>
      </c>
      <c r="B72" s="67">
        <f t="array" ref="B72">INDEX(CV2SF,$A72,1)</f>
        <v>0</v>
      </c>
      <c r="C72" s="26"/>
      <c r="D72" s="26"/>
      <c r="E72" s="26"/>
      <c r="F72" s="69"/>
      <c r="G72" s="76"/>
      <c r="H72" s="76"/>
      <c r="I72" s="26"/>
      <c r="J72" s="26"/>
      <c r="K72" s="26"/>
      <c r="M72" s="67">
        <f t="array" ref="M72">INDEX(CV2CF,$A72,1)</f>
        <v>0</v>
      </c>
      <c r="N72" s="26"/>
      <c r="O72" s="26"/>
      <c r="P72" s="26"/>
      <c r="Q72" s="26"/>
      <c r="R72" s="26"/>
      <c r="S72" s="26"/>
      <c r="T72" s="26"/>
      <c r="U72" s="26"/>
      <c r="V72" s="26"/>
    </row>
    <row r="73" spans="1:22" x14ac:dyDescent="0.25">
      <c r="A73" s="25">
        <v>13</v>
      </c>
      <c r="B73" s="67">
        <f t="array" ref="B73">INDEX(CV2SF,$A73,1)</f>
        <v>0</v>
      </c>
      <c r="C73" s="26"/>
      <c r="D73" s="26"/>
      <c r="E73" s="26"/>
      <c r="F73" s="69"/>
      <c r="G73" s="76"/>
      <c r="H73" s="76"/>
      <c r="I73" s="26"/>
      <c r="J73" s="26"/>
      <c r="K73" s="26"/>
      <c r="M73" s="67">
        <f t="array" ref="M73">INDEX(CV2CF,$A73,1)</f>
        <v>0</v>
      </c>
      <c r="N73" s="26"/>
      <c r="O73" s="26"/>
      <c r="P73" s="26"/>
      <c r="Q73" s="26"/>
      <c r="R73" s="26"/>
      <c r="S73" s="26"/>
      <c r="T73" s="26"/>
      <c r="U73" s="26"/>
      <c r="V73" s="26"/>
    </row>
    <row r="74" spans="1:22" x14ac:dyDescent="0.25">
      <c r="A74" s="25">
        <v>14</v>
      </c>
      <c r="B74" s="67">
        <f t="array" ref="B74">INDEX(CV2SF,$A74,1)</f>
        <v>0</v>
      </c>
      <c r="C74" s="26"/>
      <c r="D74" s="26"/>
      <c r="E74" s="26"/>
      <c r="F74" s="69"/>
      <c r="G74" s="76"/>
      <c r="H74" s="76"/>
      <c r="I74" s="26"/>
      <c r="J74" s="26"/>
      <c r="K74" s="26"/>
      <c r="M74" s="67">
        <f t="array" ref="M74">INDEX(CV2CF,$A74,1)</f>
        <v>0</v>
      </c>
      <c r="N74" s="26"/>
      <c r="O74" s="26"/>
      <c r="P74" s="26"/>
      <c r="Q74" s="26"/>
      <c r="R74" s="26"/>
      <c r="S74" s="26"/>
      <c r="T74" s="26"/>
      <c r="U74" s="26"/>
      <c r="V74" s="26"/>
    </row>
    <row r="75" spans="1:22" x14ac:dyDescent="0.25">
      <c r="A75" s="25">
        <v>15</v>
      </c>
      <c r="B75" s="67">
        <f t="array" ref="B75">INDEX(CV2SF,$A75,1)</f>
        <v>0</v>
      </c>
      <c r="C75" s="26"/>
      <c r="D75" s="26"/>
      <c r="E75" s="26"/>
      <c r="F75" s="69"/>
      <c r="G75" s="76"/>
      <c r="H75" s="76"/>
      <c r="I75" s="26"/>
      <c r="J75" s="26"/>
      <c r="K75" s="26"/>
      <c r="M75" s="67">
        <f t="array" ref="M75">INDEX(CV2CF,$A75,1)</f>
        <v>0</v>
      </c>
      <c r="N75" s="26"/>
      <c r="O75" s="26"/>
      <c r="P75" s="26"/>
      <c r="Q75" s="26"/>
      <c r="R75" s="26"/>
      <c r="S75" s="26"/>
      <c r="T75" s="26"/>
      <c r="U75" s="26"/>
      <c r="V75" s="26"/>
    </row>
    <row r="76" spans="1:22" x14ac:dyDescent="0.25">
      <c r="A76" s="25">
        <v>16</v>
      </c>
      <c r="B76" s="67">
        <f t="array" ref="B76">INDEX(CV2SF,$A76,1)</f>
        <v>0</v>
      </c>
      <c r="C76" s="26"/>
      <c r="D76" s="26"/>
      <c r="E76" s="26"/>
      <c r="F76" s="69"/>
      <c r="G76" s="76"/>
      <c r="H76" s="76"/>
      <c r="I76" s="26"/>
      <c r="J76" s="26"/>
      <c r="K76" s="26"/>
      <c r="M76" s="67">
        <f t="array" ref="M76">INDEX(CV2CF,$A76,1)</f>
        <v>0</v>
      </c>
      <c r="N76" s="26"/>
      <c r="O76" s="26"/>
      <c r="P76" s="26"/>
      <c r="Q76" s="26"/>
      <c r="R76" s="26"/>
      <c r="S76" s="26"/>
      <c r="T76" s="26"/>
      <c r="U76" s="26"/>
      <c r="V76" s="26"/>
    </row>
    <row r="77" spans="1:22" x14ac:dyDescent="0.25">
      <c r="A77" s="25">
        <v>17</v>
      </c>
      <c r="B77" s="67">
        <f t="array" ref="B77">INDEX(CV2SF,$A77,1)</f>
        <v>0</v>
      </c>
      <c r="C77" s="26"/>
      <c r="D77" s="26"/>
      <c r="E77" s="26"/>
      <c r="F77" s="69"/>
      <c r="G77" s="76"/>
      <c r="H77" s="76"/>
      <c r="I77" s="26"/>
      <c r="J77" s="26"/>
      <c r="K77" s="26"/>
      <c r="M77" s="67">
        <f t="array" ref="M77">INDEX(CV2CF,$A77,1)</f>
        <v>0</v>
      </c>
      <c r="N77" s="26"/>
      <c r="O77" s="26"/>
      <c r="P77" s="26"/>
      <c r="Q77" s="26"/>
      <c r="R77" s="26"/>
      <c r="S77" s="26"/>
      <c r="T77" s="26"/>
      <c r="U77" s="26"/>
      <c r="V77" s="26"/>
    </row>
    <row r="78" spans="1:22" x14ac:dyDescent="0.25">
      <c r="A78" s="25">
        <v>18</v>
      </c>
      <c r="B78" s="67">
        <f t="array" ref="B78">INDEX(CV2SF,$A78,1)</f>
        <v>0</v>
      </c>
      <c r="C78" s="26"/>
      <c r="D78" s="26"/>
      <c r="E78" s="26"/>
      <c r="F78" s="69"/>
      <c r="G78" s="76"/>
      <c r="H78" s="76"/>
      <c r="I78" s="26"/>
      <c r="J78" s="26"/>
      <c r="K78" s="26"/>
      <c r="M78" s="67">
        <f t="array" ref="M78">INDEX(CV2CF,$A78,1)</f>
        <v>0</v>
      </c>
      <c r="N78" s="26"/>
      <c r="O78" s="26"/>
      <c r="P78" s="26"/>
      <c r="Q78" s="26"/>
      <c r="R78" s="26"/>
      <c r="S78" s="26"/>
      <c r="T78" s="26"/>
      <c r="U78" s="26"/>
      <c r="V78" s="26"/>
    </row>
    <row r="79" spans="1:22" x14ac:dyDescent="0.25">
      <c r="A79" s="25">
        <v>19</v>
      </c>
      <c r="B79" s="67">
        <f t="array" ref="B79">INDEX(CV2SF,$A79,1)</f>
        <v>0</v>
      </c>
      <c r="C79" s="26"/>
      <c r="D79" s="26"/>
      <c r="E79" s="26"/>
      <c r="F79" s="69"/>
      <c r="G79" s="76"/>
      <c r="H79" s="76"/>
      <c r="I79" s="26"/>
      <c r="J79" s="26"/>
      <c r="K79" s="26"/>
      <c r="M79" s="67">
        <f t="array" ref="M79">INDEX(CV2CF,$A79,1)</f>
        <v>0</v>
      </c>
      <c r="N79" s="26"/>
      <c r="O79" s="26"/>
      <c r="P79" s="26"/>
      <c r="Q79" s="26"/>
      <c r="R79" s="26"/>
      <c r="S79" s="26"/>
      <c r="T79" s="26"/>
      <c r="U79" s="26"/>
      <c r="V79" s="26"/>
    </row>
    <row r="80" spans="1:22" x14ac:dyDescent="0.25">
      <c r="A80" s="25">
        <v>20</v>
      </c>
      <c r="B80" s="67">
        <f t="array" ref="B80">INDEX(CV2SF,$A80,1)</f>
        <v>0</v>
      </c>
      <c r="C80" s="26"/>
      <c r="D80" s="26"/>
      <c r="E80" s="26"/>
      <c r="F80" s="69"/>
      <c r="G80" s="76"/>
      <c r="H80" s="76"/>
      <c r="I80" s="26"/>
      <c r="J80" s="26"/>
      <c r="K80" s="26"/>
      <c r="M80" s="67">
        <f t="array" ref="M80">INDEX(CV2CF,$A80,1)</f>
        <v>0</v>
      </c>
      <c r="N80" s="26"/>
      <c r="O80" s="26"/>
      <c r="P80" s="26"/>
      <c r="Q80" s="26"/>
      <c r="R80" s="26"/>
      <c r="S80" s="26"/>
      <c r="T80" s="26"/>
      <c r="U80" s="26"/>
      <c r="V80" s="26"/>
    </row>
    <row r="81" spans="1:22" x14ac:dyDescent="0.25">
      <c r="A81" s="25">
        <v>21</v>
      </c>
      <c r="B81" s="67">
        <f t="array" ref="B81">INDEX(CV2SF,$A81,1)</f>
        <v>0</v>
      </c>
      <c r="C81" s="26"/>
      <c r="D81" s="26"/>
      <c r="E81" s="26"/>
      <c r="F81" s="69"/>
      <c r="G81" s="76"/>
      <c r="H81" s="76"/>
      <c r="I81" s="26"/>
      <c r="J81" s="26"/>
      <c r="K81" s="26"/>
      <c r="M81" s="67">
        <f t="array" ref="M81">INDEX(CV2CF,$A81,1)</f>
        <v>0</v>
      </c>
      <c r="N81" s="26"/>
      <c r="O81" s="26"/>
      <c r="P81" s="26"/>
      <c r="Q81" s="26"/>
      <c r="R81" s="26"/>
      <c r="S81" s="26"/>
      <c r="T81" s="26"/>
      <c r="U81" s="26"/>
      <c r="V81" s="26"/>
    </row>
    <row r="82" spans="1:22" x14ac:dyDescent="0.25">
      <c r="A82" s="25">
        <v>22</v>
      </c>
      <c r="B82" s="67">
        <f t="array" ref="B82">INDEX(CV2SF,$A82,1)</f>
        <v>0</v>
      </c>
      <c r="C82" s="26"/>
      <c r="D82" s="26"/>
      <c r="E82" s="26"/>
      <c r="F82" s="69"/>
      <c r="G82" s="76"/>
      <c r="H82" s="76"/>
      <c r="I82" s="26"/>
      <c r="J82" s="26"/>
      <c r="K82" s="26"/>
      <c r="M82" s="67">
        <f t="array" ref="M82">INDEX(CV2CF,$A82,1)</f>
        <v>0</v>
      </c>
      <c r="N82" s="26"/>
      <c r="O82" s="26"/>
      <c r="P82" s="26"/>
      <c r="Q82" s="26"/>
      <c r="R82" s="26"/>
      <c r="S82" s="26"/>
      <c r="T82" s="26"/>
      <c r="U82" s="26"/>
      <c r="V82" s="26"/>
    </row>
    <row r="83" spans="1:22" x14ac:dyDescent="0.25">
      <c r="A83" s="25">
        <v>23</v>
      </c>
      <c r="B83" s="67">
        <f t="array" ref="B83">INDEX(CV2SF,$A83,1)</f>
        <v>0</v>
      </c>
      <c r="C83" s="26"/>
      <c r="D83" s="26"/>
      <c r="E83" s="26"/>
      <c r="F83" s="69"/>
      <c r="G83" s="76"/>
      <c r="H83" s="76"/>
      <c r="I83" s="26"/>
      <c r="J83" s="26"/>
      <c r="K83" s="26"/>
      <c r="M83" s="67">
        <f t="array" ref="M83">INDEX(CV2CF,$A83,1)</f>
        <v>0</v>
      </c>
      <c r="N83" s="26"/>
      <c r="O83" s="26"/>
      <c r="P83" s="26"/>
      <c r="Q83" s="26"/>
      <c r="R83" s="26"/>
      <c r="S83" s="26"/>
      <c r="T83" s="26"/>
      <c r="U83" s="26"/>
      <c r="V83" s="26"/>
    </row>
    <row r="84" spans="1:22" x14ac:dyDescent="0.25">
      <c r="A84" s="25">
        <v>24</v>
      </c>
      <c r="B84" s="67">
        <f t="array" ref="B84">INDEX(CV2SF,$A84,1)</f>
        <v>0</v>
      </c>
      <c r="C84" s="26"/>
      <c r="D84" s="26"/>
      <c r="E84" s="26"/>
      <c r="F84" s="69"/>
      <c r="G84" s="76"/>
      <c r="H84" s="76"/>
      <c r="I84" s="26"/>
      <c r="J84" s="26"/>
      <c r="K84" s="26"/>
      <c r="M84" s="67">
        <f t="array" ref="M84">INDEX(CV2CF,$A84,1)</f>
        <v>0</v>
      </c>
      <c r="N84" s="26"/>
      <c r="O84" s="26"/>
      <c r="P84" s="26"/>
      <c r="Q84" s="26"/>
      <c r="R84" s="26"/>
      <c r="S84" s="26"/>
      <c r="T84" s="26"/>
      <c r="U84" s="26"/>
      <c r="V84" s="26"/>
    </row>
    <row r="85" spans="1:22" x14ac:dyDescent="0.25">
      <c r="A85" s="25">
        <v>25</v>
      </c>
      <c r="B85" s="67">
        <f t="array" ref="B85">INDEX(CV2SF,$A85,1)</f>
        <v>0</v>
      </c>
      <c r="C85" s="26"/>
      <c r="D85" s="26"/>
      <c r="E85" s="26"/>
      <c r="F85" s="69"/>
      <c r="G85" s="76"/>
      <c r="H85" s="76"/>
      <c r="I85" s="26"/>
      <c r="J85" s="26"/>
      <c r="K85" s="26"/>
      <c r="M85" s="67">
        <f t="array" ref="M85">INDEX(CV2CF,$A85,1)</f>
        <v>0</v>
      </c>
      <c r="N85" s="26"/>
      <c r="O85" s="26"/>
      <c r="P85" s="26"/>
      <c r="Q85" s="26"/>
      <c r="R85" s="26"/>
      <c r="S85" s="26"/>
      <c r="T85" s="26"/>
      <c r="U85" s="26"/>
      <c r="V85" s="26"/>
    </row>
    <row r="86" spans="1:22" x14ac:dyDescent="0.25">
      <c r="A86" s="25">
        <v>26</v>
      </c>
      <c r="B86" s="67">
        <f t="array" ref="B86">INDEX(CV2SF,$A86,1)</f>
        <v>0</v>
      </c>
      <c r="C86" s="26"/>
      <c r="D86" s="26"/>
      <c r="E86" s="26"/>
      <c r="F86" s="69"/>
      <c r="G86" s="70"/>
      <c r="H86" s="76"/>
      <c r="I86" s="26"/>
      <c r="J86" s="26"/>
      <c r="K86" s="26"/>
      <c r="M86" s="67">
        <f t="array" ref="M86">INDEX(CV2CF,$A86,1)</f>
        <v>0</v>
      </c>
      <c r="N86" s="26"/>
      <c r="O86" s="26"/>
      <c r="P86" s="26"/>
      <c r="Q86" s="26"/>
      <c r="R86" s="26"/>
      <c r="S86" s="26"/>
      <c r="T86" s="26"/>
      <c r="U86" s="26"/>
      <c r="V86" s="26"/>
    </row>
    <row r="87" spans="1:22" x14ac:dyDescent="0.25">
      <c r="A87" s="25">
        <v>27</v>
      </c>
      <c r="B87" s="67">
        <f t="array" ref="B87">INDEX(CV2SF,$A87,1)</f>
        <v>0</v>
      </c>
      <c r="C87" s="26"/>
      <c r="D87" s="26"/>
      <c r="E87" s="26"/>
      <c r="F87" s="69"/>
      <c r="G87" s="70"/>
      <c r="H87" s="76"/>
      <c r="I87" s="26"/>
      <c r="J87" s="26"/>
      <c r="K87" s="26"/>
      <c r="M87" s="67">
        <f t="array" ref="M87">INDEX(CV2CF,$A87,1)</f>
        <v>0</v>
      </c>
      <c r="N87" s="26"/>
      <c r="O87" s="26"/>
      <c r="P87" s="26"/>
      <c r="Q87" s="26"/>
      <c r="R87" s="26"/>
      <c r="S87" s="26"/>
      <c r="T87" s="26"/>
      <c r="U87" s="26"/>
      <c r="V87" s="26"/>
    </row>
    <row r="88" spans="1:22" x14ac:dyDescent="0.25">
      <c r="A88" s="25">
        <v>28</v>
      </c>
      <c r="B88" s="67">
        <f t="array" ref="B88">INDEX(CV2SF,$A88,1)</f>
        <v>0</v>
      </c>
      <c r="C88" s="26"/>
      <c r="D88" s="26"/>
      <c r="E88" s="26"/>
      <c r="F88" s="69"/>
      <c r="G88" s="70"/>
      <c r="H88" s="76"/>
      <c r="I88" s="26"/>
      <c r="J88" s="26"/>
      <c r="K88" s="26"/>
      <c r="M88" s="67">
        <f t="array" ref="M88">INDEX(CV2CF,$A88,1)</f>
        <v>0</v>
      </c>
      <c r="N88" s="26"/>
      <c r="O88" s="26"/>
      <c r="P88" s="26"/>
      <c r="Q88" s="26"/>
      <c r="R88" s="26"/>
      <c r="S88" s="26"/>
      <c r="T88" s="26"/>
      <c r="U88" s="26"/>
      <c r="V88" s="26"/>
    </row>
    <row r="89" spans="1:22" x14ac:dyDescent="0.25">
      <c r="A89" s="25">
        <v>29</v>
      </c>
      <c r="B89" s="67">
        <f t="array" ref="B89">INDEX(CV2SF,$A89,1)</f>
        <v>0</v>
      </c>
      <c r="C89" s="26"/>
      <c r="D89" s="26"/>
      <c r="E89" s="26"/>
      <c r="F89" s="69"/>
      <c r="G89" s="70"/>
      <c r="H89" s="76"/>
      <c r="I89" s="26"/>
      <c r="J89" s="26"/>
      <c r="K89" s="26"/>
      <c r="M89" s="67">
        <f t="array" ref="M89">INDEX(CV2CF,$A89,1)</f>
        <v>0</v>
      </c>
      <c r="N89" s="26"/>
      <c r="O89" s="26"/>
      <c r="P89" s="26"/>
      <c r="Q89" s="26"/>
      <c r="R89" s="26"/>
      <c r="S89" s="26"/>
      <c r="T89" s="26"/>
      <c r="U89" s="26"/>
      <c r="V89" s="26"/>
    </row>
    <row r="90" spans="1:22" x14ac:dyDescent="0.25">
      <c r="A90" s="25">
        <v>30</v>
      </c>
      <c r="B90" s="67">
        <f t="array" ref="B90">INDEX(CV2SF,$A90,1)</f>
        <v>0</v>
      </c>
      <c r="C90" s="26"/>
      <c r="D90" s="26"/>
      <c r="E90" s="26"/>
      <c r="F90" s="69"/>
      <c r="G90" s="70"/>
      <c r="H90" s="76"/>
      <c r="I90" s="25"/>
      <c r="J90" s="25"/>
      <c r="K90" s="25"/>
      <c r="M90" s="67">
        <f t="array" ref="M90">INDEX(CV2CF,$A90,1)</f>
        <v>0</v>
      </c>
      <c r="N90" s="26"/>
      <c r="O90" s="26"/>
      <c r="P90" s="26"/>
      <c r="Q90" s="26"/>
      <c r="R90" s="26"/>
      <c r="S90" s="26"/>
      <c r="T90" s="25"/>
      <c r="U90" s="25"/>
      <c r="V90" s="25"/>
    </row>
    <row r="91" spans="1:22" x14ac:dyDescent="0.25">
      <c r="A91" s="25">
        <v>31</v>
      </c>
      <c r="B91" s="67">
        <f t="array" ref="B91">INDEX(CV2SF,$A91,1)</f>
        <v>0</v>
      </c>
      <c r="C91" s="26"/>
      <c r="D91" s="26"/>
      <c r="E91" s="26"/>
      <c r="F91" s="69"/>
      <c r="G91" s="70"/>
      <c r="H91" s="76"/>
      <c r="I91" s="25"/>
      <c r="J91" s="25"/>
      <c r="K91" s="25"/>
      <c r="M91" s="67">
        <f t="array" ref="M91">INDEX(CV2CF,$A91,1)</f>
        <v>0</v>
      </c>
      <c r="N91" s="26"/>
      <c r="O91" s="26"/>
      <c r="P91" s="26"/>
      <c r="Q91" s="26"/>
      <c r="R91" s="26"/>
      <c r="S91" s="26"/>
      <c r="T91" s="25"/>
      <c r="U91" s="25"/>
      <c r="V91" s="25"/>
    </row>
    <row r="92" spans="1:22" x14ac:dyDescent="0.25">
      <c r="A92" s="25">
        <v>32</v>
      </c>
      <c r="B92" s="67">
        <f t="array" ref="B92">INDEX(CV2SF,$A92,1)</f>
        <v>0</v>
      </c>
      <c r="C92" s="26"/>
      <c r="D92" s="26"/>
      <c r="E92" s="26"/>
      <c r="F92" s="69"/>
      <c r="G92" s="70"/>
      <c r="H92" s="76"/>
      <c r="I92" s="25"/>
      <c r="J92" s="25"/>
      <c r="K92" s="25"/>
      <c r="M92" s="67">
        <f t="array" ref="M92">INDEX(CV2CF,$A92,1)</f>
        <v>0</v>
      </c>
      <c r="N92" s="26"/>
      <c r="O92" s="26"/>
      <c r="P92" s="26"/>
      <c r="Q92" s="26"/>
      <c r="R92" s="26"/>
      <c r="S92" s="26"/>
      <c r="T92" s="25"/>
      <c r="U92" s="25"/>
      <c r="V92" s="25"/>
    </row>
    <row r="93" spans="1:22" x14ac:dyDescent="0.25">
      <c r="A93" s="25">
        <v>33</v>
      </c>
      <c r="B93" s="67">
        <f t="array" ref="B93">INDEX(CV2SF,$A93,1)</f>
        <v>0</v>
      </c>
      <c r="C93" s="26"/>
      <c r="D93" s="26"/>
      <c r="E93" s="26"/>
      <c r="F93" s="69"/>
      <c r="G93" s="70"/>
      <c r="H93" s="76"/>
      <c r="I93" s="25"/>
      <c r="J93" s="25"/>
      <c r="K93" s="25"/>
      <c r="M93" s="67">
        <f t="array" ref="M93">INDEX(CV2CF,$A93,1)</f>
        <v>0</v>
      </c>
      <c r="N93" s="26"/>
      <c r="O93" s="26"/>
      <c r="P93" s="26"/>
      <c r="Q93" s="26"/>
      <c r="R93" s="26"/>
      <c r="S93" s="26"/>
      <c r="T93" s="25"/>
      <c r="U93" s="25"/>
      <c r="V93" s="25"/>
    </row>
    <row r="94" spans="1:22" x14ac:dyDescent="0.25">
      <c r="A94" s="25">
        <v>34</v>
      </c>
      <c r="B94" s="67">
        <f t="array" ref="B94">INDEX(CV2SF,$A94,1)</f>
        <v>0</v>
      </c>
      <c r="C94" s="26"/>
      <c r="D94" s="26"/>
      <c r="E94" s="26"/>
      <c r="F94" s="69"/>
      <c r="G94" s="70"/>
      <c r="H94" s="76"/>
      <c r="I94" s="25"/>
      <c r="J94" s="25"/>
      <c r="K94" s="25"/>
      <c r="M94" s="67">
        <f t="array" ref="M94">INDEX(CV2CF,$A94,1)</f>
        <v>0</v>
      </c>
      <c r="N94" s="26"/>
      <c r="O94" s="26"/>
      <c r="P94" s="26"/>
      <c r="Q94" s="26"/>
      <c r="R94" s="26"/>
      <c r="S94" s="26"/>
      <c r="T94" s="25"/>
      <c r="U94" s="25"/>
      <c r="V94" s="25"/>
    </row>
    <row r="95" spans="1:22" x14ac:dyDescent="0.25">
      <c r="A95" s="25">
        <v>35</v>
      </c>
      <c r="B95" s="67">
        <f t="array" ref="B95">INDEX(CV2SF,$A95,1)</f>
        <v>0</v>
      </c>
      <c r="C95" s="25"/>
      <c r="D95" s="25"/>
      <c r="E95" s="25"/>
      <c r="F95" s="69"/>
      <c r="G95" s="70"/>
      <c r="H95" s="76"/>
      <c r="I95" s="25"/>
      <c r="J95" s="25"/>
      <c r="K95" s="25"/>
      <c r="M95" s="67">
        <f t="array" ref="M95">INDEX(CV2CF,$A95,1)</f>
        <v>0</v>
      </c>
      <c r="N95" s="25"/>
      <c r="O95" s="25"/>
      <c r="P95" s="25"/>
      <c r="Q95" s="25"/>
      <c r="R95" s="25"/>
      <c r="S95" s="25"/>
      <c r="T95" s="25"/>
      <c r="U95" s="25"/>
      <c r="V95" s="25"/>
    </row>
    <row r="96" spans="1:22" x14ac:dyDescent="0.25">
      <c r="A96" s="25">
        <v>36</v>
      </c>
      <c r="B96" s="67">
        <f t="array" ref="B96">INDEX(CV2SF,$A96,1)</f>
        <v>0</v>
      </c>
      <c r="C96" s="25"/>
      <c r="D96" s="25"/>
      <c r="E96" s="25"/>
      <c r="F96" s="69"/>
      <c r="G96" s="70"/>
      <c r="H96" s="76"/>
      <c r="I96" s="25"/>
      <c r="J96" s="25"/>
      <c r="K96" s="25"/>
      <c r="M96" s="67">
        <f t="array" ref="M96">INDEX(CV2CF,$A96,1)</f>
        <v>0</v>
      </c>
      <c r="N96" s="25"/>
      <c r="O96" s="25"/>
      <c r="P96" s="25"/>
      <c r="Q96" s="25"/>
      <c r="R96" s="25"/>
      <c r="S96" s="25"/>
      <c r="T96" s="25"/>
      <c r="U96" s="25"/>
      <c r="V96" s="25"/>
    </row>
    <row r="97" spans="1:22" x14ac:dyDescent="0.25">
      <c r="A97" s="25">
        <v>37</v>
      </c>
      <c r="B97" s="67">
        <f t="array" ref="B97">INDEX(CV2SF,$A97,1)</f>
        <v>0</v>
      </c>
      <c r="C97" s="25"/>
      <c r="D97" s="25"/>
      <c r="E97" s="25"/>
      <c r="F97" s="69"/>
      <c r="G97" s="70"/>
      <c r="H97" s="76"/>
      <c r="I97" s="25"/>
      <c r="J97" s="25"/>
      <c r="K97" s="25"/>
      <c r="M97" s="67">
        <f t="array" ref="M97">INDEX(CV2CF,$A97,1)</f>
        <v>0</v>
      </c>
      <c r="N97" s="25"/>
      <c r="O97" s="25"/>
      <c r="P97" s="25"/>
      <c r="Q97" s="25"/>
      <c r="R97" s="25"/>
      <c r="S97" s="25"/>
      <c r="T97" s="25"/>
      <c r="U97" s="25"/>
      <c r="V97" s="25"/>
    </row>
    <row r="98" spans="1:22" x14ac:dyDescent="0.25">
      <c r="A98" s="25">
        <v>38</v>
      </c>
      <c r="B98" s="67">
        <f t="array" ref="B98">INDEX(CV2SF,$A98,1)</f>
        <v>0</v>
      </c>
      <c r="C98" s="77"/>
      <c r="D98" s="77"/>
      <c r="E98" s="77"/>
      <c r="F98" s="69"/>
      <c r="G98" s="70"/>
      <c r="H98" s="76"/>
      <c r="I98" s="77"/>
      <c r="J98" s="77"/>
      <c r="K98" s="25"/>
      <c r="M98" s="67">
        <f t="array" ref="M98">INDEX(CV2CF,$A98,1)</f>
        <v>0</v>
      </c>
      <c r="N98" s="77"/>
      <c r="O98" s="77"/>
      <c r="P98" s="77"/>
      <c r="Q98" s="77"/>
      <c r="R98" s="77"/>
      <c r="S98" s="77"/>
      <c r="T98" s="77"/>
      <c r="U98" s="77"/>
      <c r="V98" s="25"/>
    </row>
    <row r="99" spans="1:22" x14ac:dyDescent="0.25">
      <c r="A99" s="25">
        <v>39</v>
      </c>
      <c r="B99" s="67">
        <f t="array" ref="B99">INDEX(CV2SF,$A99,1)</f>
        <v>0</v>
      </c>
      <c r="C99" s="25"/>
      <c r="D99" s="25"/>
      <c r="E99" s="25"/>
      <c r="F99" s="69"/>
      <c r="G99" s="70"/>
      <c r="H99" s="76"/>
      <c r="I99" s="25"/>
      <c r="J99" s="25"/>
      <c r="K99" s="25"/>
      <c r="M99" s="67">
        <f t="array" ref="M99">INDEX(CV2CF,$A99,1)</f>
        <v>0</v>
      </c>
      <c r="N99" s="25"/>
      <c r="O99" s="25"/>
      <c r="P99" s="25"/>
      <c r="Q99" s="25"/>
      <c r="R99" s="25"/>
      <c r="S99" s="25"/>
      <c r="T99" s="25"/>
      <c r="U99" s="25"/>
      <c r="V99" s="25"/>
    </row>
    <row r="100" spans="1:22" x14ac:dyDescent="0.25">
      <c r="A100" s="25">
        <v>40</v>
      </c>
      <c r="B100" s="67">
        <f t="array" ref="B100">INDEX(CV2SF,$A100,1)</f>
        <v>0</v>
      </c>
      <c r="C100" s="25"/>
      <c r="D100" s="25"/>
      <c r="E100" s="25"/>
      <c r="F100" s="69"/>
      <c r="G100" s="70"/>
      <c r="H100" s="76"/>
      <c r="I100" s="25"/>
      <c r="J100" s="25"/>
      <c r="K100" s="25"/>
      <c r="M100" s="67">
        <f t="array" ref="M100">INDEX(CV2CF,$A100,1)</f>
        <v>0</v>
      </c>
      <c r="N100" s="25"/>
      <c r="O100" s="25"/>
      <c r="P100" s="25"/>
      <c r="Q100" s="25"/>
      <c r="R100" s="25"/>
      <c r="S100" s="25"/>
      <c r="T100" s="25"/>
      <c r="U100" s="25"/>
      <c r="V100" s="25"/>
    </row>
    <row r="101" spans="1:22" x14ac:dyDescent="0.25">
      <c r="A101" s="25">
        <v>41</v>
      </c>
      <c r="B101" s="67">
        <f t="array" ref="B101">INDEX(CV2SF,$A101,1)</f>
        <v>0</v>
      </c>
      <c r="C101" s="25"/>
      <c r="D101" s="25"/>
      <c r="E101" s="25"/>
      <c r="F101" s="69"/>
      <c r="G101" s="70"/>
      <c r="H101" s="76"/>
      <c r="I101" s="25"/>
      <c r="J101" s="25"/>
      <c r="K101" s="25"/>
      <c r="M101" s="67">
        <f t="array" ref="M101">INDEX(CV2CF,$A101,1)</f>
        <v>0</v>
      </c>
      <c r="N101" s="25"/>
      <c r="O101" s="25"/>
      <c r="P101" s="25"/>
      <c r="Q101" s="25"/>
      <c r="R101" s="25"/>
      <c r="S101" s="25"/>
      <c r="T101" s="25"/>
      <c r="U101" s="25"/>
      <c r="V101" s="25"/>
    </row>
    <row r="102" spans="1:22" x14ac:dyDescent="0.25">
      <c r="A102" s="25">
        <v>42</v>
      </c>
      <c r="B102" s="67">
        <f t="array" ref="B102">INDEX(CV2SF,$A102,1)</f>
        <v>0</v>
      </c>
      <c r="C102" s="25"/>
      <c r="D102" s="25"/>
      <c r="E102" s="25"/>
      <c r="F102" s="69"/>
      <c r="G102" s="70"/>
      <c r="H102" s="76"/>
      <c r="I102" s="25"/>
      <c r="J102" s="25"/>
      <c r="K102" s="25"/>
      <c r="M102" s="67">
        <f t="array" ref="M102">INDEX(CV2CF,$A102,1)</f>
        <v>0</v>
      </c>
      <c r="N102" s="25"/>
      <c r="O102" s="25"/>
      <c r="P102" s="25"/>
      <c r="Q102" s="25"/>
      <c r="R102" s="25"/>
      <c r="S102" s="25"/>
      <c r="T102" s="25"/>
      <c r="U102" s="25"/>
      <c r="V102" s="25"/>
    </row>
    <row r="103" spans="1:22" x14ac:dyDescent="0.25">
      <c r="A103" s="25">
        <v>43</v>
      </c>
      <c r="B103" s="67">
        <f t="array" ref="B103">INDEX(CV2SF,$A103,1)</f>
        <v>0</v>
      </c>
      <c r="C103" s="25"/>
      <c r="D103" s="25"/>
      <c r="E103" s="25"/>
      <c r="F103" s="25"/>
      <c r="G103" s="25"/>
      <c r="H103" s="25"/>
      <c r="I103" s="25"/>
      <c r="J103" s="25"/>
      <c r="K103" s="25"/>
      <c r="M103" s="67">
        <f t="array" ref="M103">INDEX(CV2CF,$A103,1)</f>
        <v>0</v>
      </c>
      <c r="N103" s="25"/>
      <c r="O103" s="25"/>
      <c r="P103" s="25"/>
      <c r="Q103" s="25"/>
      <c r="R103" s="25"/>
      <c r="S103" s="25"/>
      <c r="T103" s="25"/>
      <c r="U103" s="25"/>
      <c r="V103" s="25"/>
    </row>
    <row r="104" spans="1:22" x14ac:dyDescent="0.25">
      <c r="A104" s="25">
        <v>44</v>
      </c>
      <c r="B104" s="67">
        <f t="array" ref="B104">INDEX(CV2SF,$A104,1)</f>
        <v>0</v>
      </c>
      <c r="C104" s="25"/>
      <c r="D104" s="25"/>
      <c r="E104" s="25"/>
      <c r="F104" s="25"/>
      <c r="G104" s="25"/>
      <c r="H104" s="25"/>
      <c r="I104" s="25"/>
      <c r="J104" s="25"/>
      <c r="K104" s="25"/>
      <c r="M104" s="67">
        <f t="array" ref="M104">INDEX(CV2CF,$A104,1)</f>
        <v>0</v>
      </c>
      <c r="N104" s="25"/>
      <c r="O104" s="25"/>
      <c r="P104" s="25"/>
      <c r="Q104" s="25"/>
      <c r="R104" s="25"/>
      <c r="S104" s="25"/>
      <c r="T104" s="25"/>
      <c r="U104" s="25"/>
      <c r="V104" s="25"/>
    </row>
    <row r="105" spans="1:22" x14ac:dyDescent="0.25">
      <c r="A105" s="25">
        <v>45</v>
      </c>
      <c r="B105" s="67">
        <f t="array" ref="B105">INDEX(CV2SF,$A105,1)</f>
        <v>0</v>
      </c>
      <c r="C105" s="25"/>
      <c r="D105" s="25"/>
      <c r="E105" s="25"/>
      <c r="F105" s="25"/>
      <c r="G105" s="25"/>
      <c r="H105" s="25"/>
      <c r="I105" s="25"/>
      <c r="J105" s="25"/>
      <c r="K105" s="25"/>
      <c r="M105" s="67">
        <f t="array" ref="M105">INDEX(CV2CF,$A105,1)</f>
        <v>0</v>
      </c>
      <c r="N105" s="25"/>
      <c r="O105" s="25"/>
      <c r="P105" s="25"/>
      <c r="Q105" s="25"/>
      <c r="R105" s="25"/>
      <c r="S105" s="25"/>
      <c r="T105" s="25"/>
      <c r="U105" s="25"/>
      <c r="V105" s="25"/>
    </row>
    <row r="106" spans="1:22" x14ac:dyDescent="0.25">
      <c r="A106" s="25">
        <v>46</v>
      </c>
      <c r="B106" s="67">
        <f t="array" ref="B106">INDEX(CV2SF,$A106,1)</f>
        <v>0</v>
      </c>
      <c r="C106" s="25"/>
      <c r="D106" s="25"/>
      <c r="E106" s="25"/>
      <c r="F106" s="25"/>
      <c r="G106" s="25"/>
      <c r="H106" s="25"/>
      <c r="I106" s="25"/>
      <c r="J106" s="25"/>
      <c r="K106" s="25"/>
      <c r="M106" s="67">
        <f t="array" ref="M106">INDEX(CV2CF,$A106,1)</f>
        <v>0</v>
      </c>
      <c r="N106" s="25"/>
      <c r="O106" s="25"/>
      <c r="P106" s="25"/>
      <c r="Q106" s="25"/>
      <c r="R106" s="25"/>
      <c r="S106" s="25"/>
      <c r="T106" s="25"/>
      <c r="U106" s="25"/>
      <c r="V106" s="25"/>
    </row>
    <row r="107" spans="1:22" x14ac:dyDescent="0.25">
      <c r="A107" s="25">
        <v>47</v>
      </c>
      <c r="B107" s="67">
        <f t="array" ref="B107">INDEX(CV2SF,$A107,1)</f>
        <v>0</v>
      </c>
      <c r="C107" s="25"/>
      <c r="D107" s="25"/>
      <c r="E107" s="25"/>
      <c r="F107" s="25"/>
      <c r="G107" s="25"/>
      <c r="H107" s="25"/>
      <c r="I107" s="25"/>
      <c r="J107" s="25"/>
      <c r="K107" s="25"/>
      <c r="M107" s="67">
        <f t="array" ref="M107">INDEX(CV2CF,$A107,1)</f>
        <v>0</v>
      </c>
      <c r="N107" s="25"/>
      <c r="O107" s="25"/>
      <c r="P107" s="25"/>
      <c r="Q107" s="25"/>
      <c r="R107" s="25"/>
      <c r="S107" s="25"/>
      <c r="T107" s="25"/>
      <c r="U107" s="25"/>
      <c r="V107" s="25"/>
    </row>
    <row r="108" spans="1:22" x14ac:dyDescent="0.25">
      <c r="A108" s="25">
        <v>48</v>
      </c>
      <c r="B108" s="67">
        <f t="array" ref="B108">INDEX(CV2SF,$A108,1)</f>
        <v>0</v>
      </c>
      <c r="C108" s="25"/>
      <c r="D108" s="25"/>
      <c r="E108" s="25"/>
      <c r="F108" s="25"/>
      <c r="G108" s="25"/>
      <c r="H108" s="25"/>
      <c r="I108" s="25"/>
      <c r="J108" s="25"/>
      <c r="K108" s="25"/>
      <c r="M108" s="67">
        <f t="array" ref="M108">INDEX(CV2CF,$A108,1)</f>
        <v>0</v>
      </c>
      <c r="N108" s="25"/>
      <c r="O108" s="25"/>
      <c r="P108" s="25"/>
      <c r="Q108" s="25"/>
      <c r="R108" s="25"/>
      <c r="S108" s="25"/>
      <c r="T108" s="25"/>
      <c r="U108" s="25"/>
      <c r="V108" s="25"/>
    </row>
    <row r="109" spans="1:22" x14ac:dyDescent="0.25">
      <c r="A109" s="25">
        <v>49</v>
      </c>
      <c r="B109" s="67">
        <f t="array" ref="B109">INDEX(CV2SF,$A109,1)</f>
        <v>0</v>
      </c>
      <c r="C109" s="25"/>
      <c r="D109" s="25"/>
      <c r="E109" s="25"/>
      <c r="F109" s="25"/>
      <c r="G109" s="25"/>
      <c r="H109" s="25"/>
      <c r="I109" s="25"/>
      <c r="J109" s="25"/>
      <c r="K109" s="25"/>
      <c r="M109" s="67">
        <f t="array" ref="M109">INDEX(CV2CF,$A109,1)</f>
        <v>0</v>
      </c>
      <c r="N109" s="25"/>
      <c r="O109" s="25"/>
      <c r="P109" s="25"/>
      <c r="Q109" s="25"/>
      <c r="R109" s="25"/>
      <c r="S109" s="25"/>
      <c r="T109" s="25"/>
      <c r="U109" s="25"/>
      <c r="V109" s="25"/>
    </row>
    <row r="110" spans="1:22" x14ac:dyDescent="0.25">
      <c r="A110" s="25">
        <v>50</v>
      </c>
      <c r="B110" s="67">
        <f t="array" ref="B110">INDEX(CV2SF,$A110,1)</f>
        <v>0</v>
      </c>
      <c r="C110" s="25"/>
      <c r="D110" s="25"/>
      <c r="E110" s="25"/>
      <c r="F110" s="25"/>
      <c r="G110" s="25"/>
      <c r="H110" s="25"/>
      <c r="I110" s="25"/>
      <c r="J110" s="25"/>
      <c r="K110" s="25"/>
      <c r="M110" s="67">
        <f t="array" ref="M110">INDEX(CV2CF,$A110,1)</f>
        <v>0</v>
      </c>
      <c r="N110" s="25"/>
      <c r="O110" s="25"/>
      <c r="P110" s="25"/>
      <c r="Q110" s="25"/>
      <c r="R110" s="25"/>
      <c r="S110" s="25"/>
      <c r="T110" s="25"/>
      <c r="U110" s="25"/>
      <c r="V110" s="25"/>
    </row>
    <row r="111" spans="1:22" x14ac:dyDescent="0.25">
      <c r="B111" s="15"/>
      <c r="C111" s="2"/>
      <c r="D111" s="2"/>
      <c r="E111" s="2"/>
      <c r="M111" s="15"/>
      <c r="N111" s="2"/>
      <c r="O111" s="2"/>
      <c r="P111" s="2"/>
    </row>
    <row r="114" spans="1:22" x14ac:dyDescent="0.25">
      <c r="B114" s="78" t="str">
        <f>Fechas!$C$114</f>
        <v>3º ÉPOCA: CICLOS CORTOS E INTERMEDIOS SIN FUNG.</v>
      </c>
      <c r="C114" s="44"/>
      <c r="D114" s="44"/>
      <c r="E114" s="44"/>
      <c r="F114" s="45"/>
      <c r="G114" s="45"/>
      <c r="H114" s="45"/>
      <c r="I114" s="45"/>
      <c r="J114" s="45"/>
      <c r="K114" s="46"/>
      <c r="M114" s="79" t="str">
        <f>Fechas!$K$114</f>
        <v>3º ÉPOCA: CICLOS CORTOS E INTERMEDIOS CON FUNG.</v>
      </c>
      <c r="N114" s="48"/>
      <c r="O114" s="48"/>
      <c r="P114" s="48"/>
      <c r="Q114" s="48"/>
      <c r="R114" s="48"/>
      <c r="S114" s="48"/>
      <c r="T114" s="48"/>
      <c r="U114" s="48"/>
      <c r="V114" s="80"/>
    </row>
    <row r="115" spans="1:22" ht="33" customHeight="1" x14ac:dyDescent="0.25">
      <c r="B115" s="64" t="str">
        <f t="shared" ref="B115:J115" si="2">B$5</f>
        <v>Cultivar</v>
      </c>
      <c r="C115" s="65" t="str">
        <f t="shared" si="2"/>
        <v>Helada</v>
      </c>
      <c r="D115" s="65" t="str">
        <f t="shared" si="2"/>
        <v>Vuelco</v>
      </c>
      <c r="E115" s="65" t="str">
        <f t="shared" si="2"/>
        <v>Desgrane</v>
      </c>
      <c r="F115" s="65" t="str">
        <f t="shared" si="2"/>
        <v>Altura</v>
      </c>
      <c r="G115" s="65" t="str">
        <f t="shared" si="2"/>
        <v xml:space="preserve">Aspecto </v>
      </c>
      <c r="H115" s="66" t="str">
        <f t="shared" si="2"/>
        <v>Peso hectolítrico</v>
      </c>
      <c r="I115" s="66" t="str">
        <f t="shared" si="2"/>
        <v>Peso de 1000 granos</v>
      </c>
      <c r="J115" s="66" t="str">
        <f t="shared" si="2"/>
        <v>Proteina en grano</v>
      </c>
      <c r="K115" s="24" t="s">
        <v>182</v>
      </c>
      <c r="M115" s="64" t="str">
        <f t="shared" ref="M115:U115" si="3">M$5</f>
        <v>Cultivar</v>
      </c>
      <c r="N115" s="65" t="str">
        <f t="shared" si="3"/>
        <v>Helada</v>
      </c>
      <c r="O115" s="65" t="str">
        <f t="shared" si="3"/>
        <v>Vuelco</v>
      </c>
      <c r="P115" s="65" t="str">
        <f t="shared" si="3"/>
        <v>Desgrane</v>
      </c>
      <c r="Q115" s="65" t="str">
        <f t="shared" si="3"/>
        <v>Altura</v>
      </c>
      <c r="R115" s="65" t="str">
        <f t="shared" si="3"/>
        <v xml:space="preserve">Aspecto </v>
      </c>
      <c r="S115" s="66" t="str">
        <f t="shared" si="3"/>
        <v>Peso hectolítrico</v>
      </c>
      <c r="T115" s="66" t="str">
        <f t="shared" si="3"/>
        <v>Peso de 1000 granos</v>
      </c>
      <c r="U115" s="66" t="str">
        <f t="shared" si="3"/>
        <v>Proteina en grano</v>
      </c>
      <c r="V115" s="24" t="s">
        <v>182</v>
      </c>
    </row>
    <row r="116" spans="1:22" x14ac:dyDescent="0.25">
      <c r="A116" s="25">
        <v>1</v>
      </c>
      <c r="B116" s="67" t="str">
        <f t="array" ref="B116">INDEX(CV3SF,$A116,1)</f>
        <v>Buck Bravio</v>
      </c>
      <c r="C116" s="26"/>
      <c r="D116" s="26"/>
      <c r="E116" s="26"/>
      <c r="F116" s="69"/>
      <c r="G116" s="26"/>
      <c r="H116" s="69"/>
      <c r="I116" s="26"/>
      <c r="J116" s="26"/>
      <c r="K116" s="26"/>
      <c r="M116" s="67" t="str">
        <f t="array" ref="M116">INDEX(CV3CF,$A116,1)</f>
        <v>Buck Bravio</v>
      </c>
      <c r="N116" s="26"/>
      <c r="O116" s="26"/>
      <c r="P116" s="26"/>
      <c r="Q116" s="343">
        <v>60.199999999999996</v>
      </c>
      <c r="R116" s="329"/>
      <c r="S116" s="344">
        <v>65.36666666666666</v>
      </c>
      <c r="T116" s="344">
        <v>35.728070175438596</v>
      </c>
      <c r="U116" s="26"/>
      <c r="V116" s="26"/>
    </row>
    <row r="117" spans="1:22" x14ac:dyDescent="0.25">
      <c r="A117" s="25">
        <v>2</v>
      </c>
      <c r="B117" s="67" t="str">
        <f t="array" ref="B117">INDEX(CV3SF,$A117,1)</f>
        <v xml:space="preserve"> ÑANDUBAY</v>
      </c>
      <c r="C117" s="26"/>
      <c r="D117" s="26"/>
      <c r="E117" s="26"/>
      <c r="F117" s="69"/>
      <c r="G117" s="26"/>
      <c r="H117" s="69"/>
      <c r="I117" s="26"/>
      <c r="J117" s="26"/>
      <c r="K117" s="26"/>
      <c r="M117" s="67" t="str">
        <f t="array" ref="M117">INDEX(CV3CF,$A117,1)</f>
        <v xml:space="preserve"> ÑANDUBAY</v>
      </c>
      <c r="N117" s="26"/>
      <c r="O117" s="26"/>
      <c r="P117" s="26"/>
      <c r="Q117" s="343">
        <v>72</v>
      </c>
      <c r="R117" s="329"/>
      <c r="S117" s="344">
        <v>67.016666666666666</v>
      </c>
      <c r="T117" s="344">
        <v>30.287524366471732</v>
      </c>
      <c r="U117" s="26"/>
      <c r="V117" s="26"/>
    </row>
    <row r="118" spans="1:22" x14ac:dyDescent="0.25">
      <c r="A118" s="25">
        <v>3</v>
      </c>
      <c r="B118" s="67" t="str">
        <f t="array" ref="B118">INDEX(CV3SF,$A118,1)</f>
        <v>ACA 603</v>
      </c>
      <c r="C118" s="26"/>
      <c r="D118" s="26"/>
      <c r="E118" s="26"/>
      <c r="F118" s="69"/>
      <c r="G118" s="26"/>
      <c r="H118" s="69"/>
      <c r="I118" s="26"/>
      <c r="J118" s="26"/>
      <c r="K118" s="26"/>
      <c r="M118" s="67" t="str">
        <f t="array" ref="M118">INDEX(CV3CF,$A118,1)</f>
        <v>ACA 603</v>
      </c>
      <c r="N118" s="26"/>
      <c r="O118" s="26"/>
      <c r="P118" s="26"/>
      <c r="Q118" s="343">
        <v>77.333333333333329</v>
      </c>
      <c r="R118" s="329"/>
      <c r="S118" s="344">
        <v>69.466666666666669</v>
      </c>
      <c r="T118" s="344">
        <v>37.473294346978555</v>
      </c>
      <c r="U118" s="26"/>
      <c r="V118" s="26"/>
    </row>
    <row r="119" spans="1:22" x14ac:dyDescent="0.25">
      <c r="A119" s="25">
        <v>4</v>
      </c>
      <c r="B119" s="67" t="str">
        <f t="array" ref="B119">INDEX(CV3SF,$A119,1)</f>
        <v>Buck Camba</v>
      </c>
      <c r="C119" s="26"/>
      <c r="D119" s="26"/>
      <c r="E119" s="26"/>
      <c r="F119" s="69"/>
      <c r="G119" s="26"/>
      <c r="H119" s="69"/>
      <c r="I119" s="26"/>
      <c r="J119" s="26"/>
      <c r="K119" s="26"/>
      <c r="M119" s="67" t="str">
        <f t="array" ref="M119">INDEX(CV3CF,$A119,1)</f>
        <v>Buck Camba</v>
      </c>
      <c r="N119" s="26"/>
      <c r="O119" s="26"/>
      <c r="P119" s="26"/>
      <c r="Q119" s="343">
        <v>75.8</v>
      </c>
      <c r="R119" s="329"/>
      <c r="S119" s="344">
        <v>65.7</v>
      </c>
      <c r="T119" s="344">
        <v>34.732943469785575</v>
      </c>
      <c r="U119" s="26"/>
      <c r="V119" s="26"/>
    </row>
    <row r="120" spans="1:22" x14ac:dyDescent="0.25">
      <c r="A120" s="25">
        <v>5</v>
      </c>
      <c r="B120" s="67" t="str">
        <f t="array" ref="B120">INDEX(CV3SF,$A120,1)</f>
        <v>Buck Colihue</v>
      </c>
      <c r="C120" s="26"/>
      <c r="D120" s="26"/>
      <c r="E120" s="26"/>
      <c r="F120" s="69"/>
      <c r="G120" s="26"/>
      <c r="H120" s="69"/>
      <c r="I120" s="26"/>
      <c r="J120" s="26"/>
      <c r="K120" s="26"/>
      <c r="M120" s="67" t="str">
        <f t="array" ref="M120">INDEX(CV3CF,$A120,1)</f>
        <v>Buck Colihue</v>
      </c>
      <c r="N120" s="26"/>
      <c r="O120" s="26"/>
      <c r="P120" s="26"/>
      <c r="Q120" s="343">
        <v>70.333333333333329</v>
      </c>
      <c r="R120" s="329"/>
      <c r="S120" s="344">
        <v>69.3</v>
      </c>
      <c r="T120" s="344">
        <v>36.615594541910326</v>
      </c>
      <c r="U120" s="26"/>
      <c r="V120" s="26"/>
    </row>
    <row r="121" spans="1:22" x14ac:dyDescent="0.25">
      <c r="A121" s="25">
        <v>6</v>
      </c>
      <c r="B121" s="67" t="str">
        <f t="array" ref="B121">INDEX(CV3SF,$A121,1)</f>
        <v xml:space="preserve"> ALGARROBO</v>
      </c>
      <c r="C121" s="26"/>
      <c r="D121" s="26"/>
      <c r="E121" s="26"/>
      <c r="F121" s="69"/>
      <c r="G121" s="26"/>
      <c r="H121" s="69"/>
      <c r="I121" s="26"/>
      <c r="J121" s="26"/>
      <c r="K121" s="26"/>
      <c r="M121" s="67" t="str">
        <f t="array" ref="M121">INDEX(CV3CF,$A121,1)</f>
        <v xml:space="preserve"> ALGARROBO</v>
      </c>
      <c r="N121" s="26"/>
      <c r="O121" s="26"/>
      <c r="P121" s="26"/>
      <c r="Q121" s="343">
        <v>71.8</v>
      </c>
      <c r="R121" s="329"/>
      <c r="S121" s="344">
        <v>64.016666666666666</v>
      </c>
      <c r="T121" s="344">
        <v>28.467446393762184</v>
      </c>
      <c r="U121" s="26"/>
      <c r="V121" s="26"/>
    </row>
    <row r="122" spans="1:22" x14ac:dyDescent="0.25">
      <c r="A122" s="25">
        <v>7</v>
      </c>
      <c r="B122" s="67" t="str">
        <f t="array" ref="B122">INDEX(CV3SF,$A122,1)</f>
        <v xml:space="preserve"> PEHUEN</v>
      </c>
      <c r="C122" s="26"/>
      <c r="D122" s="26"/>
      <c r="E122" s="26"/>
      <c r="F122" s="69"/>
      <c r="G122" s="26"/>
      <c r="H122" s="69"/>
      <c r="I122" s="26"/>
      <c r="J122" s="26"/>
      <c r="K122" s="26"/>
      <c r="M122" s="67" t="str">
        <f t="array" ref="M122">INDEX(CV3CF,$A122,1)</f>
        <v xml:space="preserve"> PEHUEN</v>
      </c>
      <c r="N122" s="26"/>
      <c r="O122" s="26"/>
      <c r="P122" s="26"/>
      <c r="Q122" s="343">
        <v>73.066666666666663</v>
      </c>
      <c r="R122" s="329"/>
      <c r="S122" s="344">
        <v>73.05</v>
      </c>
      <c r="T122" s="344">
        <v>30.142690058479531</v>
      </c>
      <c r="U122" s="26"/>
      <c r="V122" s="26"/>
    </row>
    <row r="123" spans="1:22" x14ac:dyDescent="0.25">
      <c r="A123" s="25">
        <v>8</v>
      </c>
      <c r="B123" s="67" t="str">
        <f t="array" ref="B123">INDEX(CV3SF,$A123,1)</f>
        <v>Klein Favorito II</v>
      </c>
      <c r="C123" s="26"/>
      <c r="D123" s="26"/>
      <c r="E123" s="26"/>
      <c r="F123" s="69"/>
      <c r="G123" s="26"/>
      <c r="H123" s="69"/>
      <c r="I123" s="26"/>
      <c r="J123" s="26"/>
      <c r="K123" s="26"/>
      <c r="M123" s="67" t="str">
        <f t="array" ref="M123">INDEX(CV3CF,$A123,1)</f>
        <v>Klein Favorito II</v>
      </c>
      <c r="N123" s="26"/>
      <c r="O123" s="26"/>
      <c r="P123" s="26"/>
      <c r="Q123" s="343">
        <v>82.8</v>
      </c>
      <c r="R123" s="329"/>
      <c r="S123" s="344">
        <v>72.45</v>
      </c>
      <c r="T123" s="344">
        <v>35.348148148148148</v>
      </c>
      <c r="U123" s="26"/>
      <c r="V123" s="26"/>
    </row>
    <row r="124" spans="1:22" x14ac:dyDescent="0.25">
      <c r="A124" s="25">
        <v>9</v>
      </c>
      <c r="B124" s="67" t="str">
        <f t="array" ref="B124">INDEX(CV3SF,$A124,1)</f>
        <v>Klein Liebre</v>
      </c>
      <c r="C124" s="26"/>
      <c r="D124" s="26"/>
      <c r="E124" s="26"/>
      <c r="F124" s="69"/>
      <c r="G124" s="26"/>
      <c r="H124" s="69"/>
      <c r="I124" s="26"/>
      <c r="J124" s="26"/>
      <c r="K124" s="26"/>
      <c r="M124" s="67" t="str">
        <f t="array" ref="M124">INDEX(CV3CF,$A124,1)</f>
        <v>Klein Liebre</v>
      </c>
      <c r="N124" s="26"/>
      <c r="O124" s="26"/>
      <c r="P124" s="26"/>
      <c r="Q124" s="343">
        <v>74.266666666666666</v>
      </c>
      <c r="R124" s="329"/>
      <c r="S124" s="344">
        <v>73.333333333333329</v>
      </c>
      <c r="T124" s="344">
        <v>29.973294346978559</v>
      </c>
      <c r="U124" s="26"/>
      <c r="V124" s="26"/>
    </row>
    <row r="125" spans="1:22" x14ac:dyDescent="0.25">
      <c r="A125" s="25">
        <v>10</v>
      </c>
      <c r="B125" s="67" t="str">
        <f t="array" ref="B125">INDEX(CV3SF,$A125,1)</f>
        <v>MS INTA 415</v>
      </c>
      <c r="C125" s="26"/>
      <c r="D125" s="26"/>
      <c r="E125" s="26"/>
      <c r="F125" s="69"/>
      <c r="G125" s="26"/>
      <c r="H125" s="69"/>
      <c r="I125" s="26"/>
      <c r="J125" s="26"/>
      <c r="K125" s="26"/>
      <c r="M125" s="67" t="str">
        <f t="array" ref="M125">INDEX(CV3CF,$A125,1)</f>
        <v>MS INTA 415</v>
      </c>
      <c r="N125" s="26"/>
      <c r="O125" s="26"/>
      <c r="P125" s="26"/>
      <c r="Q125" s="343">
        <v>71.533333333333331</v>
      </c>
      <c r="R125" s="329"/>
      <c r="S125" s="344">
        <v>72.333333333333329</v>
      </c>
      <c r="T125" s="344">
        <v>27.137816764132555</v>
      </c>
      <c r="U125" s="26"/>
      <c r="V125" s="26"/>
    </row>
    <row r="126" spans="1:22" x14ac:dyDescent="0.25">
      <c r="A126" s="25">
        <v>11</v>
      </c>
      <c r="B126" s="67" t="str">
        <f t="array" ref="B126">INDEX(CV3SF,$A126,1)</f>
        <v>SY 200</v>
      </c>
      <c r="C126" s="26"/>
      <c r="D126" s="26"/>
      <c r="E126" s="26"/>
      <c r="F126" s="69"/>
      <c r="G126" s="26"/>
      <c r="H126" s="69"/>
      <c r="I126" s="26"/>
      <c r="J126" s="26"/>
      <c r="K126" s="26"/>
      <c r="M126" s="67" t="str">
        <f t="array" ref="M126">INDEX(CV3CF,$A126,1)</f>
        <v>SY 200</v>
      </c>
      <c r="N126" s="26"/>
      <c r="O126" s="26"/>
      <c r="P126" s="26"/>
      <c r="Q126" s="343">
        <v>80.733333333333334</v>
      </c>
      <c r="R126" s="329"/>
      <c r="S126" s="344">
        <v>71.3</v>
      </c>
      <c r="T126" s="344">
        <v>33.115204678362574</v>
      </c>
      <c r="U126" s="26"/>
      <c r="V126" s="26"/>
    </row>
    <row r="127" spans="1:22" x14ac:dyDescent="0.25">
      <c r="A127" s="25">
        <v>12</v>
      </c>
      <c r="B127" s="67" t="str">
        <f t="array" ref="B127">INDEX(CV3SF,$A127,1)</f>
        <v>SY 211</v>
      </c>
      <c r="C127" s="26"/>
      <c r="D127" s="26"/>
      <c r="E127" s="26"/>
      <c r="F127" s="69"/>
      <c r="G127" s="26"/>
      <c r="H127" s="69"/>
      <c r="I127" s="26"/>
      <c r="J127" s="26"/>
      <c r="K127" s="26"/>
      <c r="M127" s="67" t="str">
        <f t="array" ref="M127">INDEX(CV3CF,$A127,1)</f>
        <v>SY 211</v>
      </c>
      <c r="N127" s="26"/>
      <c r="O127" s="26"/>
      <c r="P127" s="26"/>
      <c r="Q127" s="343">
        <v>73.466666666666654</v>
      </c>
      <c r="R127" s="329"/>
      <c r="S127" s="344">
        <v>75.45</v>
      </c>
      <c r="T127" s="344">
        <v>36.564522417153995</v>
      </c>
      <c r="U127" s="26"/>
      <c r="V127" s="26"/>
    </row>
    <row r="128" spans="1:22" x14ac:dyDescent="0.25">
      <c r="A128" s="25">
        <v>13</v>
      </c>
      <c r="B128" s="67">
        <f t="array" ref="B128">INDEX(CV3SF,$A128,1)</f>
        <v>0</v>
      </c>
      <c r="C128" s="26"/>
      <c r="D128" s="26"/>
      <c r="E128" s="26"/>
      <c r="F128" s="69"/>
      <c r="G128" s="26"/>
      <c r="H128" s="69"/>
      <c r="I128" s="26"/>
      <c r="J128" s="26"/>
      <c r="K128" s="26"/>
      <c r="M128" s="67">
        <f t="array" ref="M128">INDEX(CV3CF,$A128,1)</f>
        <v>0</v>
      </c>
      <c r="N128" s="26"/>
      <c r="O128" s="26"/>
      <c r="P128" s="26"/>
      <c r="Q128" s="69"/>
      <c r="R128" s="69"/>
      <c r="S128" s="69"/>
      <c r="T128" s="26"/>
      <c r="U128" s="26"/>
      <c r="V128" s="26"/>
    </row>
    <row r="129" spans="1:22" x14ac:dyDescent="0.25">
      <c r="A129" s="25">
        <v>14</v>
      </c>
      <c r="B129" s="67">
        <f t="array" ref="B129">INDEX(CV3SF,$A129,1)</f>
        <v>0</v>
      </c>
      <c r="C129" s="26"/>
      <c r="D129" s="26"/>
      <c r="E129" s="26"/>
      <c r="F129" s="69"/>
      <c r="G129" s="26"/>
      <c r="H129" s="69"/>
      <c r="I129" s="26"/>
      <c r="J129" s="26"/>
      <c r="K129" s="26"/>
      <c r="M129" s="67">
        <f t="array" ref="M129">INDEX(CV3CF,$A129,1)</f>
        <v>0</v>
      </c>
      <c r="N129" s="26"/>
      <c r="O129" s="26"/>
      <c r="P129" s="26"/>
      <c r="Q129" s="69"/>
      <c r="R129" s="69"/>
      <c r="S129" s="69"/>
      <c r="T129" s="26"/>
      <c r="U129" s="26"/>
      <c r="V129" s="26"/>
    </row>
    <row r="130" spans="1:22" x14ac:dyDescent="0.25">
      <c r="A130" s="25">
        <v>15</v>
      </c>
      <c r="B130" s="67">
        <f t="array" ref="B130">INDEX(CV3SF,$A130,1)</f>
        <v>0</v>
      </c>
      <c r="C130" s="26"/>
      <c r="D130" s="26"/>
      <c r="E130" s="26"/>
      <c r="F130" s="69"/>
      <c r="G130" s="26"/>
      <c r="H130" s="69"/>
      <c r="I130" s="26"/>
      <c r="J130" s="26"/>
      <c r="K130" s="26"/>
      <c r="M130" s="67">
        <f t="array" ref="M130">INDEX(CV3CF,$A130,1)</f>
        <v>0</v>
      </c>
      <c r="N130" s="26"/>
      <c r="O130" s="26"/>
      <c r="P130" s="26"/>
      <c r="Q130" s="69"/>
      <c r="R130" s="69"/>
      <c r="S130" s="69"/>
      <c r="T130" s="26"/>
      <c r="U130" s="26"/>
      <c r="V130" s="26"/>
    </row>
    <row r="131" spans="1:22" x14ac:dyDescent="0.25">
      <c r="A131" s="25">
        <v>16</v>
      </c>
      <c r="B131" s="67">
        <f t="array" ref="B131">INDEX(CV3SF,$A131,1)</f>
        <v>0</v>
      </c>
      <c r="C131" s="26"/>
      <c r="D131" s="26"/>
      <c r="E131" s="26"/>
      <c r="F131" s="69"/>
      <c r="G131" s="26"/>
      <c r="H131" s="69"/>
      <c r="I131" s="26"/>
      <c r="J131" s="26"/>
      <c r="K131" s="26"/>
      <c r="M131" s="67">
        <f t="array" ref="M131">INDEX(CV3CF,$A131,1)</f>
        <v>0</v>
      </c>
      <c r="N131" s="26"/>
      <c r="O131" s="26"/>
      <c r="P131" s="26"/>
      <c r="Q131" s="69"/>
      <c r="R131" s="69"/>
      <c r="S131" s="69"/>
      <c r="T131" s="26"/>
      <c r="U131" s="26"/>
      <c r="V131" s="26"/>
    </row>
    <row r="132" spans="1:22" x14ac:dyDescent="0.25">
      <c r="A132" s="25">
        <v>17</v>
      </c>
      <c r="B132" s="67">
        <f t="array" ref="B132">INDEX(CV3SF,$A132,1)</f>
        <v>0</v>
      </c>
      <c r="C132" s="26"/>
      <c r="D132" s="26"/>
      <c r="E132" s="26"/>
      <c r="F132" s="69"/>
      <c r="G132" s="26"/>
      <c r="H132" s="69"/>
      <c r="I132" s="26"/>
      <c r="J132" s="26"/>
      <c r="K132" s="26"/>
      <c r="M132" s="67">
        <f t="array" ref="M132">INDEX(CV3CF,$A132,1)</f>
        <v>0</v>
      </c>
      <c r="N132" s="26"/>
      <c r="O132" s="26"/>
      <c r="P132" s="26"/>
      <c r="Q132" s="69"/>
      <c r="R132" s="69"/>
      <c r="S132" s="69"/>
      <c r="T132" s="26"/>
      <c r="U132" s="26"/>
      <c r="V132" s="26"/>
    </row>
    <row r="133" spans="1:22" x14ac:dyDescent="0.25">
      <c r="A133" s="25">
        <v>18</v>
      </c>
      <c r="B133" s="67">
        <f t="array" ref="B133">INDEX(CV3SF,$A133,1)</f>
        <v>0</v>
      </c>
      <c r="C133" s="26"/>
      <c r="D133" s="26"/>
      <c r="E133" s="26"/>
      <c r="F133" s="69"/>
      <c r="G133" s="26"/>
      <c r="H133" s="69"/>
      <c r="I133" s="26"/>
      <c r="J133" s="26"/>
      <c r="K133" s="26"/>
      <c r="M133" s="67">
        <f t="array" ref="M133">INDEX(CV3CF,$A133,1)</f>
        <v>0</v>
      </c>
      <c r="N133" s="26"/>
      <c r="O133" s="26"/>
      <c r="P133" s="26"/>
      <c r="Q133" s="69"/>
      <c r="R133" s="69"/>
      <c r="S133" s="69"/>
      <c r="T133" s="26"/>
      <c r="U133" s="26"/>
      <c r="V133" s="26"/>
    </row>
    <row r="134" spans="1:22" x14ac:dyDescent="0.25">
      <c r="A134" s="25">
        <v>19</v>
      </c>
      <c r="B134" s="67">
        <f t="array" ref="B134">INDEX(CV3SF,$A134,1)</f>
        <v>0</v>
      </c>
      <c r="C134" s="26"/>
      <c r="D134" s="26"/>
      <c r="E134" s="26"/>
      <c r="F134" s="69"/>
      <c r="G134" s="26"/>
      <c r="H134" s="69"/>
      <c r="I134" s="26"/>
      <c r="J134" s="26"/>
      <c r="K134" s="26"/>
      <c r="M134" s="67">
        <f t="array" ref="M134">INDEX(CV3CF,$A134,1)</f>
        <v>0</v>
      </c>
      <c r="N134" s="26"/>
      <c r="O134" s="26"/>
      <c r="P134" s="26"/>
      <c r="Q134" s="69"/>
      <c r="R134" s="69"/>
      <c r="S134" s="69"/>
      <c r="T134" s="26"/>
      <c r="U134" s="26"/>
      <c r="V134" s="26"/>
    </row>
    <row r="135" spans="1:22" x14ac:dyDescent="0.25">
      <c r="A135" s="25">
        <v>20</v>
      </c>
      <c r="B135" s="67">
        <f t="array" ref="B135">INDEX(CV3SF,$A135,1)</f>
        <v>0</v>
      </c>
      <c r="C135" s="26"/>
      <c r="D135" s="26"/>
      <c r="E135" s="26"/>
      <c r="F135" s="69"/>
      <c r="G135" s="26"/>
      <c r="H135" s="69"/>
      <c r="I135" s="26"/>
      <c r="J135" s="26"/>
      <c r="K135" s="26"/>
      <c r="M135" s="67">
        <f t="array" ref="M135">INDEX(CV3CF,$A135,1)</f>
        <v>0</v>
      </c>
      <c r="N135" s="26"/>
      <c r="O135" s="26"/>
      <c r="P135" s="26"/>
      <c r="Q135" s="69"/>
      <c r="R135" s="69"/>
      <c r="S135" s="69"/>
      <c r="T135" s="26"/>
      <c r="U135" s="26"/>
      <c r="V135" s="26"/>
    </row>
    <row r="136" spans="1:22" x14ac:dyDescent="0.25">
      <c r="A136" s="25">
        <v>21</v>
      </c>
      <c r="B136" s="67">
        <f t="array" ref="B136">INDEX(CV3SF,$A136,1)</f>
        <v>0</v>
      </c>
      <c r="C136" s="26"/>
      <c r="D136" s="26"/>
      <c r="E136" s="26"/>
      <c r="F136" s="69"/>
      <c r="G136" s="26"/>
      <c r="H136" s="69"/>
      <c r="I136" s="26"/>
      <c r="J136" s="26"/>
      <c r="K136" s="26"/>
      <c r="M136" s="67">
        <f t="array" ref="M136">INDEX(CV3CF,$A136,1)</f>
        <v>0</v>
      </c>
      <c r="N136" s="26"/>
      <c r="O136" s="26"/>
      <c r="P136" s="26"/>
      <c r="Q136" s="69"/>
      <c r="R136" s="69"/>
      <c r="S136" s="69"/>
      <c r="T136" s="26"/>
      <c r="U136" s="26"/>
      <c r="V136" s="26"/>
    </row>
    <row r="137" spans="1:22" x14ac:dyDescent="0.25">
      <c r="A137" s="25">
        <v>22</v>
      </c>
      <c r="B137" s="67">
        <f t="array" ref="B137">INDEX(CV3SF,$A137,1)</f>
        <v>0</v>
      </c>
      <c r="C137" s="26"/>
      <c r="D137" s="26"/>
      <c r="E137" s="26"/>
      <c r="F137" s="69"/>
      <c r="G137" s="26"/>
      <c r="H137" s="69"/>
      <c r="I137" s="26"/>
      <c r="J137" s="26"/>
      <c r="K137" s="26"/>
      <c r="M137" s="67">
        <f t="array" ref="M137">INDEX(CV3CF,$A137,1)</f>
        <v>0</v>
      </c>
      <c r="N137" s="26"/>
      <c r="O137" s="26"/>
      <c r="P137" s="26"/>
      <c r="Q137" s="69"/>
      <c r="R137" s="69"/>
      <c r="S137" s="69"/>
      <c r="T137" s="26"/>
      <c r="U137" s="26"/>
      <c r="V137" s="26"/>
    </row>
    <row r="138" spans="1:22" x14ac:dyDescent="0.25">
      <c r="A138" s="25">
        <v>23</v>
      </c>
      <c r="B138" s="67">
        <f t="array" ref="B138">INDEX(CV3SF,$A138,1)</f>
        <v>0</v>
      </c>
      <c r="C138" s="26"/>
      <c r="D138" s="26"/>
      <c r="E138" s="26"/>
      <c r="F138" s="69"/>
      <c r="G138" s="26"/>
      <c r="H138" s="69"/>
      <c r="I138" s="26"/>
      <c r="J138" s="26"/>
      <c r="K138" s="26"/>
      <c r="M138" s="67">
        <f t="array" ref="M138">INDEX(CV3CF,$A138,1)</f>
        <v>0</v>
      </c>
      <c r="N138" s="26"/>
      <c r="O138" s="26"/>
      <c r="P138" s="26"/>
      <c r="Q138" s="69"/>
      <c r="R138" s="69"/>
      <c r="S138" s="69"/>
      <c r="T138" s="26"/>
      <c r="U138" s="26"/>
      <c r="V138" s="26"/>
    </row>
    <row r="139" spans="1:22" x14ac:dyDescent="0.25">
      <c r="A139" s="25">
        <v>24</v>
      </c>
      <c r="B139" s="67">
        <f t="array" ref="B139">INDEX(CV3SF,$A139,1)</f>
        <v>0</v>
      </c>
      <c r="C139" s="26"/>
      <c r="D139" s="26"/>
      <c r="E139" s="26"/>
      <c r="F139" s="69"/>
      <c r="G139" s="26"/>
      <c r="H139" s="69"/>
      <c r="I139" s="26"/>
      <c r="J139" s="26"/>
      <c r="K139" s="26"/>
      <c r="M139" s="67">
        <f t="array" ref="M139">INDEX(CV3CF,$A139,1)</f>
        <v>0</v>
      </c>
      <c r="N139" s="26"/>
      <c r="O139" s="26"/>
      <c r="P139" s="26"/>
      <c r="Q139" s="69"/>
      <c r="R139" s="69"/>
      <c r="S139" s="69"/>
      <c r="T139" s="26"/>
      <c r="U139" s="26"/>
      <c r="V139" s="26"/>
    </row>
    <row r="140" spans="1:22" x14ac:dyDescent="0.25">
      <c r="A140" s="25">
        <v>25</v>
      </c>
      <c r="B140" s="67">
        <f t="array" ref="B140">INDEX(CV3SF,$A140,1)</f>
        <v>0</v>
      </c>
      <c r="C140" s="26"/>
      <c r="D140" s="26"/>
      <c r="E140" s="26"/>
      <c r="F140" s="69"/>
      <c r="G140" s="26"/>
      <c r="H140" s="69"/>
      <c r="I140" s="26"/>
      <c r="J140" s="26"/>
      <c r="K140" s="26"/>
      <c r="M140" s="67">
        <f t="array" ref="M140">INDEX(CV3CF,$A140,1)</f>
        <v>0</v>
      </c>
      <c r="N140" s="26"/>
      <c r="O140" s="26"/>
      <c r="P140" s="26"/>
      <c r="Q140" s="69"/>
      <c r="R140" s="69"/>
      <c r="S140" s="69"/>
      <c r="T140" s="26"/>
      <c r="U140" s="26"/>
      <c r="V140" s="26"/>
    </row>
    <row r="141" spans="1:22" x14ac:dyDescent="0.25">
      <c r="A141" s="25">
        <v>26</v>
      </c>
      <c r="B141" s="67">
        <f t="array" ref="B141">INDEX(CV3SF,$A141,1)</f>
        <v>0</v>
      </c>
      <c r="C141" s="26"/>
      <c r="D141" s="26"/>
      <c r="E141" s="26"/>
      <c r="F141" s="69"/>
      <c r="G141" s="26"/>
      <c r="H141" s="69"/>
      <c r="I141" s="26"/>
      <c r="J141" s="26"/>
      <c r="K141" s="26"/>
      <c r="M141" s="67">
        <f t="array" ref="M141">INDEX(CV3CF,$A141,1)</f>
        <v>0</v>
      </c>
      <c r="N141" s="26"/>
      <c r="O141" s="26"/>
      <c r="P141" s="26"/>
      <c r="Q141" s="69"/>
      <c r="R141" s="69"/>
      <c r="S141" s="69"/>
      <c r="T141" s="26"/>
      <c r="U141" s="26"/>
      <c r="V141" s="26"/>
    </row>
    <row r="142" spans="1:22" x14ac:dyDescent="0.25">
      <c r="A142" s="25">
        <v>27</v>
      </c>
      <c r="B142" s="67">
        <f t="array" ref="B142">INDEX(CV3SF,$A142,1)</f>
        <v>0</v>
      </c>
      <c r="C142" s="26"/>
      <c r="D142" s="26"/>
      <c r="E142" s="26"/>
      <c r="F142" s="69"/>
      <c r="G142" s="26"/>
      <c r="H142" s="69"/>
      <c r="I142" s="26"/>
      <c r="J142" s="26"/>
      <c r="K142" s="26"/>
      <c r="M142" s="67">
        <f t="array" ref="M142">INDEX(CV3CF,$A142,1)</f>
        <v>0</v>
      </c>
      <c r="N142" s="26"/>
      <c r="O142" s="26"/>
      <c r="P142" s="26"/>
      <c r="Q142" s="69"/>
      <c r="R142" s="69"/>
      <c r="S142" s="69"/>
      <c r="T142" s="26"/>
      <c r="U142" s="26"/>
      <c r="V142" s="26"/>
    </row>
    <row r="143" spans="1:22" x14ac:dyDescent="0.25">
      <c r="A143" s="25">
        <v>28</v>
      </c>
      <c r="B143" s="67">
        <f t="array" ref="B143">INDEX(CV3SF,$A143,1)</f>
        <v>0</v>
      </c>
      <c r="C143" s="26"/>
      <c r="D143" s="26"/>
      <c r="E143" s="26"/>
      <c r="F143" s="69"/>
      <c r="G143" s="26"/>
      <c r="H143" s="69"/>
      <c r="I143" s="26"/>
      <c r="J143" s="26"/>
      <c r="K143" s="26"/>
      <c r="M143" s="67">
        <f t="array" ref="M143">INDEX(CV3CF,$A143,1)</f>
        <v>0</v>
      </c>
      <c r="N143" s="26"/>
      <c r="O143" s="26"/>
      <c r="P143" s="26"/>
      <c r="Q143" s="69"/>
      <c r="R143" s="69"/>
      <c r="S143" s="69"/>
      <c r="T143" s="26"/>
      <c r="U143" s="26"/>
      <c r="V143" s="26"/>
    </row>
    <row r="144" spans="1:22" x14ac:dyDescent="0.25">
      <c r="A144" s="25">
        <v>29</v>
      </c>
      <c r="B144" s="67">
        <f t="array" ref="B144">INDEX(CV3SF,$A144,1)</f>
        <v>0</v>
      </c>
      <c r="C144" s="26"/>
      <c r="D144" s="26"/>
      <c r="E144" s="26"/>
      <c r="F144" s="69"/>
      <c r="G144" s="26"/>
      <c r="H144" s="69"/>
      <c r="I144" s="26"/>
      <c r="J144" s="26"/>
      <c r="K144" s="26"/>
      <c r="M144" s="67">
        <f t="array" ref="M144">INDEX(CV3CF,$A144,1)</f>
        <v>0</v>
      </c>
      <c r="N144" s="26"/>
      <c r="O144" s="26"/>
      <c r="P144" s="26"/>
      <c r="Q144" s="69"/>
      <c r="R144" s="69"/>
      <c r="S144" s="69"/>
      <c r="T144" s="26"/>
      <c r="U144" s="26"/>
      <c r="V144" s="26"/>
    </row>
    <row r="145" spans="1:22" x14ac:dyDescent="0.25">
      <c r="A145" s="25">
        <v>30</v>
      </c>
      <c r="B145" s="67">
        <f t="array" ref="B145">INDEX(CV3SF,$A145,1)</f>
        <v>0</v>
      </c>
      <c r="C145" s="26"/>
      <c r="D145" s="26"/>
      <c r="E145" s="26"/>
      <c r="F145" s="69"/>
      <c r="G145" s="26"/>
      <c r="H145" s="69"/>
      <c r="I145" s="25"/>
      <c r="J145" s="25"/>
      <c r="K145" s="25"/>
      <c r="M145" s="67">
        <f t="array" ref="M145">INDEX(CV3CF,$A145,1)</f>
        <v>0</v>
      </c>
      <c r="N145" s="26"/>
      <c r="O145" s="26"/>
      <c r="P145" s="26"/>
      <c r="Q145" s="69"/>
      <c r="R145" s="69"/>
      <c r="S145" s="69"/>
      <c r="T145" s="25"/>
      <c r="U145" s="25"/>
      <c r="V145" s="25"/>
    </row>
    <row r="146" spans="1:22" x14ac:dyDescent="0.25">
      <c r="A146" s="25">
        <v>31</v>
      </c>
      <c r="B146" s="67">
        <f t="array" ref="B146">INDEX(CV3SF,$A146,1)</f>
        <v>0</v>
      </c>
      <c r="C146" s="26"/>
      <c r="D146" s="26"/>
      <c r="E146" s="26"/>
      <c r="F146" s="26"/>
      <c r="G146" s="26"/>
      <c r="H146" s="26"/>
      <c r="I146" s="25"/>
      <c r="J146" s="25"/>
      <c r="K146" s="25"/>
      <c r="M146" s="67">
        <f t="array" ref="M146">INDEX(CV3CF,$A146,1)</f>
        <v>0</v>
      </c>
      <c r="N146" s="26"/>
      <c r="O146" s="26"/>
      <c r="P146" s="26"/>
      <c r="Q146" s="26"/>
      <c r="R146" s="26"/>
      <c r="S146" s="26"/>
      <c r="T146" s="25"/>
      <c r="U146" s="25"/>
      <c r="V146" s="25"/>
    </row>
    <row r="147" spans="1:22" x14ac:dyDescent="0.25">
      <c r="A147" s="25">
        <v>32</v>
      </c>
      <c r="B147" s="67">
        <f t="array" ref="B147">INDEX(CV3SF,$A147,1)</f>
        <v>0</v>
      </c>
      <c r="C147" s="26"/>
      <c r="D147" s="26"/>
      <c r="E147" s="26"/>
      <c r="F147" s="26"/>
      <c r="G147" s="26"/>
      <c r="H147" s="26"/>
      <c r="I147" s="25"/>
      <c r="J147" s="25"/>
      <c r="K147" s="25"/>
      <c r="M147" s="67">
        <f t="array" ref="M147">INDEX(CV3CF,$A147,1)</f>
        <v>0</v>
      </c>
      <c r="N147" s="26"/>
      <c r="O147" s="26"/>
      <c r="P147" s="26"/>
      <c r="Q147" s="26"/>
      <c r="R147" s="26"/>
      <c r="S147" s="26"/>
      <c r="T147" s="25"/>
      <c r="U147" s="25"/>
      <c r="V147" s="25"/>
    </row>
    <row r="148" spans="1:22" x14ac:dyDescent="0.25">
      <c r="A148" s="25">
        <v>33</v>
      </c>
      <c r="B148" s="67">
        <f t="array" ref="B148">INDEX(CV3SF,$A148,1)</f>
        <v>0</v>
      </c>
      <c r="C148" s="26"/>
      <c r="D148" s="26"/>
      <c r="E148" s="26"/>
      <c r="F148" s="26"/>
      <c r="G148" s="26"/>
      <c r="H148" s="26"/>
      <c r="I148" s="25"/>
      <c r="J148" s="25"/>
      <c r="K148" s="25"/>
      <c r="M148" s="67">
        <f t="array" ref="M148">INDEX(CV3CF,$A148,1)</f>
        <v>0</v>
      </c>
      <c r="N148" s="26"/>
      <c r="O148" s="26"/>
      <c r="P148" s="26"/>
      <c r="Q148" s="26"/>
      <c r="R148" s="26"/>
      <c r="S148" s="26"/>
      <c r="T148" s="25"/>
      <c r="U148" s="25"/>
      <c r="V148" s="25"/>
    </row>
    <row r="149" spans="1:22" x14ac:dyDescent="0.25">
      <c r="A149" s="25">
        <v>34</v>
      </c>
      <c r="B149" s="67">
        <f t="array" ref="B149">INDEX(CV3SF,$A149,1)</f>
        <v>0</v>
      </c>
      <c r="C149" s="26"/>
      <c r="D149" s="26"/>
      <c r="E149" s="26"/>
      <c r="F149" s="26"/>
      <c r="G149" s="26"/>
      <c r="H149" s="26"/>
      <c r="I149" s="25"/>
      <c r="J149" s="25"/>
      <c r="K149" s="25"/>
      <c r="M149" s="67">
        <f t="array" ref="M149">INDEX(CV3CF,$A149,1)</f>
        <v>0</v>
      </c>
      <c r="N149" s="26"/>
      <c r="O149" s="26"/>
      <c r="P149" s="26"/>
      <c r="Q149" s="26"/>
      <c r="R149" s="26"/>
      <c r="S149" s="26"/>
      <c r="T149" s="25"/>
      <c r="U149" s="25"/>
      <c r="V149" s="25"/>
    </row>
    <row r="150" spans="1:22" x14ac:dyDescent="0.25">
      <c r="A150" s="25">
        <v>35</v>
      </c>
      <c r="B150" s="67">
        <f t="array" ref="B150">INDEX(CV3SF,$A150,1)</f>
        <v>0</v>
      </c>
      <c r="C150" s="25"/>
      <c r="D150" s="25"/>
      <c r="E150" s="25"/>
      <c r="F150" s="25"/>
      <c r="G150" s="25"/>
      <c r="H150" s="25"/>
      <c r="I150" s="25"/>
      <c r="J150" s="25"/>
      <c r="K150" s="25"/>
      <c r="M150" s="67">
        <f t="array" ref="M150">INDEX(CV3CF,$A150,1)</f>
        <v>0</v>
      </c>
      <c r="N150" s="25"/>
      <c r="O150" s="25"/>
      <c r="P150" s="25"/>
      <c r="Q150" s="25"/>
      <c r="R150" s="25"/>
      <c r="S150" s="25"/>
      <c r="T150" s="25"/>
      <c r="U150" s="25"/>
      <c r="V150" s="25"/>
    </row>
    <row r="151" spans="1:22" x14ac:dyDescent="0.25">
      <c r="A151" s="25">
        <v>36</v>
      </c>
      <c r="B151" s="67">
        <f t="array" ref="B151">INDEX(CV3SF,$A151,1)</f>
        <v>0</v>
      </c>
      <c r="C151" s="25"/>
      <c r="D151" s="25"/>
      <c r="E151" s="25"/>
      <c r="F151" s="25"/>
      <c r="G151" s="25"/>
      <c r="H151" s="25"/>
      <c r="I151" s="25"/>
      <c r="J151" s="25"/>
      <c r="K151" s="25"/>
      <c r="M151" s="67">
        <f t="array" ref="M151">INDEX(CV3CF,$A151,1)</f>
        <v>0</v>
      </c>
      <c r="N151" s="25"/>
      <c r="O151" s="25"/>
      <c r="P151" s="25"/>
      <c r="Q151" s="25"/>
      <c r="R151" s="25"/>
      <c r="S151" s="25"/>
      <c r="T151" s="25"/>
      <c r="U151" s="25"/>
      <c r="V151" s="25"/>
    </row>
    <row r="152" spans="1:22" x14ac:dyDescent="0.25">
      <c r="A152" s="25">
        <v>37</v>
      </c>
      <c r="B152" s="67">
        <f t="array" ref="B152">INDEX(CV3SF,$A152,1)</f>
        <v>0</v>
      </c>
      <c r="C152" s="25"/>
      <c r="D152" s="25"/>
      <c r="E152" s="25"/>
      <c r="F152" s="25"/>
      <c r="G152" s="25"/>
      <c r="H152" s="25"/>
      <c r="I152" s="25"/>
      <c r="J152" s="25"/>
      <c r="K152" s="25"/>
      <c r="M152" s="67">
        <f t="array" ref="M152">INDEX(CV3CF,$A152,1)</f>
        <v>0</v>
      </c>
      <c r="N152" s="25"/>
      <c r="O152" s="25"/>
      <c r="P152" s="25"/>
      <c r="Q152" s="25"/>
      <c r="R152" s="25"/>
      <c r="S152" s="25"/>
      <c r="T152" s="25"/>
      <c r="U152" s="25"/>
      <c r="V152" s="25"/>
    </row>
    <row r="153" spans="1:22" x14ac:dyDescent="0.25">
      <c r="A153" s="25">
        <v>38</v>
      </c>
      <c r="B153" s="67">
        <f t="array" ref="B153">INDEX(CV3SF,$A153,1)</f>
        <v>0</v>
      </c>
      <c r="C153" s="77"/>
      <c r="D153" s="77"/>
      <c r="E153" s="77"/>
      <c r="F153" s="77"/>
      <c r="G153" s="77"/>
      <c r="H153" s="77"/>
      <c r="I153" s="77"/>
      <c r="J153" s="77"/>
      <c r="K153" s="25"/>
      <c r="M153" s="67">
        <f t="array" ref="M153">INDEX(CV3CF,$A153,1)</f>
        <v>0</v>
      </c>
      <c r="N153" s="77"/>
      <c r="O153" s="77"/>
      <c r="P153" s="77"/>
      <c r="Q153" s="77"/>
      <c r="R153" s="77"/>
      <c r="S153" s="77"/>
      <c r="T153" s="77"/>
      <c r="U153" s="77"/>
      <c r="V153" s="25"/>
    </row>
    <row r="154" spans="1:22" x14ac:dyDescent="0.25">
      <c r="A154" s="25">
        <v>39</v>
      </c>
      <c r="B154" s="67">
        <f t="array" ref="B154">INDEX(CV3SF,$A154,1)</f>
        <v>0</v>
      </c>
      <c r="C154" s="25"/>
      <c r="D154" s="25"/>
      <c r="E154" s="25"/>
      <c r="F154" s="25"/>
      <c r="G154" s="25"/>
      <c r="H154" s="25"/>
      <c r="I154" s="25"/>
      <c r="J154" s="25"/>
      <c r="K154" s="25"/>
      <c r="M154" s="67">
        <f t="array" ref="M154">INDEX(CV3CF,$A154,1)</f>
        <v>0</v>
      </c>
      <c r="N154" s="25"/>
      <c r="O154" s="25"/>
      <c r="P154" s="25"/>
      <c r="Q154" s="25"/>
      <c r="R154" s="25"/>
      <c r="S154" s="25"/>
      <c r="T154" s="25"/>
      <c r="U154" s="25"/>
      <c r="V154" s="25"/>
    </row>
    <row r="155" spans="1:22" x14ac:dyDescent="0.25">
      <c r="A155" s="25">
        <v>40</v>
      </c>
      <c r="B155" s="67">
        <f t="array" ref="B155">INDEX(CV3SF,$A155,1)</f>
        <v>0</v>
      </c>
      <c r="C155" s="25"/>
      <c r="D155" s="25"/>
      <c r="E155" s="25"/>
      <c r="F155" s="25"/>
      <c r="G155" s="25"/>
      <c r="H155" s="25"/>
      <c r="I155" s="25"/>
      <c r="J155" s="25"/>
      <c r="K155" s="25"/>
      <c r="M155" s="67">
        <f t="array" ref="M155">INDEX(CV3CF,$A155,1)</f>
        <v>0</v>
      </c>
      <c r="N155" s="25"/>
      <c r="O155" s="25"/>
      <c r="P155" s="25"/>
      <c r="Q155" s="25"/>
      <c r="R155" s="25"/>
      <c r="S155" s="25"/>
      <c r="T155" s="25"/>
      <c r="U155" s="25"/>
      <c r="V155" s="25"/>
    </row>
    <row r="156" spans="1:22" x14ac:dyDescent="0.25">
      <c r="A156" s="25">
        <v>41</v>
      </c>
      <c r="B156" s="67">
        <f t="array" ref="B156">INDEX(CV3SF,$A156,1)</f>
        <v>0</v>
      </c>
      <c r="C156" s="25"/>
      <c r="D156" s="25"/>
      <c r="E156" s="25"/>
      <c r="F156" s="25"/>
      <c r="G156" s="25"/>
      <c r="H156" s="25"/>
      <c r="I156" s="25"/>
      <c r="J156" s="25"/>
      <c r="K156" s="25"/>
      <c r="M156" s="67">
        <f t="array" ref="M156">INDEX(CV3CF,$A156,1)</f>
        <v>0</v>
      </c>
      <c r="N156" s="25"/>
      <c r="O156" s="25"/>
      <c r="P156" s="25"/>
      <c r="Q156" s="25"/>
      <c r="R156" s="25"/>
      <c r="S156" s="25"/>
      <c r="T156" s="25"/>
      <c r="U156" s="25"/>
      <c r="V156" s="25"/>
    </row>
    <row r="157" spans="1:22" x14ac:dyDescent="0.25">
      <c r="A157" s="25">
        <v>42</v>
      </c>
      <c r="B157" s="67">
        <f t="array" ref="B157">INDEX(CV3SF,$A157,1)</f>
        <v>0</v>
      </c>
      <c r="C157" s="25"/>
      <c r="D157" s="25"/>
      <c r="E157" s="25"/>
      <c r="F157" s="25"/>
      <c r="G157" s="25"/>
      <c r="H157" s="25"/>
      <c r="I157" s="25"/>
      <c r="J157" s="25"/>
      <c r="K157" s="25"/>
      <c r="M157" s="67">
        <f t="array" ref="M157">INDEX(CV3CF,$A157,1)</f>
        <v>0</v>
      </c>
      <c r="N157" s="25"/>
      <c r="O157" s="25"/>
      <c r="P157" s="25"/>
      <c r="Q157" s="25"/>
      <c r="R157" s="25"/>
      <c r="S157" s="25"/>
      <c r="T157" s="25"/>
      <c r="U157" s="25"/>
      <c r="V157" s="25"/>
    </row>
    <row r="158" spans="1:22" x14ac:dyDescent="0.25">
      <c r="A158" s="25">
        <v>43</v>
      </c>
      <c r="B158" s="67">
        <f t="array" ref="B158">INDEX(CV3SF,$A158,1)</f>
        <v>0</v>
      </c>
      <c r="C158" s="25"/>
      <c r="D158" s="25"/>
      <c r="E158" s="25"/>
      <c r="F158" s="25"/>
      <c r="G158" s="25"/>
      <c r="H158" s="25"/>
      <c r="I158" s="25"/>
      <c r="J158" s="25"/>
      <c r="K158" s="25"/>
      <c r="M158" s="67">
        <f t="array" ref="M158">INDEX(CV3CF,$A158,1)</f>
        <v>0</v>
      </c>
      <c r="N158" s="25"/>
      <c r="O158" s="25"/>
      <c r="P158" s="25"/>
      <c r="Q158" s="25"/>
      <c r="R158" s="25"/>
      <c r="S158" s="25"/>
      <c r="T158" s="25"/>
      <c r="U158" s="25"/>
      <c r="V158" s="25"/>
    </row>
    <row r="159" spans="1:22" x14ac:dyDescent="0.25">
      <c r="A159" s="25">
        <v>44</v>
      </c>
      <c r="B159" s="67">
        <f t="array" ref="B159">INDEX(CV3SF,$A159,1)</f>
        <v>0</v>
      </c>
      <c r="C159" s="25"/>
      <c r="D159" s="25"/>
      <c r="E159" s="25"/>
      <c r="F159" s="25"/>
      <c r="G159" s="25"/>
      <c r="H159" s="25"/>
      <c r="I159" s="25"/>
      <c r="J159" s="25"/>
      <c r="K159" s="25"/>
      <c r="M159" s="67">
        <f t="array" ref="M159">INDEX(CV3CF,$A159,1)</f>
        <v>0</v>
      </c>
      <c r="N159" s="25"/>
      <c r="O159" s="25"/>
      <c r="P159" s="25"/>
      <c r="Q159" s="25"/>
      <c r="R159" s="25"/>
      <c r="S159" s="25"/>
      <c r="T159" s="25"/>
      <c r="U159" s="25"/>
      <c r="V159" s="25"/>
    </row>
    <row r="160" spans="1:22" x14ac:dyDescent="0.25">
      <c r="A160" s="25">
        <v>45</v>
      </c>
      <c r="B160" s="67">
        <f t="array" ref="B160">INDEX(CV3SF,$A160,1)</f>
        <v>0</v>
      </c>
      <c r="C160" s="25"/>
      <c r="D160" s="25"/>
      <c r="E160" s="25"/>
      <c r="F160" s="25"/>
      <c r="G160" s="25"/>
      <c r="H160" s="25"/>
      <c r="I160" s="25"/>
      <c r="J160" s="25"/>
      <c r="K160" s="25"/>
      <c r="M160" s="67">
        <f t="array" ref="M160">INDEX(CV3CF,$A160,1)</f>
        <v>0</v>
      </c>
      <c r="N160" s="25"/>
      <c r="O160" s="25"/>
      <c r="P160" s="25"/>
      <c r="Q160" s="25"/>
      <c r="R160" s="25"/>
      <c r="S160" s="25"/>
      <c r="T160" s="25"/>
      <c r="U160" s="25"/>
      <c r="V160" s="25"/>
    </row>
    <row r="161" spans="1:22" x14ac:dyDescent="0.25">
      <c r="A161" s="25">
        <v>46</v>
      </c>
      <c r="B161" s="67">
        <f t="array" ref="B161">INDEX(CV3SF,$A161,1)</f>
        <v>0</v>
      </c>
      <c r="C161" s="25"/>
      <c r="D161" s="25"/>
      <c r="E161" s="25"/>
      <c r="F161" s="25"/>
      <c r="G161" s="25"/>
      <c r="H161" s="25"/>
      <c r="I161" s="25"/>
      <c r="J161" s="25"/>
      <c r="K161" s="25"/>
      <c r="M161" s="67">
        <f t="array" ref="M161">INDEX(CV3CF,$A161,1)</f>
        <v>0</v>
      </c>
      <c r="N161" s="25"/>
      <c r="O161" s="25"/>
      <c r="P161" s="25"/>
      <c r="Q161" s="25"/>
      <c r="R161" s="25"/>
      <c r="S161" s="25"/>
      <c r="T161" s="25"/>
      <c r="U161" s="25"/>
      <c r="V161" s="25"/>
    </row>
    <row r="162" spans="1:22" x14ac:dyDescent="0.25">
      <c r="A162" s="25">
        <v>47</v>
      </c>
      <c r="B162" s="67">
        <f t="array" ref="B162">INDEX(CV3SF,$A162,1)</f>
        <v>0</v>
      </c>
      <c r="C162" s="25"/>
      <c r="D162" s="25"/>
      <c r="E162" s="25"/>
      <c r="F162" s="25"/>
      <c r="G162" s="25"/>
      <c r="H162" s="25"/>
      <c r="I162" s="25"/>
      <c r="J162" s="25"/>
      <c r="K162" s="25"/>
      <c r="M162" s="67">
        <f t="array" ref="M162">INDEX(CV3CF,$A162,1)</f>
        <v>0</v>
      </c>
      <c r="N162" s="25"/>
      <c r="O162" s="25"/>
      <c r="P162" s="25"/>
      <c r="Q162" s="25"/>
      <c r="R162" s="25"/>
      <c r="S162" s="25"/>
      <c r="T162" s="25"/>
      <c r="U162" s="25"/>
      <c r="V162" s="25"/>
    </row>
    <row r="163" spans="1:22" x14ac:dyDescent="0.25">
      <c r="A163" s="25">
        <v>48</v>
      </c>
      <c r="B163" s="67">
        <f t="array" ref="B163">INDEX(CV3SF,$A163,1)</f>
        <v>0</v>
      </c>
      <c r="C163" s="25"/>
      <c r="D163" s="25"/>
      <c r="E163" s="25"/>
      <c r="F163" s="25"/>
      <c r="G163" s="25"/>
      <c r="H163" s="25"/>
      <c r="I163" s="25"/>
      <c r="J163" s="25"/>
      <c r="K163" s="25"/>
      <c r="M163" s="67">
        <f t="array" ref="M163">INDEX(CV3CF,$A163,1)</f>
        <v>0</v>
      </c>
      <c r="N163" s="25"/>
      <c r="O163" s="25"/>
      <c r="P163" s="25"/>
      <c r="Q163" s="25"/>
      <c r="R163" s="25"/>
      <c r="S163" s="25"/>
      <c r="T163" s="25"/>
      <c r="U163" s="25"/>
      <c r="V163" s="25"/>
    </row>
    <row r="164" spans="1:22" x14ac:dyDescent="0.25">
      <c r="A164" s="25">
        <v>49</v>
      </c>
      <c r="B164" s="67">
        <f t="array" ref="B164">INDEX(CV3SF,$A164,1)</f>
        <v>0</v>
      </c>
      <c r="C164" s="25"/>
      <c r="D164" s="25"/>
      <c r="E164" s="25"/>
      <c r="F164" s="25"/>
      <c r="G164" s="25"/>
      <c r="H164" s="25"/>
      <c r="I164" s="25"/>
      <c r="J164" s="25"/>
      <c r="K164" s="25"/>
      <c r="M164" s="67">
        <f t="array" ref="M164">INDEX(CV3CF,$A164,1)</f>
        <v>0</v>
      </c>
      <c r="N164" s="25"/>
      <c r="O164" s="25"/>
      <c r="P164" s="25"/>
      <c r="Q164" s="25"/>
      <c r="R164" s="25"/>
      <c r="S164" s="25"/>
      <c r="T164" s="25"/>
      <c r="U164" s="25"/>
      <c r="V164" s="25"/>
    </row>
    <row r="165" spans="1:22" x14ac:dyDescent="0.25">
      <c r="A165" s="25">
        <v>50</v>
      </c>
      <c r="B165" s="67">
        <f t="array" ref="B165">INDEX(CV3SF,$A165,1)</f>
        <v>0</v>
      </c>
      <c r="C165" s="25"/>
      <c r="D165" s="25"/>
      <c r="E165" s="25"/>
      <c r="F165" s="25"/>
      <c r="G165" s="25"/>
      <c r="H165" s="25"/>
      <c r="I165" s="25"/>
      <c r="J165" s="25"/>
      <c r="K165" s="25"/>
      <c r="M165" s="67">
        <f t="array" ref="M165">INDEX(CV3CF,$A165,1)</f>
        <v>0</v>
      </c>
      <c r="N165" s="25"/>
      <c r="O165" s="25"/>
      <c r="P165" s="25"/>
      <c r="Q165" s="25"/>
      <c r="R165" s="25"/>
      <c r="S165" s="25"/>
      <c r="T165" s="25"/>
      <c r="U165" s="25"/>
      <c r="V165" s="25"/>
    </row>
    <row r="166" spans="1:22" x14ac:dyDescent="0.25">
      <c r="B166" s="15"/>
      <c r="F166" s="81"/>
      <c r="G166" s="82"/>
      <c r="H166" s="81"/>
      <c r="M166" s="15"/>
      <c r="Q166" s="81"/>
      <c r="R166" s="82"/>
      <c r="S166" s="81"/>
    </row>
    <row r="167" spans="1:22" x14ac:dyDescent="0.25">
      <c r="F167" s="81"/>
      <c r="G167" s="82"/>
      <c r="H167" s="81"/>
      <c r="Q167" s="81"/>
      <c r="R167" s="82"/>
      <c r="S167" s="81"/>
    </row>
    <row r="168" spans="1:22" x14ac:dyDescent="0.25">
      <c r="B168" s="15"/>
      <c r="M168" s="15"/>
    </row>
    <row r="169" spans="1:22" x14ac:dyDescent="0.25">
      <c r="B169" s="83" t="str">
        <f>Fechas!$C$169</f>
        <v>4º ÉPOCA: CICLOS CORTOS SIN FUNGICIDA</v>
      </c>
      <c r="C169" s="54"/>
      <c r="D169" s="54"/>
      <c r="E169" s="54"/>
      <c r="F169" s="54"/>
      <c r="G169" s="54"/>
      <c r="H169" s="54"/>
      <c r="I169" s="54"/>
      <c r="J169" s="54"/>
      <c r="K169" s="84"/>
      <c r="M169" s="85" t="str">
        <f>Fechas!$K$169</f>
        <v>4º ÉPOCA: CICLOS CORTOS CON FUNGICIDA</v>
      </c>
      <c r="N169" s="58"/>
      <c r="O169" s="58"/>
      <c r="P169" s="58"/>
      <c r="Q169" s="58"/>
      <c r="R169" s="58"/>
      <c r="S169" s="58"/>
      <c r="T169" s="58"/>
      <c r="U169" s="58"/>
      <c r="V169" s="86"/>
    </row>
    <row r="170" spans="1:22" ht="30" x14ac:dyDescent="0.25">
      <c r="B170" s="64" t="str">
        <f t="shared" ref="B170:J170" si="4">B$5</f>
        <v>Cultivar</v>
      </c>
      <c r="C170" s="65" t="str">
        <f t="shared" si="4"/>
        <v>Helada</v>
      </c>
      <c r="D170" s="65" t="str">
        <f t="shared" si="4"/>
        <v>Vuelco</v>
      </c>
      <c r="E170" s="65" t="str">
        <f t="shared" si="4"/>
        <v>Desgrane</v>
      </c>
      <c r="F170" s="65" t="str">
        <f t="shared" si="4"/>
        <v>Altura</v>
      </c>
      <c r="G170" s="65" t="str">
        <f t="shared" si="4"/>
        <v xml:space="preserve">Aspecto </v>
      </c>
      <c r="H170" s="66" t="str">
        <f t="shared" si="4"/>
        <v>Peso hectolítrico</v>
      </c>
      <c r="I170" s="66" t="str">
        <f t="shared" si="4"/>
        <v>Peso de 1000 granos</v>
      </c>
      <c r="J170" s="66" t="str">
        <f t="shared" si="4"/>
        <v>Proteina en grano</v>
      </c>
      <c r="K170" s="24" t="s">
        <v>182</v>
      </c>
      <c r="M170" s="64" t="str">
        <f t="shared" ref="M170:U170" si="5">M$5</f>
        <v>Cultivar</v>
      </c>
      <c r="N170" s="65" t="str">
        <f t="shared" si="5"/>
        <v>Helada</v>
      </c>
      <c r="O170" s="65" t="str">
        <f t="shared" si="5"/>
        <v>Vuelco</v>
      </c>
      <c r="P170" s="65" t="str">
        <f t="shared" si="5"/>
        <v>Desgrane</v>
      </c>
      <c r="Q170" s="65" t="str">
        <f t="shared" si="5"/>
        <v>Altura</v>
      </c>
      <c r="R170" s="65" t="str">
        <f t="shared" si="5"/>
        <v xml:space="preserve">Aspecto </v>
      </c>
      <c r="S170" s="66" t="str">
        <f t="shared" si="5"/>
        <v>Peso hectolítrico</v>
      </c>
      <c r="T170" s="66" t="str">
        <f t="shared" si="5"/>
        <v>Peso de 1000 granos</v>
      </c>
      <c r="U170" s="66" t="str">
        <f t="shared" si="5"/>
        <v>Proteina en grano</v>
      </c>
      <c r="V170" s="24" t="s">
        <v>182</v>
      </c>
    </row>
    <row r="171" spans="1:22" x14ac:dyDescent="0.25">
      <c r="A171" s="25">
        <v>1</v>
      </c>
      <c r="B171" s="67" t="str">
        <f t="array" ref="B171">INDEX(CV4SF,$A171,1)</f>
        <v>ACA 460</v>
      </c>
      <c r="C171" s="26"/>
      <c r="D171" s="26"/>
      <c r="E171" s="26"/>
      <c r="F171" s="76"/>
      <c r="G171" s="76"/>
      <c r="H171" s="76"/>
      <c r="I171" s="26"/>
      <c r="J171" s="26"/>
      <c r="K171" s="26"/>
      <c r="M171" s="67" t="str">
        <f t="array" ref="M171">INDEX(CV4CF,$A171,1)</f>
        <v>ACA 460</v>
      </c>
      <c r="N171" s="26"/>
      <c r="O171" s="26"/>
      <c r="P171" s="26"/>
      <c r="Q171" s="340">
        <v>64.333333333333329</v>
      </c>
      <c r="R171" s="341"/>
      <c r="S171" s="342">
        <v>69.88333333333334</v>
      </c>
      <c r="T171" s="342">
        <v>40.768421052631574</v>
      </c>
      <c r="U171" s="26"/>
      <c r="V171" s="26"/>
    </row>
    <row r="172" spans="1:22" x14ac:dyDescent="0.25">
      <c r="A172" s="25">
        <v>2</v>
      </c>
      <c r="B172" s="67" t="str">
        <f t="array" ref="B172">INDEX(CV4SF,$A172,1)</f>
        <v>ACA 915</v>
      </c>
      <c r="C172" s="26"/>
      <c r="D172" s="26"/>
      <c r="E172" s="26"/>
      <c r="F172" s="76"/>
      <c r="G172" s="76"/>
      <c r="H172" s="76"/>
      <c r="I172" s="26"/>
      <c r="J172" s="26"/>
      <c r="K172" s="26"/>
      <c r="M172" s="67" t="str">
        <f t="array" ref="M172">INDEX(CV4CF,$A172,1)</f>
        <v>ACA 915</v>
      </c>
      <c r="N172" s="26"/>
      <c r="O172" s="26"/>
      <c r="P172" s="26"/>
      <c r="Q172" s="337">
        <v>70.333333333333329</v>
      </c>
      <c r="R172" s="338"/>
      <c r="S172" s="339">
        <v>70.350000000000009</v>
      </c>
      <c r="T172" s="339">
        <v>43.173450292397661</v>
      </c>
      <c r="U172" s="26"/>
      <c r="V172" s="26"/>
    </row>
    <row r="173" spans="1:22" x14ac:dyDescent="0.25">
      <c r="A173" s="25">
        <v>3</v>
      </c>
      <c r="B173" s="67" t="str">
        <f t="array" ref="B173">INDEX(CV4SF,$A173,1)</f>
        <v>ACA 916</v>
      </c>
      <c r="C173" s="26"/>
      <c r="D173" s="26"/>
      <c r="E173" s="26"/>
      <c r="F173" s="76"/>
      <c r="G173" s="76"/>
      <c r="H173" s="76"/>
      <c r="I173" s="26"/>
      <c r="J173" s="26"/>
      <c r="K173" s="26"/>
      <c r="M173" s="67" t="str">
        <f t="array" ref="M173">INDEX(CV4CF,$A173,1)</f>
        <v>ACA 916</v>
      </c>
      <c r="N173" s="26"/>
      <c r="O173" s="26"/>
      <c r="P173" s="26"/>
      <c r="Q173" s="337">
        <v>77.066666666666663</v>
      </c>
      <c r="R173" s="338"/>
      <c r="S173" s="339">
        <v>72.566666666666677</v>
      </c>
      <c r="T173" s="339">
        <v>34.613255360623782</v>
      </c>
      <c r="U173" s="26"/>
      <c r="V173" s="26"/>
    </row>
    <row r="174" spans="1:22" x14ac:dyDescent="0.25">
      <c r="A174" s="25">
        <v>4</v>
      </c>
      <c r="B174" s="67" t="str">
        <f t="array" ref="B174">INDEX(CV4SF,$A174,1)</f>
        <v>ACA 917</v>
      </c>
      <c r="C174" s="26"/>
      <c r="D174" s="26"/>
      <c r="E174" s="26"/>
      <c r="F174" s="76"/>
      <c r="G174" s="76"/>
      <c r="H174" s="76"/>
      <c r="I174" s="26"/>
      <c r="J174" s="26"/>
      <c r="K174" s="26"/>
      <c r="M174" s="67" t="str">
        <f t="array" ref="M174">INDEX(CV4CF,$A174,1)</f>
        <v>ACA 917</v>
      </c>
      <c r="N174" s="26"/>
      <c r="O174" s="26"/>
      <c r="P174" s="26"/>
      <c r="Q174" s="337">
        <v>76.600000000000009</v>
      </c>
      <c r="R174" s="338"/>
      <c r="S174" s="339">
        <v>72.483333333333334</v>
      </c>
      <c r="T174" s="339">
        <v>40.172124756335279</v>
      </c>
      <c r="U174" s="26"/>
      <c r="V174" s="26"/>
    </row>
    <row r="175" spans="1:22" x14ac:dyDescent="0.25">
      <c r="A175" s="25">
        <v>5</v>
      </c>
      <c r="B175" s="67" t="str">
        <f t="array" ref="B175">INDEX(CV4SF,$A175,1)</f>
        <v>ACA 920</v>
      </c>
      <c r="C175" s="26"/>
      <c r="D175" s="26"/>
      <c r="E175" s="26"/>
      <c r="F175" s="76"/>
      <c r="G175" s="76"/>
      <c r="H175" s="76"/>
      <c r="I175" s="26"/>
      <c r="J175" s="26"/>
      <c r="K175" s="26"/>
      <c r="M175" s="67" t="str">
        <f t="array" ref="M175">INDEX(CV4CF,$A175,1)</f>
        <v>ACA 920</v>
      </c>
      <c r="N175" s="26"/>
      <c r="O175" s="26"/>
      <c r="P175" s="26"/>
      <c r="Q175" s="337">
        <v>77</v>
      </c>
      <c r="R175" s="338"/>
      <c r="S175" s="339">
        <v>71.100000000000009</v>
      </c>
      <c r="T175" s="339">
        <v>42.301364522417153</v>
      </c>
      <c r="U175" s="26"/>
      <c r="V175" s="26"/>
    </row>
    <row r="176" spans="1:22" x14ac:dyDescent="0.25">
      <c r="A176" s="25">
        <v>6</v>
      </c>
      <c r="B176" s="67" t="str">
        <f t="array" ref="B176">INDEX(CV4SF,$A176,1)</f>
        <v>BAGUETTE 450</v>
      </c>
      <c r="C176" s="26"/>
      <c r="D176" s="26"/>
      <c r="E176" s="26"/>
      <c r="F176" s="76"/>
      <c r="G176" s="76"/>
      <c r="H176" s="76"/>
      <c r="I176" s="26"/>
      <c r="J176" s="26"/>
      <c r="K176" s="26"/>
      <c r="M176" s="67" t="str">
        <f t="array" ref="M176">INDEX(CV4CF,$A176,1)</f>
        <v>BAGUETTE 450</v>
      </c>
      <c r="N176" s="26"/>
      <c r="O176" s="26"/>
      <c r="P176" s="26"/>
      <c r="Q176" s="337">
        <v>71.666666666666671</v>
      </c>
      <c r="R176" s="338"/>
      <c r="S176" s="339">
        <v>71.433333333333337</v>
      </c>
      <c r="T176" s="339">
        <v>35.839571150097463</v>
      </c>
      <c r="U176" s="26"/>
      <c r="V176" s="26"/>
    </row>
    <row r="177" spans="1:22" x14ac:dyDescent="0.25">
      <c r="A177" s="25">
        <v>7</v>
      </c>
      <c r="B177" s="67" t="str">
        <f t="array" ref="B177">INDEX(CV4SF,$A177,1)</f>
        <v>BAGUETTE 550</v>
      </c>
      <c r="C177" s="26"/>
      <c r="D177" s="26"/>
      <c r="E177" s="26"/>
      <c r="F177" s="76"/>
      <c r="G177" s="76"/>
      <c r="H177" s="76"/>
      <c r="I177" s="26"/>
      <c r="J177" s="26"/>
      <c r="K177" s="26"/>
      <c r="M177" s="67" t="str">
        <f t="array" ref="M177">INDEX(CV4CF,$A177,1)</f>
        <v>BAGUETTE 550</v>
      </c>
      <c r="N177" s="26"/>
      <c r="O177" s="26"/>
      <c r="P177" s="26"/>
      <c r="Q177" s="337">
        <v>75.666666666666671</v>
      </c>
      <c r="R177" s="338"/>
      <c r="S177" s="339">
        <v>67.45</v>
      </c>
      <c r="T177" s="339">
        <v>35.74152046783626</v>
      </c>
      <c r="U177" s="26"/>
      <c r="V177" s="26"/>
    </row>
    <row r="178" spans="1:22" x14ac:dyDescent="0.25">
      <c r="A178" s="25">
        <v>8</v>
      </c>
      <c r="B178" s="67" t="str">
        <f t="array" ref="B178">INDEX(CV4SF,$A178,1)</f>
        <v>BIOCERES 1008</v>
      </c>
      <c r="C178" s="26"/>
      <c r="D178" s="26"/>
      <c r="E178" s="26"/>
      <c r="F178" s="76"/>
      <c r="G178" s="76"/>
      <c r="H178" s="76"/>
      <c r="I178" s="26"/>
      <c r="J178" s="26"/>
      <c r="K178" s="26"/>
      <c r="M178" s="67" t="str">
        <f t="array" ref="M178">INDEX(CV4CF,$A178,1)</f>
        <v>BIOCERES 1008</v>
      </c>
      <c r="N178" s="26"/>
      <c r="O178" s="26"/>
      <c r="P178" s="26"/>
      <c r="Q178" s="337">
        <v>74.133333333333326</v>
      </c>
      <c r="R178" s="338"/>
      <c r="S178" s="339">
        <v>70.350000000000009</v>
      </c>
      <c r="T178" s="339">
        <v>42.945419103313839</v>
      </c>
      <c r="U178" s="26"/>
      <c r="V178" s="26"/>
    </row>
    <row r="179" spans="1:22" x14ac:dyDescent="0.25">
      <c r="A179" s="25">
        <v>9</v>
      </c>
      <c r="B179" s="67" t="str">
        <f t="array" ref="B179">INDEX(CV4SF,$A179,1)</f>
        <v>Biointa 1006</v>
      </c>
      <c r="C179" s="26"/>
      <c r="D179" s="26"/>
      <c r="E179" s="26"/>
      <c r="F179" s="76"/>
      <c r="G179" s="76"/>
      <c r="H179" s="76"/>
      <c r="I179" s="26"/>
      <c r="J179" s="26"/>
      <c r="K179" s="26"/>
      <c r="M179" s="67" t="str">
        <f t="array" ref="M179">INDEX(CV4CF,$A179,1)</f>
        <v>Biointa 1006</v>
      </c>
      <c r="N179" s="26"/>
      <c r="O179" s="26"/>
      <c r="P179" s="26"/>
      <c r="Q179" s="337">
        <v>87.399999999999991</v>
      </c>
      <c r="R179" s="338"/>
      <c r="S179" s="339">
        <v>73.55</v>
      </c>
      <c r="T179" s="339">
        <v>37.591617933723192</v>
      </c>
      <c r="U179" s="26"/>
      <c r="V179" s="26"/>
    </row>
    <row r="180" spans="1:22" x14ac:dyDescent="0.25">
      <c r="A180" s="25">
        <v>10</v>
      </c>
      <c r="B180" s="67" t="str">
        <f t="array" ref="B180">INDEX(CV4SF,$A180,1)</f>
        <v>Buck Fulgor</v>
      </c>
      <c r="C180" s="26"/>
      <c r="D180" s="26"/>
      <c r="E180" s="26"/>
      <c r="F180" s="76"/>
      <c r="G180" s="76"/>
      <c r="H180" s="76"/>
      <c r="I180" s="26"/>
      <c r="J180" s="26"/>
      <c r="K180" s="26"/>
      <c r="M180" s="67" t="str">
        <f t="array" ref="M180">INDEX(CV4CF,$A180,1)</f>
        <v>Buck Fulgor</v>
      </c>
      <c r="N180" s="26"/>
      <c r="O180" s="26"/>
      <c r="P180" s="26"/>
      <c r="Q180" s="337">
        <v>74.266666666666666</v>
      </c>
      <c r="R180" s="338"/>
      <c r="S180" s="339">
        <v>71.733333333333334</v>
      </c>
      <c r="T180" s="339">
        <v>37.011306042884989</v>
      </c>
      <c r="U180" s="26"/>
      <c r="V180" s="26"/>
    </row>
    <row r="181" spans="1:22" x14ac:dyDescent="0.25">
      <c r="A181" s="25">
        <v>11</v>
      </c>
      <c r="B181" s="67" t="str">
        <f t="array" ref="B181">INDEX(CV4SF,$A181,1)</f>
        <v>Buck Mutisia</v>
      </c>
      <c r="C181" s="26"/>
      <c r="D181" s="26"/>
      <c r="E181" s="26"/>
      <c r="F181" s="76"/>
      <c r="G181" s="76"/>
      <c r="H181" s="76"/>
      <c r="I181" s="26"/>
      <c r="J181" s="26"/>
      <c r="K181" s="26"/>
      <c r="M181" s="67" t="str">
        <f t="array" ref="M181">INDEX(CV4CF,$A181,1)</f>
        <v>Buck Mutisia</v>
      </c>
      <c r="N181" s="26"/>
      <c r="O181" s="26"/>
      <c r="P181" s="26"/>
      <c r="Q181" s="337">
        <v>69.333333333333329</v>
      </c>
      <c r="R181" s="338"/>
      <c r="S181" s="339">
        <v>69.45</v>
      </c>
      <c r="T181" s="339">
        <v>41.924756335282645</v>
      </c>
      <c r="U181" s="26"/>
      <c r="V181" s="26"/>
    </row>
    <row r="182" spans="1:22" x14ac:dyDescent="0.25">
      <c r="A182" s="25">
        <v>12</v>
      </c>
      <c r="B182" s="67" t="str">
        <f t="array" ref="B182">INDEX(CV4SF,$A182,1)</f>
        <v>Buck Saeta</v>
      </c>
      <c r="C182" s="26"/>
      <c r="D182" s="26"/>
      <c r="E182" s="26"/>
      <c r="F182" s="76"/>
      <c r="G182" s="76"/>
      <c r="H182" s="76"/>
      <c r="I182" s="26"/>
      <c r="J182" s="26"/>
      <c r="K182" s="26"/>
      <c r="M182" s="67" t="str">
        <f t="array" ref="M182">INDEX(CV4CF,$A182,1)</f>
        <v>Buck Saeta</v>
      </c>
      <c r="N182" s="26"/>
      <c r="O182" s="26"/>
      <c r="P182" s="26"/>
      <c r="Q182" s="337">
        <v>76.933333333333323</v>
      </c>
      <c r="R182" s="338"/>
      <c r="S182" s="339">
        <v>62.133333333333326</v>
      </c>
      <c r="T182" s="339">
        <v>34.058869395711497</v>
      </c>
      <c r="U182" s="26"/>
      <c r="V182" s="26"/>
    </row>
    <row r="183" spans="1:22" x14ac:dyDescent="0.25">
      <c r="A183" s="25">
        <v>13</v>
      </c>
      <c r="B183" s="67" t="str">
        <f t="array" ref="B183">INDEX(CV4SF,$A183,1)</f>
        <v xml:space="preserve"> ALERCE</v>
      </c>
      <c r="C183" s="26"/>
      <c r="D183" s="26"/>
      <c r="E183" s="26"/>
      <c r="F183" s="76"/>
      <c r="G183" s="76"/>
      <c r="H183" s="76"/>
      <c r="I183" s="26"/>
      <c r="J183" s="26"/>
      <c r="K183" s="26"/>
      <c r="M183" s="67" t="str">
        <f t="array" ref="M183">INDEX(CV4CF,$A183,1)</f>
        <v xml:space="preserve"> ALERCE</v>
      </c>
      <c r="N183" s="26"/>
      <c r="O183" s="26"/>
      <c r="P183" s="26"/>
      <c r="Q183" s="337">
        <v>58.133333333333333</v>
      </c>
      <c r="R183" s="338"/>
      <c r="S183" s="339">
        <v>70.066666666666663</v>
      </c>
      <c r="T183" s="339">
        <v>33.566471734892787</v>
      </c>
      <c r="U183" s="26"/>
      <c r="V183" s="26"/>
    </row>
    <row r="184" spans="1:22" x14ac:dyDescent="0.25">
      <c r="A184" s="25">
        <v>14</v>
      </c>
      <c r="B184" s="67" t="str">
        <f t="array" ref="B184">INDEX(CV4SF,$A184,1)</f>
        <v xml:space="preserve"> CEIBO</v>
      </c>
      <c r="C184" s="26"/>
      <c r="D184" s="26"/>
      <c r="E184" s="26"/>
      <c r="F184" s="76"/>
      <c r="G184" s="76"/>
      <c r="H184" s="76"/>
      <c r="I184" s="26"/>
      <c r="J184" s="26"/>
      <c r="K184" s="26"/>
      <c r="M184" s="67" t="str">
        <f t="array" ref="M184">INDEX(CV4CF,$A184,1)</f>
        <v xml:space="preserve"> CEIBO</v>
      </c>
      <c r="N184" s="26"/>
      <c r="O184" s="26"/>
      <c r="P184" s="26"/>
      <c r="Q184" s="337">
        <v>62.79999999999999</v>
      </c>
      <c r="R184" s="338"/>
      <c r="S184" s="339">
        <v>68.95</v>
      </c>
      <c r="T184" s="339">
        <v>40.869395711500971</v>
      </c>
      <c r="U184" s="26"/>
      <c r="V184" s="26"/>
    </row>
    <row r="185" spans="1:22" x14ac:dyDescent="0.25">
      <c r="A185" s="25">
        <v>15</v>
      </c>
      <c r="B185" s="67" t="str">
        <f t="array" ref="B185">INDEX(CV4SF,$A185,1)</f>
        <v xml:space="preserve"> HORNERO</v>
      </c>
      <c r="C185" s="26"/>
      <c r="D185" s="26"/>
      <c r="E185" s="26"/>
      <c r="F185" s="76"/>
      <c r="G185" s="76"/>
      <c r="H185" s="76"/>
      <c r="I185" s="26"/>
      <c r="J185" s="26"/>
      <c r="K185" s="26"/>
      <c r="M185" s="67" t="str">
        <f t="array" ref="M185">INDEX(CV4CF,$A185,1)</f>
        <v xml:space="preserve"> HORNERO</v>
      </c>
      <c r="N185" s="26"/>
      <c r="O185" s="26"/>
      <c r="P185" s="26"/>
      <c r="Q185" s="337">
        <v>55.666666666666664</v>
      </c>
      <c r="R185" s="338"/>
      <c r="S185" s="339">
        <v>67.850000000000009</v>
      </c>
      <c r="T185" s="339">
        <v>33.605653021442492</v>
      </c>
      <c r="U185" s="26"/>
      <c r="V185" s="26"/>
    </row>
    <row r="186" spans="1:22" x14ac:dyDescent="0.25">
      <c r="A186" s="25">
        <v>16</v>
      </c>
      <c r="B186" s="67" t="str">
        <f t="array" ref="B186">INDEX(CV4SF,$A186,1)</f>
        <v xml:space="preserve"> MAITEN</v>
      </c>
      <c r="C186" s="26"/>
      <c r="D186" s="26"/>
      <c r="E186" s="26"/>
      <c r="F186" s="76"/>
      <c r="G186" s="76"/>
      <c r="H186" s="76"/>
      <c r="I186" s="26"/>
      <c r="J186" s="26"/>
      <c r="K186" s="26"/>
      <c r="M186" s="67" t="str">
        <f t="array" ref="M186">INDEX(CV4CF,$A186,1)</f>
        <v xml:space="preserve"> MAITEN</v>
      </c>
      <c r="N186" s="26"/>
      <c r="O186" s="26"/>
      <c r="P186" s="26"/>
      <c r="Q186" s="337">
        <v>75.266666666666666</v>
      </c>
      <c r="R186" s="338"/>
      <c r="S186" s="339">
        <v>66.916666666666671</v>
      </c>
      <c r="T186" s="339">
        <v>31.390253411306038</v>
      </c>
      <c r="U186" s="26"/>
      <c r="V186" s="26"/>
    </row>
    <row r="187" spans="1:22" x14ac:dyDescent="0.25">
      <c r="A187" s="25">
        <v>17</v>
      </c>
      <c r="B187" s="67" t="str">
        <f t="array" ref="B187">INDEX(CV4SF,$A187,1)</f>
        <v xml:space="preserve"> TBIO AUDAZ</v>
      </c>
      <c r="C187" s="26"/>
      <c r="D187" s="26"/>
      <c r="E187" s="26"/>
      <c r="F187" s="76"/>
      <c r="G187" s="76"/>
      <c r="H187" s="76"/>
      <c r="I187" s="26"/>
      <c r="J187" s="26"/>
      <c r="K187" s="26"/>
      <c r="M187" s="67" t="str">
        <f t="array" ref="M187">INDEX(CV4CF,$A187,1)</f>
        <v xml:space="preserve"> TBIO AUDAZ</v>
      </c>
      <c r="N187" s="26"/>
      <c r="O187" s="26"/>
      <c r="P187" s="26"/>
      <c r="Q187" s="337">
        <v>67.066666666666677</v>
      </c>
      <c r="R187" s="338"/>
      <c r="S187" s="339">
        <v>70.350000000000009</v>
      </c>
      <c r="T187" s="339">
        <v>37.676413255360622</v>
      </c>
      <c r="U187" s="26"/>
      <c r="V187" s="26"/>
    </row>
    <row r="188" spans="1:22" x14ac:dyDescent="0.25">
      <c r="A188" s="25">
        <v>18</v>
      </c>
      <c r="B188" s="67" t="str">
        <f t="array" ref="B188">INDEX(CV4SF,$A188,1)</f>
        <v xml:space="preserve"> TORDO</v>
      </c>
      <c r="C188" s="26"/>
      <c r="D188" s="26"/>
      <c r="E188" s="26"/>
      <c r="F188" s="76"/>
      <c r="G188" s="76"/>
      <c r="H188" s="76"/>
      <c r="I188" s="26"/>
      <c r="J188" s="26"/>
      <c r="K188" s="26"/>
      <c r="M188" s="67" t="str">
        <f t="array" ref="M188">INDEX(CV4CF,$A188,1)</f>
        <v xml:space="preserve"> TORDO</v>
      </c>
      <c r="N188" s="26"/>
      <c r="O188" s="26"/>
      <c r="P188" s="26"/>
      <c r="Q188" s="337">
        <v>61.400000000000006</v>
      </c>
      <c r="R188" s="338"/>
      <c r="S188" s="339">
        <v>70.033333333333331</v>
      </c>
      <c r="T188" s="339">
        <v>26.633333333333329</v>
      </c>
      <c r="U188" s="26"/>
      <c r="V188" s="26"/>
    </row>
    <row r="189" spans="1:22" x14ac:dyDescent="0.25">
      <c r="A189" s="25">
        <v>19</v>
      </c>
      <c r="B189" s="67" t="str">
        <f t="array" ref="B189">INDEX(CV4SF,$A189,1)</f>
        <v>GINGKO</v>
      </c>
      <c r="C189" s="26"/>
      <c r="D189" s="26"/>
      <c r="E189" s="26"/>
      <c r="F189" s="76"/>
      <c r="G189" s="70"/>
      <c r="H189" s="76"/>
      <c r="I189" s="26"/>
      <c r="J189" s="26"/>
      <c r="K189" s="26"/>
      <c r="M189" s="67" t="str">
        <f t="array" ref="M189">INDEX(CV4CF,$A189,1)</f>
        <v>GINGKO</v>
      </c>
      <c r="N189" s="26"/>
      <c r="O189" s="26"/>
      <c r="P189" s="26"/>
      <c r="Q189" s="337">
        <v>71.399999999999991</v>
      </c>
      <c r="R189" s="338"/>
      <c r="S189" s="339">
        <v>73.833333333333329</v>
      </c>
      <c r="T189" s="339">
        <v>44.552046783625734</v>
      </c>
      <c r="U189" s="26"/>
      <c r="V189" s="26"/>
    </row>
    <row r="190" spans="1:22" x14ac:dyDescent="0.25">
      <c r="A190" s="25">
        <v>20</v>
      </c>
      <c r="B190" s="67" t="str">
        <f t="array" ref="B190">INDEX(CV4SF,$A190,1)</f>
        <v>Klein Nutria</v>
      </c>
      <c r="C190" s="26"/>
      <c r="D190" s="26"/>
      <c r="E190" s="26"/>
      <c r="F190" s="69"/>
      <c r="G190" s="70"/>
      <c r="H190" s="70"/>
      <c r="I190" s="26"/>
      <c r="J190" s="26"/>
      <c r="K190" s="26"/>
      <c r="M190" s="67" t="str">
        <f t="array" ref="M190">INDEX(CV4CF,$A190,1)</f>
        <v>Klein Nutria</v>
      </c>
      <c r="N190" s="26"/>
      <c r="O190" s="26"/>
      <c r="P190" s="26"/>
      <c r="Q190" s="337">
        <v>81.399999999999991</v>
      </c>
      <c r="R190" s="338"/>
      <c r="S190" s="339">
        <v>74.2</v>
      </c>
      <c r="T190" s="339">
        <v>41.189278752436643</v>
      </c>
      <c r="U190" s="26"/>
      <c r="V190" s="26"/>
    </row>
    <row r="191" spans="1:22" x14ac:dyDescent="0.25">
      <c r="A191" s="25">
        <v>21</v>
      </c>
      <c r="B191" s="67" t="str">
        <f t="array" ref="B191">INDEX(CV4SF,$A191,1)</f>
        <v>Klein Potro</v>
      </c>
      <c r="C191" s="26"/>
      <c r="D191" s="26"/>
      <c r="E191" s="26"/>
      <c r="F191" s="69"/>
      <c r="G191" s="70"/>
      <c r="H191" s="70"/>
      <c r="I191" s="26"/>
      <c r="J191" s="26"/>
      <c r="K191" s="26"/>
      <c r="M191" s="67" t="str">
        <f t="array" ref="M191">INDEX(CV4CF,$A191,1)</f>
        <v>Klein Potro</v>
      </c>
      <c r="N191" s="26"/>
      <c r="O191" s="26"/>
      <c r="P191" s="26"/>
      <c r="Q191" s="337">
        <v>76.266666666666666</v>
      </c>
      <c r="R191" s="338"/>
      <c r="S191" s="339">
        <v>67.8</v>
      </c>
      <c r="T191" s="339">
        <v>40.043859649122801</v>
      </c>
      <c r="U191" s="26"/>
      <c r="V191" s="26"/>
    </row>
    <row r="192" spans="1:22" x14ac:dyDescent="0.25">
      <c r="A192" s="25">
        <v>22</v>
      </c>
      <c r="B192" s="67" t="str">
        <f t="array" ref="B192">INDEX(CV4SF,$A192,1)</f>
        <v>Klein Prometeo</v>
      </c>
      <c r="C192" s="26"/>
      <c r="D192" s="26"/>
      <c r="E192" s="26"/>
      <c r="F192" s="69"/>
      <c r="G192" s="70"/>
      <c r="H192" s="70"/>
      <c r="I192" s="26"/>
      <c r="J192" s="26"/>
      <c r="K192" s="26"/>
      <c r="M192" s="67" t="str">
        <f t="array" ref="M192">INDEX(CV4CF,$A192,1)</f>
        <v>Klein Prometeo</v>
      </c>
      <c r="N192" s="26"/>
      <c r="O192" s="26"/>
      <c r="P192" s="26"/>
      <c r="Q192" s="337">
        <v>76.933333333333323</v>
      </c>
      <c r="R192" s="338"/>
      <c r="S192" s="339">
        <v>69.766666666666666</v>
      </c>
      <c r="T192" s="339">
        <v>35.904093567251465</v>
      </c>
      <c r="U192" s="26"/>
      <c r="V192" s="26"/>
    </row>
    <row r="193" spans="1:22" x14ac:dyDescent="0.25">
      <c r="A193" s="25">
        <v>23</v>
      </c>
      <c r="B193" s="67" t="str">
        <f t="array" ref="B193">INDEX(CV4SF,$A193,1)</f>
        <v>Klein Selenio</v>
      </c>
      <c r="C193" s="26"/>
      <c r="D193" s="26"/>
      <c r="E193" s="26"/>
      <c r="F193" s="70"/>
      <c r="G193" s="70"/>
      <c r="H193" s="70"/>
      <c r="I193" s="26"/>
      <c r="J193" s="26"/>
      <c r="K193" s="26"/>
      <c r="M193" s="67" t="str">
        <f t="array" ref="M193">INDEX(CV4CF,$A193,1)</f>
        <v>Klein Selenio</v>
      </c>
      <c r="N193" s="26"/>
      <c r="O193" s="26"/>
      <c r="P193" s="26"/>
      <c r="Q193" s="338">
        <v>76.266666666666666</v>
      </c>
      <c r="R193" s="338"/>
      <c r="S193" s="338">
        <v>68.183333333333337</v>
      </c>
      <c r="T193" s="338">
        <v>34.056530214424953</v>
      </c>
      <c r="U193" s="26"/>
      <c r="V193" s="26"/>
    </row>
    <row r="194" spans="1:22" x14ac:dyDescent="0.25">
      <c r="A194" s="25">
        <v>24</v>
      </c>
      <c r="B194" s="67" t="str">
        <f t="array" ref="B194">INDEX(CV4SF,$A194,1)</f>
        <v>Klein Valor</v>
      </c>
      <c r="C194" s="26"/>
      <c r="D194" s="26"/>
      <c r="E194" s="26"/>
      <c r="F194" s="70"/>
      <c r="G194" s="70"/>
      <c r="H194" s="70"/>
      <c r="I194" s="26"/>
      <c r="J194" s="26"/>
      <c r="K194" s="26"/>
      <c r="M194" s="67" t="str">
        <f t="array" ref="M194">INDEX(CV4CF,$A194,1)</f>
        <v>Klein Valor</v>
      </c>
      <c r="N194" s="26"/>
      <c r="O194" s="26"/>
      <c r="P194" s="26"/>
      <c r="Q194" s="338">
        <v>88.266666666666666</v>
      </c>
      <c r="R194" s="338"/>
      <c r="S194" s="338">
        <v>69.7</v>
      </c>
      <c r="T194" s="338">
        <v>31.429824561403507</v>
      </c>
      <c r="U194" s="26"/>
      <c r="V194" s="26"/>
    </row>
    <row r="195" spans="1:22" x14ac:dyDescent="0.25">
      <c r="A195" s="25">
        <v>25</v>
      </c>
      <c r="B195" s="67" t="str">
        <f t="array" ref="B195">INDEX(CV4SF,$A195,1)</f>
        <v>MS INTA 815</v>
      </c>
      <c r="C195" s="26"/>
      <c r="D195" s="26"/>
      <c r="E195" s="26"/>
      <c r="F195" s="70"/>
      <c r="G195" s="70"/>
      <c r="H195" s="70"/>
      <c r="I195" s="26"/>
      <c r="J195" s="26"/>
      <c r="K195" s="26"/>
      <c r="M195" s="67" t="str">
        <f t="array" ref="M195">INDEX(CV4CF,$A195,1)</f>
        <v>MS INTA 815</v>
      </c>
      <c r="N195" s="26"/>
      <c r="O195" s="26"/>
      <c r="P195" s="26"/>
      <c r="Q195" s="338">
        <v>70.866666666666674</v>
      </c>
      <c r="R195" s="338"/>
      <c r="S195" s="338">
        <v>70.666666666666671</v>
      </c>
      <c r="T195" s="338">
        <v>37.587524366471733</v>
      </c>
      <c r="U195" s="26"/>
      <c r="V195" s="26"/>
    </row>
    <row r="196" spans="1:22" x14ac:dyDescent="0.25">
      <c r="A196" s="25">
        <v>26</v>
      </c>
      <c r="B196" s="67" t="str">
        <f t="array" ref="B196">INDEX(CV4SF,$A196,1)</f>
        <v>MS INTA 817</v>
      </c>
      <c r="C196" s="26"/>
      <c r="D196" s="26"/>
      <c r="E196" s="26"/>
      <c r="F196" s="70"/>
      <c r="G196" s="70"/>
      <c r="H196" s="70"/>
      <c r="I196" s="26"/>
      <c r="J196" s="26"/>
      <c r="K196" s="26"/>
      <c r="M196" s="67" t="str">
        <f t="array" ref="M196">INDEX(CV4CF,$A196,1)</f>
        <v>MS INTA 817</v>
      </c>
      <c r="N196" s="26"/>
      <c r="O196" s="26"/>
      <c r="P196" s="26"/>
      <c r="Q196" s="338">
        <v>71.8</v>
      </c>
      <c r="R196" s="338"/>
      <c r="S196" s="338">
        <v>67.016666666666666</v>
      </c>
      <c r="T196" s="338">
        <v>46.020077972709544</v>
      </c>
      <c r="U196" s="26"/>
      <c r="V196" s="26"/>
    </row>
    <row r="197" spans="1:22" x14ac:dyDescent="0.25">
      <c r="A197" s="25">
        <v>27</v>
      </c>
      <c r="B197" s="67" t="str">
        <f t="array" ref="B197">INDEX(CV4SF,$A197,1)</f>
        <v>PAMPERO</v>
      </c>
      <c r="C197" s="26"/>
      <c r="D197" s="26"/>
      <c r="E197" s="26"/>
      <c r="F197" s="70"/>
      <c r="G197" s="70"/>
      <c r="H197" s="70"/>
      <c r="I197" s="26"/>
      <c r="J197" s="26"/>
      <c r="K197" s="26"/>
      <c r="M197" s="67" t="str">
        <f t="array" ref="M197">INDEX(CV4CF,$A197,1)</f>
        <v>PAMPERO</v>
      </c>
      <c r="N197" s="26"/>
      <c r="O197" s="26"/>
      <c r="P197" s="26"/>
      <c r="Q197" s="338">
        <v>65</v>
      </c>
      <c r="R197" s="338"/>
      <c r="S197" s="338">
        <v>68.999999999999986</v>
      </c>
      <c r="T197" s="338">
        <v>36.579337231968807</v>
      </c>
      <c r="U197" s="26"/>
      <c r="V197" s="26"/>
    </row>
    <row r="198" spans="1:22" x14ac:dyDescent="0.25">
      <c r="A198" s="25">
        <v>28</v>
      </c>
      <c r="B198" s="67" t="str">
        <f t="array" ref="B198">INDEX(CV4SF,$A198,1)</f>
        <v>SY 330</v>
      </c>
      <c r="C198" s="26"/>
      <c r="D198" s="26"/>
      <c r="E198" s="26"/>
      <c r="F198" s="70"/>
      <c r="G198" s="70"/>
      <c r="H198" s="70"/>
      <c r="I198" s="26"/>
      <c r="J198" s="26"/>
      <c r="K198" s="26"/>
      <c r="M198" s="67" t="str">
        <f t="array" ref="M198">INDEX(CV4CF,$A198,1)</f>
        <v>SY 330</v>
      </c>
      <c r="N198" s="26"/>
      <c r="O198" s="26"/>
      <c r="P198" s="26"/>
      <c r="Q198" s="338">
        <v>72.333333333333329</v>
      </c>
      <c r="R198" s="338"/>
      <c r="S198" s="338">
        <v>72.966666666666669</v>
      </c>
      <c r="T198" s="338">
        <v>44.628849902534114</v>
      </c>
      <c r="U198" s="26"/>
      <c r="V198" s="26"/>
    </row>
    <row r="199" spans="1:22" x14ac:dyDescent="0.25">
      <c r="A199" s="25">
        <v>29</v>
      </c>
      <c r="B199" s="67" t="str">
        <f t="array" ref="B199">INDEX(CV4SF,$A199,1)</f>
        <v>Tuc Elitte 17</v>
      </c>
      <c r="C199" s="26"/>
      <c r="D199" s="26"/>
      <c r="E199" s="26"/>
      <c r="F199" s="70"/>
      <c r="G199" s="70"/>
      <c r="H199" s="70"/>
      <c r="I199" s="26"/>
      <c r="J199" s="26"/>
      <c r="K199" s="26"/>
      <c r="M199" s="67" t="str">
        <f t="array" ref="M199">INDEX(CV4CF,$A199,1)</f>
        <v>Tuc Elitte 17</v>
      </c>
      <c r="N199" s="26"/>
      <c r="O199" s="26"/>
      <c r="P199" s="26"/>
      <c r="Q199" s="338">
        <v>89.666666666666671</v>
      </c>
      <c r="R199" s="338"/>
      <c r="S199" s="338">
        <v>70.7</v>
      </c>
      <c r="T199" s="338">
        <v>41.711695906432745</v>
      </c>
      <c r="U199" s="26"/>
      <c r="V199" s="26"/>
    </row>
    <row r="200" spans="1:22" x14ac:dyDescent="0.25">
      <c r="A200" s="25">
        <v>30</v>
      </c>
      <c r="B200" s="67" t="str">
        <f t="array" ref="B200">INDEX(CV4SF,$A200,1)</f>
        <v>Tuc Elitte 43</v>
      </c>
      <c r="C200" s="26"/>
      <c r="D200" s="26"/>
      <c r="E200" s="26"/>
      <c r="F200" s="70"/>
      <c r="G200" s="70"/>
      <c r="H200" s="70"/>
      <c r="I200" s="25"/>
      <c r="J200" s="25"/>
      <c r="K200" s="25"/>
      <c r="M200" s="67" t="str">
        <f t="array" ref="M200">INDEX(CV4CF,$A200,1)</f>
        <v>Tuc Elitte 43</v>
      </c>
      <c r="N200" s="26"/>
      <c r="O200" s="26"/>
      <c r="P200" s="26"/>
      <c r="Q200" s="338">
        <v>90.066666666666677</v>
      </c>
      <c r="R200" s="338"/>
      <c r="S200" s="338">
        <v>68.05</v>
      </c>
      <c r="T200" s="338">
        <v>39.537426900584798</v>
      </c>
      <c r="U200" s="25"/>
      <c r="V200" s="25"/>
    </row>
    <row r="201" spans="1:22" x14ac:dyDescent="0.25">
      <c r="A201" s="25">
        <v>31</v>
      </c>
      <c r="B201" s="67" t="str">
        <f t="array" ref="B201">INDEX(CV4SF,$A201,1)</f>
        <v>Tuc Granivo</v>
      </c>
      <c r="C201" s="26"/>
      <c r="D201" s="26"/>
      <c r="E201" s="26"/>
      <c r="F201" s="70"/>
      <c r="G201" s="70"/>
      <c r="H201" s="70"/>
      <c r="I201" s="25"/>
      <c r="J201" s="25"/>
      <c r="K201" s="25"/>
      <c r="M201" s="67" t="str">
        <f t="array" ref="M201">INDEX(CV4CF,$A201,1)</f>
        <v>Tuc Granivo</v>
      </c>
      <c r="N201" s="26"/>
      <c r="O201" s="26"/>
      <c r="P201" s="26"/>
      <c r="Q201" s="338">
        <v>91</v>
      </c>
      <c r="R201" s="338"/>
      <c r="S201" s="338">
        <v>73.466666666666654</v>
      </c>
      <c r="T201" s="338">
        <v>37.466666666666661</v>
      </c>
      <c r="U201" s="25"/>
      <c r="V201" s="25"/>
    </row>
    <row r="202" spans="1:22" x14ac:dyDescent="0.25">
      <c r="A202" s="25">
        <v>32</v>
      </c>
      <c r="B202" s="67">
        <f t="array" ref="B202">INDEX(CV4SF,$A202,1)</f>
        <v>0</v>
      </c>
      <c r="C202" s="26"/>
      <c r="D202" s="26"/>
      <c r="E202" s="26"/>
      <c r="F202" s="70"/>
      <c r="G202" s="70"/>
      <c r="H202" s="70"/>
      <c r="I202" s="25"/>
      <c r="J202" s="25"/>
      <c r="K202" s="25"/>
      <c r="M202" s="67">
        <f t="array" ref="M202">INDEX(CV4CF,$A202,1)</f>
        <v>0</v>
      </c>
      <c r="N202" s="26"/>
      <c r="O202" s="26"/>
      <c r="P202" s="26"/>
      <c r="Q202" s="26"/>
      <c r="R202" s="26"/>
      <c r="S202" s="26"/>
      <c r="T202" s="25"/>
      <c r="U202" s="25"/>
      <c r="V202" s="25"/>
    </row>
    <row r="203" spans="1:22" x14ac:dyDescent="0.25">
      <c r="A203" s="25">
        <v>33</v>
      </c>
      <c r="B203" s="67">
        <f t="array" ref="B203">INDEX(CV4SF,$A203,1)</f>
        <v>0</v>
      </c>
      <c r="C203" s="26"/>
      <c r="D203" s="26"/>
      <c r="E203" s="26"/>
      <c r="F203" s="70"/>
      <c r="G203" s="70"/>
      <c r="H203" s="70"/>
      <c r="I203" s="25"/>
      <c r="J203" s="25"/>
      <c r="K203" s="25"/>
      <c r="M203" s="67">
        <f t="array" ref="M203">INDEX(CV4CF,$A203,1)</f>
        <v>0</v>
      </c>
      <c r="N203" s="26"/>
      <c r="O203" s="26"/>
      <c r="P203" s="26"/>
      <c r="Q203" s="26"/>
      <c r="R203" s="26"/>
      <c r="S203" s="26"/>
      <c r="T203" s="25"/>
      <c r="U203" s="25"/>
      <c r="V203" s="25"/>
    </row>
    <row r="204" spans="1:22" x14ac:dyDescent="0.25">
      <c r="A204" s="25">
        <v>34</v>
      </c>
      <c r="B204" s="67">
        <f t="array" ref="B204">INDEX(CV4SF,$A204,1)</f>
        <v>0</v>
      </c>
      <c r="C204" s="26"/>
      <c r="D204" s="26"/>
      <c r="E204" s="26"/>
      <c r="F204" s="70"/>
      <c r="G204" s="70"/>
      <c r="H204" s="70"/>
      <c r="I204" s="25"/>
      <c r="J204" s="25"/>
      <c r="K204" s="25"/>
      <c r="M204" s="67">
        <f t="array" ref="M204">INDEX(CV4CF,$A204,1)</f>
        <v>0</v>
      </c>
      <c r="N204" s="26"/>
      <c r="O204" s="26"/>
      <c r="P204" s="26"/>
      <c r="Q204" s="26"/>
      <c r="R204" s="26"/>
      <c r="S204" s="26"/>
      <c r="T204" s="25"/>
      <c r="U204" s="25"/>
      <c r="V204" s="25"/>
    </row>
    <row r="205" spans="1:22" x14ac:dyDescent="0.25">
      <c r="A205" s="25">
        <v>35</v>
      </c>
      <c r="B205" s="67">
        <f t="array" ref="B205">INDEX(CV4SF,$A205,1)</f>
        <v>0</v>
      </c>
      <c r="C205" s="25"/>
      <c r="D205" s="25"/>
      <c r="E205" s="25"/>
      <c r="F205" s="70"/>
      <c r="G205" s="70"/>
      <c r="H205" s="70"/>
      <c r="I205" s="25"/>
      <c r="J205" s="25"/>
      <c r="K205" s="25"/>
      <c r="M205" s="67">
        <f t="array" ref="M205">INDEX(CV4CF,$A205,1)</f>
        <v>0</v>
      </c>
      <c r="N205" s="25"/>
      <c r="O205" s="25"/>
      <c r="P205" s="25"/>
      <c r="Q205" s="25"/>
      <c r="R205" s="25"/>
      <c r="S205" s="25"/>
      <c r="T205" s="25"/>
      <c r="U205" s="25"/>
      <c r="V205" s="25"/>
    </row>
    <row r="206" spans="1:22" x14ac:dyDescent="0.25">
      <c r="A206" s="25">
        <v>36</v>
      </c>
      <c r="B206" s="67">
        <f t="array" ref="B206">INDEX(CV4SF,$A206,1)</f>
        <v>0</v>
      </c>
      <c r="C206" s="25"/>
      <c r="D206" s="25"/>
      <c r="E206" s="25"/>
      <c r="F206" s="70"/>
      <c r="G206" s="70"/>
      <c r="H206" s="70"/>
      <c r="I206" s="25"/>
      <c r="J206" s="25"/>
      <c r="K206" s="25"/>
      <c r="M206" s="67">
        <f t="array" ref="M206">INDEX(CV4CF,$A206,1)</f>
        <v>0</v>
      </c>
      <c r="N206" s="25"/>
      <c r="O206" s="25"/>
      <c r="P206" s="25"/>
      <c r="Q206" s="25"/>
      <c r="R206" s="25"/>
      <c r="S206" s="25"/>
      <c r="T206" s="25"/>
      <c r="U206" s="25"/>
      <c r="V206" s="25"/>
    </row>
    <row r="207" spans="1:22" x14ac:dyDescent="0.25">
      <c r="A207" s="25">
        <v>37</v>
      </c>
      <c r="B207" s="67">
        <f t="array" ref="B207">INDEX(CV4SF,$A207,1)</f>
        <v>0</v>
      </c>
      <c r="C207" s="25"/>
      <c r="D207" s="25"/>
      <c r="E207" s="25"/>
      <c r="F207" s="70"/>
      <c r="G207" s="70"/>
      <c r="H207" s="70"/>
      <c r="I207" s="25"/>
      <c r="J207" s="25"/>
      <c r="K207" s="25"/>
      <c r="M207" s="67">
        <f t="array" ref="M207">INDEX(CV4CF,$A207,1)</f>
        <v>0</v>
      </c>
      <c r="N207" s="25"/>
      <c r="O207" s="25"/>
      <c r="P207" s="25"/>
      <c r="Q207" s="25"/>
      <c r="R207" s="25"/>
      <c r="S207" s="25"/>
      <c r="T207" s="25"/>
      <c r="U207" s="25"/>
      <c r="V207" s="25"/>
    </row>
    <row r="208" spans="1:22" x14ac:dyDescent="0.25">
      <c r="A208" s="25">
        <v>38</v>
      </c>
      <c r="B208" s="67">
        <f t="array" ref="B208">INDEX(CV4SF,$A208,1)</f>
        <v>0</v>
      </c>
      <c r="C208" s="77"/>
      <c r="D208" s="77"/>
      <c r="E208" s="77"/>
      <c r="F208" s="70"/>
      <c r="G208" s="70"/>
      <c r="H208" s="70"/>
      <c r="I208" s="77"/>
      <c r="J208" s="77"/>
      <c r="K208" s="25"/>
      <c r="M208" s="67">
        <f t="array" ref="M208">INDEX(CV4CF,$A208,1)</f>
        <v>0</v>
      </c>
      <c r="N208" s="77"/>
      <c r="O208" s="77"/>
      <c r="P208" s="77"/>
      <c r="Q208" s="77"/>
      <c r="R208" s="77"/>
      <c r="S208" s="77"/>
      <c r="T208" s="77"/>
      <c r="U208" s="77"/>
      <c r="V208" s="25"/>
    </row>
    <row r="209" spans="1:22" x14ac:dyDescent="0.25">
      <c r="A209" s="25">
        <v>39</v>
      </c>
      <c r="B209" s="67">
        <f t="array" ref="B209">INDEX(CV4SF,$A209,1)</f>
        <v>0</v>
      </c>
      <c r="C209" s="25"/>
      <c r="D209" s="25"/>
      <c r="E209" s="25"/>
      <c r="F209" s="70"/>
      <c r="G209" s="70"/>
      <c r="H209" s="70"/>
      <c r="I209" s="25"/>
      <c r="J209" s="25"/>
      <c r="K209" s="25"/>
      <c r="M209" s="67">
        <f t="array" ref="M209">INDEX(CV4CF,$A209,1)</f>
        <v>0</v>
      </c>
      <c r="N209" s="25"/>
      <c r="O209" s="25"/>
      <c r="P209" s="25"/>
      <c r="Q209" s="25"/>
      <c r="R209" s="25"/>
      <c r="S209" s="25"/>
      <c r="T209" s="25"/>
      <c r="U209" s="25"/>
      <c r="V209" s="25"/>
    </row>
    <row r="210" spans="1:22" x14ac:dyDescent="0.25">
      <c r="A210" s="25">
        <v>40</v>
      </c>
      <c r="B210" s="67">
        <f t="array" ref="B210">INDEX(CV4SF,$A210,1)</f>
        <v>0</v>
      </c>
      <c r="C210" s="25"/>
      <c r="D210" s="25"/>
      <c r="E210" s="25"/>
      <c r="F210" s="70"/>
      <c r="G210" s="70"/>
      <c r="H210" s="70"/>
      <c r="I210" s="25"/>
      <c r="J210" s="25"/>
      <c r="K210" s="25"/>
      <c r="M210" s="67">
        <f t="array" ref="M210">INDEX(CV4CF,$A210,1)</f>
        <v>0</v>
      </c>
      <c r="N210" s="25"/>
      <c r="O210" s="25"/>
      <c r="P210" s="25"/>
      <c r="Q210" s="25"/>
      <c r="R210" s="25"/>
      <c r="S210" s="25"/>
      <c r="T210" s="25"/>
      <c r="U210" s="25"/>
      <c r="V210" s="25"/>
    </row>
    <row r="211" spans="1:22" x14ac:dyDescent="0.25">
      <c r="A211" s="25">
        <v>41</v>
      </c>
      <c r="B211" s="67">
        <f t="array" ref="B211">INDEX(CV4SF,$A211,1)</f>
        <v>0</v>
      </c>
      <c r="C211" s="25"/>
      <c r="D211" s="25"/>
      <c r="E211" s="25"/>
      <c r="F211" s="70"/>
      <c r="G211" s="70"/>
      <c r="H211" s="70"/>
      <c r="I211" s="25"/>
      <c r="J211" s="25"/>
      <c r="K211" s="25"/>
      <c r="M211" s="67">
        <f t="array" ref="M211">INDEX(CV4CF,$A211,1)</f>
        <v>0</v>
      </c>
      <c r="N211" s="25"/>
      <c r="O211" s="25"/>
      <c r="P211" s="25"/>
      <c r="Q211" s="25"/>
      <c r="R211" s="25"/>
      <c r="S211" s="25"/>
      <c r="T211" s="25"/>
      <c r="U211" s="25"/>
      <c r="V211" s="25"/>
    </row>
    <row r="212" spans="1:22" x14ac:dyDescent="0.25">
      <c r="A212" s="25">
        <v>42</v>
      </c>
      <c r="B212" s="67">
        <f t="array" ref="B212">INDEX(CV4SF,$A212,1)</f>
        <v>0</v>
      </c>
      <c r="C212" s="25"/>
      <c r="D212" s="25"/>
      <c r="E212" s="25"/>
      <c r="F212" s="70"/>
      <c r="G212" s="70"/>
      <c r="H212" s="70"/>
      <c r="I212" s="25"/>
      <c r="J212" s="25"/>
      <c r="K212" s="25"/>
      <c r="M212" s="67">
        <f t="array" ref="M212">INDEX(CV4CF,$A212,1)</f>
        <v>0</v>
      </c>
      <c r="N212" s="25"/>
      <c r="O212" s="25"/>
      <c r="P212" s="25"/>
      <c r="Q212" s="25"/>
      <c r="R212" s="25"/>
      <c r="S212" s="25"/>
      <c r="T212" s="25"/>
      <c r="U212" s="25"/>
      <c r="V212" s="25"/>
    </row>
    <row r="213" spans="1:22" x14ac:dyDescent="0.25">
      <c r="A213" s="25">
        <v>43</v>
      </c>
      <c r="B213" s="67">
        <f t="array" ref="B213">INDEX(CV4SF,$A213,1)</f>
        <v>0</v>
      </c>
      <c r="C213" s="25"/>
      <c r="D213" s="25"/>
      <c r="E213" s="25"/>
      <c r="F213" s="70"/>
      <c r="G213" s="70"/>
      <c r="H213" s="70"/>
      <c r="I213" s="25"/>
      <c r="J213" s="25"/>
      <c r="K213" s="25"/>
      <c r="M213" s="67">
        <f t="array" ref="M213">INDEX(CV4CF,$A213,1)</f>
        <v>0</v>
      </c>
      <c r="N213" s="25"/>
      <c r="O213" s="25"/>
      <c r="P213" s="25"/>
      <c r="Q213" s="25"/>
      <c r="R213" s="25"/>
      <c r="S213" s="25"/>
      <c r="T213" s="25"/>
      <c r="U213" s="25"/>
      <c r="V213" s="25"/>
    </row>
    <row r="214" spans="1:22" x14ac:dyDescent="0.25">
      <c r="A214" s="25">
        <v>44</v>
      </c>
      <c r="B214" s="67">
        <f t="array" ref="B214">INDEX(CV4SF,$A214,1)</f>
        <v>0</v>
      </c>
      <c r="C214" s="25"/>
      <c r="D214" s="25"/>
      <c r="E214" s="25"/>
      <c r="F214" s="70"/>
      <c r="G214" s="70"/>
      <c r="H214" s="70"/>
      <c r="I214" s="25"/>
      <c r="J214" s="25"/>
      <c r="K214" s="25"/>
      <c r="M214" s="67">
        <f t="array" ref="M214">INDEX(CV4CF,$A214,1)</f>
        <v>0</v>
      </c>
      <c r="N214" s="25"/>
      <c r="O214" s="25"/>
      <c r="P214" s="25"/>
      <c r="Q214" s="25"/>
      <c r="R214" s="25"/>
      <c r="S214" s="25"/>
      <c r="T214" s="25"/>
      <c r="U214" s="25"/>
      <c r="V214" s="25"/>
    </row>
    <row r="215" spans="1:22" x14ac:dyDescent="0.25">
      <c r="A215" s="25">
        <v>45</v>
      </c>
      <c r="B215" s="67">
        <f t="array" ref="B215">INDEX(CV4SF,$A215,1)</f>
        <v>0</v>
      </c>
      <c r="C215" s="25"/>
      <c r="D215" s="25"/>
      <c r="E215" s="25"/>
      <c r="F215" s="70"/>
      <c r="G215" s="70"/>
      <c r="H215" s="70"/>
      <c r="I215" s="25"/>
      <c r="J215" s="25"/>
      <c r="K215" s="25"/>
      <c r="M215" s="67">
        <f t="array" ref="M215">INDEX(CV4CF,$A215,1)</f>
        <v>0</v>
      </c>
      <c r="N215" s="25"/>
      <c r="O215" s="25"/>
      <c r="P215" s="25"/>
      <c r="Q215" s="25"/>
      <c r="R215" s="25"/>
      <c r="S215" s="25"/>
      <c r="T215" s="25"/>
      <c r="U215" s="25"/>
      <c r="V215" s="25"/>
    </row>
    <row r="216" spans="1:22" x14ac:dyDescent="0.25">
      <c r="A216" s="25">
        <v>46</v>
      </c>
      <c r="B216" s="67">
        <f t="array" ref="B216">INDEX(CV4SF,$A216,1)</f>
        <v>0</v>
      </c>
      <c r="C216" s="25"/>
      <c r="D216" s="25"/>
      <c r="E216" s="25"/>
      <c r="F216" s="70"/>
      <c r="G216" s="70"/>
      <c r="H216" s="70"/>
      <c r="I216" s="25"/>
      <c r="J216" s="25"/>
      <c r="K216" s="25"/>
      <c r="M216" s="67">
        <f t="array" ref="M216">INDEX(CV4CF,$A216,1)</f>
        <v>0</v>
      </c>
      <c r="N216" s="25"/>
      <c r="O216" s="25"/>
      <c r="P216" s="25"/>
      <c r="Q216" s="25"/>
      <c r="R216" s="25"/>
      <c r="S216" s="25"/>
      <c r="T216" s="25"/>
      <c r="U216" s="25"/>
      <c r="V216" s="25"/>
    </row>
    <row r="217" spans="1:22" x14ac:dyDescent="0.25">
      <c r="A217" s="25">
        <v>47</v>
      </c>
      <c r="B217" s="67">
        <f t="array" ref="B217">INDEX(CV4SF,$A217,1)</f>
        <v>0</v>
      </c>
      <c r="C217" s="25"/>
      <c r="D217" s="25"/>
      <c r="E217" s="25"/>
      <c r="F217" s="70"/>
      <c r="G217" s="70"/>
      <c r="H217" s="70"/>
      <c r="I217" s="25"/>
      <c r="J217" s="25"/>
      <c r="K217" s="25"/>
      <c r="M217" s="67">
        <f t="array" ref="M217">INDEX(CV4CF,$A217,1)</f>
        <v>0</v>
      </c>
      <c r="N217" s="25"/>
      <c r="O217" s="25"/>
      <c r="P217" s="25"/>
      <c r="Q217" s="25"/>
      <c r="R217" s="25"/>
      <c r="S217" s="25"/>
      <c r="T217" s="25"/>
      <c r="U217" s="25"/>
      <c r="V217" s="25"/>
    </row>
    <row r="218" spans="1:22" x14ac:dyDescent="0.25">
      <c r="A218" s="25">
        <v>48</v>
      </c>
      <c r="B218" s="67">
        <f t="array" ref="B218">INDEX(CV4SF,$A218,1)</f>
        <v>0</v>
      </c>
      <c r="C218" s="25"/>
      <c r="D218" s="25"/>
      <c r="E218" s="25"/>
      <c r="F218" s="70"/>
      <c r="G218" s="70"/>
      <c r="H218" s="70"/>
      <c r="I218" s="25"/>
      <c r="J218" s="25"/>
      <c r="K218" s="25"/>
      <c r="M218" s="67">
        <f t="array" ref="M218">INDEX(CV4CF,$A218,1)</f>
        <v>0</v>
      </c>
      <c r="N218" s="25"/>
      <c r="O218" s="25"/>
      <c r="P218" s="25"/>
      <c r="Q218" s="25"/>
      <c r="R218" s="25"/>
      <c r="S218" s="25"/>
      <c r="T218" s="25"/>
      <c r="U218" s="25"/>
      <c r="V218" s="25"/>
    </row>
    <row r="219" spans="1:22" x14ac:dyDescent="0.25">
      <c r="A219" s="25">
        <v>49</v>
      </c>
      <c r="B219" s="67">
        <f t="array" ref="B219">INDEX(CV4SF,$A219,1)</f>
        <v>0</v>
      </c>
      <c r="C219" s="25"/>
      <c r="D219" s="25"/>
      <c r="E219" s="25"/>
      <c r="F219" s="70"/>
      <c r="G219" s="70"/>
      <c r="H219" s="70"/>
      <c r="I219" s="25"/>
      <c r="J219" s="25"/>
      <c r="K219" s="25"/>
      <c r="M219" s="67">
        <f t="array" ref="M219">INDEX(CV4CF,$A219,1)</f>
        <v>0</v>
      </c>
      <c r="N219" s="25"/>
      <c r="O219" s="25"/>
      <c r="P219" s="25"/>
      <c r="Q219" s="25"/>
      <c r="R219" s="25"/>
      <c r="S219" s="25"/>
      <c r="T219" s="25"/>
      <c r="U219" s="25"/>
      <c r="V219" s="25"/>
    </row>
    <row r="220" spans="1:22" x14ac:dyDescent="0.25">
      <c r="A220" s="25">
        <v>50</v>
      </c>
      <c r="B220" s="67">
        <f t="array" ref="B220">INDEX(CV4SF,$A220,1)</f>
        <v>0</v>
      </c>
      <c r="C220" s="25"/>
      <c r="D220" s="25"/>
      <c r="E220" s="25"/>
      <c r="F220" s="70"/>
      <c r="G220" s="70"/>
      <c r="H220" s="70"/>
      <c r="I220" s="25"/>
      <c r="J220" s="25"/>
      <c r="K220" s="25"/>
      <c r="M220" s="67">
        <f t="array" ref="M220">INDEX(CV4CF,$A220,1)</f>
        <v>0</v>
      </c>
      <c r="N220" s="25"/>
      <c r="O220" s="25"/>
      <c r="P220" s="25"/>
      <c r="Q220" s="25"/>
      <c r="R220" s="25"/>
      <c r="S220" s="25"/>
      <c r="T220" s="25"/>
      <c r="U220" s="25"/>
      <c r="V220" s="25"/>
    </row>
    <row r="221" spans="1:22" x14ac:dyDescent="0.25">
      <c r="B221" s="15"/>
      <c r="F221" s="70"/>
      <c r="G221" s="70"/>
      <c r="H221" s="70"/>
    </row>
    <row r="223" spans="1:22" x14ac:dyDescent="0.25">
      <c r="B223" s="41" t="s">
        <v>183</v>
      </c>
    </row>
    <row r="224" spans="1:22" x14ac:dyDescent="0.25">
      <c r="B224" s="41" t="s">
        <v>94</v>
      </c>
      <c r="C224" s="87" t="s">
        <v>184</v>
      </c>
      <c r="D224" s="25" t="s">
        <v>185</v>
      </c>
      <c r="E224" s="25"/>
    </row>
    <row r="225" spans="2:4" x14ac:dyDescent="0.25">
      <c r="B225" s="41" t="s">
        <v>175</v>
      </c>
      <c r="C225" s="87" t="s">
        <v>184</v>
      </c>
      <c r="D225" s="88" t="s">
        <v>186</v>
      </c>
    </row>
    <row r="226" spans="2:4" x14ac:dyDescent="0.25">
      <c r="B226" s="41" t="s">
        <v>176</v>
      </c>
      <c r="C226" s="87" t="s">
        <v>184</v>
      </c>
      <c r="D226" s="25" t="s">
        <v>186</v>
      </c>
    </row>
    <row r="227" spans="2:4" x14ac:dyDescent="0.25">
      <c r="B227" s="41" t="s">
        <v>184</v>
      </c>
    </row>
    <row r="228" spans="2:4" x14ac:dyDescent="0.25">
      <c r="B228" s="41" t="s">
        <v>187</v>
      </c>
    </row>
    <row r="229" spans="2:4" x14ac:dyDescent="0.25">
      <c r="B229" s="41" t="s">
        <v>188</v>
      </c>
    </row>
    <row r="230" spans="2:4" x14ac:dyDescent="0.25">
      <c r="B230" s="15"/>
    </row>
    <row r="231" spans="2:4" x14ac:dyDescent="0.25">
      <c r="B231" s="15"/>
    </row>
  </sheetData>
  <hyperlinks>
    <hyperlink ref="B2" location="null!B225" display="#gid=null&amp;range=B225"/>
  </hyperlinks>
  <pageMargins left="0.75" right="0.75" top="1" bottom="1" header="0" footer="0"/>
  <pageSetup paperSize="9" pageOrder="overThenDown"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6"/>
  <sheetViews>
    <sheetView zoomScale="75" zoomScaleNormal="75" workbookViewId="0">
      <pane ySplit="5" topLeftCell="A6" activePane="bottomLeft" state="frozen"/>
      <selection pane="bottomLeft"/>
    </sheetView>
  </sheetViews>
  <sheetFormatPr baseColWidth="10" defaultColWidth="14.42578125" defaultRowHeight="15" customHeight="1" x14ac:dyDescent="0.25"/>
  <cols>
    <col min="1" max="1" width="5.7109375" customWidth="1"/>
    <col min="2" max="2" width="28.140625" customWidth="1"/>
    <col min="3" max="14" width="12.7109375" customWidth="1"/>
    <col min="15" max="15" width="28.140625" customWidth="1"/>
    <col min="16" max="26" width="12.7109375" customWidth="1"/>
  </cols>
  <sheetData>
    <row r="1" spans="1:26" ht="15" customHeight="1" x14ac:dyDescent="0.25">
      <c r="B1" s="12" t="s">
        <v>189</v>
      </c>
      <c r="M1" s="2"/>
      <c r="N1" s="15"/>
      <c r="Y1" s="2"/>
    </row>
    <row r="2" spans="1:26" ht="15" customHeight="1" x14ac:dyDescent="0.25">
      <c r="B2" s="89" t="s">
        <v>190</v>
      </c>
      <c r="M2" s="2"/>
      <c r="Y2" s="2"/>
    </row>
    <row r="3" spans="1:26" ht="15" customHeight="1" x14ac:dyDescent="0.25">
      <c r="B3" s="16" t="s">
        <v>103</v>
      </c>
      <c r="C3" s="14"/>
      <c r="D3" s="14"/>
      <c r="E3" s="14"/>
      <c r="M3" s="2"/>
      <c r="Y3" s="2"/>
    </row>
    <row r="4" spans="1:26" ht="15" customHeight="1" x14ac:dyDescent="0.25">
      <c r="B4" s="62" t="str">
        <f>Fechas!$C$4</f>
        <v>1º ÉPOCA: CICLO LARGO SIN FUNGICIDA</v>
      </c>
      <c r="C4" s="18"/>
      <c r="D4" s="18"/>
      <c r="E4" s="18"/>
      <c r="F4" s="18"/>
      <c r="G4" s="18"/>
      <c r="H4" s="18"/>
      <c r="I4" s="18"/>
      <c r="J4" s="18"/>
      <c r="K4" s="18"/>
      <c r="L4" s="18"/>
      <c r="M4" s="19"/>
      <c r="O4" s="63" t="str">
        <f>Fechas!$K$4</f>
        <v>1º ÉPOCA: CICLO LARGO CON FUNGICIDA</v>
      </c>
      <c r="P4" s="21"/>
      <c r="Q4" s="21"/>
      <c r="R4" s="21"/>
      <c r="S4" s="21"/>
      <c r="T4" s="21"/>
      <c r="U4" s="21"/>
      <c r="V4" s="21"/>
      <c r="W4" s="21"/>
      <c r="X4" s="21"/>
      <c r="Y4" s="21"/>
      <c r="Z4" s="22"/>
    </row>
    <row r="5" spans="1:26" ht="30" customHeight="1" x14ac:dyDescent="0.25">
      <c r="B5" s="24" t="s">
        <v>108</v>
      </c>
      <c r="C5" s="24" t="s">
        <v>191</v>
      </c>
      <c r="D5" s="24" t="s">
        <v>192</v>
      </c>
      <c r="E5" s="24" t="s">
        <v>193</v>
      </c>
      <c r="F5" s="24" t="s">
        <v>194</v>
      </c>
      <c r="G5" s="24" t="s">
        <v>195</v>
      </c>
      <c r="H5" s="24" t="s">
        <v>196</v>
      </c>
      <c r="I5" s="24" t="s">
        <v>197</v>
      </c>
      <c r="J5" s="24" t="s">
        <v>198</v>
      </c>
      <c r="K5" s="24" t="s">
        <v>199</v>
      </c>
      <c r="L5" s="24" t="s">
        <v>200</v>
      </c>
      <c r="M5" s="24" t="s">
        <v>182</v>
      </c>
      <c r="O5" s="24" t="s">
        <v>108</v>
      </c>
      <c r="P5" s="24" t="s">
        <v>191</v>
      </c>
      <c r="Q5" s="24" t="s">
        <v>192</v>
      </c>
      <c r="R5" s="24" t="s">
        <v>193</v>
      </c>
      <c r="S5" s="24" t="s">
        <v>194</v>
      </c>
      <c r="T5" s="24" t="s">
        <v>195</v>
      </c>
      <c r="U5" s="24" t="s">
        <v>196</v>
      </c>
      <c r="V5" s="24" t="s">
        <v>197</v>
      </c>
      <c r="W5" s="24" t="s">
        <v>198</v>
      </c>
      <c r="X5" s="24" t="s">
        <v>199</v>
      </c>
      <c r="Y5" s="24" t="s">
        <v>200</v>
      </c>
      <c r="Z5" s="24" t="s">
        <v>182</v>
      </c>
    </row>
    <row r="6" spans="1:26" x14ac:dyDescent="0.25">
      <c r="A6" s="25">
        <v>1</v>
      </c>
      <c r="B6" s="67" t="str">
        <f t="array" ref="B6">INDEX(CV1SF,$A6,1)</f>
        <v>BIO BASILIO</v>
      </c>
      <c r="C6" s="90"/>
      <c r="D6" s="91"/>
      <c r="E6" s="91"/>
      <c r="F6" s="68"/>
      <c r="G6" s="68"/>
      <c r="H6" s="68"/>
      <c r="I6" s="68"/>
      <c r="J6" s="68"/>
      <c r="K6" s="68"/>
      <c r="L6" s="68"/>
      <c r="M6" s="68"/>
      <c r="O6" s="67" t="str">
        <f t="array" ref="O6">INDEX(CV1CF,$A6,1)</f>
        <v>BIO BASILIO</v>
      </c>
      <c r="P6" s="68"/>
      <c r="Q6" s="68"/>
      <c r="R6" s="68"/>
      <c r="S6" s="68"/>
      <c r="T6" s="68"/>
      <c r="U6" s="68"/>
      <c r="V6" s="68"/>
      <c r="W6" s="68"/>
      <c r="X6" s="68"/>
      <c r="Y6" s="68"/>
      <c r="Z6" s="68"/>
    </row>
    <row r="7" spans="1:26" x14ac:dyDescent="0.25">
      <c r="A7" s="25">
        <v>2</v>
      </c>
      <c r="B7" s="67" t="str">
        <f t="array" ref="B7">INDEX(CV1SF,$A7,1)</f>
        <v>Klein Titanio</v>
      </c>
      <c r="C7" s="90"/>
      <c r="D7" s="69"/>
      <c r="E7" s="69"/>
      <c r="F7" s="68"/>
      <c r="G7" s="68"/>
      <c r="H7" s="68"/>
      <c r="I7" s="68"/>
      <c r="J7" s="68"/>
      <c r="K7" s="68"/>
      <c r="L7" s="68"/>
      <c r="M7" s="68"/>
      <c r="O7" s="67" t="str">
        <f t="array" ref="O7">INDEX(CV1CF,$A7,1)</f>
        <v>Klein Titanio</v>
      </c>
      <c r="P7" s="68"/>
      <c r="Q7" s="68"/>
      <c r="R7" s="68"/>
      <c r="S7" s="68"/>
      <c r="T7" s="68"/>
      <c r="U7" s="68"/>
      <c r="V7" s="68"/>
      <c r="W7" s="68"/>
      <c r="X7" s="68"/>
      <c r="Y7" s="68"/>
      <c r="Z7" s="68"/>
    </row>
    <row r="8" spans="1:26" x14ac:dyDescent="0.25">
      <c r="A8" s="25">
        <v>3</v>
      </c>
      <c r="B8" s="67" t="str">
        <f t="array" ref="B8">INDEX(CV1SF,$A8,1)</f>
        <v>SY 120</v>
      </c>
      <c r="C8" s="90"/>
      <c r="D8" s="69"/>
      <c r="E8" s="69"/>
      <c r="F8" s="68"/>
      <c r="G8" s="68"/>
      <c r="H8" s="68"/>
      <c r="I8" s="68"/>
      <c r="J8" s="68"/>
      <c r="K8" s="68"/>
      <c r="L8" s="68"/>
      <c r="M8" s="68"/>
      <c r="O8" s="67" t="str">
        <f t="array" ref="O8">INDEX(CV1CF,$A8,1)</f>
        <v>SY 120</v>
      </c>
      <c r="P8" s="68"/>
      <c r="Q8" s="68"/>
      <c r="R8" s="68"/>
      <c r="S8" s="68"/>
      <c r="T8" s="68"/>
      <c r="U8" s="68"/>
      <c r="V8" s="68"/>
      <c r="W8" s="68"/>
      <c r="X8" s="68"/>
      <c r="Y8" s="68"/>
      <c r="Z8" s="68"/>
    </row>
    <row r="9" spans="1:26" x14ac:dyDescent="0.25">
      <c r="A9" s="25">
        <v>4</v>
      </c>
      <c r="B9" s="67">
        <f t="array" ref="B9">INDEX(CV1SF,$A9,1)</f>
        <v>0</v>
      </c>
      <c r="C9" s="90"/>
      <c r="D9" s="69"/>
      <c r="E9" s="69"/>
      <c r="F9" s="68"/>
      <c r="G9" s="68"/>
      <c r="H9" s="68"/>
      <c r="I9" s="68"/>
      <c r="J9" s="68"/>
      <c r="K9" s="68"/>
      <c r="L9" s="68"/>
      <c r="M9" s="68"/>
      <c r="O9" s="67">
        <f t="array" ref="O9">INDEX(CV1CF,$A9,1)</f>
        <v>0</v>
      </c>
      <c r="P9" s="68"/>
      <c r="Q9" s="68"/>
      <c r="R9" s="68"/>
      <c r="S9" s="68"/>
      <c r="T9" s="68"/>
      <c r="U9" s="68"/>
      <c r="V9" s="68"/>
      <c r="W9" s="68"/>
      <c r="X9" s="68"/>
      <c r="Y9" s="68"/>
      <c r="Z9" s="68"/>
    </row>
    <row r="10" spans="1:26" x14ac:dyDescent="0.25">
      <c r="A10" s="25">
        <v>5</v>
      </c>
      <c r="B10" s="67">
        <f t="array" ref="B10">INDEX(CV1SF,$A10,1)</f>
        <v>0</v>
      </c>
      <c r="C10" s="90"/>
      <c r="D10" s="69"/>
      <c r="E10" s="69"/>
      <c r="F10" s="68"/>
      <c r="G10" s="68"/>
      <c r="H10" s="68"/>
      <c r="I10" s="68"/>
      <c r="J10" s="68"/>
      <c r="K10" s="68"/>
      <c r="L10" s="68"/>
      <c r="M10" s="68"/>
      <c r="O10" s="67">
        <f t="array" ref="O10">INDEX(CV1CF,$A10,1)</f>
        <v>0</v>
      </c>
      <c r="P10" s="68"/>
      <c r="Q10" s="68"/>
      <c r="R10" s="68"/>
      <c r="S10" s="68"/>
      <c r="T10" s="68"/>
      <c r="U10" s="68"/>
      <c r="V10" s="68"/>
      <c r="W10" s="68"/>
      <c r="X10" s="68"/>
      <c r="Y10" s="68"/>
      <c r="Z10" s="68"/>
    </row>
    <row r="11" spans="1:26" ht="12.75" customHeight="1" x14ac:dyDescent="0.25">
      <c r="A11" s="25">
        <v>6</v>
      </c>
      <c r="B11" s="67">
        <f t="array" ref="B11">INDEX(CV1SF,$A11,1)</f>
        <v>0</v>
      </c>
      <c r="C11" s="90"/>
      <c r="D11" s="91"/>
      <c r="E11" s="91"/>
      <c r="F11" s="68"/>
      <c r="G11" s="68"/>
      <c r="H11" s="68"/>
      <c r="I11" s="68"/>
      <c r="J11" s="68"/>
      <c r="K11" s="68"/>
      <c r="L11" s="68"/>
      <c r="M11" s="68"/>
      <c r="O11" s="67">
        <f t="array" ref="O11">INDEX(CV1CF,$A11,1)</f>
        <v>0</v>
      </c>
      <c r="P11" s="68"/>
      <c r="Q11" s="68"/>
      <c r="R11" s="68"/>
      <c r="S11" s="68"/>
      <c r="T11" s="68"/>
      <c r="U11" s="68"/>
      <c r="V11" s="68"/>
      <c r="W11" s="68"/>
      <c r="X11" s="68"/>
      <c r="Y11" s="68"/>
      <c r="Z11" s="68"/>
    </row>
    <row r="12" spans="1:26" x14ac:dyDescent="0.25">
      <c r="A12" s="25">
        <v>7</v>
      </c>
      <c r="B12" s="67">
        <f t="array" ref="B12">INDEX(CV1SF,$A12,1)</f>
        <v>0</v>
      </c>
      <c r="C12" s="90"/>
      <c r="D12" s="69"/>
      <c r="E12" s="69"/>
      <c r="F12" s="68"/>
      <c r="G12" s="68"/>
      <c r="H12" s="68"/>
      <c r="I12" s="68"/>
      <c r="J12" s="68"/>
      <c r="K12" s="68"/>
      <c r="L12" s="68"/>
      <c r="M12" s="68"/>
      <c r="O12" s="67">
        <f t="array" ref="O12">INDEX(CV1CF,$A12,1)</f>
        <v>0</v>
      </c>
      <c r="P12" s="68"/>
      <c r="Q12" s="68"/>
      <c r="R12" s="68"/>
      <c r="S12" s="68"/>
      <c r="T12" s="68"/>
      <c r="U12" s="68"/>
      <c r="V12" s="68"/>
      <c r="W12" s="68"/>
      <c r="X12" s="68"/>
      <c r="Y12" s="68"/>
      <c r="Z12" s="68"/>
    </row>
    <row r="13" spans="1:26" x14ac:dyDescent="0.25">
      <c r="A13" s="25">
        <v>8</v>
      </c>
      <c r="B13" s="67">
        <f t="array" ref="B13">INDEX(CV1SF,$A13,1)</f>
        <v>0</v>
      </c>
      <c r="C13" s="90"/>
      <c r="D13" s="69"/>
      <c r="E13" s="69"/>
      <c r="F13" s="68"/>
      <c r="G13" s="68"/>
      <c r="H13" s="68"/>
      <c r="I13" s="68"/>
      <c r="J13" s="68"/>
      <c r="K13" s="68"/>
      <c r="L13" s="68"/>
      <c r="M13" s="68"/>
      <c r="O13" s="67">
        <f t="array" ref="O13">INDEX(CV1CF,$A13,1)</f>
        <v>0</v>
      </c>
      <c r="P13" s="68"/>
      <c r="Q13" s="68"/>
      <c r="R13" s="68"/>
      <c r="S13" s="68"/>
      <c r="T13" s="68"/>
      <c r="U13" s="68"/>
      <c r="V13" s="68"/>
      <c r="W13" s="68"/>
      <c r="X13" s="68"/>
      <c r="Y13" s="68"/>
      <c r="Z13" s="68"/>
    </row>
    <row r="14" spans="1:26" x14ac:dyDescent="0.25">
      <c r="A14" s="25">
        <v>9</v>
      </c>
      <c r="B14" s="67">
        <f t="array" ref="B14">INDEX(CV1SF,$A14,1)</f>
        <v>0</v>
      </c>
      <c r="C14" s="90"/>
      <c r="D14" s="69"/>
      <c r="E14" s="69"/>
      <c r="F14" s="68"/>
      <c r="G14" s="68"/>
      <c r="H14" s="68"/>
      <c r="I14" s="68"/>
      <c r="J14" s="68"/>
      <c r="K14" s="68"/>
      <c r="L14" s="68"/>
      <c r="M14" s="68"/>
      <c r="O14" s="67">
        <f t="array" ref="O14">INDEX(CV1CF,$A14,1)</f>
        <v>0</v>
      </c>
      <c r="P14" s="68"/>
      <c r="Q14" s="68"/>
      <c r="R14" s="68"/>
      <c r="S14" s="68"/>
      <c r="T14" s="68"/>
      <c r="U14" s="68"/>
      <c r="V14" s="68"/>
      <c r="W14" s="68"/>
      <c r="X14" s="68"/>
      <c r="Y14" s="68"/>
      <c r="Z14" s="68"/>
    </row>
    <row r="15" spans="1:26" x14ac:dyDescent="0.25">
      <c r="A15" s="25">
        <v>10</v>
      </c>
      <c r="B15" s="67">
        <f t="array" ref="B15">INDEX(CV1SF,$A15,1)</f>
        <v>0</v>
      </c>
      <c r="C15" s="90"/>
      <c r="D15" s="69"/>
      <c r="E15" s="69"/>
      <c r="F15" s="68"/>
      <c r="G15" s="68"/>
      <c r="H15" s="68"/>
      <c r="I15" s="68"/>
      <c r="J15" s="68"/>
      <c r="K15" s="68"/>
      <c r="L15" s="68"/>
      <c r="M15" s="68"/>
      <c r="O15" s="67">
        <f t="array" ref="O15">INDEX(CV1CF,$A15,1)</f>
        <v>0</v>
      </c>
      <c r="P15" s="68"/>
      <c r="Q15" s="68"/>
      <c r="R15" s="68"/>
      <c r="S15" s="68"/>
      <c r="T15" s="68"/>
      <c r="U15" s="68"/>
      <c r="V15" s="68"/>
      <c r="W15" s="68"/>
      <c r="X15" s="68"/>
      <c r="Y15" s="68"/>
      <c r="Z15" s="68"/>
    </row>
    <row r="16" spans="1:26" x14ac:dyDescent="0.25">
      <c r="A16" s="25">
        <v>11</v>
      </c>
      <c r="B16" s="67">
        <f t="array" ref="B16">INDEX(CV1SF,$A16,1)</f>
        <v>0</v>
      </c>
      <c r="C16" s="90"/>
      <c r="D16" s="91"/>
      <c r="E16" s="91"/>
      <c r="F16" s="68"/>
      <c r="G16" s="68"/>
      <c r="H16" s="68"/>
      <c r="I16" s="68"/>
      <c r="J16" s="68"/>
      <c r="K16" s="68"/>
      <c r="L16" s="68"/>
      <c r="M16" s="68"/>
      <c r="O16" s="67">
        <f t="array" ref="O16">INDEX(CV1CF,$A16,1)</f>
        <v>0</v>
      </c>
      <c r="P16" s="68"/>
      <c r="Q16" s="68"/>
      <c r="R16" s="68"/>
      <c r="S16" s="68"/>
      <c r="T16" s="68"/>
      <c r="U16" s="68"/>
      <c r="V16" s="68"/>
      <c r="W16" s="68"/>
      <c r="X16" s="68"/>
      <c r="Y16" s="68"/>
      <c r="Z16" s="68"/>
    </row>
    <row r="17" spans="1:26" x14ac:dyDescent="0.25">
      <c r="A17" s="25">
        <v>12</v>
      </c>
      <c r="B17" s="67">
        <f t="array" ref="B17">INDEX(CV1SF,$A17,1)</f>
        <v>0</v>
      </c>
      <c r="C17" s="90"/>
      <c r="D17" s="69"/>
      <c r="E17" s="69"/>
      <c r="F17" s="68"/>
      <c r="G17" s="68"/>
      <c r="H17" s="68"/>
      <c r="I17" s="68"/>
      <c r="J17" s="68"/>
      <c r="K17" s="68"/>
      <c r="L17" s="68"/>
      <c r="M17" s="68"/>
      <c r="O17" s="67">
        <f t="array" ref="O17">INDEX(CV1CF,$A17,1)</f>
        <v>0</v>
      </c>
      <c r="P17" s="68"/>
      <c r="Q17" s="68"/>
      <c r="R17" s="68"/>
      <c r="S17" s="68"/>
      <c r="T17" s="68"/>
      <c r="U17" s="68"/>
      <c r="V17" s="68"/>
      <c r="W17" s="68"/>
      <c r="X17" s="68"/>
      <c r="Y17" s="68"/>
      <c r="Z17" s="68"/>
    </row>
    <row r="18" spans="1:26" x14ac:dyDescent="0.25">
      <c r="A18" s="25">
        <v>13</v>
      </c>
      <c r="B18" s="67">
        <f t="array" ref="B18">INDEX(CV1SF,$A18,1)</f>
        <v>0</v>
      </c>
      <c r="C18" s="90"/>
      <c r="D18" s="69"/>
      <c r="E18" s="69"/>
      <c r="F18" s="68"/>
      <c r="G18" s="68"/>
      <c r="H18" s="68"/>
      <c r="I18" s="68"/>
      <c r="J18" s="68"/>
      <c r="K18" s="68"/>
      <c r="L18" s="68"/>
      <c r="M18" s="68"/>
      <c r="O18" s="67">
        <f t="array" ref="O18">INDEX(CV1CF,$A18,1)</f>
        <v>0</v>
      </c>
      <c r="P18" s="68"/>
      <c r="Q18" s="68"/>
      <c r="R18" s="68"/>
      <c r="S18" s="68"/>
      <c r="T18" s="68"/>
      <c r="U18" s="68"/>
      <c r="V18" s="68"/>
      <c r="W18" s="68"/>
      <c r="X18" s="68"/>
      <c r="Y18" s="68"/>
      <c r="Z18" s="68"/>
    </row>
    <row r="19" spans="1:26" x14ac:dyDescent="0.25">
      <c r="A19" s="25">
        <v>14</v>
      </c>
      <c r="B19" s="67">
        <f t="array" ref="B19">INDEX(CV1SF,$A19,1)</f>
        <v>0</v>
      </c>
      <c r="C19" s="90"/>
      <c r="D19" s="69"/>
      <c r="E19" s="69"/>
      <c r="F19" s="68"/>
      <c r="G19" s="68"/>
      <c r="H19" s="68"/>
      <c r="I19" s="68"/>
      <c r="J19" s="68"/>
      <c r="K19" s="68"/>
      <c r="L19" s="68"/>
      <c r="M19" s="68"/>
      <c r="O19" s="67">
        <f t="array" ref="O19">INDEX(CV1CF,$A19,1)</f>
        <v>0</v>
      </c>
      <c r="P19" s="68"/>
      <c r="Q19" s="68"/>
      <c r="R19" s="68"/>
      <c r="S19" s="68"/>
      <c r="T19" s="68"/>
      <c r="U19" s="68"/>
      <c r="V19" s="68"/>
      <c r="W19" s="68"/>
      <c r="X19" s="68"/>
      <c r="Y19" s="68"/>
      <c r="Z19" s="68"/>
    </row>
    <row r="20" spans="1:26" x14ac:dyDescent="0.25">
      <c r="A20" s="25">
        <v>15</v>
      </c>
      <c r="B20" s="67">
        <f t="array" ref="B20">INDEX(CV1SF,$A20,1)</f>
        <v>0</v>
      </c>
      <c r="C20" s="90"/>
      <c r="D20" s="69"/>
      <c r="E20" s="69"/>
      <c r="F20" s="68"/>
      <c r="G20" s="68"/>
      <c r="H20" s="68"/>
      <c r="I20" s="68"/>
      <c r="J20" s="68"/>
      <c r="K20" s="68"/>
      <c r="L20" s="68"/>
      <c r="M20" s="68"/>
      <c r="O20" s="67">
        <f t="array" ref="O20">INDEX(CV1CF,$A20,1)</f>
        <v>0</v>
      </c>
      <c r="P20" s="68"/>
      <c r="Q20" s="68"/>
      <c r="R20" s="68"/>
      <c r="S20" s="68"/>
      <c r="T20" s="68"/>
      <c r="U20" s="68"/>
      <c r="V20" s="68"/>
      <c r="W20" s="68"/>
      <c r="X20" s="68"/>
      <c r="Y20" s="68"/>
      <c r="Z20" s="68"/>
    </row>
    <row r="21" spans="1:26" x14ac:dyDescent="0.25">
      <c r="A21" s="25">
        <v>16</v>
      </c>
      <c r="B21" s="67">
        <f t="array" ref="B21">INDEX(CV1SF,$A21,1)</f>
        <v>0</v>
      </c>
      <c r="C21" s="90"/>
      <c r="D21" s="91"/>
      <c r="E21" s="91"/>
      <c r="F21" s="68"/>
      <c r="G21" s="68"/>
      <c r="H21" s="68"/>
      <c r="I21" s="68"/>
      <c r="J21" s="68"/>
      <c r="K21" s="68"/>
      <c r="L21" s="68"/>
      <c r="M21" s="68"/>
      <c r="O21" s="67">
        <f t="array" ref="O21">INDEX(CV1CF,$A21,1)</f>
        <v>0</v>
      </c>
      <c r="P21" s="68"/>
      <c r="Q21" s="68"/>
      <c r="R21" s="68"/>
      <c r="S21" s="68"/>
      <c r="T21" s="68"/>
      <c r="U21" s="68"/>
      <c r="V21" s="68"/>
      <c r="W21" s="68"/>
      <c r="X21" s="68"/>
      <c r="Y21" s="68"/>
      <c r="Z21" s="68"/>
    </row>
    <row r="22" spans="1:26" x14ac:dyDescent="0.25">
      <c r="A22" s="25">
        <v>17</v>
      </c>
      <c r="B22" s="67">
        <f t="array" ref="B22">INDEX(CV1SF,$A22,1)</f>
        <v>0</v>
      </c>
      <c r="C22" s="90"/>
      <c r="D22" s="69"/>
      <c r="E22" s="69"/>
      <c r="F22" s="68"/>
      <c r="G22" s="68"/>
      <c r="H22" s="68"/>
      <c r="I22" s="68"/>
      <c r="J22" s="68"/>
      <c r="K22" s="68"/>
      <c r="L22" s="68"/>
      <c r="M22" s="68"/>
      <c r="O22" s="67">
        <f t="array" ref="O22">INDEX(CV1CF,$A22,1)</f>
        <v>0</v>
      </c>
      <c r="P22" s="68"/>
      <c r="Q22" s="68"/>
      <c r="R22" s="68"/>
      <c r="S22" s="68"/>
      <c r="T22" s="68"/>
      <c r="U22" s="68"/>
      <c r="V22" s="68"/>
      <c r="W22" s="68"/>
      <c r="X22" s="68"/>
      <c r="Y22" s="68"/>
      <c r="Z22" s="68"/>
    </row>
    <row r="23" spans="1:26" x14ac:dyDescent="0.25">
      <c r="A23" s="25">
        <v>18</v>
      </c>
      <c r="B23" s="67">
        <f t="array" ref="B23">INDEX(CV1SF,$A23,1)</f>
        <v>0</v>
      </c>
      <c r="C23" s="90"/>
      <c r="D23" s="69"/>
      <c r="E23" s="69"/>
      <c r="F23" s="68"/>
      <c r="G23" s="68"/>
      <c r="H23" s="68"/>
      <c r="I23" s="68"/>
      <c r="J23" s="68"/>
      <c r="K23" s="68"/>
      <c r="L23" s="68"/>
      <c r="M23" s="68"/>
      <c r="O23" s="67">
        <f t="array" ref="O23">INDEX(CV1CF,$A23,1)</f>
        <v>0</v>
      </c>
      <c r="P23" s="68"/>
      <c r="Q23" s="68"/>
      <c r="R23" s="68"/>
      <c r="S23" s="68"/>
      <c r="T23" s="68"/>
      <c r="U23" s="68"/>
      <c r="V23" s="68"/>
      <c r="W23" s="68"/>
      <c r="X23" s="68"/>
      <c r="Y23" s="68"/>
      <c r="Z23" s="68"/>
    </row>
    <row r="24" spans="1:26" x14ac:dyDescent="0.25">
      <c r="A24" s="25">
        <v>19</v>
      </c>
      <c r="B24" s="67">
        <f t="array" ref="B24">INDEX(CV1SF,$A24,1)</f>
        <v>0</v>
      </c>
      <c r="C24" s="90"/>
      <c r="D24" s="69"/>
      <c r="E24" s="69"/>
      <c r="F24" s="68"/>
      <c r="G24" s="68"/>
      <c r="H24" s="68"/>
      <c r="I24" s="68"/>
      <c r="J24" s="68"/>
      <c r="K24" s="68"/>
      <c r="L24" s="68"/>
      <c r="M24" s="68"/>
      <c r="O24" s="67">
        <f t="array" ref="O24">INDEX(CV1CF,$A24,1)</f>
        <v>0</v>
      </c>
      <c r="P24" s="68"/>
      <c r="Q24" s="68"/>
      <c r="R24" s="68"/>
      <c r="S24" s="68"/>
      <c r="T24" s="68"/>
      <c r="U24" s="68"/>
      <c r="V24" s="68"/>
      <c r="W24" s="68"/>
      <c r="X24" s="68"/>
      <c r="Y24" s="68"/>
      <c r="Z24" s="68"/>
    </row>
    <row r="25" spans="1:26" x14ac:dyDescent="0.25">
      <c r="A25" s="25">
        <v>20</v>
      </c>
      <c r="B25" s="67">
        <f t="array" ref="B25">INDEX(CV1SF,$A25,1)</f>
        <v>0</v>
      </c>
      <c r="C25" s="90"/>
      <c r="D25" s="69"/>
      <c r="E25" s="69"/>
      <c r="F25" s="68"/>
      <c r="G25" s="68"/>
      <c r="H25" s="68"/>
      <c r="I25" s="68"/>
      <c r="J25" s="68"/>
      <c r="K25" s="68"/>
      <c r="L25" s="68"/>
      <c r="M25" s="68"/>
      <c r="O25" s="67">
        <f t="array" ref="O25">INDEX(CV1CF,$A25,1)</f>
        <v>0</v>
      </c>
      <c r="P25" s="68"/>
      <c r="Q25" s="68"/>
      <c r="R25" s="68"/>
      <c r="S25" s="68"/>
      <c r="T25" s="68"/>
      <c r="U25" s="68"/>
      <c r="V25" s="68"/>
      <c r="W25" s="68"/>
      <c r="X25" s="68"/>
      <c r="Y25" s="68"/>
      <c r="Z25" s="68"/>
    </row>
    <row r="26" spans="1:26" x14ac:dyDescent="0.25">
      <c r="A26" s="25">
        <v>21</v>
      </c>
      <c r="B26" s="67">
        <f t="array" ref="B26">INDEX(CV1SF,$A26,1)</f>
        <v>0</v>
      </c>
      <c r="C26" s="90"/>
      <c r="D26" s="91"/>
      <c r="E26" s="91"/>
      <c r="F26" s="68"/>
      <c r="G26" s="68"/>
      <c r="H26" s="68"/>
      <c r="I26" s="68"/>
      <c r="J26" s="68"/>
      <c r="K26" s="68"/>
      <c r="L26" s="68"/>
      <c r="M26" s="68"/>
      <c r="O26" s="67">
        <f t="array" ref="O26">INDEX(CV1CF,$A26,1)</f>
        <v>0</v>
      </c>
      <c r="P26" s="68"/>
      <c r="Q26" s="68"/>
      <c r="R26" s="68"/>
      <c r="S26" s="68"/>
      <c r="T26" s="68"/>
      <c r="U26" s="68"/>
      <c r="V26" s="68"/>
      <c r="W26" s="68"/>
      <c r="X26" s="68"/>
      <c r="Y26" s="68"/>
      <c r="Z26" s="68"/>
    </row>
    <row r="27" spans="1:26" x14ac:dyDescent="0.25">
      <c r="A27" s="25">
        <v>22</v>
      </c>
      <c r="B27" s="67">
        <f t="array" ref="B27">INDEX(CV1SF,$A27,1)</f>
        <v>0</v>
      </c>
      <c r="C27" s="90"/>
      <c r="D27" s="69"/>
      <c r="E27" s="69"/>
      <c r="F27" s="68"/>
      <c r="G27" s="68"/>
      <c r="H27" s="68"/>
      <c r="I27" s="68"/>
      <c r="J27" s="68"/>
      <c r="K27" s="68"/>
      <c r="L27" s="68"/>
      <c r="M27" s="68"/>
      <c r="O27" s="67">
        <f t="array" ref="O27">INDEX(CV1CF,$A27,1)</f>
        <v>0</v>
      </c>
      <c r="P27" s="68"/>
      <c r="Q27" s="68"/>
      <c r="R27" s="68"/>
      <c r="S27" s="68"/>
      <c r="T27" s="68"/>
      <c r="U27" s="68"/>
      <c r="V27" s="68"/>
      <c r="W27" s="68"/>
      <c r="X27" s="68"/>
      <c r="Y27" s="68"/>
      <c r="Z27" s="68"/>
    </row>
    <row r="28" spans="1:26" x14ac:dyDescent="0.25">
      <c r="A28" s="25">
        <v>23</v>
      </c>
      <c r="B28" s="67">
        <f t="array" ref="B28">INDEX(CV1SF,$A28,1)</f>
        <v>0</v>
      </c>
      <c r="C28" s="90"/>
      <c r="D28" s="69"/>
      <c r="E28" s="69"/>
      <c r="F28" s="68"/>
      <c r="G28" s="68"/>
      <c r="H28" s="68"/>
      <c r="I28" s="68"/>
      <c r="J28" s="68"/>
      <c r="K28" s="68"/>
      <c r="L28" s="68"/>
      <c r="M28" s="68"/>
      <c r="O28" s="67">
        <f t="array" ref="O28">INDEX(CV1CF,$A28,1)</f>
        <v>0</v>
      </c>
      <c r="P28" s="68"/>
      <c r="Q28" s="68"/>
      <c r="R28" s="68"/>
      <c r="S28" s="68"/>
      <c r="T28" s="68"/>
      <c r="U28" s="68"/>
      <c r="V28" s="68"/>
      <c r="W28" s="68"/>
      <c r="X28" s="68"/>
      <c r="Y28" s="68"/>
      <c r="Z28" s="68"/>
    </row>
    <row r="29" spans="1:26" x14ac:dyDescent="0.25">
      <c r="A29" s="25">
        <v>24</v>
      </c>
      <c r="B29" s="67">
        <f t="array" ref="B29">INDEX(CV1SF,$A29,1)</f>
        <v>0</v>
      </c>
      <c r="C29" s="90"/>
      <c r="D29" s="69"/>
      <c r="E29" s="69"/>
      <c r="F29" s="68"/>
      <c r="G29" s="68"/>
      <c r="H29" s="68"/>
      <c r="I29" s="68"/>
      <c r="J29" s="68"/>
      <c r="K29" s="68"/>
      <c r="L29" s="68"/>
      <c r="M29" s="68"/>
      <c r="O29" s="67">
        <f t="array" ref="O29">INDEX(CV1CF,$A29,1)</f>
        <v>0</v>
      </c>
      <c r="P29" s="68"/>
      <c r="Q29" s="68"/>
      <c r="R29" s="68"/>
      <c r="S29" s="68"/>
      <c r="T29" s="68"/>
      <c r="U29" s="68"/>
      <c r="V29" s="68"/>
      <c r="W29" s="68"/>
      <c r="X29" s="68"/>
      <c r="Y29" s="68"/>
      <c r="Z29" s="68"/>
    </row>
    <row r="30" spans="1:26" x14ac:dyDescent="0.25">
      <c r="A30" s="25">
        <v>25</v>
      </c>
      <c r="B30" s="67">
        <f t="array" ref="B30">INDEX(CV1SF,$A30,1)</f>
        <v>0</v>
      </c>
      <c r="C30" s="90"/>
      <c r="D30" s="69"/>
      <c r="E30" s="69"/>
      <c r="F30" s="68"/>
      <c r="G30" s="68"/>
      <c r="H30" s="68"/>
      <c r="I30" s="68"/>
      <c r="J30" s="68"/>
      <c r="K30" s="68"/>
      <c r="L30" s="68"/>
      <c r="M30" s="68"/>
      <c r="O30" s="67">
        <f t="array" ref="O30">INDEX(CV1CF,$A30,1)</f>
        <v>0</v>
      </c>
      <c r="P30" s="68"/>
      <c r="Q30" s="68"/>
      <c r="R30" s="68"/>
      <c r="S30" s="68"/>
      <c r="T30" s="68"/>
      <c r="U30" s="68"/>
      <c r="V30" s="68"/>
      <c r="W30" s="68"/>
      <c r="X30" s="68"/>
      <c r="Y30" s="68"/>
      <c r="Z30" s="68"/>
    </row>
    <row r="31" spans="1:26" ht="12.75" customHeight="1" x14ac:dyDescent="0.25">
      <c r="A31" s="25">
        <v>26</v>
      </c>
      <c r="B31" s="67">
        <f t="array" ref="B31">INDEX(CV1SF,$A31,1)</f>
        <v>0</v>
      </c>
      <c r="C31" s="90"/>
      <c r="D31" s="91"/>
      <c r="E31" s="91"/>
      <c r="F31" s="68"/>
      <c r="G31" s="68"/>
      <c r="H31" s="68"/>
      <c r="I31" s="68"/>
      <c r="J31" s="68"/>
      <c r="K31" s="68"/>
      <c r="L31" s="68"/>
      <c r="M31" s="68"/>
      <c r="O31" s="67">
        <f t="array" ref="O31">INDEX(CV1CF,$A31,1)</f>
        <v>0</v>
      </c>
      <c r="P31" s="68"/>
      <c r="Q31" s="68"/>
      <c r="R31" s="68"/>
      <c r="S31" s="68"/>
      <c r="T31" s="68"/>
      <c r="U31" s="68"/>
      <c r="V31" s="68"/>
      <c r="W31" s="68"/>
      <c r="X31" s="68"/>
      <c r="Y31" s="68"/>
      <c r="Z31" s="68"/>
    </row>
    <row r="32" spans="1:26" ht="12.75" customHeight="1" x14ac:dyDescent="0.25">
      <c r="A32" s="25">
        <v>27</v>
      </c>
      <c r="B32" s="67">
        <f t="array" ref="B32">INDEX(CV1SF,$A32,1)</f>
        <v>0</v>
      </c>
      <c r="C32" s="90"/>
      <c r="D32" s="69"/>
      <c r="E32" s="69"/>
      <c r="F32" s="68"/>
      <c r="G32" s="68"/>
      <c r="H32" s="68"/>
      <c r="I32" s="68"/>
      <c r="J32" s="68"/>
      <c r="K32" s="68"/>
      <c r="L32" s="68"/>
      <c r="M32" s="68"/>
      <c r="O32" s="67">
        <f t="array" ref="O32">INDEX(CV1CF,$A32,1)</f>
        <v>0</v>
      </c>
      <c r="P32" s="68"/>
      <c r="Q32" s="68"/>
      <c r="R32" s="68"/>
      <c r="S32" s="68"/>
      <c r="T32" s="68"/>
      <c r="U32" s="68"/>
      <c r="V32" s="68"/>
      <c r="W32" s="68"/>
      <c r="X32" s="68"/>
      <c r="Y32" s="68"/>
      <c r="Z32" s="68"/>
    </row>
    <row r="33" spans="1:26" ht="12.75" customHeight="1" x14ac:dyDescent="0.25">
      <c r="A33" s="25">
        <v>28</v>
      </c>
      <c r="B33" s="67">
        <f t="array" ref="B33">INDEX(CV1SF,$A33,1)</f>
        <v>0</v>
      </c>
      <c r="C33" s="90"/>
      <c r="D33" s="69"/>
      <c r="E33" s="69"/>
      <c r="F33" s="68"/>
      <c r="G33" s="68"/>
      <c r="H33" s="68"/>
      <c r="I33" s="68"/>
      <c r="J33" s="68"/>
      <c r="K33" s="68"/>
      <c r="L33" s="68"/>
      <c r="M33" s="68"/>
      <c r="O33" s="67">
        <f t="array" ref="O33">INDEX(CV1CF,$A33,1)</f>
        <v>0</v>
      </c>
      <c r="P33" s="68"/>
      <c r="Q33" s="68"/>
      <c r="R33" s="68"/>
      <c r="S33" s="68"/>
      <c r="T33" s="68"/>
      <c r="U33" s="68"/>
      <c r="V33" s="68"/>
      <c r="W33" s="68"/>
      <c r="X33" s="68"/>
      <c r="Y33" s="68"/>
      <c r="Z33" s="68"/>
    </row>
    <row r="34" spans="1:26" ht="12.75" customHeight="1" x14ac:dyDescent="0.25">
      <c r="A34" s="25">
        <v>29</v>
      </c>
      <c r="B34" s="67">
        <f t="array" ref="B34">INDEX(CV1SF,$A34,1)</f>
        <v>0</v>
      </c>
      <c r="C34" s="90"/>
      <c r="D34" s="70"/>
      <c r="E34" s="70"/>
      <c r="F34" s="68"/>
      <c r="G34" s="68"/>
      <c r="H34" s="68"/>
      <c r="I34" s="68"/>
      <c r="J34" s="68"/>
      <c r="K34" s="68"/>
      <c r="L34" s="68"/>
      <c r="M34" s="68"/>
      <c r="O34" s="67">
        <f t="array" ref="O34">INDEX(CV1CF,$A34,1)</f>
        <v>0</v>
      </c>
      <c r="P34" s="68"/>
      <c r="Q34" s="68"/>
      <c r="R34" s="68"/>
      <c r="S34" s="68"/>
      <c r="T34" s="68"/>
      <c r="U34" s="68"/>
      <c r="V34" s="68"/>
      <c r="W34" s="68"/>
      <c r="X34" s="68"/>
      <c r="Y34" s="68"/>
      <c r="Z34" s="68"/>
    </row>
    <row r="35" spans="1:26" ht="12.75" customHeight="1" x14ac:dyDescent="0.25">
      <c r="A35" s="25">
        <v>30</v>
      </c>
      <c r="B35" s="67">
        <f t="array" ref="B35">INDEX(CV1SF,$A35,1)</f>
        <v>0</v>
      </c>
      <c r="C35" s="90"/>
      <c r="D35" s="70"/>
      <c r="E35" s="70"/>
      <c r="F35" s="68"/>
      <c r="G35" s="68"/>
      <c r="H35" s="68"/>
      <c r="I35" s="68"/>
      <c r="J35" s="68"/>
      <c r="K35" s="68"/>
      <c r="L35" s="68"/>
      <c r="M35" s="68"/>
      <c r="O35" s="67">
        <f t="array" ref="O35">INDEX(CV1CF,$A35,1)</f>
        <v>0</v>
      </c>
      <c r="P35" s="68"/>
      <c r="Q35" s="68"/>
      <c r="R35" s="68"/>
      <c r="S35" s="68"/>
      <c r="T35" s="68"/>
      <c r="U35" s="68"/>
      <c r="V35" s="68"/>
      <c r="W35" s="68"/>
      <c r="X35" s="68"/>
      <c r="Y35" s="68"/>
      <c r="Z35" s="68"/>
    </row>
    <row r="36" spans="1:26" x14ac:dyDescent="0.25">
      <c r="A36" s="25">
        <v>31</v>
      </c>
      <c r="B36" s="67">
        <f t="array" ref="B36">INDEX(CV1SF,$A36,1)</f>
        <v>0</v>
      </c>
      <c r="C36" s="68"/>
      <c r="D36" s="68"/>
      <c r="E36" s="68"/>
      <c r="F36" s="68"/>
      <c r="G36" s="68"/>
      <c r="H36" s="68"/>
      <c r="I36" s="68"/>
      <c r="J36" s="68"/>
      <c r="K36" s="68"/>
      <c r="L36" s="68"/>
      <c r="M36" s="68"/>
      <c r="O36" s="67">
        <f t="array" ref="O36">INDEX(CV1CF,$A36,1)</f>
        <v>0</v>
      </c>
      <c r="P36" s="68"/>
      <c r="Q36" s="68"/>
      <c r="R36" s="68"/>
      <c r="S36" s="68"/>
      <c r="T36" s="68"/>
      <c r="U36" s="68"/>
      <c r="V36" s="68"/>
      <c r="W36" s="68"/>
      <c r="X36" s="68"/>
      <c r="Y36" s="68"/>
      <c r="Z36" s="68"/>
    </row>
    <row r="37" spans="1:26" x14ac:dyDescent="0.25">
      <c r="A37" s="25">
        <v>32</v>
      </c>
      <c r="B37" s="67">
        <f t="array" ref="B37">INDEX(CV1SF,$A37,1)</f>
        <v>0</v>
      </c>
      <c r="C37" s="68"/>
      <c r="D37" s="68"/>
      <c r="E37" s="68"/>
      <c r="F37" s="68"/>
      <c r="G37" s="68"/>
      <c r="H37" s="68"/>
      <c r="I37" s="68"/>
      <c r="J37" s="68"/>
      <c r="K37" s="68"/>
      <c r="L37" s="68"/>
      <c r="M37" s="68"/>
      <c r="O37" s="67">
        <f t="array" ref="O37">INDEX(CV1CF,$A37,1)</f>
        <v>0</v>
      </c>
      <c r="P37" s="68"/>
      <c r="Q37" s="68"/>
      <c r="R37" s="68"/>
      <c r="S37" s="68"/>
      <c r="T37" s="68"/>
      <c r="U37" s="68"/>
      <c r="V37" s="68"/>
      <c r="W37" s="68"/>
      <c r="X37" s="68"/>
      <c r="Y37" s="68"/>
      <c r="Z37" s="68"/>
    </row>
    <row r="38" spans="1:26" x14ac:dyDescent="0.25">
      <c r="A38" s="25">
        <v>33</v>
      </c>
      <c r="B38" s="67">
        <f t="array" ref="B38">INDEX(CV1SF,$A38,1)</f>
        <v>0</v>
      </c>
      <c r="C38" s="71"/>
      <c r="D38" s="71"/>
      <c r="E38" s="68"/>
      <c r="F38" s="71"/>
      <c r="G38" s="71"/>
      <c r="H38" s="71"/>
      <c r="I38" s="71"/>
      <c r="J38" s="71"/>
      <c r="K38" s="71"/>
      <c r="L38" s="71"/>
      <c r="M38" s="71"/>
      <c r="O38" s="67">
        <f t="array" ref="O38">INDEX(CV1CF,$A38,1)</f>
        <v>0</v>
      </c>
      <c r="P38" s="71"/>
      <c r="Q38" s="71"/>
      <c r="R38" s="68"/>
      <c r="S38" s="71"/>
      <c r="T38" s="71"/>
      <c r="U38" s="71"/>
      <c r="V38" s="71"/>
      <c r="W38" s="71"/>
      <c r="X38" s="71"/>
      <c r="Y38" s="71"/>
      <c r="Z38" s="71"/>
    </row>
    <row r="39" spans="1:26" x14ac:dyDescent="0.25">
      <c r="A39" s="25">
        <v>34</v>
      </c>
      <c r="B39" s="67">
        <f t="array" ref="B39">INDEX(CV1SF,$A39,1)</f>
        <v>0</v>
      </c>
      <c r="C39" s="71"/>
      <c r="D39" s="71"/>
      <c r="E39" s="68"/>
      <c r="F39" s="71"/>
      <c r="G39" s="71"/>
      <c r="H39" s="71"/>
      <c r="I39" s="71"/>
      <c r="J39" s="71"/>
      <c r="K39" s="71"/>
      <c r="L39" s="71"/>
      <c r="M39" s="71"/>
      <c r="O39" s="67">
        <f t="array" ref="O39">INDEX(CV1CF,$A39,1)</f>
        <v>0</v>
      </c>
      <c r="P39" s="71"/>
      <c r="Q39" s="71"/>
      <c r="R39" s="68"/>
      <c r="S39" s="71"/>
      <c r="T39" s="71"/>
      <c r="U39" s="71"/>
      <c r="V39" s="71"/>
      <c r="W39" s="71"/>
      <c r="X39" s="71"/>
      <c r="Y39" s="71"/>
      <c r="Z39" s="71"/>
    </row>
    <row r="40" spans="1:26" x14ac:dyDescent="0.25">
      <c r="A40" s="25">
        <v>35</v>
      </c>
      <c r="B40" s="67">
        <f t="array" ref="B40">INDEX(CV1SF,$A40,1)</f>
        <v>0</v>
      </c>
      <c r="C40" s="71"/>
      <c r="D40" s="71"/>
      <c r="E40" s="71"/>
      <c r="F40" s="71"/>
      <c r="G40" s="71"/>
      <c r="H40" s="71"/>
      <c r="I40" s="71"/>
      <c r="J40" s="71"/>
      <c r="K40" s="71"/>
      <c r="L40" s="71"/>
      <c r="M40" s="71"/>
      <c r="O40" s="67">
        <f t="array" ref="O40">INDEX(CV1CF,$A40,1)</f>
        <v>0</v>
      </c>
      <c r="P40" s="71"/>
      <c r="Q40" s="71"/>
      <c r="R40" s="71"/>
      <c r="S40" s="71"/>
      <c r="T40" s="71"/>
      <c r="U40" s="71"/>
      <c r="V40" s="71"/>
      <c r="W40" s="71"/>
      <c r="X40" s="71"/>
      <c r="Y40" s="71"/>
      <c r="Z40" s="71"/>
    </row>
    <row r="41" spans="1:26" x14ac:dyDescent="0.25">
      <c r="A41" s="25">
        <v>36</v>
      </c>
      <c r="B41" s="67">
        <f t="array" ref="B41">INDEX(CV1SF,$A41,1)</f>
        <v>0</v>
      </c>
      <c r="C41" s="71"/>
      <c r="D41" s="71"/>
      <c r="E41" s="71"/>
      <c r="F41" s="71"/>
      <c r="G41" s="71"/>
      <c r="H41" s="71"/>
      <c r="I41" s="71"/>
      <c r="J41" s="71"/>
      <c r="K41" s="71"/>
      <c r="L41" s="71"/>
      <c r="M41" s="71"/>
      <c r="O41" s="67">
        <f t="array" ref="O41">INDEX(CV1CF,$A41,1)</f>
        <v>0</v>
      </c>
      <c r="P41" s="71"/>
      <c r="Q41" s="71"/>
      <c r="R41" s="71"/>
      <c r="S41" s="71"/>
      <c r="T41" s="71"/>
      <c r="U41" s="71"/>
      <c r="V41" s="71"/>
      <c r="W41" s="71"/>
      <c r="X41" s="71"/>
      <c r="Y41" s="71"/>
      <c r="Z41" s="71"/>
    </row>
    <row r="42" spans="1:26" x14ac:dyDescent="0.25">
      <c r="A42" s="25">
        <v>37</v>
      </c>
      <c r="B42" s="67">
        <f t="array" ref="B42">INDEX(CV1SF,$A42,1)</f>
        <v>0</v>
      </c>
      <c r="C42" s="71"/>
      <c r="D42" s="71"/>
      <c r="E42" s="71"/>
      <c r="F42" s="71"/>
      <c r="G42" s="71"/>
      <c r="H42" s="71"/>
      <c r="I42" s="71"/>
      <c r="J42" s="71"/>
      <c r="K42" s="71"/>
      <c r="L42" s="71"/>
      <c r="M42" s="71"/>
      <c r="O42" s="67">
        <f t="array" ref="O42">INDEX(CV1CF,$A42,1)</f>
        <v>0</v>
      </c>
      <c r="P42" s="71"/>
      <c r="Q42" s="71"/>
      <c r="R42" s="71"/>
      <c r="S42" s="71"/>
      <c r="T42" s="71"/>
      <c r="U42" s="71"/>
      <c r="V42" s="71"/>
      <c r="W42" s="71"/>
      <c r="X42" s="71"/>
      <c r="Y42" s="71"/>
      <c r="Z42" s="71"/>
    </row>
    <row r="43" spans="1:26" x14ac:dyDescent="0.25">
      <c r="A43" s="25">
        <v>38</v>
      </c>
      <c r="B43" s="67">
        <f t="array" ref="B43">INDEX(CV1SF,$A43,1)</f>
        <v>0</v>
      </c>
      <c r="C43" s="71"/>
      <c r="D43" s="71"/>
      <c r="E43" s="71"/>
      <c r="F43" s="71"/>
      <c r="G43" s="71"/>
      <c r="H43" s="71"/>
      <c r="I43" s="71"/>
      <c r="J43" s="71"/>
      <c r="K43" s="71"/>
      <c r="L43" s="71"/>
      <c r="M43" s="71"/>
      <c r="O43" s="67">
        <f t="array" ref="O43">INDEX(CV1CF,$A43,1)</f>
        <v>0</v>
      </c>
      <c r="P43" s="71"/>
      <c r="Q43" s="71"/>
      <c r="R43" s="71"/>
      <c r="S43" s="71"/>
      <c r="T43" s="71"/>
      <c r="U43" s="71"/>
      <c r="V43" s="71"/>
      <c r="W43" s="71"/>
      <c r="X43" s="71"/>
      <c r="Y43" s="71"/>
      <c r="Z43" s="71"/>
    </row>
    <row r="44" spans="1:26" x14ac:dyDescent="0.25">
      <c r="A44" s="25">
        <v>39</v>
      </c>
      <c r="B44" s="67">
        <f t="array" ref="B44">INDEX(CV1SF,$A44,1)</f>
        <v>0</v>
      </c>
      <c r="C44" s="71"/>
      <c r="D44" s="71"/>
      <c r="E44" s="71"/>
      <c r="F44" s="71"/>
      <c r="G44" s="71"/>
      <c r="H44" s="71"/>
      <c r="I44" s="71"/>
      <c r="J44" s="71"/>
      <c r="K44" s="71"/>
      <c r="L44" s="71"/>
      <c r="M44" s="71"/>
      <c r="O44" s="67">
        <f t="array" ref="O44">INDEX(CV1CF,$A44,1)</f>
        <v>0</v>
      </c>
      <c r="P44" s="71"/>
      <c r="Q44" s="71"/>
      <c r="R44" s="71"/>
      <c r="S44" s="71"/>
      <c r="T44" s="71"/>
      <c r="U44" s="71"/>
      <c r="V44" s="71"/>
      <c r="W44" s="71"/>
      <c r="X44" s="71"/>
      <c r="Y44" s="71"/>
      <c r="Z44" s="71"/>
    </row>
    <row r="45" spans="1:26" x14ac:dyDescent="0.25">
      <c r="A45" s="25">
        <v>40</v>
      </c>
      <c r="B45" s="67">
        <f t="array" ref="B45">INDEX(CV1SF,$A45,1)</f>
        <v>0</v>
      </c>
      <c r="C45" s="71"/>
      <c r="D45" s="71"/>
      <c r="E45" s="71"/>
      <c r="F45" s="71"/>
      <c r="G45" s="71"/>
      <c r="H45" s="71"/>
      <c r="I45" s="71"/>
      <c r="J45" s="71"/>
      <c r="K45" s="71"/>
      <c r="L45" s="71"/>
      <c r="M45" s="71"/>
      <c r="O45" s="67">
        <f t="array" ref="O45">INDEX(CV1CF,$A45,1)</f>
        <v>0</v>
      </c>
      <c r="P45" s="71"/>
      <c r="Q45" s="71"/>
      <c r="R45" s="71"/>
      <c r="S45" s="71"/>
      <c r="T45" s="71"/>
      <c r="U45" s="71"/>
      <c r="V45" s="71"/>
      <c r="W45" s="71"/>
      <c r="X45" s="71"/>
      <c r="Y45" s="71"/>
      <c r="Z45" s="71"/>
    </row>
    <row r="46" spans="1:26" x14ac:dyDescent="0.25">
      <c r="A46" s="25">
        <v>41</v>
      </c>
      <c r="B46" s="67">
        <f t="array" ref="B46">INDEX(CV1SF,$A46,1)</f>
        <v>0</v>
      </c>
      <c r="C46" s="71"/>
      <c r="D46" s="71"/>
      <c r="E46" s="71"/>
      <c r="F46" s="71"/>
      <c r="G46" s="71"/>
      <c r="H46" s="71"/>
      <c r="I46" s="71"/>
      <c r="J46" s="71"/>
      <c r="K46" s="71"/>
      <c r="L46" s="71"/>
      <c r="M46" s="71"/>
      <c r="O46" s="67">
        <f t="array" ref="O46">INDEX(CV1CF,$A46,1)</f>
        <v>0</v>
      </c>
      <c r="P46" s="71"/>
      <c r="Q46" s="71"/>
      <c r="R46" s="71"/>
      <c r="S46" s="71"/>
      <c r="T46" s="71"/>
      <c r="U46" s="71"/>
      <c r="V46" s="71"/>
      <c r="W46" s="71"/>
      <c r="X46" s="71"/>
      <c r="Y46" s="71"/>
      <c r="Z46" s="71"/>
    </row>
    <row r="47" spans="1:26" x14ac:dyDescent="0.25">
      <c r="A47" s="25">
        <v>42</v>
      </c>
      <c r="B47" s="67">
        <f t="array" ref="B47">INDEX(CV1SF,$A47,1)</f>
        <v>0</v>
      </c>
      <c r="C47" s="71"/>
      <c r="D47" s="71"/>
      <c r="E47" s="71"/>
      <c r="F47" s="71"/>
      <c r="G47" s="71"/>
      <c r="H47" s="71"/>
      <c r="I47" s="71"/>
      <c r="J47" s="71"/>
      <c r="K47" s="71"/>
      <c r="L47" s="71"/>
      <c r="M47" s="71"/>
      <c r="O47" s="67">
        <f t="array" ref="O47">INDEX(CV1CF,$A47,1)</f>
        <v>0</v>
      </c>
      <c r="P47" s="71"/>
      <c r="Q47" s="71"/>
      <c r="R47" s="71"/>
      <c r="S47" s="71"/>
      <c r="T47" s="71"/>
      <c r="U47" s="71"/>
      <c r="V47" s="71"/>
      <c r="W47" s="71"/>
      <c r="X47" s="71"/>
      <c r="Y47" s="71"/>
      <c r="Z47" s="71"/>
    </row>
    <row r="48" spans="1:26" x14ac:dyDescent="0.25">
      <c r="A48" s="25">
        <v>43</v>
      </c>
      <c r="B48" s="67">
        <f t="array" ref="B48">INDEX(CV1SF,$A48,1)</f>
        <v>0</v>
      </c>
      <c r="C48" s="71"/>
      <c r="D48" s="71"/>
      <c r="E48" s="71"/>
      <c r="F48" s="71"/>
      <c r="G48" s="71"/>
      <c r="H48" s="71"/>
      <c r="I48" s="71"/>
      <c r="J48" s="71"/>
      <c r="K48" s="71"/>
      <c r="L48" s="71"/>
      <c r="M48" s="71"/>
      <c r="O48" s="67">
        <f t="array" ref="O48">INDEX(CV1CF,$A48,1)</f>
        <v>0</v>
      </c>
      <c r="P48" s="71"/>
      <c r="Q48" s="71"/>
      <c r="R48" s="71"/>
      <c r="S48" s="71"/>
      <c r="T48" s="71"/>
      <c r="U48" s="71"/>
      <c r="V48" s="71"/>
      <c r="W48" s="71"/>
      <c r="X48" s="71"/>
      <c r="Y48" s="71"/>
      <c r="Z48" s="71"/>
    </row>
    <row r="49" spans="1:26" x14ac:dyDescent="0.25">
      <c r="A49" s="25">
        <v>44</v>
      </c>
      <c r="B49" s="67">
        <f t="array" ref="B49">INDEX(CV1SF,$A49,1)</f>
        <v>0</v>
      </c>
      <c r="C49" s="71"/>
      <c r="D49" s="71"/>
      <c r="E49" s="71"/>
      <c r="F49" s="71"/>
      <c r="G49" s="71"/>
      <c r="H49" s="71"/>
      <c r="I49" s="71"/>
      <c r="J49" s="71"/>
      <c r="K49" s="71"/>
      <c r="L49" s="71"/>
      <c r="M49" s="71"/>
      <c r="O49" s="67">
        <f t="array" ref="O49">INDEX(CV1CF,$A49,1)</f>
        <v>0</v>
      </c>
      <c r="P49" s="71"/>
      <c r="Q49" s="71"/>
      <c r="R49" s="71"/>
      <c r="S49" s="71"/>
      <c r="T49" s="71"/>
      <c r="U49" s="71"/>
      <c r="V49" s="71"/>
      <c r="W49" s="71"/>
      <c r="X49" s="71"/>
      <c r="Y49" s="71"/>
      <c r="Z49" s="71"/>
    </row>
    <row r="50" spans="1:26" x14ac:dyDescent="0.25">
      <c r="A50" s="25">
        <v>45</v>
      </c>
      <c r="B50" s="67">
        <f t="array" ref="B50">INDEX(CV1SF,$A50,1)</f>
        <v>0</v>
      </c>
      <c r="C50" s="71"/>
      <c r="D50" s="71"/>
      <c r="E50" s="71"/>
      <c r="F50" s="71"/>
      <c r="G50" s="71"/>
      <c r="H50" s="71"/>
      <c r="I50" s="71"/>
      <c r="J50" s="71"/>
      <c r="K50" s="71"/>
      <c r="L50" s="71"/>
      <c r="M50" s="71"/>
      <c r="O50" s="67">
        <f t="array" ref="O50">INDEX(CV1CF,$A50,1)</f>
        <v>0</v>
      </c>
      <c r="P50" s="71"/>
      <c r="Q50" s="71"/>
      <c r="R50" s="71"/>
      <c r="S50" s="71"/>
      <c r="T50" s="71"/>
      <c r="U50" s="71"/>
      <c r="V50" s="71"/>
      <c r="W50" s="71"/>
      <c r="X50" s="71"/>
      <c r="Y50" s="71"/>
      <c r="Z50" s="71"/>
    </row>
    <row r="51" spans="1:26" x14ac:dyDescent="0.25">
      <c r="A51" s="25">
        <v>46</v>
      </c>
      <c r="B51" s="67">
        <f t="array" ref="B51">INDEX(CV1SF,$A51,1)</f>
        <v>0</v>
      </c>
      <c r="C51" s="71"/>
      <c r="D51" s="71"/>
      <c r="E51" s="71"/>
      <c r="F51" s="71"/>
      <c r="G51" s="71"/>
      <c r="H51" s="71"/>
      <c r="I51" s="71"/>
      <c r="J51" s="71"/>
      <c r="K51" s="71"/>
      <c r="L51" s="71"/>
      <c r="M51" s="71"/>
      <c r="O51" s="67">
        <f t="array" ref="O51">INDEX(CV1CF,$A51,1)</f>
        <v>0</v>
      </c>
      <c r="P51" s="71"/>
      <c r="Q51" s="71"/>
      <c r="R51" s="71"/>
      <c r="S51" s="71"/>
      <c r="T51" s="71"/>
      <c r="U51" s="71"/>
      <c r="V51" s="71"/>
      <c r="W51" s="71"/>
      <c r="X51" s="71"/>
      <c r="Y51" s="71"/>
      <c r="Z51" s="71"/>
    </row>
    <row r="52" spans="1:26" x14ac:dyDescent="0.25">
      <c r="A52" s="25">
        <v>47</v>
      </c>
      <c r="B52" s="67">
        <f t="array" ref="B52">INDEX(CV1SF,$A52,1)</f>
        <v>0</v>
      </c>
      <c r="C52" s="71"/>
      <c r="D52" s="71"/>
      <c r="E52" s="71"/>
      <c r="F52" s="71"/>
      <c r="G52" s="71"/>
      <c r="H52" s="71"/>
      <c r="I52" s="71"/>
      <c r="J52" s="71"/>
      <c r="K52" s="71"/>
      <c r="L52" s="71"/>
      <c r="M52" s="71"/>
      <c r="O52" s="67">
        <f t="array" ref="O52">INDEX(CV1CF,$A52,1)</f>
        <v>0</v>
      </c>
      <c r="P52" s="71"/>
      <c r="Q52" s="71"/>
      <c r="R52" s="71"/>
      <c r="S52" s="71"/>
      <c r="T52" s="71"/>
      <c r="U52" s="71"/>
      <c r="V52" s="71"/>
      <c r="W52" s="71"/>
      <c r="X52" s="71"/>
      <c r="Y52" s="71"/>
      <c r="Z52" s="71"/>
    </row>
    <row r="53" spans="1:26" x14ac:dyDescent="0.25">
      <c r="A53" s="25">
        <v>48</v>
      </c>
      <c r="B53" s="67">
        <f t="array" ref="B53">INDEX(CV1SF,$A53,1)</f>
        <v>0</v>
      </c>
      <c r="C53" s="71"/>
      <c r="D53" s="71"/>
      <c r="E53" s="71"/>
      <c r="F53" s="71"/>
      <c r="G53" s="71"/>
      <c r="H53" s="71"/>
      <c r="I53" s="71"/>
      <c r="J53" s="71"/>
      <c r="K53" s="71"/>
      <c r="L53" s="71"/>
      <c r="M53" s="71"/>
      <c r="O53" s="67">
        <f t="array" ref="O53">INDEX(CV1CF,$A53,1)</f>
        <v>0</v>
      </c>
      <c r="P53" s="71"/>
      <c r="Q53" s="71"/>
      <c r="R53" s="71"/>
      <c r="S53" s="71"/>
      <c r="T53" s="71"/>
      <c r="U53" s="71"/>
      <c r="V53" s="71"/>
      <c r="W53" s="71"/>
      <c r="X53" s="71"/>
      <c r="Y53" s="71"/>
      <c r="Z53" s="71"/>
    </row>
    <row r="54" spans="1:26" x14ac:dyDescent="0.25">
      <c r="A54" s="25">
        <v>49</v>
      </c>
      <c r="B54" s="67">
        <f t="array" ref="B54">INDEX(CV1SF,$A54,1)</f>
        <v>0</v>
      </c>
      <c r="C54" s="71"/>
      <c r="D54" s="71"/>
      <c r="E54" s="71"/>
      <c r="F54" s="71"/>
      <c r="G54" s="71"/>
      <c r="H54" s="71"/>
      <c r="I54" s="71"/>
      <c r="J54" s="71"/>
      <c r="K54" s="71"/>
      <c r="L54" s="71"/>
      <c r="M54" s="71"/>
      <c r="O54" s="67">
        <f t="array" ref="O54">INDEX(CV1CF,$A54,1)</f>
        <v>0</v>
      </c>
      <c r="P54" s="71"/>
      <c r="Q54" s="71"/>
      <c r="R54" s="71"/>
      <c r="S54" s="71"/>
      <c r="T54" s="71"/>
      <c r="U54" s="71"/>
      <c r="V54" s="71"/>
      <c r="W54" s="71"/>
      <c r="X54" s="71"/>
      <c r="Y54" s="71"/>
      <c r="Z54" s="71"/>
    </row>
    <row r="55" spans="1:26" x14ac:dyDescent="0.25">
      <c r="A55" s="25">
        <v>50</v>
      </c>
      <c r="B55" s="67">
        <f t="array" ref="B55">INDEX(CV1SF,$A55,1)</f>
        <v>0</v>
      </c>
      <c r="C55" s="71"/>
      <c r="D55" s="71"/>
      <c r="E55" s="71"/>
      <c r="F55" s="71"/>
      <c r="G55" s="71"/>
      <c r="H55" s="71"/>
      <c r="I55" s="71"/>
      <c r="J55" s="71"/>
      <c r="K55" s="71"/>
      <c r="L55" s="71"/>
      <c r="M55" s="71"/>
      <c r="O55" s="67">
        <f t="array" ref="O55">INDEX(CV1CF,$A55,1)</f>
        <v>0</v>
      </c>
      <c r="P55" s="71"/>
      <c r="Q55" s="71"/>
      <c r="R55" s="71"/>
      <c r="S55" s="71"/>
      <c r="T55" s="71"/>
      <c r="U55" s="71"/>
      <c r="V55" s="71"/>
      <c r="W55" s="71"/>
      <c r="X55" s="71"/>
      <c r="Y55" s="71"/>
      <c r="Z55" s="71"/>
    </row>
    <row r="59" spans="1:26" x14ac:dyDescent="0.25">
      <c r="B59" s="74" t="str">
        <f>Fechas!$C$59</f>
        <v>2º ÉPOCA: CICLOS LARGOS E INTERMEDIOS SIN FUNG.</v>
      </c>
      <c r="C59" s="36"/>
      <c r="D59" s="36"/>
      <c r="E59" s="36"/>
      <c r="F59" s="36"/>
      <c r="G59" s="36"/>
      <c r="H59" s="36"/>
      <c r="I59" s="36"/>
      <c r="J59" s="36"/>
      <c r="K59" s="36"/>
      <c r="L59" s="36"/>
      <c r="M59" s="37"/>
      <c r="O59" s="75" t="str">
        <f>Fechas!$K$59</f>
        <v>2º ÉPOCA: CICLOS LARGOS E INTERMEDIOS CON FUNG.</v>
      </c>
      <c r="P59" s="39"/>
      <c r="Q59" s="39"/>
      <c r="R59" s="39"/>
      <c r="S59" s="39"/>
      <c r="T59" s="39"/>
      <c r="U59" s="39"/>
      <c r="V59" s="39"/>
      <c r="W59" s="39"/>
      <c r="X59" s="39"/>
      <c r="Y59" s="39"/>
      <c r="Z59" s="40"/>
    </row>
    <row r="60" spans="1:26" ht="30" customHeight="1" x14ac:dyDescent="0.25">
      <c r="B60" s="24" t="str">
        <f t="shared" ref="B60:L60" si="0">B$5</f>
        <v>Cultivar</v>
      </c>
      <c r="C60" s="24" t="str">
        <f t="shared" si="0"/>
        <v>Roya de la hoja</v>
      </c>
      <c r="D60" s="24" t="str">
        <f t="shared" si="0"/>
        <v>Roya del tallo</v>
      </c>
      <c r="E60" s="24" t="str">
        <f t="shared" si="0"/>
        <v>Roya estriada</v>
      </c>
      <c r="F60" s="24" t="str">
        <f t="shared" si="0"/>
        <v>Septoriosis de la hoja</v>
      </c>
      <c r="G60" s="24" t="str">
        <f t="shared" si="0"/>
        <v>Mancha amarilla</v>
      </c>
      <c r="H60" s="24" t="str">
        <f t="shared" si="0"/>
        <v>Fusariosis de la espiga</v>
      </c>
      <c r="I60" s="24" t="str">
        <f t="shared" si="0"/>
        <v>Tizón bacteriano</v>
      </c>
      <c r="J60" s="24" t="str">
        <f t="shared" si="0"/>
        <v>Estría bacteriana</v>
      </c>
      <c r="K60" s="24" t="str">
        <f t="shared" si="0"/>
        <v>Oidio</v>
      </c>
      <c r="L60" s="24" t="str">
        <f t="shared" si="0"/>
        <v>Plagas</v>
      </c>
      <c r="M60" s="24" t="s">
        <v>182</v>
      </c>
      <c r="O60" s="24" t="str">
        <f t="shared" ref="O60:Y60" si="1">O$5</f>
        <v>Cultivar</v>
      </c>
      <c r="P60" s="24" t="str">
        <f t="shared" si="1"/>
        <v>Roya de la hoja</v>
      </c>
      <c r="Q60" s="24" t="str">
        <f t="shared" si="1"/>
        <v>Roya del tallo</v>
      </c>
      <c r="R60" s="24" t="str">
        <f t="shared" si="1"/>
        <v>Roya estriada</v>
      </c>
      <c r="S60" s="24" t="str">
        <f t="shared" si="1"/>
        <v>Septoriosis de la hoja</v>
      </c>
      <c r="T60" s="24" t="str">
        <f t="shared" si="1"/>
        <v>Mancha amarilla</v>
      </c>
      <c r="U60" s="24" t="str">
        <f t="shared" si="1"/>
        <v>Fusariosis de la espiga</v>
      </c>
      <c r="V60" s="24" t="str">
        <f t="shared" si="1"/>
        <v>Tizón bacteriano</v>
      </c>
      <c r="W60" s="24" t="str">
        <f t="shared" si="1"/>
        <v>Estría bacteriana</v>
      </c>
      <c r="X60" s="24" t="str">
        <f t="shared" si="1"/>
        <v>Oidio</v>
      </c>
      <c r="Y60" s="24" t="str">
        <f t="shared" si="1"/>
        <v>Plagas</v>
      </c>
      <c r="Z60" s="24" t="s">
        <v>182</v>
      </c>
    </row>
    <row r="61" spans="1:26" x14ac:dyDescent="0.25">
      <c r="A61" s="25">
        <v>1</v>
      </c>
      <c r="B61" s="67" t="str">
        <f t="array" ref="B61">INDEX(CV2SF,$A61,1)</f>
        <v>ACA 602</v>
      </c>
      <c r="C61" s="92"/>
      <c r="D61" s="91"/>
      <c r="E61" s="91"/>
      <c r="F61" s="24"/>
      <c r="G61" s="24"/>
      <c r="H61" s="24"/>
      <c r="I61" s="24"/>
      <c r="J61" s="24"/>
      <c r="K61" s="24"/>
      <c r="L61" s="24"/>
      <c r="M61" s="26"/>
      <c r="O61" s="67" t="str">
        <f t="array" ref="O61">INDEX(CV2CF,$A61,1)</f>
        <v>ACA 602</v>
      </c>
      <c r="P61" s="24"/>
      <c r="Q61" s="24"/>
      <c r="R61" s="24"/>
      <c r="S61" s="24"/>
      <c r="T61" s="24"/>
      <c r="U61" s="24"/>
      <c r="V61" s="24"/>
      <c r="W61" s="24"/>
      <c r="X61" s="24"/>
      <c r="Y61" s="24"/>
      <c r="Z61" s="26"/>
    </row>
    <row r="62" spans="1:26" x14ac:dyDescent="0.25">
      <c r="A62" s="25">
        <v>2</v>
      </c>
      <c r="B62" s="67" t="str">
        <f t="array" ref="B62">INDEX(CV2SF,$A62,1)</f>
        <v>ACA 604</v>
      </c>
      <c r="C62" s="90"/>
      <c r="D62" s="69"/>
      <c r="E62" s="69"/>
      <c r="F62" s="26"/>
      <c r="G62" s="26"/>
      <c r="H62" s="26"/>
      <c r="I62" s="26"/>
      <c r="J62" s="24"/>
      <c r="K62" s="24"/>
      <c r="L62" s="24"/>
      <c r="M62" s="26"/>
      <c r="O62" s="67" t="str">
        <f t="array" ref="O62">INDEX(CV2CF,$A62,1)</f>
        <v>ACA 604</v>
      </c>
      <c r="P62" s="26"/>
      <c r="Q62" s="26"/>
      <c r="R62" s="26"/>
      <c r="S62" s="26"/>
      <c r="T62" s="26"/>
      <c r="U62" s="26"/>
      <c r="V62" s="26"/>
      <c r="W62" s="24"/>
      <c r="X62" s="24"/>
      <c r="Y62" s="24"/>
      <c r="Z62" s="26"/>
    </row>
    <row r="63" spans="1:26" x14ac:dyDescent="0.25">
      <c r="A63" s="25">
        <v>3</v>
      </c>
      <c r="B63" s="67" t="str">
        <f t="array" ref="B63">INDEX(CV2SF,$A63,1)</f>
        <v xml:space="preserve"> SAUCE</v>
      </c>
      <c r="C63" s="90"/>
      <c r="D63" s="69"/>
      <c r="E63" s="69"/>
      <c r="F63" s="26"/>
      <c r="G63" s="26"/>
      <c r="H63" s="26"/>
      <c r="I63" s="26"/>
      <c r="J63" s="24"/>
      <c r="K63" s="24"/>
      <c r="L63" s="24"/>
      <c r="M63" s="26"/>
      <c r="O63" s="67" t="str">
        <f t="array" ref="O63">INDEX(CV2CF,$A63,1)</f>
        <v xml:space="preserve"> SAUCE</v>
      </c>
      <c r="P63" s="26"/>
      <c r="Q63" s="26"/>
      <c r="R63" s="26"/>
      <c r="S63" s="26"/>
      <c r="T63" s="26"/>
      <c r="U63" s="26"/>
      <c r="V63" s="26"/>
      <c r="W63" s="24"/>
      <c r="X63" s="24"/>
      <c r="Y63" s="24"/>
      <c r="Z63" s="26"/>
    </row>
    <row r="64" spans="1:26" x14ac:dyDescent="0.25">
      <c r="A64" s="25">
        <v>4</v>
      </c>
      <c r="B64" s="67" t="str">
        <f t="array" ref="B64">INDEX(CV2SF,$A64,1)</f>
        <v>GUAYABO</v>
      </c>
      <c r="C64" s="90"/>
      <c r="D64" s="69"/>
      <c r="E64" s="69"/>
      <c r="F64" s="26"/>
      <c r="G64" s="26"/>
      <c r="H64" s="26"/>
      <c r="I64" s="26"/>
      <c r="J64" s="24"/>
      <c r="K64" s="24"/>
      <c r="L64" s="24"/>
      <c r="M64" s="26"/>
      <c r="O64" s="67" t="str">
        <f t="array" ref="O64">INDEX(CV2CF,$A64,1)</f>
        <v>GUAYABO</v>
      </c>
      <c r="P64" s="26"/>
      <c r="Q64" s="26"/>
      <c r="R64" s="26"/>
      <c r="S64" s="26"/>
      <c r="T64" s="26"/>
      <c r="U64" s="26"/>
      <c r="V64" s="26"/>
      <c r="W64" s="24"/>
      <c r="X64" s="24"/>
      <c r="Y64" s="24"/>
      <c r="Z64" s="26"/>
    </row>
    <row r="65" spans="1:26" x14ac:dyDescent="0.25">
      <c r="A65" s="25">
        <v>5</v>
      </c>
      <c r="B65" s="67" t="str">
        <f t="array" ref="B65">INDEX(CV2SF,$A65,1)</f>
        <v>Klein Cien años</v>
      </c>
      <c r="C65" s="90"/>
      <c r="D65" s="69"/>
      <c r="E65" s="69"/>
      <c r="F65" s="26"/>
      <c r="G65" s="26"/>
      <c r="H65" s="26"/>
      <c r="I65" s="26"/>
      <c r="J65" s="24"/>
      <c r="K65" s="24"/>
      <c r="L65" s="24"/>
      <c r="M65" s="26"/>
      <c r="O65" s="67" t="str">
        <f t="array" ref="O65">INDEX(CV2CF,$A65,1)</f>
        <v>Klein Cien años</v>
      </c>
      <c r="P65" s="26"/>
      <c r="Q65" s="26"/>
      <c r="R65" s="26"/>
      <c r="S65" s="26"/>
      <c r="T65" s="26"/>
      <c r="U65" s="26"/>
      <c r="V65" s="26"/>
      <c r="W65" s="24"/>
      <c r="X65" s="24"/>
      <c r="Y65" s="24"/>
      <c r="Z65" s="26"/>
    </row>
    <row r="66" spans="1:26" x14ac:dyDescent="0.25">
      <c r="A66" s="25">
        <v>6</v>
      </c>
      <c r="B66" s="67" t="str">
        <f t="array" ref="B66">INDEX(CV2SF,$A66,1)</f>
        <v>Klein Geminis</v>
      </c>
      <c r="C66" s="90"/>
      <c r="D66" s="69"/>
      <c r="E66" s="69"/>
      <c r="F66" s="26"/>
      <c r="G66" s="26"/>
      <c r="H66" s="26"/>
      <c r="I66" s="26"/>
      <c r="J66" s="24"/>
      <c r="K66" s="24"/>
      <c r="L66" s="24"/>
      <c r="M66" s="26"/>
      <c r="O66" s="67" t="str">
        <f t="array" ref="O66">INDEX(CV2CF,$A66,1)</f>
        <v>Klein Geminis</v>
      </c>
      <c r="P66" s="26"/>
      <c r="Q66" s="26"/>
      <c r="R66" s="26"/>
      <c r="S66" s="26"/>
      <c r="T66" s="26"/>
      <c r="U66" s="26"/>
      <c r="V66" s="26"/>
      <c r="W66" s="24"/>
      <c r="X66" s="24"/>
      <c r="Y66" s="24"/>
      <c r="Z66" s="26"/>
    </row>
    <row r="67" spans="1:26" x14ac:dyDescent="0.25">
      <c r="A67" s="25">
        <v>7</v>
      </c>
      <c r="B67" s="67" t="str">
        <f t="array" ref="B67">INDEX(CV2SF,$A67,1)</f>
        <v>Klein Minerva</v>
      </c>
      <c r="C67" s="90"/>
      <c r="D67" s="69"/>
      <c r="E67" s="69"/>
      <c r="F67" s="26"/>
      <c r="G67" s="26"/>
      <c r="H67" s="26"/>
      <c r="I67" s="26"/>
      <c r="J67" s="24"/>
      <c r="K67" s="24"/>
      <c r="L67" s="24"/>
      <c r="M67" s="26"/>
      <c r="O67" s="67" t="str">
        <f t="array" ref="O67">INDEX(CV2CF,$A67,1)</f>
        <v>Klein Minerva</v>
      </c>
      <c r="P67" s="26"/>
      <c r="Q67" s="26"/>
      <c r="R67" s="26"/>
      <c r="S67" s="26"/>
      <c r="T67" s="26"/>
      <c r="U67" s="26"/>
      <c r="V67" s="26"/>
      <c r="W67" s="24"/>
      <c r="X67" s="24"/>
      <c r="Y67" s="24"/>
      <c r="Z67" s="26"/>
    </row>
    <row r="68" spans="1:26" x14ac:dyDescent="0.25">
      <c r="A68" s="25">
        <v>8</v>
      </c>
      <c r="B68" s="67">
        <f t="array" ref="B68">INDEX(CV2SF,$A68,1)</f>
        <v>0</v>
      </c>
      <c r="C68" s="90"/>
      <c r="D68" s="69"/>
      <c r="E68" s="69"/>
      <c r="F68" s="26"/>
      <c r="G68" s="26"/>
      <c r="H68" s="26"/>
      <c r="I68" s="26"/>
      <c r="J68" s="24"/>
      <c r="K68" s="24"/>
      <c r="L68" s="24"/>
      <c r="M68" s="26"/>
      <c r="O68" s="67">
        <f t="array" ref="O68">INDEX(CV2CF,$A68,1)</f>
        <v>0</v>
      </c>
      <c r="P68" s="26"/>
      <c r="Q68" s="26"/>
      <c r="R68" s="26"/>
      <c r="S68" s="26"/>
      <c r="T68" s="26"/>
      <c r="U68" s="26"/>
      <c r="V68" s="26"/>
      <c r="W68" s="24"/>
      <c r="X68" s="24"/>
      <c r="Y68" s="24"/>
      <c r="Z68" s="26"/>
    </row>
    <row r="69" spans="1:26" x14ac:dyDescent="0.25">
      <c r="A69" s="25">
        <v>9</v>
      </c>
      <c r="B69" s="67">
        <f t="array" ref="B69">INDEX(CV2SF,$A69,1)</f>
        <v>0</v>
      </c>
      <c r="C69" s="90"/>
      <c r="D69" s="69"/>
      <c r="E69" s="69"/>
      <c r="F69" s="26"/>
      <c r="G69" s="26"/>
      <c r="H69" s="26"/>
      <c r="I69" s="26"/>
      <c r="J69" s="24"/>
      <c r="K69" s="24"/>
      <c r="L69" s="24"/>
      <c r="M69" s="26"/>
      <c r="O69" s="67">
        <f t="array" ref="O69">INDEX(CV2CF,$A69,1)</f>
        <v>0</v>
      </c>
      <c r="P69" s="26"/>
      <c r="Q69" s="26"/>
      <c r="R69" s="26"/>
      <c r="S69" s="26"/>
      <c r="T69" s="26"/>
      <c r="U69" s="26"/>
      <c r="V69" s="26"/>
      <c r="W69" s="24"/>
      <c r="X69" s="24"/>
      <c r="Y69" s="24"/>
      <c r="Z69" s="26"/>
    </row>
    <row r="70" spans="1:26" x14ac:dyDescent="0.25">
      <c r="A70" s="25">
        <v>10</v>
      </c>
      <c r="B70" s="67">
        <f t="array" ref="B70">INDEX(CV2SF,$A70,1)</f>
        <v>0</v>
      </c>
      <c r="C70" s="90"/>
      <c r="D70" s="69"/>
      <c r="E70" s="69"/>
      <c r="F70" s="26"/>
      <c r="G70" s="26"/>
      <c r="H70" s="26"/>
      <c r="I70" s="26"/>
      <c r="J70" s="24"/>
      <c r="K70" s="24"/>
      <c r="L70" s="24"/>
      <c r="M70" s="26"/>
      <c r="O70" s="67">
        <f t="array" ref="O70">INDEX(CV2CF,$A70,1)</f>
        <v>0</v>
      </c>
      <c r="P70" s="26"/>
      <c r="Q70" s="26"/>
      <c r="R70" s="26"/>
      <c r="S70" s="26"/>
      <c r="T70" s="26"/>
      <c r="U70" s="26"/>
      <c r="V70" s="26"/>
      <c r="W70" s="24"/>
      <c r="X70" s="24"/>
      <c r="Y70" s="24"/>
      <c r="Z70" s="26"/>
    </row>
    <row r="71" spans="1:26" x14ac:dyDescent="0.25">
      <c r="A71" s="25">
        <v>11</v>
      </c>
      <c r="B71" s="67">
        <f t="array" ref="B71">INDEX(CV2SF,$A71,1)</f>
        <v>0</v>
      </c>
      <c r="C71" s="90"/>
      <c r="D71" s="69"/>
      <c r="E71" s="69"/>
      <c r="F71" s="26"/>
      <c r="G71" s="26"/>
      <c r="H71" s="26"/>
      <c r="I71" s="26"/>
      <c r="J71" s="24"/>
      <c r="K71" s="24"/>
      <c r="L71" s="24"/>
      <c r="M71" s="26"/>
      <c r="O71" s="67">
        <f t="array" ref="O71">INDEX(CV2CF,$A71,1)</f>
        <v>0</v>
      </c>
      <c r="P71" s="26"/>
      <c r="Q71" s="26"/>
      <c r="R71" s="26"/>
      <c r="S71" s="26"/>
      <c r="T71" s="26"/>
      <c r="U71" s="26"/>
      <c r="V71" s="26"/>
      <c r="W71" s="24"/>
      <c r="X71" s="24"/>
      <c r="Y71" s="24"/>
      <c r="Z71" s="26"/>
    </row>
    <row r="72" spans="1:26" x14ac:dyDescent="0.25">
      <c r="A72" s="25">
        <v>12</v>
      </c>
      <c r="B72" s="67">
        <f t="array" ref="B72">INDEX(CV2SF,$A72,1)</f>
        <v>0</v>
      </c>
      <c r="C72" s="90"/>
      <c r="D72" s="69"/>
      <c r="E72" s="69"/>
      <c r="F72" s="26"/>
      <c r="G72" s="26"/>
      <c r="H72" s="26"/>
      <c r="I72" s="26"/>
      <c r="J72" s="24"/>
      <c r="K72" s="24"/>
      <c r="L72" s="24"/>
      <c r="M72" s="26"/>
      <c r="O72" s="67">
        <f t="array" ref="O72">INDEX(CV2CF,$A72,1)</f>
        <v>0</v>
      </c>
      <c r="P72" s="26"/>
      <c r="Q72" s="26"/>
      <c r="R72" s="26"/>
      <c r="S72" s="26"/>
      <c r="T72" s="26"/>
      <c r="U72" s="26"/>
      <c r="V72" s="26"/>
      <c r="W72" s="24"/>
      <c r="X72" s="24"/>
      <c r="Y72" s="24"/>
      <c r="Z72" s="26"/>
    </row>
    <row r="73" spans="1:26" x14ac:dyDescent="0.25">
      <c r="A73" s="25">
        <v>13</v>
      </c>
      <c r="B73" s="67">
        <f t="array" ref="B73">INDEX(CV2SF,$A73,1)</f>
        <v>0</v>
      </c>
      <c r="C73" s="90"/>
      <c r="D73" s="69"/>
      <c r="E73" s="69"/>
      <c r="F73" s="26"/>
      <c r="G73" s="26"/>
      <c r="H73" s="26"/>
      <c r="I73" s="26"/>
      <c r="J73" s="24"/>
      <c r="K73" s="24"/>
      <c r="L73" s="24"/>
      <c r="M73" s="26"/>
      <c r="O73" s="67">
        <f t="array" ref="O73">INDEX(CV2CF,$A73,1)</f>
        <v>0</v>
      </c>
      <c r="P73" s="26"/>
      <c r="Q73" s="26"/>
      <c r="R73" s="26"/>
      <c r="S73" s="26"/>
      <c r="T73" s="26"/>
      <c r="U73" s="26"/>
      <c r="V73" s="26"/>
      <c r="W73" s="24"/>
      <c r="X73" s="24"/>
      <c r="Y73" s="24"/>
      <c r="Z73" s="26"/>
    </row>
    <row r="74" spans="1:26" x14ac:dyDescent="0.25">
      <c r="A74" s="25">
        <v>14</v>
      </c>
      <c r="B74" s="67">
        <f t="array" ref="B74">INDEX(CV2SF,$A74,1)</f>
        <v>0</v>
      </c>
      <c r="C74" s="90"/>
      <c r="D74" s="69"/>
      <c r="E74" s="69"/>
      <c r="F74" s="26"/>
      <c r="G74" s="26"/>
      <c r="H74" s="26"/>
      <c r="I74" s="26"/>
      <c r="J74" s="24"/>
      <c r="K74" s="24"/>
      <c r="L74" s="24"/>
      <c r="M74" s="26"/>
      <c r="O74" s="67">
        <f t="array" ref="O74">INDEX(CV2CF,$A74,1)</f>
        <v>0</v>
      </c>
      <c r="P74" s="26"/>
      <c r="Q74" s="26"/>
      <c r="R74" s="26"/>
      <c r="S74" s="26"/>
      <c r="T74" s="26"/>
      <c r="U74" s="26"/>
      <c r="V74" s="26"/>
      <c r="W74" s="24"/>
      <c r="X74" s="24"/>
      <c r="Y74" s="24"/>
      <c r="Z74" s="26"/>
    </row>
    <row r="75" spans="1:26" x14ac:dyDescent="0.25">
      <c r="A75" s="25">
        <v>15</v>
      </c>
      <c r="B75" s="67">
        <f t="array" ref="B75">INDEX(CV2SF,$A75,1)</f>
        <v>0</v>
      </c>
      <c r="C75" s="90"/>
      <c r="D75" s="69"/>
      <c r="E75" s="69"/>
      <c r="F75" s="26"/>
      <c r="G75" s="26"/>
      <c r="H75" s="26"/>
      <c r="I75" s="26"/>
      <c r="J75" s="24"/>
      <c r="K75" s="24"/>
      <c r="L75" s="24"/>
      <c r="M75" s="26"/>
      <c r="O75" s="67">
        <f t="array" ref="O75">INDEX(CV2CF,$A75,1)</f>
        <v>0</v>
      </c>
      <c r="P75" s="26"/>
      <c r="Q75" s="26"/>
      <c r="R75" s="26"/>
      <c r="S75" s="26"/>
      <c r="T75" s="26"/>
      <c r="U75" s="26"/>
      <c r="V75" s="26"/>
      <c r="W75" s="24"/>
      <c r="X75" s="24"/>
      <c r="Y75" s="24"/>
      <c r="Z75" s="26"/>
    </row>
    <row r="76" spans="1:26" x14ac:dyDescent="0.25">
      <c r="A76" s="25">
        <v>16</v>
      </c>
      <c r="B76" s="67">
        <f t="array" ref="B76">INDEX(CV2SF,$A76,1)</f>
        <v>0</v>
      </c>
      <c r="C76" s="90"/>
      <c r="D76" s="69"/>
      <c r="E76" s="69"/>
      <c r="F76" s="26"/>
      <c r="G76" s="26"/>
      <c r="H76" s="26"/>
      <c r="I76" s="26"/>
      <c r="J76" s="24"/>
      <c r="K76" s="24"/>
      <c r="L76" s="24"/>
      <c r="M76" s="26"/>
      <c r="O76" s="67">
        <f t="array" ref="O76">INDEX(CV2CF,$A76,1)</f>
        <v>0</v>
      </c>
      <c r="P76" s="26"/>
      <c r="Q76" s="26"/>
      <c r="R76" s="26"/>
      <c r="S76" s="26"/>
      <c r="T76" s="26"/>
      <c r="U76" s="26"/>
      <c r="V76" s="26"/>
      <c r="W76" s="24"/>
      <c r="X76" s="24"/>
      <c r="Y76" s="24"/>
      <c r="Z76" s="26"/>
    </row>
    <row r="77" spans="1:26" x14ac:dyDescent="0.25">
      <c r="A77" s="25">
        <v>17</v>
      </c>
      <c r="B77" s="67">
        <f t="array" ref="B77">INDEX(CV2SF,$A77,1)</f>
        <v>0</v>
      </c>
      <c r="C77" s="90"/>
      <c r="D77" s="69"/>
      <c r="E77" s="69"/>
      <c r="F77" s="26"/>
      <c r="G77" s="26"/>
      <c r="H77" s="26"/>
      <c r="I77" s="26"/>
      <c r="J77" s="24"/>
      <c r="K77" s="24"/>
      <c r="L77" s="24"/>
      <c r="M77" s="26"/>
      <c r="O77" s="67">
        <f t="array" ref="O77">INDEX(CV2CF,$A77,1)</f>
        <v>0</v>
      </c>
      <c r="P77" s="26"/>
      <c r="Q77" s="26"/>
      <c r="R77" s="26"/>
      <c r="S77" s="26"/>
      <c r="T77" s="26"/>
      <c r="U77" s="26"/>
      <c r="V77" s="26"/>
      <c r="W77" s="24"/>
      <c r="X77" s="24"/>
      <c r="Y77" s="24"/>
      <c r="Z77" s="26"/>
    </row>
    <row r="78" spans="1:26" x14ac:dyDescent="0.25">
      <c r="A78" s="25">
        <v>18</v>
      </c>
      <c r="B78" s="67">
        <f t="array" ref="B78">INDEX(CV2SF,$A78,1)</f>
        <v>0</v>
      </c>
      <c r="C78" s="90"/>
      <c r="D78" s="69"/>
      <c r="E78" s="69"/>
      <c r="F78" s="26"/>
      <c r="G78" s="26"/>
      <c r="H78" s="26"/>
      <c r="I78" s="26"/>
      <c r="J78" s="24"/>
      <c r="K78" s="24"/>
      <c r="L78" s="24"/>
      <c r="M78" s="26"/>
      <c r="O78" s="67">
        <f t="array" ref="O78">INDEX(CV2CF,$A78,1)</f>
        <v>0</v>
      </c>
      <c r="P78" s="26"/>
      <c r="Q78" s="26"/>
      <c r="R78" s="26"/>
      <c r="S78" s="26"/>
      <c r="T78" s="26"/>
      <c r="U78" s="26"/>
      <c r="V78" s="26"/>
      <c r="W78" s="24"/>
      <c r="X78" s="24"/>
      <c r="Y78" s="24"/>
      <c r="Z78" s="26"/>
    </row>
    <row r="79" spans="1:26" x14ac:dyDescent="0.25">
      <c r="A79" s="25">
        <v>19</v>
      </c>
      <c r="B79" s="67">
        <f t="array" ref="B79">INDEX(CV2SF,$A79,1)</f>
        <v>0</v>
      </c>
      <c r="C79" s="90"/>
      <c r="D79" s="69"/>
      <c r="E79" s="69"/>
      <c r="F79" s="26"/>
      <c r="G79" s="26"/>
      <c r="H79" s="26"/>
      <c r="I79" s="26"/>
      <c r="J79" s="24"/>
      <c r="K79" s="24"/>
      <c r="L79" s="24"/>
      <c r="M79" s="26"/>
      <c r="O79" s="67">
        <f t="array" ref="O79">INDEX(CV2CF,$A79,1)</f>
        <v>0</v>
      </c>
      <c r="P79" s="26"/>
      <c r="Q79" s="26"/>
      <c r="R79" s="26"/>
      <c r="S79" s="26"/>
      <c r="T79" s="26"/>
      <c r="U79" s="26"/>
      <c r="V79" s="26"/>
      <c r="W79" s="24"/>
      <c r="X79" s="24"/>
      <c r="Y79" s="24"/>
      <c r="Z79" s="26"/>
    </row>
    <row r="80" spans="1:26" x14ac:dyDescent="0.25">
      <c r="A80" s="25">
        <v>20</v>
      </c>
      <c r="B80" s="67">
        <f t="array" ref="B80">INDEX(CV2SF,$A80,1)</f>
        <v>0</v>
      </c>
      <c r="C80" s="90"/>
      <c r="D80" s="69"/>
      <c r="E80" s="69"/>
      <c r="F80" s="26"/>
      <c r="G80" s="26"/>
      <c r="H80" s="26"/>
      <c r="I80" s="26"/>
      <c r="J80" s="24"/>
      <c r="K80" s="24"/>
      <c r="L80" s="24"/>
      <c r="M80" s="26"/>
      <c r="O80" s="67">
        <f t="array" ref="O80">INDEX(CV2CF,$A80,1)</f>
        <v>0</v>
      </c>
      <c r="P80" s="26"/>
      <c r="Q80" s="26"/>
      <c r="R80" s="26"/>
      <c r="S80" s="26"/>
      <c r="T80" s="26"/>
      <c r="U80" s="26"/>
      <c r="V80" s="26"/>
      <c r="W80" s="24"/>
      <c r="X80" s="24"/>
      <c r="Y80" s="24"/>
      <c r="Z80" s="26"/>
    </row>
    <row r="81" spans="1:26" x14ac:dyDescent="0.25">
      <c r="A81" s="25">
        <v>21</v>
      </c>
      <c r="B81" s="67">
        <f t="array" ref="B81">INDEX(CV2SF,$A81,1)</f>
        <v>0</v>
      </c>
      <c r="C81" s="90"/>
      <c r="D81" s="69"/>
      <c r="E81" s="69"/>
      <c r="F81" s="26"/>
      <c r="G81" s="26"/>
      <c r="H81" s="26"/>
      <c r="I81" s="26"/>
      <c r="J81" s="24"/>
      <c r="K81" s="24"/>
      <c r="L81" s="24"/>
      <c r="M81" s="26"/>
      <c r="O81" s="67">
        <f t="array" ref="O81">INDEX(CV2CF,$A81,1)</f>
        <v>0</v>
      </c>
      <c r="P81" s="26"/>
      <c r="Q81" s="26"/>
      <c r="R81" s="26"/>
      <c r="S81" s="26"/>
      <c r="T81" s="26"/>
      <c r="U81" s="26"/>
      <c r="V81" s="26"/>
      <c r="W81" s="24"/>
      <c r="X81" s="24"/>
      <c r="Y81" s="24"/>
      <c r="Z81" s="26"/>
    </row>
    <row r="82" spans="1:26" x14ac:dyDescent="0.25">
      <c r="A82" s="25">
        <v>22</v>
      </c>
      <c r="B82" s="67">
        <f t="array" ref="B82">INDEX(CV2SF,$A82,1)</f>
        <v>0</v>
      </c>
      <c r="C82" s="90"/>
      <c r="D82" s="69"/>
      <c r="E82" s="69"/>
      <c r="F82" s="26"/>
      <c r="G82" s="26"/>
      <c r="H82" s="26"/>
      <c r="I82" s="26"/>
      <c r="J82" s="24"/>
      <c r="K82" s="24"/>
      <c r="L82" s="24"/>
      <c r="M82" s="26"/>
      <c r="O82" s="67">
        <f t="array" ref="O82">INDEX(CV2CF,$A82,1)</f>
        <v>0</v>
      </c>
      <c r="P82" s="26"/>
      <c r="Q82" s="26"/>
      <c r="R82" s="26"/>
      <c r="S82" s="26"/>
      <c r="T82" s="26"/>
      <c r="U82" s="26"/>
      <c r="V82" s="26"/>
      <c r="W82" s="24"/>
      <c r="X82" s="24"/>
      <c r="Y82" s="24"/>
      <c r="Z82" s="26"/>
    </row>
    <row r="83" spans="1:26" x14ac:dyDescent="0.25">
      <c r="A83" s="25">
        <v>23</v>
      </c>
      <c r="B83" s="67">
        <f t="array" ref="B83">INDEX(CV2SF,$A83,1)</f>
        <v>0</v>
      </c>
      <c r="C83" s="90"/>
      <c r="D83" s="69"/>
      <c r="E83" s="69"/>
      <c r="F83" s="26"/>
      <c r="G83" s="26"/>
      <c r="H83" s="26"/>
      <c r="I83" s="26"/>
      <c r="J83" s="24"/>
      <c r="K83" s="24"/>
      <c r="L83" s="24"/>
      <c r="M83" s="26"/>
      <c r="O83" s="67">
        <f t="array" ref="O83">INDEX(CV2CF,$A83,1)</f>
        <v>0</v>
      </c>
      <c r="P83" s="26"/>
      <c r="Q83" s="26"/>
      <c r="R83" s="26"/>
      <c r="S83" s="26"/>
      <c r="T83" s="26"/>
      <c r="U83" s="26"/>
      <c r="V83" s="26"/>
      <c r="W83" s="24"/>
      <c r="X83" s="24"/>
      <c r="Y83" s="24"/>
      <c r="Z83" s="26"/>
    </row>
    <row r="84" spans="1:26" x14ac:dyDescent="0.25">
      <c r="A84" s="25">
        <v>24</v>
      </c>
      <c r="B84" s="67">
        <f t="array" ref="B84">INDEX(CV2SF,$A84,1)</f>
        <v>0</v>
      </c>
      <c r="C84" s="90"/>
      <c r="D84" s="69"/>
      <c r="E84" s="69"/>
      <c r="F84" s="26"/>
      <c r="G84" s="26"/>
      <c r="H84" s="26"/>
      <c r="I84" s="26"/>
      <c r="J84" s="24"/>
      <c r="K84" s="24"/>
      <c r="L84" s="24"/>
      <c r="M84" s="26"/>
      <c r="O84" s="67">
        <f t="array" ref="O84">INDEX(CV2CF,$A84,1)</f>
        <v>0</v>
      </c>
      <c r="P84" s="26"/>
      <c r="Q84" s="26"/>
      <c r="R84" s="26"/>
      <c r="S84" s="26"/>
      <c r="T84" s="26"/>
      <c r="U84" s="26"/>
      <c r="V84" s="26"/>
      <c r="W84" s="24"/>
      <c r="X84" s="24"/>
      <c r="Y84" s="24"/>
      <c r="Z84" s="26"/>
    </row>
    <row r="85" spans="1:26" x14ac:dyDescent="0.25">
      <c r="A85" s="25">
        <v>25</v>
      </c>
      <c r="B85" s="67">
        <f t="array" ref="B85">INDEX(CV2SF,$A85,1)</f>
        <v>0</v>
      </c>
      <c r="C85" s="90"/>
      <c r="D85" s="69"/>
      <c r="E85" s="69"/>
      <c r="F85" s="26"/>
      <c r="G85" s="26"/>
      <c r="H85" s="26"/>
      <c r="I85" s="26"/>
      <c r="J85" s="24"/>
      <c r="K85" s="24"/>
      <c r="L85" s="24"/>
      <c r="M85" s="26"/>
      <c r="O85" s="67">
        <f t="array" ref="O85">INDEX(CV2CF,$A85,1)</f>
        <v>0</v>
      </c>
      <c r="P85" s="26"/>
      <c r="Q85" s="26"/>
      <c r="R85" s="26"/>
      <c r="S85" s="26"/>
      <c r="T85" s="26"/>
      <c r="U85" s="26"/>
      <c r="V85" s="26"/>
      <c r="W85" s="24"/>
      <c r="X85" s="24"/>
      <c r="Y85" s="24"/>
      <c r="Z85" s="26"/>
    </row>
    <row r="86" spans="1:26" x14ac:dyDescent="0.25">
      <c r="A86" s="25">
        <v>26</v>
      </c>
      <c r="B86" s="67">
        <f t="array" ref="B86">INDEX(CV2SF,$A86,1)</f>
        <v>0</v>
      </c>
      <c r="C86" s="90"/>
      <c r="D86" s="69"/>
      <c r="E86" s="69"/>
      <c r="F86" s="26"/>
      <c r="G86" s="26"/>
      <c r="H86" s="26"/>
      <c r="I86" s="26"/>
      <c r="J86" s="24"/>
      <c r="K86" s="24"/>
      <c r="L86" s="24"/>
      <c r="M86" s="26"/>
      <c r="O86" s="67">
        <f t="array" ref="O86">INDEX(CV2CF,$A86,1)</f>
        <v>0</v>
      </c>
      <c r="P86" s="26"/>
      <c r="Q86" s="26"/>
      <c r="R86" s="26"/>
      <c r="S86" s="26"/>
      <c r="T86" s="26"/>
      <c r="U86" s="26"/>
      <c r="V86" s="26"/>
      <c r="W86" s="24"/>
      <c r="X86" s="24"/>
      <c r="Y86" s="24"/>
      <c r="Z86" s="26"/>
    </row>
    <row r="87" spans="1:26" x14ac:dyDescent="0.25">
      <c r="A87" s="25">
        <v>27</v>
      </c>
      <c r="B87" s="67">
        <f t="array" ref="B87">INDEX(CV2SF,$A87,1)</f>
        <v>0</v>
      </c>
      <c r="C87" s="90"/>
      <c r="D87" s="69"/>
      <c r="E87" s="69"/>
      <c r="F87" s="26"/>
      <c r="G87" s="26"/>
      <c r="H87" s="26"/>
      <c r="I87" s="26"/>
      <c r="J87" s="24"/>
      <c r="K87" s="24"/>
      <c r="L87" s="24"/>
      <c r="M87" s="26"/>
      <c r="O87" s="67">
        <f t="array" ref="O87">INDEX(CV2CF,$A87,1)</f>
        <v>0</v>
      </c>
      <c r="P87" s="26"/>
      <c r="Q87" s="26"/>
      <c r="R87" s="26"/>
      <c r="S87" s="26"/>
      <c r="T87" s="26"/>
      <c r="U87" s="26"/>
      <c r="V87" s="26"/>
      <c r="W87" s="24"/>
      <c r="X87" s="24"/>
      <c r="Y87" s="24"/>
      <c r="Z87" s="26"/>
    </row>
    <row r="88" spans="1:26" x14ac:dyDescent="0.25">
      <c r="A88" s="25">
        <v>28</v>
      </c>
      <c r="B88" s="67">
        <f t="array" ref="B88">INDEX(CV2SF,$A88,1)</f>
        <v>0</v>
      </c>
      <c r="C88" s="90"/>
      <c r="D88" s="69"/>
      <c r="E88" s="69"/>
      <c r="F88" s="26"/>
      <c r="G88" s="26"/>
      <c r="H88" s="26"/>
      <c r="I88" s="26"/>
      <c r="J88" s="24"/>
      <c r="K88" s="24"/>
      <c r="L88" s="24"/>
      <c r="M88" s="26"/>
      <c r="O88" s="67">
        <f t="array" ref="O88">INDEX(CV2CF,$A88,1)</f>
        <v>0</v>
      </c>
      <c r="P88" s="26"/>
      <c r="Q88" s="26"/>
      <c r="R88" s="26"/>
      <c r="S88" s="26"/>
      <c r="T88" s="26"/>
      <c r="U88" s="26"/>
      <c r="V88" s="26"/>
      <c r="W88" s="24"/>
      <c r="X88" s="24"/>
      <c r="Y88" s="24"/>
      <c r="Z88" s="26"/>
    </row>
    <row r="89" spans="1:26" x14ac:dyDescent="0.25">
      <c r="A89" s="25">
        <v>29</v>
      </c>
      <c r="B89" s="67">
        <f t="array" ref="B89">INDEX(CV2SF,$A89,1)</f>
        <v>0</v>
      </c>
      <c r="C89" s="90"/>
      <c r="D89" s="69"/>
      <c r="E89" s="69"/>
      <c r="F89" s="26"/>
      <c r="G89" s="26"/>
      <c r="H89" s="26"/>
      <c r="I89" s="26"/>
      <c r="J89" s="24"/>
      <c r="K89" s="24"/>
      <c r="L89" s="24"/>
      <c r="M89" s="26"/>
      <c r="O89" s="67">
        <f t="array" ref="O89">INDEX(CV2CF,$A89,1)</f>
        <v>0</v>
      </c>
      <c r="P89" s="26"/>
      <c r="Q89" s="26"/>
      <c r="R89" s="26"/>
      <c r="S89" s="26"/>
      <c r="T89" s="26"/>
      <c r="U89" s="26"/>
      <c r="V89" s="26"/>
      <c r="W89" s="24"/>
      <c r="X89" s="24"/>
      <c r="Y89" s="24"/>
      <c r="Z89" s="26"/>
    </row>
    <row r="90" spans="1:26" x14ac:dyDescent="0.25">
      <c r="A90" s="25">
        <v>30</v>
      </c>
      <c r="B90" s="67">
        <f t="array" ref="B90">INDEX(CV2SF,$A90,1)</f>
        <v>0</v>
      </c>
      <c r="C90" s="90"/>
      <c r="D90" s="69"/>
      <c r="E90" s="69"/>
      <c r="F90" s="26"/>
      <c r="G90" s="26"/>
      <c r="H90" s="26"/>
      <c r="I90" s="26"/>
      <c r="J90" s="24"/>
      <c r="K90" s="24"/>
      <c r="L90" s="24"/>
      <c r="M90" s="26"/>
      <c r="O90" s="67">
        <f t="array" ref="O90">INDEX(CV2CF,$A90,1)</f>
        <v>0</v>
      </c>
      <c r="P90" s="26"/>
      <c r="Q90" s="26"/>
      <c r="R90" s="26"/>
      <c r="S90" s="26"/>
      <c r="T90" s="26"/>
      <c r="U90" s="26"/>
      <c r="V90" s="26"/>
      <c r="W90" s="24"/>
      <c r="X90" s="24"/>
      <c r="Y90" s="24"/>
      <c r="Z90" s="26"/>
    </row>
    <row r="91" spans="1:26" x14ac:dyDescent="0.25">
      <c r="A91" s="25">
        <v>31</v>
      </c>
      <c r="B91" s="67">
        <f t="array" ref="B91">INDEX(CV2SF,$A91,1)</f>
        <v>0</v>
      </c>
      <c r="C91" s="90"/>
      <c r="D91" s="69"/>
      <c r="E91" s="69"/>
      <c r="F91" s="26"/>
      <c r="G91" s="26"/>
      <c r="H91" s="26"/>
      <c r="I91" s="26"/>
      <c r="J91" s="24"/>
      <c r="K91" s="24"/>
      <c r="L91" s="24"/>
      <c r="M91" s="26"/>
      <c r="O91" s="67">
        <f t="array" ref="O91">INDEX(CV2CF,$A91,1)</f>
        <v>0</v>
      </c>
      <c r="P91" s="26"/>
      <c r="Q91" s="26"/>
      <c r="R91" s="26"/>
      <c r="S91" s="26"/>
      <c r="T91" s="26"/>
      <c r="U91" s="26"/>
      <c r="V91" s="26"/>
      <c r="W91" s="24"/>
      <c r="X91" s="24"/>
      <c r="Y91" s="24"/>
      <c r="Z91" s="26"/>
    </row>
    <row r="92" spans="1:26" x14ac:dyDescent="0.25">
      <c r="A92" s="25">
        <v>32</v>
      </c>
      <c r="B92" s="67">
        <f t="array" ref="B92">INDEX(CV2SF,$A92,1)</f>
        <v>0</v>
      </c>
      <c r="C92" s="90"/>
      <c r="D92" s="69"/>
      <c r="E92" s="69"/>
      <c r="F92" s="26"/>
      <c r="G92" s="26"/>
      <c r="H92" s="26"/>
      <c r="I92" s="26"/>
      <c r="J92" s="24"/>
      <c r="K92" s="24"/>
      <c r="L92" s="24"/>
      <c r="M92" s="26"/>
      <c r="O92" s="67">
        <f t="array" ref="O92">INDEX(CV2CF,$A92,1)</f>
        <v>0</v>
      </c>
      <c r="P92" s="26"/>
      <c r="Q92" s="26"/>
      <c r="R92" s="26"/>
      <c r="S92" s="26"/>
      <c r="T92" s="26"/>
      <c r="U92" s="26"/>
      <c r="V92" s="26"/>
      <c r="W92" s="24"/>
      <c r="X92" s="24"/>
      <c r="Y92" s="24"/>
      <c r="Z92" s="26"/>
    </row>
    <row r="93" spans="1:26" x14ac:dyDescent="0.25">
      <c r="A93" s="25">
        <v>33</v>
      </c>
      <c r="B93" s="67">
        <f t="array" ref="B93">INDEX(CV2SF,$A93,1)</f>
        <v>0</v>
      </c>
      <c r="C93" s="90"/>
      <c r="D93" s="69"/>
      <c r="E93" s="69"/>
      <c r="F93" s="26"/>
      <c r="G93" s="26"/>
      <c r="H93" s="26"/>
      <c r="I93" s="26"/>
      <c r="J93" s="24"/>
      <c r="K93" s="24"/>
      <c r="L93" s="24"/>
      <c r="M93" s="25"/>
      <c r="O93" s="67">
        <f t="array" ref="O93">INDEX(CV2CF,$A93,1)</f>
        <v>0</v>
      </c>
      <c r="P93" s="26"/>
      <c r="Q93" s="26"/>
      <c r="R93" s="26"/>
      <c r="S93" s="26"/>
      <c r="T93" s="26"/>
      <c r="U93" s="26"/>
      <c r="V93" s="26"/>
      <c r="W93" s="24"/>
      <c r="X93" s="24"/>
      <c r="Y93" s="24"/>
      <c r="Z93" s="25"/>
    </row>
    <row r="94" spans="1:26" x14ac:dyDescent="0.25">
      <c r="A94" s="25">
        <v>34</v>
      </c>
      <c r="B94" s="67">
        <f t="array" ref="B94">INDEX(CV2SF,$A94,1)</f>
        <v>0</v>
      </c>
      <c r="C94" s="90"/>
      <c r="D94" s="69"/>
      <c r="E94" s="69"/>
      <c r="F94" s="26"/>
      <c r="G94" s="26"/>
      <c r="H94" s="26"/>
      <c r="I94" s="26"/>
      <c r="J94" s="24"/>
      <c r="K94" s="24"/>
      <c r="L94" s="24"/>
      <c r="M94" s="25"/>
      <c r="O94" s="67">
        <f t="array" ref="O94">INDEX(CV2CF,$A94,1)</f>
        <v>0</v>
      </c>
      <c r="P94" s="26"/>
      <c r="Q94" s="26"/>
      <c r="R94" s="26"/>
      <c r="S94" s="26"/>
      <c r="T94" s="26"/>
      <c r="U94" s="26"/>
      <c r="V94" s="26"/>
      <c r="W94" s="24"/>
      <c r="X94" s="24"/>
      <c r="Y94" s="24"/>
      <c r="Z94" s="25"/>
    </row>
    <row r="95" spans="1:26" x14ac:dyDescent="0.25">
      <c r="A95" s="25">
        <v>35</v>
      </c>
      <c r="B95" s="67">
        <f t="array" ref="B95">INDEX(CV2SF,$A95,1)</f>
        <v>0</v>
      </c>
      <c r="C95" s="90"/>
      <c r="D95" s="69"/>
      <c r="E95" s="69"/>
      <c r="F95" s="26"/>
      <c r="G95" s="26"/>
      <c r="H95" s="26"/>
      <c r="I95" s="26"/>
      <c r="J95" s="24"/>
      <c r="K95" s="24"/>
      <c r="L95" s="24"/>
      <c r="M95" s="25"/>
      <c r="O95" s="67">
        <f t="array" ref="O95">INDEX(CV2CF,$A95,1)</f>
        <v>0</v>
      </c>
      <c r="P95" s="26"/>
      <c r="Q95" s="26"/>
      <c r="R95" s="26"/>
      <c r="S95" s="26"/>
      <c r="T95" s="26"/>
      <c r="U95" s="26"/>
      <c r="V95" s="26"/>
      <c r="W95" s="24"/>
      <c r="X95" s="24"/>
      <c r="Y95" s="24"/>
      <c r="Z95" s="25"/>
    </row>
    <row r="96" spans="1:26" x14ac:dyDescent="0.25">
      <c r="A96" s="25">
        <v>36</v>
      </c>
      <c r="B96" s="67">
        <f t="array" ref="B96">INDEX(CV2SF,$A96,1)</f>
        <v>0</v>
      </c>
      <c r="C96" s="90"/>
      <c r="D96" s="69"/>
      <c r="E96" s="69"/>
      <c r="F96" s="26"/>
      <c r="G96" s="26"/>
      <c r="H96" s="26"/>
      <c r="I96" s="26"/>
      <c r="J96" s="24"/>
      <c r="K96" s="24"/>
      <c r="L96" s="24"/>
      <c r="M96" s="25"/>
      <c r="O96" s="67">
        <f t="array" ref="O96">INDEX(CV2CF,$A96,1)</f>
        <v>0</v>
      </c>
      <c r="P96" s="26"/>
      <c r="Q96" s="26"/>
      <c r="R96" s="26"/>
      <c r="S96" s="26"/>
      <c r="T96" s="26"/>
      <c r="U96" s="26"/>
      <c r="V96" s="26"/>
      <c r="W96" s="24"/>
      <c r="X96" s="24"/>
      <c r="Y96" s="24"/>
      <c r="Z96" s="25"/>
    </row>
    <row r="97" spans="1:26" x14ac:dyDescent="0.25">
      <c r="A97" s="25">
        <v>37</v>
      </c>
      <c r="B97" s="67">
        <f t="array" ref="B97">INDEX(CV2SF,$A97,1)</f>
        <v>0</v>
      </c>
      <c r="C97" s="90"/>
      <c r="D97" s="69"/>
      <c r="E97" s="69"/>
      <c r="F97" s="26"/>
      <c r="G97" s="26"/>
      <c r="H97" s="26"/>
      <c r="I97" s="26"/>
      <c r="J97" s="24"/>
      <c r="K97" s="24"/>
      <c r="L97" s="24"/>
      <c r="M97" s="25"/>
      <c r="O97" s="67">
        <f t="array" ref="O97">INDEX(CV2CF,$A97,1)</f>
        <v>0</v>
      </c>
      <c r="P97" s="26"/>
      <c r="Q97" s="26"/>
      <c r="R97" s="26"/>
      <c r="S97" s="26"/>
      <c r="T97" s="26"/>
      <c r="U97" s="26"/>
      <c r="V97" s="26"/>
      <c r="W97" s="24"/>
      <c r="X97" s="24"/>
      <c r="Y97" s="24"/>
      <c r="Z97" s="25"/>
    </row>
    <row r="98" spans="1:26" x14ac:dyDescent="0.25">
      <c r="A98" s="25">
        <v>38</v>
      </c>
      <c r="B98" s="67">
        <f t="array" ref="B98">INDEX(CV2SF,$A98,1)</f>
        <v>0</v>
      </c>
      <c r="C98" s="90"/>
      <c r="D98" s="70"/>
      <c r="E98" s="70"/>
      <c r="F98" s="26"/>
      <c r="G98" s="26"/>
      <c r="H98" s="26"/>
      <c r="I98" s="26"/>
      <c r="J98" s="24"/>
      <c r="K98" s="24"/>
      <c r="L98" s="24"/>
      <c r="M98" s="25"/>
      <c r="O98" s="67">
        <f t="array" ref="O98">INDEX(CV2CF,$A98,1)</f>
        <v>0</v>
      </c>
      <c r="P98" s="26"/>
      <c r="Q98" s="26"/>
      <c r="R98" s="26"/>
      <c r="S98" s="26"/>
      <c r="T98" s="26"/>
      <c r="U98" s="26"/>
      <c r="V98" s="26"/>
      <c r="W98" s="24"/>
      <c r="X98" s="24"/>
      <c r="Y98" s="24"/>
      <c r="Z98" s="25"/>
    </row>
    <row r="99" spans="1:26" x14ac:dyDescent="0.25">
      <c r="A99" s="25">
        <v>39</v>
      </c>
      <c r="B99" s="67">
        <f t="array" ref="B99">INDEX(CV2SF,$A99,1)</f>
        <v>0</v>
      </c>
      <c r="C99" s="90"/>
      <c r="D99" s="70"/>
      <c r="E99" s="70"/>
      <c r="F99" s="26"/>
      <c r="G99" s="26"/>
      <c r="H99" s="26"/>
      <c r="I99" s="26"/>
      <c r="J99" s="24"/>
      <c r="K99" s="24"/>
      <c r="L99" s="24"/>
      <c r="M99" s="25"/>
      <c r="O99" s="67">
        <f t="array" ref="O99">INDEX(CV2CF,$A99,1)</f>
        <v>0</v>
      </c>
      <c r="P99" s="26"/>
      <c r="Q99" s="26"/>
      <c r="R99" s="26"/>
      <c r="S99" s="26"/>
      <c r="T99" s="26"/>
      <c r="U99" s="26"/>
      <c r="V99" s="26"/>
      <c r="W99" s="24"/>
      <c r="X99" s="24"/>
      <c r="Y99" s="24"/>
      <c r="Z99" s="25"/>
    </row>
    <row r="100" spans="1:26" x14ac:dyDescent="0.25">
      <c r="A100" s="25">
        <v>40</v>
      </c>
      <c r="B100" s="67">
        <f t="array" ref="B100">INDEX(CV2SF,$A100,1)</f>
        <v>0</v>
      </c>
      <c r="C100" s="90"/>
      <c r="D100" s="70"/>
      <c r="E100" s="70"/>
      <c r="F100" s="26"/>
      <c r="G100" s="26"/>
      <c r="H100" s="26"/>
      <c r="I100" s="26"/>
      <c r="J100" s="24"/>
      <c r="K100" s="24"/>
      <c r="L100" s="24"/>
      <c r="M100" s="25"/>
      <c r="O100" s="67">
        <f t="array" ref="O100">INDEX(CV2CF,$A100,1)</f>
        <v>0</v>
      </c>
      <c r="P100" s="26"/>
      <c r="Q100" s="26"/>
      <c r="R100" s="26"/>
      <c r="S100" s="26"/>
      <c r="T100" s="26"/>
      <c r="U100" s="26"/>
      <c r="V100" s="26"/>
      <c r="W100" s="24"/>
      <c r="X100" s="24"/>
      <c r="Y100" s="24"/>
      <c r="Z100" s="25"/>
    </row>
    <row r="101" spans="1:26" x14ac:dyDescent="0.25">
      <c r="A101" s="25">
        <v>41</v>
      </c>
      <c r="B101" s="67">
        <f t="array" ref="B101">INDEX(CV2SF,$A101,1)</f>
        <v>0</v>
      </c>
      <c r="C101" s="90"/>
      <c r="D101" s="70"/>
      <c r="E101" s="70"/>
      <c r="F101" s="26"/>
      <c r="G101" s="26"/>
      <c r="H101" s="26"/>
      <c r="I101" s="26"/>
      <c r="J101" s="24"/>
      <c r="K101" s="24"/>
      <c r="L101" s="24"/>
      <c r="M101" s="25"/>
      <c r="O101" s="67">
        <f t="array" ref="O101">INDEX(CV2CF,$A101,1)</f>
        <v>0</v>
      </c>
      <c r="P101" s="26"/>
      <c r="Q101" s="26"/>
      <c r="R101" s="26"/>
      <c r="S101" s="26"/>
      <c r="T101" s="26"/>
      <c r="U101" s="26"/>
      <c r="V101" s="26"/>
      <c r="W101" s="24"/>
      <c r="X101" s="24"/>
      <c r="Y101" s="24"/>
      <c r="Z101" s="25"/>
    </row>
    <row r="102" spans="1:26" x14ac:dyDescent="0.25">
      <c r="A102" s="25">
        <v>42</v>
      </c>
      <c r="B102" s="67">
        <f t="array" ref="B102">INDEX(CV2SF,$A102,1)</f>
        <v>0</v>
      </c>
      <c r="C102" s="90"/>
      <c r="D102" s="70"/>
      <c r="E102" s="70"/>
      <c r="F102" s="26"/>
      <c r="G102" s="26"/>
      <c r="H102" s="26"/>
      <c r="I102" s="26"/>
      <c r="J102" s="24"/>
      <c r="K102" s="24"/>
      <c r="L102" s="24"/>
      <c r="M102" s="25"/>
      <c r="O102" s="67">
        <f t="array" ref="O102">INDEX(CV2CF,$A102,1)</f>
        <v>0</v>
      </c>
      <c r="P102" s="26"/>
      <c r="Q102" s="26"/>
      <c r="R102" s="26"/>
      <c r="S102" s="26"/>
      <c r="T102" s="26"/>
      <c r="U102" s="26"/>
      <c r="V102" s="26"/>
      <c r="W102" s="24"/>
      <c r="X102" s="24"/>
      <c r="Y102" s="24"/>
      <c r="Z102" s="25"/>
    </row>
    <row r="103" spans="1:26" x14ac:dyDescent="0.25">
      <c r="A103" s="25">
        <v>43</v>
      </c>
      <c r="B103" s="67">
        <f t="array" ref="B103">INDEX(CV2SF,$A103,1)</f>
        <v>0</v>
      </c>
      <c r="C103" s="26"/>
      <c r="D103" s="26"/>
      <c r="E103" s="26"/>
      <c r="F103" s="26"/>
      <c r="G103" s="26"/>
      <c r="H103" s="26"/>
      <c r="I103" s="26"/>
      <c r="J103" s="24"/>
      <c r="K103" s="24"/>
      <c r="L103" s="24"/>
      <c r="M103" s="25"/>
      <c r="O103" s="67">
        <f t="array" ref="O103">INDEX(CV2CF,$A103,1)</f>
        <v>0</v>
      </c>
      <c r="P103" s="26"/>
      <c r="Q103" s="26"/>
      <c r="R103" s="26"/>
      <c r="S103" s="26"/>
      <c r="T103" s="26"/>
      <c r="U103" s="26"/>
      <c r="V103" s="26"/>
      <c r="W103" s="24"/>
      <c r="X103" s="24"/>
      <c r="Y103" s="24"/>
      <c r="Z103" s="25"/>
    </row>
    <row r="104" spans="1:26" x14ac:dyDescent="0.25">
      <c r="A104" s="25">
        <v>44</v>
      </c>
      <c r="B104" s="67">
        <f t="array" ref="B104">INDEX(CV2SF,$A104,1)</f>
        <v>0</v>
      </c>
      <c r="C104" s="26"/>
      <c r="D104" s="26"/>
      <c r="E104" s="26"/>
      <c r="F104" s="26"/>
      <c r="G104" s="26"/>
      <c r="H104" s="26"/>
      <c r="I104" s="26"/>
      <c r="J104" s="24"/>
      <c r="K104" s="24"/>
      <c r="L104" s="24"/>
      <c r="M104" s="25"/>
      <c r="O104" s="67">
        <f t="array" ref="O104">INDEX(CV2CF,$A104,1)</f>
        <v>0</v>
      </c>
      <c r="P104" s="26"/>
      <c r="Q104" s="26"/>
      <c r="R104" s="26"/>
      <c r="S104" s="26"/>
      <c r="T104" s="26"/>
      <c r="U104" s="26"/>
      <c r="V104" s="26"/>
      <c r="W104" s="24"/>
      <c r="X104" s="24"/>
      <c r="Y104" s="24"/>
      <c r="Z104" s="25"/>
    </row>
    <row r="105" spans="1:26" x14ac:dyDescent="0.25">
      <c r="A105" s="25">
        <v>45</v>
      </c>
      <c r="B105" s="67">
        <f t="array" ref="B105">INDEX(CV2SF,$A105,1)</f>
        <v>0</v>
      </c>
      <c r="C105" s="25"/>
      <c r="D105" s="25"/>
      <c r="E105" s="26"/>
      <c r="F105" s="25"/>
      <c r="G105" s="25"/>
      <c r="H105" s="25"/>
      <c r="I105" s="25"/>
      <c r="J105" s="25"/>
      <c r="K105" s="25"/>
      <c r="L105" s="25"/>
      <c r="M105" s="25"/>
      <c r="O105" s="67">
        <f t="array" ref="O105">INDEX(CV2CF,$A105,1)</f>
        <v>0</v>
      </c>
      <c r="P105" s="25"/>
      <c r="Q105" s="25"/>
      <c r="R105" s="26"/>
      <c r="S105" s="25"/>
      <c r="T105" s="25"/>
      <c r="U105" s="25"/>
      <c r="V105" s="25"/>
      <c r="W105" s="25"/>
      <c r="X105" s="25"/>
      <c r="Y105" s="25"/>
      <c r="Z105" s="25"/>
    </row>
    <row r="106" spans="1:26" x14ac:dyDescent="0.25">
      <c r="A106" s="25">
        <v>46</v>
      </c>
      <c r="B106" s="67">
        <f t="array" ref="B106">INDEX(CV2SF,$A106,1)</f>
        <v>0</v>
      </c>
      <c r="C106" s="25"/>
      <c r="D106" s="25"/>
      <c r="E106" s="26"/>
      <c r="F106" s="25"/>
      <c r="G106" s="25"/>
      <c r="H106" s="25"/>
      <c r="I106" s="25"/>
      <c r="J106" s="25"/>
      <c r="K106" s="25"/>
      <c r="L106" s="25"/>
      <c r="M106" s="25"/>
      <c r="O106" s="67">
        <f t="array" ref="O106">INDEX(CV2CF,$A106,1)</f>
        <v>0</v>
      </c>
      <c r="P106" s="25"/>
      <c r="Q106" s="25"/>
      <c r="R106" s="26"/>
      <c r="S106" s="25"/>
      <c r="T106" s="25"/>
      <c r="U106" s="25"/>
      <c r="V106" s="25"/>
      <c r="W106" s="25"/>
      <c r="X106" s="25"/>
      <c r="Y106" s="25"/>
      <c r="Z106" s="25"/>
    </row>
    <row r="107" spans="1:26" x14ac:dyDescent="0.25">
      <c r="A107" s="25">
        <v>47</v>
      </c>
      <c r="B107" s="67">
        <f t="array" ref="B107">INDEX(CV2SF,$A107,1)</f>
        <v>0</v>
      </c>
      <c r="C107" s="25"/>
      <c r="D107" s="25"/>
      <c r="E107" s="26"/>
      <c r="F107" s="25"/>
      <c r="G107" s="25"/>
      <c r="H107" s="25"/>
      <c r="I107" s="25"/>
      <c r="J107" s="25"/>
      <c r="K107" s="25"/>
      <c r="L107" s="25"/>
      <c r="M107" s="25"/>
      <c r="O107" s="67">
        <f t="array" ref="O107">INDEX(CV2CF,$A107,1)</f>
        <v>0</v>
      </c>
      <c r="P107" s="25"/>
      <c r="Q107" s="25"/>
      <c r="R107" s="26"/>
      <c r="S107" s="25"/>
      <c r="T107" s="25"/>
      <c r="U107" s="25"/>
      <c r="V107" s="25"/>
      <c r="W107" s="25"/>
      <c r="X107" s="25"/>
      <c r="Y107" s="25"/>
      <c r="Z107" s="25"/>
    </row>
    <row r="108" spans="1:26" x14ac:dyDescent="0.25">
      <c r="A108" s="25">
        <v>48</v>
      </c>
      <c r="B108" s="67">
        <f t="array" ref="B108">INDEX(CV2SF,$A108,1)</f>
        <v>0</v>
      </c>
      <c r="C108" s="25"/>
      <c r="D108" s="25"/>
      <c r="E108" s="25"/>
      <c r="F108" s="25"/>
      <c r="G108" s="25"/>
      <c r="H108" s="25"/>
      <c r="I108" s="25"/>
      <c r="J108" s="25"/>
      <c r="K108" s="25"/>
      <c r="L108" s="25"/>
      <c r="M108" s="25"/>
      <c r="O108" s="67">
        <f t="array" ref="O108">INDEX(CV2CF,$A108,1)</f>
        <v>0</v>
      </c>
      <c r="P108" s="25"/>
      <c r="Q108" s="25"/>
      <c r="R108" s="25"/>
      <c r="S108" s="25"/>
      <c r="T108" s="25"/>
      <c r="U108" s="25"/>
      <c r="V108" s="25"/>
      <c r="W108" s="25"/>
      <c r="X108" s="25"/>
      <c r="Y108" s="25"/>
      <c r="Z108" s="25"/>
    </row>
    <row r="109" spans="1:26" x14ac:dyDescent="0.25">
      <c r="A109" s="25">
        <v>49</v>
      </c>
      <c r="B109" s="67">
        <f t="array" ref="B109">INDEX(CV2SF,$A109,1)</f>
        <v>0</v>
      </c>
      <c r="C109" s="25"/>
      <c r="D109" s="25"/>
      <c r="E109" s="25"/>
      <c r="F109" s="25"/>
      <c r="G109" s="25"/>
      <c r="H109" s="25"/>
      <c r="I109" s="25"/>
      <c r="J109" s="25"/>
      <c r="K109" s="25"/>
      <c r="L109" s="25"/>
      <c r="M109" s="25"/>
      <c r="O109" s="67">
        <f t="array" ref="O109">INDEX(CV2CF,$A109,1)</f>
        <v>0</v>
      </c>
      <c r="P109" s="25"/>
      <c r="Q109" s="25"/>
      <c r="R109" s="25"/>
      <c r="S109" s="25"/>
      <c r="T109" s="25"/>
      <c r="U109" s="25"/>
      <c r="V109" s="25"/>
      <c r="W109" s="25"/>
      <c r="X109" s="25"/>
      <c r="Y109" s="25"/>
      <c r="Z109" s="25"/>
    </row>
    <row r="110" spans="1:26" x14ac:dyDescent="0.25">
      <c r="A110" s="25">
        <v>50</v>
      </c>
      <c r="B110" s="67">
        <f t="array" ref="B110">INDEX(CV2SF,$A110,1)</f>
        <v>0</v>
      </c>
      <c r="C110" s="25"/>
      <c r="D110" s="25"/>
      <c r="E110" s="25"/>
      <c r="F110" s="25"/>
      <c r="G110" s="25"/>
      <c r="H110" s="25"/>
      <c r="I110" s="25"/>
      <c r="J110" s="25"/>
      <c r="K110" s="25"/>
      <c r="L110" s="25"/>
      <c r="M110" s="25"/>
      <c r="O110" s="67">
        <f t="array" ref="O110">INDEX(CV2CF,$A110,1)</f>
        <v>0</v>
      </c>
      <c r="P110" s="25"/>
      <c r="Q110" s="25"/>
      <c r="R110" s="25"/>
      <c r="S110" s="25"/>
      <c r="T110" s="25"/>
      <c r="U110" s="25"/>
      <c r="V110" s="25"/>
      <c r="W110" s="25"/>
      <c r="X110" s="25"/>
      <c r="Y110" s="25"/>
      <c r="Z110" s="25"/>
    </row>
    <row r="111" spans="1:26" x14ac:dyDescent="0.25">
      <c r="B111" s="15"/>
      <c r="J111" s="2"/>
      <c r="K111" s="2"/>
      <c r="L111" s="2"/>
      <c r="M111" s="2"/>
      <c r="O111" s="15"/>
      <c r="W111" s="2"/>
      <c r="X111" s="2"/>
      <c r="Y111" s="2"/>
      <c r="Z111" s="2"/>
    </row>
    <row r="112" spans="1:26" x14ac:dyDescent="0.25">
      <c r="B112" s="15"/>
      <c r="M112" s="2"/>
      <c r="O112" s="15"/>
      <c r="Z112" s="2"/>
    </row>
    <row r="113" spans="1:26" x14ac:dyDescent="0.25">
      <c r="B113" s="78" t="str">
        <f>Fechas!$C$114</f>
        <v>3º ÉPOCA: CICLOS CORTOS E INTERMEDIOS SIN FUNG.</v>
      </c>
      <c r="C113" s="44"/>
      <c r="D113" s="44"/>
      <c r="E113" s="44"/>
      <c r="F113" s="44"/>
      <c r="G113" s="44"/>
      <c r="H113" s="44"/>
      <c r="I113" s="44"/>
      <c r="J113" s="44"/>
      <c r="K113" s="44"/>
      <c r="L113" s="44"/>
      <c r="M113" s="93"/>
      <c r="O113" s="79" t="str">
        <f>Fechas!$K$114</f>
        <v>3º ÉPOCA: CICLOS CORTOS E INTERMEDIOS CON FUNG.</v>
      </c>
      <c r="P113" s="48"/>
      <c r="Q113" s="48"/>
      <c r="R113" s="48"/>
      <c r="S113" s="48"/>
      <c r="T113" s="48"/>
      <c r="U113" s="48"/>
      <c r="V113" s="48"/>
      <c r="W113" s="48"/>
      <c r="X113" s="48"/>
      <c r="Y113" s="48"/>
      <c r="Z113" s="80"/>
    </row>
    <row r="114" spans="1:26" ht="30" customHeight="1" x14ac:dyDescent="0.25">
      <c r="B114" s="24" t="str">
        <f t="shared" ref="B114:L114" si="2">B$5</f>
        <v>Cultivar</v>
      </c>
      <c r="C114" s="24" t="str">
        <f t="shared" si="2"/>
        <v>Roya de la hoja</v>
      </c>
      <c r="D114" s="24" t="str">
        <f t="shared" si="2"/>
        <v>Roya del tallo</v>
      </c>
      <c r="E114" s="24" t="str">
        <f t="shared" si="2"/>
        <v>Roya estriada</v>
      </c>
      <c r="F114" s="24" t="str">
        <f t="shared" si="2"/>
        <v>Septoriosis de la hoja</v>
      </c>
      <c r="G114" s="24" t="str">
        <f t="shared" si="2"/>
        <v>Mancha amarilla</v>
      </c>
      <c r="H114" s="24" t="str">
        <f t="shared" si="2"/>
        <v>Fusariosis de la espiga</v>
      </c>
      <c r="I114" s="24" t="str">
        <f t="shared" si="2"/>
        <v>Tizón bacteriano</v>
      </c>
      <c r="J114" s="24" t="str">
        <f t="shared" si="2"/>
        <v>Estría bacteriana</v>
      </c>
      <c r="K114" s="24" t="str">
        <f t="shared" si="2"/>
        <v>Oidio</v>
      </c>
      <c r="L114" s="24" t="str">
        <f t="shared" si="2"/>
        <v>Plagas</v>
      </c>
      <c r="M114" s="24" t="s">
        <v>182</v>
      </c>
      <c r="O114" s="24" t="str">
        <f t="shared" ref="O114:Y114" si="3">O$5</f>
        <v>Cultivar</v>
      </c>
      <c r="P114" s="24" t="str">
        <f t="shared" si="3"/>
        <v>Roya de la hoja</v>
      </c>
      <c r="Q114" s="24" t="str">
        <f t="shared" si="3"/>
        <v>Roya del tallo</v>
      </c>
      <c r="R114" s="24" t="str">
        <f t="shared" si="3"/>
        <v>Roya estriada</v>
      </c>
      <c r="S114" s="24" t="str">
        <f t="shared" si="3"/>
        <v>Septoriosis de la hoja</v>
      </c>
      <c r="T114" s="24" t="str">
        <f t="shared" si="3"/>
        <v>Mancha amarilla</v>
      </c>
      <c r="U114" s="24" t="str">
        <f t="shared" si="3"/>
        <v>Fusariosis de la espiga</v>
      </c>
      <c r="V114" s="24" t="str">
        <f t="shared" si="3"/>
        <v>Tizón bacteriano</v>
      </c>
      <c r="W114" s="24" t="str">
        <f t="shared" si="3"/>
        <v>Estría bacteriana</v>
      </c>
      <c r="X114" s="24" t="str">
        <f t="shared" si="3"/>
        <v>Oidio</v>
      </c>
      <c r="Y114" s="24" t="str">
        <f t="shared" si="3"/>
        <v>Plagas</v>
      </c>
      <c r="Z114" s="24" t="s">
        <v>182</v>
      </c>
    </row>
    <row r="115" spans="1:26" x14ac:dyDescent="0.25">
      <c r="A115" s="25">
        <v>1</v>
      </c>
      <c r="B115" s="67" t="str">
        <f t="array" ref="B115">INDEX(CV3SF,$A115,1)</f>
        <v>Buck Bravio</v>
      </c>
      <c r="C115" s="292"/>
      <c r="D115" s="293"/>
      <c r="E115" s="293"/>
      <c r="F115" s="26"/>
      <c r="G115" s="26"/>
      <c r="H115" s="26"/>
      <c r="I115" s="26"/>
      <c r="J115" s="26"/>
      <c r="K115" s="26"/>
      <c r="L115" s="26"/>
      <c r="M115" s="26"/>
      <c r="O115" s="67" t="str">
        <f t="array" ref="O115">INDEX(CV3CF,$A115,1)</f>
        <v>Buck Bravio</v>
      </c>
      <c r="P115" s="26"/>
      <c r="Q115" s="26"/>
      <c r="R115" s="26"/>
      <c r="S115" s="26"/>
      <c r="T115" s="26"/>
      <c r="U115" s="26"/>
      <c r="V115" s="26"/>
      <c r="W115" s="26"/>
      <c r="X115" s="26"/>
      <c r="Y115" s="26"/>
      <c r="Z115" s="26"/>
    </row>
    <row r="116" spans="1:26" x14ac:dyDescent="0.25">
      <c r="A116" s="25">
        <v>2</v>
      </c>
      <c r="B116" s="67" t="str">
        <f t="array" ref="B116">INDEX(CV3SF,$A116,1)</f>
        <v xml:space="preserve"> ÑANDUBAY</v>
      </c>
      <c r="C116" s="292"/>
      <c r="D116" s="293"/>
      <c r="E116" s="293"/>
      <c r="F116" s="26"/>
      <c r="G116" s="26"/>
      <c r="H116" s="26"/>
      <c r="I116" s="26"/>
      <c r="J116" s="26"/>
      <c r="K116" s="26"/>
      <c r="L116" s="26"/>
      <c r="M116" s="26"/>
      <c r="O116" s="67" t="str">
        <f t="array" ref="O116">INDEX(CV3CF,$A116,1)</f>
        <v xml:space="preserve"> ÑANDUBAY</v>
      </c>
      <c r="P116" s="26"/>
      <c r="Q116" s="26"/>
      <c r="R116" s="26"/>
      <c r="S116" s="26"/>
      <c r="T116" s="26"/>
      <c r="U116" s="26"/>
      <c r="V116" s="26"/>
      <c r="W116" s="26"/>
      <c r="X116" s="26"/>
      <c r="Y116" s="26"/>
      <c r="Z116" s="26"/>
    </row>
    <row r="117" spans="1:26" x14ac:dyDescent="0.25">
      <c r="A117" s="25">
        <v>3</v>
      </c>
      <c r="B117" s="67" t="str">
        <f t="array" ref="B117">INDEX(CV3SF,$A117,1)</f>
        <v>ACA 603</v>
      </c>
      <c r="C117" s="292"/>
      <c r="D117" s="293"/>
      <c r="E117" s="293"/>
      <c r="F117" s="26"/>
      <c r="G117" s="26"/>
      <c r="H117" s="26"/>
      <c r="I117" s="26"/>
      <c r="J117" s="26"/>
      <c r="K117" s="26"/>
      <c r="L117" s="26"/>
      <c r="M117" s="26"/>
      <c r="O117" s="67" t="str">
        <f t="array" ref="O117">INDEX(CV3CF,$A117,1)</f>
        <v>ACA 603</v>
      </c>
      <c r="P117" s="26"/>
      <c r="Q117" s="26"/>
      <c r="R117" s="26"/>
      <c r="S117" s="26"/>
      <c r="T117" s="26"/>
      <c r="U117" s="26"/>
      <c r="V117" s="26"/>
      <c r="W117" s="26"/>
      <c r="X117" s="26"/>
      <c r="Y117" s="26"/>
      <c r="Z117" s="26"/>
    </row>
    <row r="118" spans="1:26" x14ac:dyDescent="0.25">
      <c r="A118" s="25">
        <v>4</v>
      </c>
      <c r="B118" s="67" t="str">
        <f t="array" ref="B118">INDEX(CV3SF,$A118,1)</f>
        <v>Buck Camba</v>
      </c>
      <c r="C118" s="292"/>
      <c r="D118" s="293"/>
      <c r="E118" s="293"/>
      <c r="F118" s="26"/>
      <c r="G118" s="26"/>
      <c r="H118" s="26"/>
      <c r="I118" s="26"/>
      <c r="J118" s="26"/>
      <c r="K118" s="26"/>
      <c r="L118" s="26"/>
      <c r="M118" s="26"/>
      <c r="O118" s="67" t="str">
        <f t="array" ref="O118">INDEX(CV3CF,$A118,1)</f>
        <v>Buck Camba</v>
      </c>
      <c r="P118" s="26"/>
      <c r="Q118" s="26"/>
      <c r="R118" s="26"/>
      <c r="S118" s="26"/>
      <c r="T118" s="26"/>
      <c r="U118" s="26"/>
      <c r="V118" s="26"/>
      <c r="W118" s="26"/>
      <c r="X118" s="26"/>
      <c r="Y118" s="26"/>
      <c r="Z118" s="26"/>
    </row>
    <row r="119" spans="1:26" x14ac:dyDescent="0.25">
      <c r="A119" s="25">
        <v>5</v>
      </c>
      <c r="B119" s="67" t="str">
        <f t="array" ref="B119">INDEX(CV3SF,$A119,1)</f>
        <v>Buck Colihue</v>
      </c>
      <c r="C119" s="292"/>
      <c r="D119" s="293"/>
      <c r="E119" s="293"/>
      <c r="F119" s="26"/>
      <c r="G119" s="26"/>
      <c r="H119" s="26"/>
      <c r="I119" s="26"/>
      <c r="J119" s="26"/>
      <c r="K119" s="26"/>
      <c r="L119" s="26"/>
      <c r="M119" s="26"/>
      <c r="O119" s="67" t="str">
        <f t="array" ref="O119">INDEX(CV3CF,$A119,1)</f>
        <v>Buck Colihue</v>
      </c>
      <c r="P119" s="26"/>
      <c r="Q119" s="26"/>
      <c r="R119" s="26"/>
      <c r="S119" s="26"/>
      <c r="T119" s="26"/>
      <c r="U119" s="26"/>
      <c r="V119" s="26"/>
      <c r="W119" s="26"/>
      <c r="X119" s="26"/>
      <c r="Y119" s="26"/>
      <c r="Z119" s="26"/>
    </row>
    <row r="120" spans="1:26" x14ac:dyDescent="0.25">
      <c r="A120" s="25">
        <v>6</v>
      </c>
      <c r="B120" s="67" t="str">
        <f t="array" ref="B120">INDEX(CV3SF,$A120,1)</f>
        <v xml:space="preserve"> ALGARROBO</v>
      </c>
      <c r="C120" s="294"/>
      <c r="D120" s="293"/>
      <c r="E120" s="293"/>
      <c r="F120" s="26"/>
      <c r="G120" s="26"/>
      <c r="H120" s="26"/>
      <c r="I120" s="26"/>
      <c r="J120" s="26"/>
      <c r="K120" s="26"/>
      <c r="L120" s="26"/>
      <c r="M120" s="26"/>
      <c r="O120" s="67" t="str">
        <f t="array" ref="O120">INDEX(CV3CF,$A120,1)</f>
        <v xml:space="preserve"> ALGARROBO</v>
      </c>
      <c r="P120" s="26"/>
      <c r="Q120" s="26"/>
      <c r="R120" s="26"/>
      <c r="S120" s="26"/>
      <c r="T120" s="26"/>
      <c r="U120" s="26"/>
      <c r="V120" s="26"/>
      <c r="W120" s="26"/>
      <c r="X120" s="26"/>
      <c r="Y120" s="26"/>
      <c r="Z120" s="26"/>
    </row>
    <row r="121" spans="1:26" x14ac:dyDescent="0.25">
      <c r="A121" s="25">
        <v>7</v>
      </c>
      <c r="B121" s="67" t="str">
        <f t="array" ref="B121">INDEX(CV3SF,$A121,1)</f>
        <v xml:space="preserve"> PEHUEN</v>
      </c>
      <c r="C121" s="294"/>
      <c r="D121" s="293"/>
      <c r="E121" s="293"/>
      <c r="F121" s="26"/>
      <c r="G121" s="26"/>
      <c r="H121" s="26"/>
      <c r="I121" s="26"/>
      <c r="J121" s="26"/>
      <c r="K121" s="26"/>
      <c r="L121" s="26"/>
      <c r="M121" s="26"/>
      <c r="O121" s="67" t="str">
        <f t="array" ref="O121">INDEX(CV3CF,$A121,1)</f>
        <v xml:space="preserve"> PEHUEN</v>
      </c>
      <c r="P121" s="26"/>
      <c r="Q121" s="26"/>
      <c r="R121" s="26"/>
      <c r="S121" s="26"/>
      <c r="T121" s="26"/>
      <c r="U121" s="26"/>
      <c r="V121" s="26"/>
      <c r="W121" s="26"/>
      <c r="X121" s="26"/>
      <c r="Y121" s="26"/>
      <c r="Z121" s="26"/>
    </row>
    <row r="122" spans="1:26" x14ac:dyDescent="0.25">
      <c r="A122" s="25">
        <v>8</v>
      </c>
      <c r="B122" s="67" t="str">
        <f t="array" ref="B122">INDEX(CV3SF,$A122,1)</f>
        <v>Klein Favorito II</v>
      </c>
      <c r="C122" s="294"/>
      <c r="D122" s="293"/>
      <c r="E122" s="293"/>
      <c r="F122" s="26"/>
      <c r="G122" s="26"/>
      <c r="H122" s="26"/>
      <c r="I122" s="26"/>
      <c r="J122" s="26"/>
      <c r="K122" s="26"/>
      <c r="L122" s="26"/>
      <c r="M122" s="26"/>
      <c r="O122" s="67" t="str">
        <f t="array" ref="O122">INDEX(CV3CF,$A122,1)</f>
        <v>Klein Favorito II</v>
      </c>
      <c r="P122" s="26"/>
      <c r="Q122" s="26"/>
      <c r="R122" s="26"/>
      <c r="S122" s="26"/>
      <c r="T122" s="26"/>
      <c r="U122" s="26"/>
      <c r="V122" s="26"/>
      <c r="W122" s="26"/>
      <c r="X122" s="26"/>
      <c r="Y122" s="26"/>
      <c r="Z122" s="26"/>
    </row>
    <row r="123" spans="1:26" x14ac:dyDescent="0.25">
      <c r="A123" s="25">
        <v>9</v>
      </c>
      <c r="B123" s="67" t="str">
        <f t="array" ref="B123">INDEX(CV3SF,$A123,1)</f>
        <v>Klein Liebre</v>
      </c>
      <c r="C123" s="295"/>
      <c r="D123" s="293"/>
      <c r="E123" s="293"/>
      <c r="F123" s="26"/>
      <c r="G123" s="26"/>
      <c r="H123" s="26"/>
      <c r="I123" s="26"/>
      <c r="J123" s="26"/>
      <c r="K123" s="26"/>
      <c r="L123" s="26"/>
      <c r="M123" s="26"/>
      <c r="O123" s="67" t="str">
        <f t="array" ref="O123">INDEX(CV3CF,$A123,1)</f>
        <v>Klein Liebre</v>
      </c>
      <c r="P123" s="26"/>
      <c r="Q123" s="26"/>
      <c r="R123" s="26"/>
      <c r="S123" s="26"/>
      <c r="T123" s="26"/>
      <c r="U123" s="26"/>
      <c r="V123" s="26"/>
      <c r="W123" s="26"/>
      <c r="X123" s="26"/>
      <c r="Y123" s="26"/>
      <c r="Z123" s="26"/>
    </row>
    <row r="124" spans="1:26" x14ac:dyDescent="0.25">
      <c r="A124" s="25">
        <v>10</v>
      </c>
      <c r="B124" s="67" t="str">
        <f t="array" ref="B124">INDEX(CV3SF,$A124,1)</f>
        <v>MS INTA 415</v>
      </c>
      <c r="C124" s="294"/>
      <c r="D124" s="293"/>
      <c r="E124" s="293"/>
      <c r="F124" s="26"/>
      <c r="G124" s="26"/>
      <c r="H124" s="26"/>
      <c r="I124" s="26"/>
      <c r="J124" s="26"/>
      <c r="K124" s="26"/>
      <c r="L124" s="26"/>
      <c r="M124" s="26"/>
      <c r="O124" s="67" t="str">
        <f t="array" ref="O124">INDEX(CV3CF,$A124,1)</f>
        <v>MS INTA 415</v>
      </c>
      <c r="P124" s="26"/>
      <c r="Q124" s="26"/>
      <c r="R124" s="26"/>
      <c r="S124" s="26"/>
      <c r="T124" s="26"/>
      <c r="U124" s="26"/>
      <c r="V124" s="26"/>
      <c r="W124" s="26"/>
      <c r="X124" s="26"/>
      <c r="Y124" s="26"/>
      <c r="Z124" s="26"/>
    </row>
    <row r="125" spans="1:26" x14ac:dyDescent="0.25">
      <c r="A125" s="25">
        <v>11</v>
      </c>
      <c r="B125" s="67" t="str">
        <f t="array" ref="B125">INDEX(CV3SF,$A125,1)</f>
        <v>SY 200</v>
      </c>
      <c r="C125" s="294"/>
      <c r="D125" s="293"/>
      <c r="E125" s="293"/>
      <c r="F125" s="26"/>
      <c r="G125" s="26"/>
      <c r="H125" s="26"/>
      <c r="I125" s="26"/>
      <c r="J125" s="26"/>
      <c r="K125" s="26"/>
      <c r="L125" s="26"/>
      <c r="M125" s="26"/>
      <c r="O125" s="67" t="str">
        <f t="array" ref="O125">INDEX(CV3CF,$A125,1)</f>
        <v>SY 200</v>
      </c>
      <c r="P125" s="26"/>
      <c r="Q125" s="26"/>
      <c r="R125" s="26"/>
      <c r="S125" s="26"/>
      <c r="T125" s="26"/>
      <c r="U125" s="26"/>
      <c r="V125" s="26"/>
      <c r="W125" s="26"/>
      <c r="X125" s="26"/>
      <c r="Y125" s="26"/>
      <c r="Z125" s="26"/>
    </row>
    <row r="126" spans="1:26" x14ac:dyDescent="0.25">
      <c r="A126" s="25">
        <v>12</v>
      </c>
      <c r="B126" s="67" t="str">
        <f t="array" ref="B126">INDEX(CV3SF,$A126,1)</f>
        <v>SY 211</v>
      </c>
      <c r="C126" s="294"/>
      <c r="D126" s="293"/>
      <c r="E126" s="293"/>
      <c r="F126" s="26"/>
      <c r="G126" s="26"/>
      <c r="H126" s="26"/>
      <c r="I126" s="26"/>
      <c r="J126" s="26"/>
      <c r="K126" s="26"/>
      <c r="L126" s="26"/>
      <c r="M126" s="26"/>
      <c r="O126" s="67" t="str">
        <f t="array" ref="O126">INDEX(CV3CF,$A126,1)</f>
        <v>SY 211</v>
      </c>
      <c r="P126" s="26"/>
      <c r="Q126" s="26"/>
      <c r="R126" s="26"/>
      <c r="S126" s="26"/>
      <c r="T126" s="26"/>
      <c r="U126" s="26"/>
      <c r="V126" s="26"/>
      <c r="W126" s="26"/>
      <c r="X126" s="26"/>
      <c r="Y126" s="26"/>
      <c r="Z126" s="26"/>
    </row>
    <row r="127" spans="1:26" x14ac:dyDescent="0.25">
      <c r="A127" s="25">
        <v>13</v>
      </c>
      <c r="B127" s="67">
        <f t="array" ref="B127">INDEX(CV3SF,$A127,1)</f>
        <v>0</v>
      </c>
      <c r="C127" s="295"/>
      <c r="D127" s="296"/>
      <c r="E127" s="296"/>
      <c r="F127" s="26"/>
      <c r="G127" s="26"/>
      <c r="H127" s="26"/>
      <c r="I127" s="26"/>
      <c r="J127" s="26"/>
      <c r="K127" s="26"/>
      <c r="L127" s="26"/>
      <c r="M127" s="26"/>
      <c r="O127" s="67">
        <f t="array" ref="O127">INDEX(CV3CF,$A127,1)</f>
        <v>0</v>
      </c>
      <c r="P127" s="26"/>
      <c r="Q127" s="26"/>
      <c r="R127" s="26"/>
      <c r="S127" s="26"/>
      <c r="T127" s="26"/>
      <c r="U127" s="26"/>
      <c r="V127" s="26"/>
      <c r="W127" s="26"/>
      <c r="X127" s="26"/>
      <c r="Y127" s="26"/>
      <c r="Z127" s="26"/>
    </row>
    <row r="128" spans="1:26" x14ac:dyDescent="0.25">
      <c r="A128" s="25">
        <v>14</v>
      </c>
      <c r="B128" s="67">
        <f t="array" ref="B128">INDEX(CV3SF,$A128,1)</f>
        <v>0</v>
      </c>
      <c r="C128" s="295"/>
      <c r="D128" s="296"/>
      <c r="E128" s="296"/>
      <c r="F128" s="26"/>
      <c r="G128" s="26"/>
      <c r="H128" s="26"/>
      <c r="I128" s="26"/>
      <c r="J128" s="26"/>
      <c r="K128" s="26"/>
      <c r="L128" s="26"/>
      <c r="M128" s="26"/>
      <c r="O128" s="67">
        <f t="array" ref="O128">INDEX(CV3CF,$A128,1)</f>
        <v>0</v>
      </c>
      <c r="P128" s="26"/>
      <c r="Q128" s="26"/>
      <c r="R128" s="26"/>
      <c r="S128" s="26"/>
      <c r="T128" s="26"/>
      <c r="U128" s="26"/>
      <c r="V128" s="26"/>
      <c r="W128" s="26"/>
      <c r="X128" s="26"/>
      <c r="Y128" s="26"/>
      <c r="Z128" s="26"/>
    </row>
    <row r="129" spans="1:26" x14ac:dyDescent="0.25">
      <c r="A129" s="25">
        <v>15</v>
      </c>
      <c r="B129" s="67">
        <f t="array" ref="B129">INDEX(CV3SF,$A129,1)</f>
        <v>0</v>
      </c>
      <c r="C129" s="295"/>
      <c r="D129" s="296"/>
      <c r="E129" s="296"/>
      <c r="F129" s="26"/>
      <c r="G129" s="26"/>
      <c r="H129" s="26"/>
      <c r="I129" s="26"/>
      <c r="J129" s="26"/>
      <c r="K129" s="26"/>
      <c r="L129" s="26"/>
      <c r="M129" s="26"/>
      <c r="O129" s="67">
        <f t="array" ref="O129">INDEX(CV3CF,$A129,1)</f>
        <v>0</v>
      </c>
      <c r="P129" s="26"/>
      <c r="Q129" s="26"/>
      <c r="R129" s="26"/>
      <c r="S129" s="26"/>
      <c r="T129" s="26"/>
      <c r="U129" s="26"/>
      <c r="V129" s="26"/>
      <c r="W129" s="26"/>
      <c r="X129" s="26"/>
      <c r="Y129" s="26"/>
      <c r="Z129" s="26"/>
    </row>
    <row r="130" spans="1:26" x14ac:dyDescent="0.25">
      <c r="A130" s="25">
        <v>16</v>
      </c>
      <c r="B130" s="67">
        <f t="array" ref="B130">INDEX(CV3SF,$A130,1)</f>
        <v>0</v>
      </c>
      <c r="C130" s="295"/>
      <c r="D130" s="296"/>
      <c r="E130" s="296"/>
      <c r="F130" s="26"/>
      <c r="G130" s="26"/>
      <c r="H130" s="26"/>
      <c r="I130" s="26"/>
      <c r="J130" s="26"/>
      <c r="K130" s="26"/>
      <c r="L130" s="26"/>
      <c r="M130" s="26"/>
      <c r="O130" s="67">
        <f t="array" ref="O130">INDEX(CV3CF,$A130,1)</f>
        <v>0</v>
      </c>
      <c r="P130" s="26"/>
      <c r="Q130" s="26"/>
      <c r="R130" s="26"/>
      <c r="S130" s="26"/>
      <c r="T130" s="26"/>
      <c r="U130" s="26"/>
      <c r="V130" s="26"/>
      <c r="W130" s="26"/>
      <c r="X130" s="26"/>
      <c r="Y130" s="26"/>
      <c r="Z130" s="26"/>
    </row>
    <row r="131" spans="1:26" x14ac:dyDescent="0.25">
      <c r="A131" s="25">
        <v>17</v>
      </c>
      <c r="B131" s="67">
        <f t="array" ref="B131">INDEX(CV3SF,$A131,1)</f>
        <v>0</v>
      </c>
      <c r="C131" s="295"/>
      <c r="D131" s="296"/>
      <c r="E131" s="296"/>
      <c r="F131" s="26"/>
      <c r="G131" s="26"/>
      <c r="H131" s="26"/>
      <c r="I131" s="26"/>
      <c r="J131" s="26"/>
      <c r="K131" s="26"/>
      <c r="L131" s="26"/>
      <c r="M131" s="26"/>
      <c r="O131" s="67">
        <f t="array" ref="O131">INDEX(CV3CF,$A131,1)</f>
        <v>0</v>
      </c>
      <c r="P131" s="26"/>
      <c r="Q131" s="26"/>
      <c r="R131" s="26"/>
      <c r="S131" s="26"/>
      <c r="T131" s="26"/>
      <c r="U131" s="26"/>
      <c r="V131" s="26"/>
      <c r="W131" s="26"/>
      <c r="X131" s="26"/>
      <c r="Y131" s="26"/>
      <c r="Z131" s="26"/>
    </row>
    <row r="132" spans="1:26" x14ac:dyDescent="0.25">
      <c r="A132" s="25">
        <v>18</v>
      </c>
      <c r="B132" s="67">
        <f t="array" ref="B132">INDEX(CV3SF,$A132,1)</f>
        <v>0</v>
      </c>
      <c r="C132" s="295"/>
      <c r="D132" s="296"/>
      <c r="E132" s="296"/>
      <c r="F132" s="26"/>
      <c r="G132" s="26"/>
      <c r="H132" s="26"/>
      <c r="I132" s="26"/>
      <c r="J132" s="26"/>
      <c r="K132" s="26"/>
      <c r="L132" s="26"/>
      <c r="M132" s="26"/>
      <c r="N132" s="15"/>
      <c r="O132" s="67">
        <f t="array" ref="O132">INDEX(CV3CF,$A132,1)</f>
        <v>0</v>
      </c>
      <c r="P132" s="26"/>
      <c r="Q132" s="26"/>
      <c r="R132" s="26"/>
      <c r="S132" s="26"/>
      <c r="T132" s="26"/>
      <c r="U132" s="26"/>
      <c r="V132" s="26"/>
      <c r="W132" s="26"/>
      <c r="X132" s="26"/>
      <c r="Y132" s="26"/>
      <c r="Z132" s="26"/>
    </row>
    <row r="133" spans="1:26" x14ac:dyDescent="0.25">
      <c r="A133" s="25">
        <v>19</v>
      </c>
      <c r="B133" s="67">
        <f t="array" ref="B133">INDEX(CV3SF,$A133,1)</f>
        <v>0</v>
      </c>
      <c r="C133" s="295"/>
      <c r="D133" s="296"/>
      <c r="E133" s="296"/>
      <c r="F133" s="26"/>
      <c r="G133" s="26"/>
      <c r="H133" s="26"/>
      <c r="I133" s="26"/>
      <c r="J133" s="26"/>
      <c r="K133" s="26"/>
      <c r="L133" s="26"/>
      <c r="M133" s="26"/>
      <c r="N133" s="15"/>
      <c r="O133" s="67">
        <f t="array" ref="O133">INDEX(CV3CF,$A133,1)</f>
        <v>0</v>
      </c>
      <c r="P133" s="26"/>
      <c r="Q133" s="26"/>
      <c r="R133" s="26"/>
      <c r="S133" s="26"/>
      <c r="T133" s="26"/>
      <c r="U133" s="26"/>
      <c r="V133" s="26"/>
      <c r="W133" s="26"/>
      <c r="X133" s="26"/>
      <c r="Y133" s="26"/>
      <c r="Z133" s="26"/>
    </row>
    <row r="134" spans="1:26" x14ac:dyDescent="0.25">
      <c r="A134" s="25">
        <v>20</v>
      </c>
      <c r="B134" s="67">
        <f t="array" ref="B134">INDEX(CV3SF,$A134,1)</f>
        <v>0</v>
      </c>
      <c r="C134" s="295"/>
      <c r="D134" s="296"/>
      <c r="E134" s="296"/>
      <c r="F134" s="26"/>
      <c r="G134" s="26"/>
      <c r="H134" s="26"/>
      <c r="I134" s="26"/>
      <c r="J134" s="26"/>
      <c r="K134" s="26"/>
      <c r="L134" s="26"/>
      <c r="M134" s="26"/>
      <c r="O134" s="67">
        <f t="array" ref="O134">INDEX(CV3CF,$A134,1)</f>
        <v>0</v>
      </c>
      <c r="P134" s="26"/>
      <c r="Q134" s="26"/>
      <c r="R134" s="26"/>
      <c r="S134" s="26"/>
      <c r="T134" s="26"/>
      <c r="U134" s="26"/>
      <c r="V134" s="26"/>
      <c r="W134" s="26"/>
      <c r="X134" s="26"/>
      <c r="Y134" s="26"/>
      <c r="Z134" s="26"/>
    </row>
    <row r="135" spans="1:26" x14ac:dyDescent="0.25">
      <c r="A135" s="25">
        <v>21</v>
      </c>
      <c r="B135" s="67">
        <f t="array" ref="B135">INDEX(CV3SF,$A135,1)</f>
        <v>0</v>
      </c>
      <c r="C135" s="295"/>
      <c r="D135" s="296"/>
      <c r="E135" s="296"/>
      <c r="F135" s="26"/>
      <c r="G135" s="26"/>
      <c r="H135" s="26"/>
      <c r="I135" s="26"/>
      <c r="J135" s="26"/>
      <c r="K135" s="26"/>
      <c r="L135" s="26"/>
      <c r="M135" s="26"/>
      <c r="O135" s="67">
        <f t="array" ref="O135">INDEX(CV3CF,$A135,1)</f>
        <v>0</v>
      </c>
      <c r="P135" s="26"/>
      <c r="Q135" s="26"/>
      <c r="R135" s="26"/>
      <c r="S135" s="26"/>
      <c r="T135" s="26"/>
      <c r="U135" s="26"/>
      <c r="V135" s="26"/>
      <c r="W135" s="26"/>
      <c r="X135" s="26"/>
      <c r="Y135" s="26"/>
      <c r="Z135" s="26"/>
    </row>
    <row r="136" spans="1:26" x14ac:dyDescent="0.25">
      <c r="A136" s="25">
        <v>22</v>
      </c>
      <c r="B136" s="67">
        <f t="array" ref="B136">INDEX(CV3SF,$A136,1)</f>
        <v>0</v>
      </c>
      <c r="C136" s="295"/>
      <c r="D136" s="296"/>
      <c r="E136" s="296"/>
      <c r="F136" s="26"/>
      <c r="G136" s="26"/>
      <c r="H136" s="26"/>
      <c r="I136" s="26"/>
      <c r="J136" s="26"/>
      <c r="K136" s="26"/>
      <c r="L136" s="26"/>
      <c r="M136" s="26"/>
      <c r="O136" s="67">
        <f t="array" ref="O136">INDEX(CV3CF,$A136,1)</f>
        <v>0</v>
      </c>
      <c r="P136" s="26"/>
      <c r="Q136" s="26"/>
      <c r="R136" s="26"/>
      <c r="S136" s="26"/>
      <c r="T136" s="26"/>
      <c r="U136" s="26"/>
      <c r="V136" s="26"/>
      <c r="W136" s="26"/>
      <c r="X136" s="26"/>
      <c r="Y136" s="26"/>
      <c r="Z136" s="26"/>
    </row>
    <row r="137" spans="1:26" x14ac:dyDescent="0.25">
      <c r="A137" s="25">
        <v>23</v>
      </c>
      <c r="B137" s="67">
        <f t="array" ref="B137">INDEX(CV3SF,$A137,1)</f>
        <v>0</v>
      </c>
      <c r="C137" s="295"/>
      <c r="D137" s="296"/>
      <c r="E137" s="296"/>
      <c r="F137" s="26"/>
      <c r="G137" s="26"/>
      <c r="H137" s="26"/>
      <c r="I137" s="26"/>
      <c r="J137" s="26"/>
      <c r="K137" s="26"/>
      <c r="L137" s="26"/>
      <c r="M137" s="26"/>
      <c r="O137" s="67">
        <f t="array" ref="O137">INDEX(CV3CF,$A137,1)</f>
        <v>0</v>
      </c>
      <c r="P137" s="26"/>
      <c r="Q137" s="26"/>
      <c r="R137" s="26"/>
      <c r="S137" s="26"/>
      <c r="T137" s="26"/>
      <c r="U137" s="26"/>
      <c r="V137" s="26"/>
      <c r="W137" s="26"/>
      <c r="X137" s="26"/>
      <c r="Y137" s="26"/>
      <c r="Z137" s="26"/>
    </row>
    <row r="138" spans="1:26" x14ac:dyDescent="0.25">
      <c r="A138" s="25">
        <v>24</v>
      </c>
      <c r="B138" s="67">
        <f t="array" ref="B138">INDEX(CV3SF,$A138,1)</f>
        <v>0</v>
      </c>
      <c r="C138" s="295"/>
      <c r="D138" s="296"/>
      <c r="E138" s="296"/>
      <c r="F138" s="26"/>
      <c r="G138" s="26"/>
      <c r="H138" s="26"/>
      <c r="I138" s="26"/>
      <c r="J138" s="26"/>
      <c r="K138" s="26"/>
      <c r="L138" s="26"/>
      <c r="M138" s="26"/>
      <c r="O138" s="67">
        <f t="array" ref="O138">INDEX(CV3CF,$A138,1)</f>
        <v>0</v>
      </c>
      <c r="P138" s="26"/>
      <c r="Q138" s="26"/>
      <c r="R138" s="26"/>
      <c r="S138" s="26"/>
      <c r="T138" s="26"/>
      <c r="U138" s="26"/>
      <c r="V138" s="26"/>
      <c r="W138" s="26"/>
      <c r="X138" s="26"/>
      <c r="Y138" s="26"/>
      <c r="Z138" s="26"/>
    </row>
    <row r="139" spans="1:26" x14ac:dyDescent="0.25">
      <c r="A139" s="25">
        <v>25</v>
      </c>
      <c r="B139" s="67">
        <f t="array" ref="B139">INDEX(CV3SF,$A139,1)</f>
        <v>0</v>
      </c>
      <c r="C139" s="295"/>
      <c r="D139" s="296"/>
      <c r="E139" s="296"/>
      <c r="F139" s="26"/>
      <c r="G139" s="26"/>
      <c r="H139" s="26"/>
      <c r="I139" s="26"/>
      <c r="J139" s="26"/>
      <c r="K139" s="26"/>
      <c r="L139" s="26"/>
      <c r="M139" s="26"/>
      <c r="O139" s="67">
        <f t="array" ref="O139">INDEX(CV3CF,$A139,1)</f>
        <v>0</v>
      </c>
      <c r="P139" s="26"/>
      <c r="Q139" s="26"/>
      <c r="R139" s="26"/>
      <c r="S139" s="26"/>
      <c r="T139" s="26"/>
      <c r="U139" s="26"/>
      <c r="V139" s="26"/>
      <c r="W139" s="26"/>
      <c r="X139" s="26"/>
      <c r="Y139" s="26"/>
      <c r="Z139" s="26"/>
    </row>
    <row r="140" spans="1:26" x14ac:dyDescent="0.25">
      <c r="A140" s="25">
        <v>26</v>
      </c>
      <c r="B140" s="67">
        <f t="array" ref="B140">INDEX(CV3SF,$A140,1)</f>
        <v>0</v>
      </c>
      <c r="C140" s="295"/>
      <c r="D140" s="296"/>
      <c r="E140" s="296"/>
      <c r="F140" s="26"/>
      <c r="G140" s="26"/>
      <c r="H140" s="26"/>
      <c r="I140" s="26"/>
      <c r="J140" s="26"/>
      <c r="K140" s="26"/>
      <c r="L140" s="26"/>
      <c r="M140" s="26"/>
      <c r="O140" s="67">
        <f t="array" ref="O140">INDEX(CV3CF,$A140,1)</f>
        <v>0</v>
      </c>
      <c r="P140" s="26"/>
      <c r="Q140" s="26"/>
      <c r="R140" s="26"/>
      <c r="S140" s="26"/>
      <c r="T140" s="26"/>
      <c r="U140" s="26"/>
      <c r="V140" s="26"/>
      <c r="W140" s="26"/>
      <c r="X140" s="26"/>
      <c r="Y140" s="26"/>
      <c r="Z140" s="26"/>
    </row>
    <row r="141" spans="1:26" x14ac:dyDescent="0.25">
      <c r="A141" s="25">
        <v>27</v>
      </c>
      <c r="B141" s="67">
        <f t="array" ref="B141">INDEX(CV3SF,$A141,1)</f>
        <v>0</v>
      </c>
      <c r="C141" s="295"/>
      <c r="D141" s="296"/>
      <c r="E141" s="296"/>
      <c r="F141" s="26"/>
      <c r="G141" s="26"/>
      <c r="H141" s="26"/>
      <c r="I141" s="26"/>
      <c r="J141" s="26"/>
      <c r="K141" s="26"/>
      <c r="L141" s="26"/>
      <c r="M141" s="26"/>
      <c r="O141" s="67">
        <f t="array" ref="O141">INDEX(CV3CF,$A141,1)</f>
        <v>0</v>
      </c>
      <c r="P141" s="26"/>
      <c r="Q141" s="26"/>
      <c r="R141" s="26"/>
      <c r="S141" s="26"/>
      <c r="T141" s="26"/>
      <c r="U141" s="26"/>
      <c r="V141" s="26"/>
      <c r="W141" s="26"/>
      <c r="X141" s="26"/>
      <c r="Y141" s="26"/>
      <c r="Z141" s="26"/>
    </row>
    <row r="142" spans="1:26" x14ac:dyDescent="0.25">
      <c r="A142" s="25">
        <v>28</v>
      </c>
      <c r="B142" s="67">
        <f t="array" ref="B142">INDEX(CV3SF,$A142,1)</f>
        <v>0</v>
      </c>
      <c r="C142" s="295"/>
      <c r="D142" s="296"/>
      <c r="E142" s="296"/>
      <c r="F142" s="26"/>
      <c r="G142" s="26"/>
      <c r="H142" s="26"/>
      <c r="I142" s="26"/>
      <c r="J142" s="26"/>
      <c r="K142" s="26"/>
      <c r="L142" s="26"/>
      <c r="M142" s="26"/>
      <c r="O142" s="67">
        <f t="array" ref="O142">INDEX(CV3CF,$A142,1)</f>
        <v>0</v>
      </c>
      <c r="P142" s="26"/>
      <c r="Q142" s="26"/>
      <c r="R142" s="26"/>
      <c r="S142" s="26"/>
      <c r="T142" s="26"/>
      <c r="U142" s="26"/>
      <c r="V142" s="26"/>
      <c r="W142" s="26"/>
      <c r="X142" s="26"/>
      <c r="Y142" s="26"/>
      <c r="Z142" s="26"/>
    </row>
    <row r="143" spans="1:26" x14ac:dyDescent="0.25">
      <c r="A143" s="25">
        <v>29</v>
      </c>
      <c r="B143" s="67">
        <f t="array" ref="B143">INDEX(CV3SF,$A143,1)</f>
        <v>0</v>
      </c>
      <c r="C143" s="295"/>
      <c r="D143" s="296"/>
      <c r="E143" s="296"/>
      <c r="F143" s="26"/>
      <c r="G143" s="26"/>
      <c r="H143" s="26"/>
      <c r="I143" s="26"/>
      <c r="J143" s="26"/>
      <c r="K143" s="26"/>
      <c r="L143" s="26"/>
      <c r="M143" s="26"/>
      <c r="O143" s="67">
        <f t="array" ref="O143">INDEX(CV3CF,$A143,1)</f>
        <v>0</v>
      </c>
      <c r="P143" s="26"/>
      <c r="Q143" s="26"/>
      <c r="R143" s="26"/>
      <c r="S143" s="26"/>
      <c r="T143" s="26"/>
      <c r="U143" s="26"/>
      <c r="V143" s="26"/>
      <c r="W143" s="26"/>
      <c r="X143" s="26"/>
      <c r="Y143" s="26"/>
      <c r="Z143" s="26"/>
    </row>
    <row r="144" spans="1:26" x14ac:dyDescent="0.25">
      <c r="A144" s="25">
        <v>30</v>
      </c>
      <c r="B144" s="67">
        <f t="array" ref="B144">INDEX(CV3SF,$A144,1)</f>
        <v>0</v>
      </c>
      <c r="C144" s="295"/>
      <c r="D144" s="296"/>
      <c r="E144" s="296"/>
      <c r="F144" s="26"/>
      <c r="G144" s="26"/>
      <c r="H144" s="26"/>
      <c r="I144" s="26"/>
      <c r="J144" s="26"/>
      <c r="K144" s="26"/>
      <c r="L144" s="26"/>
      <c r="M144" s="26"/>
      <c r="O144" s="67">
        <f t="array" ref="O144">INDEX(CV3CF,$A144,1)</f>
        <v>0</v>
      </c>
      <c r="P144" s="26"/>
      <c r="Q144" s="26"/>
      <c r="R144" s="26"/>
      <c r="S144" s="26"/>
      <c r="T144" s="26"/>
      <c r="U144" s="26"/>
      <c r="V144" s="26"/>
      <c r="W144" s="26"/>
      <c r="X144" s="26"/>
      <c r="Y144" s="26"/>
      <c r="Z144" s="26"/>
    </row>
    <row r="145" spans="1:26" x14ac:dyDescent="0.25">
      <c r="A145" s="25">
        <v>31</v>
      </c>
      <c r="B145" s="67">
        <f t="array" ref="B145">INDEX(CV3SF,$A145,1)</f>
        <v>0</v>
      </c>
      <c r="C145" s="26"/>
      <c r="D145" s="26"/>
      <c r="E145" s="26"/>
      <c r="F145" s="26"/>
      <c r="G145" s="26"/>
      <c r="H145" s="26"/>
      <c r="I145" s="26"/>
      <c r="J145" s="26"/>
      <c r="K145" s="26"/>
      <c r="L145" s="26"/>
      <c r="M145" s="26"/>
      <c r="O145" s="67">
        <f t="array" ref="O145">INDEX(CV3CF,$A145,1)</f>
        <v>0</v>
      </c>
      <c r="P145" s="26"/>
      <c r="Q145" s="26"/>
      <c r="R145" s="26"/>
      <c r="S145" s="26"/>
      <c r="T145" s="26"/>
      <c r="U145" s="26"/>
      <c r="V145" s="26"/>
      <c r="W145" s="26"/>
      <c r="X145" s="26"/>
      <c r="Y145" s="26"/>
      <c r="Z145" s="26"/>
    </row>
    <row r="146" spans="1:26" x14ac:dyDescent="0.25">
      <c r="A146" s="25">
        <v>32</v>
      </c>
      <c r="B146" s="67">
        <f t="array" ref="B146">INDEX(CV3SF,$A146,1)</f>
        <v>0</v>
      </c>
      <c r="C146" s="26"/>
      <c r="D146" s="26"/>
      <c r="E146" s="26"/>
      <c r="F146" s="26"/>
      <c r="G146" s="26"/>
      <c r="H146" s="26"/>
      <c r="I146" s="26"/>
      <c r="J146" s="26"/>
      <c r="K146" s="26"/>
      <c r="L146" s="26"/>
      <c r="M146" s="26"/>
      <c r="O146" s="67">
        <f t="array" ref="O146">INDEX(CV3CF,$A146,1)</f>
        <v>0</v>
      </c>
      <c r="P146" s="26"/>
      <c r="Q146" s="26"/>
      <c r="R146" s="26"/>
      <c r="S146" s="26"/>
      <c r="T146" s="26"/>
      <c r="U146" s="26"/>
      <c r="V146" s="26"/>
      <c r="W146" s="26"/>
      <c r="X146" s="26"/>
      <c r="Y146" s="26"/>
      <c r="Z146" s="26"/>
    </row>
    <row r="147" spans="1:26" x14ac:dyDescent="0.25">
      <c r="A147" s="25">
        <v>33</v>
      </c>
      <c r="B147" s="67">
        <f t="array" ref="B147">INDEX(CV3SF,$A147,1)</f>
        <v>0</v>
      </c>
      <c r="C147" s="25"/>
      <c r="D147" s="25"/>
      <c r="E147" s="26"/>
      <c r="F147" s="25"/>
      <c r="G147" s="25"/>
      <c r="H147" s="25"/>
      <c r="I147" s="25"/>
      <c r="J147" s="25"/>
      <c r="K147" s="25"/>
      <c r="L147" s="25"/>
      <c r="M147" s="25"/>
      <c r="O147" s="67">
        <f t="array" ref="O147">INDEX(CV3CF,$A147,1)</f>
        <v>0</v>
      </c>
      <c r="P147" s="25"/>
      <c r="Q147" s="25"/>
      <c r="R147" s="26"/>
      <c r="S147" s="25"/>
      <c r="T147" s="25"/>
      <c r="U147" s="25"/>
      <c r="V147" s="25"/>
      <c r="W147" s="25"/>
      <c r="X147" s="25"/>
      <c r="Y147" s="25"/>
      <c r="Z147" s="25"/>
    </row>
    <row r="148" spans="1:26" x14ac:dyDescent="0.25">
      <c r="A148" s="25">
        <v>34</v>
      </c>
      <c r="B148" s="67">
        <f t="array" ref="B148">INDEX(CV3SF,$A148,1)</f>
        <v>0</v>
      </c>
      <c r="C148" s="25"/>
      <c r="D148" s="25"/>
      <c r="E148" s="26"/>
      <c r="F148" s="25"/>
      <c r="G148" s="25"/>
      <c r="H148" s="25"/>
      <c r="I148" s="25"/>
      <c r="J148" s="25"/>
      <c r="K148" s="25"/>
      <c r="L148" s="25"/>
      <c r="M148" s="25"/>
      <c r="O148" s="67">
        <f t="array" ref="O148">INDEX(CV3CF,$A148,1)</f>
        <v>0</v>
      </c>
      <c r="P148" s="25"/>
      <c r="Q148" s="25"/>
      <c r="R148" s="26"/>
      <c r="S148" s="25"/>
      <c r="T148" s="25"/>
      <c r="U148" s="25"/>
      <c r="V148" s="25"/>
      <c r="W148" s="25"/>
      <c r="X148" s="25"/>
      <c r="Y148" s="25"/>
      <c r="Z148" s="25"/>
    </row>
    <row r="149" spans="1:26" x14ac:dyDescent="0.25">
      <c r="A149" s="25">
        <v>35</v>
      </c>
      <c r="B149" s="67">
        <f t="array" ref="B149">INDEX(CV3SF,$A149,1)</f>
        <v>0</v>
      </c>
      <c r="C149" s="25"/>
      <c r="D149" s="25"/>
      <c r="E149" s="25"/>
      <c r="F149" s="25"/>
      <c r="G149" s="25"/>
      <c r="H149" s="25"/>
      <c r="I149" s="25"/>
      <c r="J149" s="25"/>
      <c r="K149" s="25"/>
      <c r="L149" s="25"/>
      <c r="M149" s="25"/>
      <c r="O149" s="67">
        <f t="array" ref="O149">INDEX(CV3CF,$A149,1)</f>
        <v>0</v>
      </c>
      <c r="P149" s="25"/>
      <c r="Q149" s="25"/>
      <c r="R149" s="25"/>
      <c r="S149" s="25"/>
      <c r="T149" s="25"/>
      <c r="U149" s="25"/>
      <c r="V149" s="25"/>
      <c r="W149" s="25"/>
      <c r="X149" s="25"/>
      <c r="Y149" s="25"/>
      <c r="Z149" s="25"/>
    </row>
    <row r="150" spans="1:26" x14ac:dyDescent="0.25">
      <c r="A150" s="25">
        <v>36</v>
      </c>
      <c r="B150" s="67">
        <f t="array" ref="B150">INDEX(CV3SF,$A150,1)</f>
        <v>0</v>
      </c>
      <c r="C150" s="25"/>
      <c r="D150" s="25"/>
      <c r="E150" s="25"/>
      <c r="F150" s="25"/>
      <c r="G150" s="25"/>
      <c r="H150" s="25"/>
      <c r="I150" s="25"/>
      <c r="J150" s="25"/>
      <c r="K150" s="25"/>
      <c r="L150" s="25"/>
      <c r="M150" s="25"/>
      <c r="O150" s="67">
        <f t="array" ref="O150">INDEX(CV3CF,$A150,1)</f>
        <v>0</v>
      </c>
      <c r="P150" s="25"/>
      <c r="Q150" s="25"/>
      <c r="R150" s="25"/>
      <c r="S150" s="25"/>
      <c r="T150" s="25"/>
      <c r="U150" s="25"/>
      <c r="V150" s="25"/>
      <c r="W150" s="25"/>
      <c r="X150" s="25"/>
      <c r="Y150" s="25"/>
      <c r="Z150" s="25"/>
    </row>
    <row r="151" spans="1:26" x14ac:dyDescent="0.25">
      <c r="A151" s="25">
        <v>37</v>
      </c>
      <c r="B151" s="67">
        <f t="array" ref="B151">INDEX(CV3SF,$A151,1)</f>
        <v>0</v>
      </c>
      <c r="C151" s="25"/>
      <c r="D151" s="25"/>
      <c r="E151" s="25"/>
      <c r="F151" s="25"/>
      <c r="G151" s="25"/>
      <c r="H151" s="25"/>
      <c r="I151" s="25"/>
      <c r="J151" s="25"/>
      <c r="K151" s="25"/>
      <c r="L151" s="25"/>
      <c r="M151" s="25"/>
      <c r="O151" s="67">
        <f t="array" ref="O151">INDEX(CV3CF,$A151,1)</f>
        <v>0</v>
      </c>
      <c r="P151" s="25"/>
      <c r="Q151" s="25"/>
      <c r="R151" s="25"/>
      <c r="S151" s="25"/>
      <c r="T151" s="25"/>
      <c r="U151" s="25"/>
      <c r="V151" s="25"/>
      <c r="W151" s="25"/>
      <c r="X151" s="25"/>
      <c r="Y151" s="25"/>
      <c r="Z151" s="25"/>
    </row>
    <row r="152" spans="1:26" x14ac:dyDescent="0.25">
      <c r="A152" s="25">
        <v>38</v>
      </c>
      <c r="B152" s="67">
        <f t="array" ref="B152">INDEX(CV3SF,$A152,1)</f>
        <v>0</v>
      </c>
      <c r="C152" s="25"/>
      <c r="D152" s="25"/>
      <c r="E152" s="25"/>
      <c r="F152" s="25"/>
      <c r="G152" s="25"/>
      <c r="H152" s="25"/>
      <c r="I152" s="25"/>
      <c r="J152" s="25"/>
      <c r="K152" s="25"/>
      <c r="L152" s="25"/>
      <c r="M152" s="25"/>
      <c r="O152" s="67">
        <f t="array" ref="O152">INDEX(CV3CF,$A152,1)</f>
        <v>0</v>
      </c>
      <c r="P152" s="25"/>
      <c r="Q152" s="25"/>
      <c r="R152" s="25"/>
      <c r="S152" s="25"/>
      <c r="T152" s="25"/>
      <c r="U152" s="25"/>
      <c r="V152" s="25"/>
      <c r="W152" s="25"/>
      <c r="X152" s="25"/>
      <c r="Y152" s="25"/>
      <c r="Z152" s="25"/>
    </row>
    <row r="153" spans="1:26" x14ac:dyDescent="0.25">
      <c r="A153" s="25">
        <v>39</v>
      </c>
      <c r="B153" s="67">
        <f t="array" ref="B153">INDEX(CV3SF,$A153,1)</f>
        <v>0</v>
      </c>
      <c r="C153" s="25"/>
      <c r="D153" s="25"/>
      <c r="E153" s="25"/>
      <c r="F153" s="25"/>
      <c r="G153" s="25"/>
      <c r="H153" s="25"/>
      <c r="I153" s="25"/>
      <c r="J153" s="25"/>
      <c r="K153" s="25"/>
      <c r="L153" s="25"/>
      <c r="M153" s="25"/>
      <c r="O153" s="67">
        <f t="array" ref="O153">INDEX(CV3CF,$A153,1)</f>
        <v>0</v>
      </c>
      <c r="P153" s="25"/>
      <c r="Q153" s="25"/>
      <c r="R153" s="25"/>
      <c r="S153" s="25"/>
      <c r="T153" s="25"/>
      <c r="U153" s="25"/>
      <c r="V153" s="25"/>
      <c r="W153" s="25"/>
      <c r="X153" s="25"/>
      <c r="Y153" s="25"/>
      <c r="Z153" s="25"/>
    </row>
    <row r="154" spans="1:26" x14ac:dyDescent="0.25">
      <c r="A154" s="25">
        <v>40</v>
      </c>
      <c r="B154" s="67">
        <f t="array" ref="B154">INDEX(CV3SF,$A154,1)</f>
        <v>0</v>
      </c>
      <c r="C154" s="25"/>
      <c r="D154" s="25"/>
      <c r="E154" s="25"/>
      <c r="F154" s="25"/>
      <c r="G154" s="25"/>
      <c r="H154" s="25"/>
      <c r="I154" s="25"/>
      <c r="J154" s="25"/>
      <c r="K154" s="25"/>
      <c r="L154" s="25"/>
      <c r="M154" s="25"/>
      <c r="O154" s="67">
        <f t="array" ref="O154">INDEX(CV3CF,$A154,1)</f>
        <v>0</v>
      </c>
      <c r="P154" s="25"/>
      <c r="Q154" s="25"/>
      <c r="R154" s="25"/>
      <c r="S154" s="25"/>
      <c r="T154" s="25"/>
      <c r="U154" s="25"/>
      <c r="V154" s="25"/>
      <c r="W154" s="25"/>
      <c r="X154" s="25"/>
      <c r="Y154" s="25"/>
      <c r="Z154" s="25"/>
    </row>
    <row r="155" spans="1:26" x14ac:dyDescent="0.25">
      <c r="A155" s="25">
        <v>41</v>
      </c>
      <c r="B155" s="67">
        <f t="array" ref="B155">INDEX(CV3SF,$A155,1)</f>
        <v>0</v>
      </c>
      <c r="C155" s="25"/>
      <c r="D155" s="25"/>
      <c r="E155" s="25"/>
      <c r="F155" s="25"/>
      <c r="G155" s="25"/>
      <c r="H155" s="25"/>
      <c r="I155" s="25"/>
      <c r="J155" s="25"/>
      <c r="K155" s="25"/>
      <c r="L155" s="25"/>
      <c r="M155" s="25"/>
      <c r="O155" s="67">
        <f t="array" ref="O155">INDEX(CV3CF,$A155,1)</f>
        <v>0</v>
      </c>
      <c r="P155" s="25"/>
      <c r="Q155" s="25"/>
      <c r="R155" s="25"/>
      <c r="S155" s="25"/>
      <c r="T155" s="25"/>
      <c r="U155" s="25"/>
      <c r="V155" s="25"/>
      <c r="W155" s="25"/>
      <c r="X155" s="25"/>
      <c r="Y155" s="25"/>
      <c r="Z155" s="25"/>
    </row>
    <row r="156" spans="1:26" x14ac:dyDescent="0.25">
      <c r="A156" s="25">
        <v>42</v>
      </c>
      <c r="B156" s="67">
        <f t="array" ref="B156">INDEX(CV3SF,$A156,1)</f>
        <v>0</v>
      </c>
      <c r="C156" s="25"/>
      <c r="D156" s="25"/>
      <c r="E156" s="25"/>
      <c r="F156" s="25"/>
      <c r="G156" s="25"/>
      <c r="H156" s="25"/>
      <c r="I156" s="25"/>
      <c r="J156" s="25"/>
      <c r="K156" s="25"/>
      <c r="L156" s="25"/>
      <c r="M156" s="25"/>
      <c r="O156" s="67">
        <f t="array" ref="O156">INDEX(CV3CF,$A156,1)</f>
        <v>0</v>
      </c>
      <c r="P156" s="25"/>
      <c r="Q156" s="25"/>
      <c r="R156" s="25"/>
      <c r="S156" s="25"/>
      <c r="T156" s="25"/>
      <c r="U156" s="25"/>
      <c r="V156" s="25"/>
      <c r="W156" s="25"/>
      <c r="X156" s="25"/>
      <c r="Y156" s="25"/>
      <c r="Z156" s="25"/>
    </row>
    <row r="157" spans="1:26" x14ac:dyDescent="0.25">
      <c r="A157" s="25">
        <v>43</v>
      </c>
      <c r="B157" s="67">
        <f t="array" ref="B157">INDEX(CV3SF,$A157,1)</f>
        <v>0</v>
      </c>
      <c r="C157" s="25"/>
      <c r="D157" s="25"/>
      <c r="E157" s="25"/>
      <c r="F157" s="25"/>
      <c r="G157" s="25"/>
      <c r="H157" s="25"/>
      <c r="I157" s="25"/>
      <c r="J157" s="25"/>
      <c r="K157" s="25"/>
      <c r="L157" s="25"/>
      <c r="M157" s="25"/>
      <c r="O157" s="67">
        <f t="array" ref="O157">INDEX(CV3CF,$A157,1)</f>
        <v>0</v>
      </c>
      <c r="P157" s="25"/>
      <c r="Q157" s="25"/>
      <c r="R157" s="25"/>
      <c r="S157" s="25"/>
      <c r="T157" s="25"/>
      <c r="U157" s="25"/>
      <c r="V157" s="25"/>
      <c r="W157" s="25"/>
      <c r="X157" s="25"/>
      <c r="Y157" s="25"/>
      <c r="Z157" s="25"/>
    </row>
    <row r="158" spans="1:26" x14ac:dyDescent="0.25">
      <c r="A158" s="25">
        <v>44</v>
      </c>
      <c r="B158" s="67">
        <f t="array" ref="B158">INDEX(CV3SF,$A158,1)</f>
        <v>0</v>
      </c>
      <c r="C158" s="25"/>
      <c r="D158" s="25"/>
      <c r="E158" s="25"/>
      <c r="F158" s="25"/>
      <c r="G158" s="25"/>
      <c r="H158" s="25"/>
      <c r="I158" s="25"/>
      <c r="J158" s="25"/>
      <c r="K158" s="25"/>
      <c r="L158" s="25"/>
      <c r="M158" s="25"/>
      <c r="O158" s="67">
        <f t="array" ref="O158">INDEX(CV3CF,$A158,1)</f>
        <v>0</v>
      </c>
      <c r="P158" s="25"/>
      <c r="Q158" s="25"/>
      <c r="R158" s="25"/>
      <c r="S158" s="25"/>
      <c r="T158" s="25"/>
      <c r="U158" s="25"/>
      <c r="V158" s="25"/>
      <c r="W158" s="25"/>
      <c r="X158" s="25"/>
      <c r="Y158" s="25"/>
      <c r="Z158" s="25"/>
    </row>
    <row r="159" spans="1:26" x14ac:dyDescent="0.25">
      <c r="A159" s="25">
        <v>45</v>
      </c>
      <c r="B159" s="67">
        <f t="array" ref="B159">INDEX(CV3SF,$A159,1)</f>
        <v>0</v>
      </c>
      <c r="C159" s="25"/>
      <c r="D159" s="25"/>
      <c r="E159" s="25"/>
      <c r="F159" s="25"/>
      <c r="G159" s="25"/>
      <c r="H159" s="25"/>
      <c r="I159" s="25"/>
      <c r="J159" s="25"/>
      <c r="K159" s="25"/>
      <c r="L159" s="25"/>
      <c r="M159" s="25"/>
      <c r="O159" s="67">
        <f t="array" ref="O159">INDEX(CV3CF,$A159,1)</f>
        <v>0</v>
      </c>
      <c r="P159" s="25"/>
      <c r="Q159" s="25"/>
      <c r="R159" s="25"/>
      <c r="S159" s="25"/>
      <c r="T159" s="25"/>
      <c r="U159" s="25"/>
      <c r="V159" s="25"/>
      <c r="W159" s="25"/>
      <c r="X159" s="25"/>
      <c r="Y159" s="25"/>
      <c r="Z159" s="25"/>
    </row>
    <row r="160" spans="1:26" x14ac:dyDescent="0.25">
      <c r="A160" s="25">
        <v>46</v>
      </c>
      <c r="B160" s="67">
        <f t="array" ref="B160">INDEX(CV3SF,$A160,1)</f>
        <v>0</v>
      </c>
      <c r="C160" s="25"/>
      <c r="D160" s="25"/>
      <c r="E160" s="25"/>
      <c r="F160" s="25"/>
      <c r="G160" s="25"/>
      <c r="H160" s="25"/>
      <c r="I160" s="25"/>
      <c r="J160" s="25"/>
      <c r="K160" s="25"/>
      <c r="L160" s="25"/>
      <c r="M160" s="25"/>
      <c r="O160" s="67">
        <f t="array" ref="O160">INDEX(CV3CF,$A160,1)</f>
        <v>0</v>
      </c>
      <c r="P160" s="25"/>
      <c r="Q160" s="25"/>
      <c r="R160" s="25"/>
      <c r="S160" s="25"/>
      <c r="T160" s="25"/>
      <c r="U160" s="25"/>
      <c r="V160" s="25"/>
      <c r="W160" s="25"/>
      <c r="X160" s="25"/>
      <c r="Y160" s="25"/>
      <c r="Z160" s="25"/>
    </row>
    <row r="161" spans="1:26" x14ac:dyDescent="0.25">
      <c r="A161" s="25">
        <v>47</v>
      </c>
      <c r="B161" s="67">
        <f t="array" ref="B161">INDEX(CV3SF,$A161,1)</f>
        <v>0</v>
      </c>
      <c r="C161" s="25"/>
      <c r="D161" s="25"/>
      <c r="E161" s="25"/>
      <c r="F161" s="25"/>
      <c r="G161" s="25"/>
      <c r="H161" s="25"/>
      <c r="I161" s="25"/>
      <c r="J161" s="25"/>
      <c r="K161" s="25"/>
      <c r="L161" s="25"/>
      <c r="M161" s="25"/>
      <c r="O161" s="67">
        <f t="array" ref="O161">INDEX(CV3CF,$A161,1)</f>
        <v>0</v>
      </c>
      <c r="P161" s="25"/>
      <c r="Q161" s="25"/>
      <c r="R161" s="25"/>
      <c r="S161" s="25"/>
      <c r="T161" s="25"/>
      <c r="U161" s="25"/>
      <c r="V161" s="25"/>
      <c r="W161" s="25"/>
      <c r="X161" s="25"/>
      <c r="Y161" s="25"/>
      <c r="Z161" s="25"/>
    </row>
    <row r="162" spans="1:26" x14ac:dyDescent="0.25">
      <c r="A162" s="25">
        <v>48</v>
      </c>
      <c r="B162" s="67">
        <f t="array" ref="B162">INDEX(CV3SF,$A162,1)</f>
        <v>0</v>
      </c>
      <c r="C162" s="25"/>
      <c r="D162" s="25"/>
      <c r="E162" s="25"/>
      <c r="F162" s="25"/>
      <c r="G162" s="25"/>
      <c r="H162" s="25"/>
      <c r="I162" s="25"/>
      <c r="J162" s="25"/>
      <c r="K162" s="25"/>
      <c r="L162" s="25"/>
      <c r="M162" s="25"/>
      <c r="O162" s="67">
        <f t="array" ref="O162">INDEX(CV3CF,$A162,1)</f>
        <v>0</v>
      </c>
      <c r="P162" s="25"/>
      <c r="Q162" s="25"/>
      <c r="R162" s="25"/>
      <c r="S162" s="25"/>
      <c r="T162" s="25"/>
      <c r="U162" s="25"/>
      <c r="V162" s="25"/>
      <c r="W162" s="25"/>
      <c r="X162" s="25"/>
      <c r="Y162" s="25"/>
      <c r="Z162" s="25"/>
    </row>
    <row r="163" spans="1:26" x14ac:dyDescent="0.25">
      <c r="A163" s="25">
        <v>49</v>
      </c>
      <c r="B163" s="67">
        <f t="array" ref="B163">INDEX(CV3SF,$A163,1)</f>
        <v>0</v>
      </c>
      <c r="C163" s="25"/>
      <c r="D163" s="25"/>
      <c r="E163" s="25"/>
      <c r="F163" s="25"/>
      <c r="G163" s="25"/>
      <c r="H163" s="25"/>
      <c r="I163" s="25"/>
      <c r="J163" s="25"/>
      <c r="K163" s="25"/>
      <c r="L163" s="25"/>
      <c r="M163" s="25"/>
      <c r="O163" s="67">
        <f t="array" ref="O163">INDEX(CV3CF,$A163,1)</f>
        <v>0</v>
      </c>
      <c r="P163" s="25"/>
      <c r="Q163" s="25"/>
      <c r="R163" s="25"/>
      <c r="S163" s="25"/>
      <c r="T163" s="25"/>
      <c r="U163" s="25"/>
      <c r="V163" s="25"/>
      <c r="W163" s="25"/>
      <c r="X163" s="25"/>
      <c r="Y163" s="25"/>
      <c r="Z163" s="25"/>
    </row>
    <row r="164" spans="1:26" x14ac:dyDescent="0.25">
      <c r="A164" s="25">
        <v>50</v>
      </c>
      <c r="B164" s="67">
        <f t="array" ref="B164">INDEX(CV3SF,$A164,1)</f>
        <v>0</v>
      </c>
      <c r="C164" s="25"/>
      <c r="D164" s="25"/>
      <c r="E164" s="25"/>
      <c r="F164" s="25"/>
      <c r="G164" s="25"/>
      <c r="H164" s="25"/>
      <c r="I164" s="25"/>
      <c r="J164" s="25"/>
      <c r="K164" s="25"/>
      <c r="L164" s="25"/>
      <c r="M164" s="25"/>
      <c r="O164" s="67">
        <f t="array" ref="O164">INDEX(CV3CF,$A164,1)</f>
        <v>0</v>
      </c>
      <c r="P164" s="25"/>
      <c r="Q164" s="25"/>
      <c r="R164" s="25"/>
      <c r="S164" s="25"/>
      <c r="T164" s="25"/>
      <c r="U164" s="25"/>
      <c r="V164" s="25"/>
      <c r="W164" s="25"/>
      <c r="X164" s="25"/>
      <c r="Y164" s="25"/>
      <c r="Z164" s="25"/>
    </row>
    <row r="165" spans="1:26" x14ac:dyDescent="0.25">
      <c r="B165" s="15"/>
      <c r="C165" s="2"/>
      <c r="D165" s="2"/>
      <c r="E165" s="2"/>
      <c r="F165" s="2"/>
      <c r="G165" s="2"/>
      <c r="H165" s="2"/>
      <c r="I165" s="2"/>
      <c r="J165" s="2"/>
      <c r="K165" s="2"/>
      <c r="L165" s="2"/>
      <c r="O165" s="15"/>
      <c r="P165" s="2"/>
      <c r="Q165" s="2"/>
      <c r="R165" s="2"/>
      <c r="S165" s="2"/>
      <c r="T165" s="2"/>
      <c r="U165" s="2"/>
      <c r="V165" s="2"/>
      <c r="W165" s="2"/>
      <c r="X165" s="2"/>
      <c r="Y165" s="2"/>
    </row>
    <row r="168" spans="1:26" x14ac:dyDescent="0.25">
      <c r="B168" s="83" t="str">
        <f>Fechas!$C$169</f>
        <v>4º ÉPOCA: CICLOS CORTOS SIN FUNGICIDA</v>
      </c>
      <c r="C168" s="54"/>
      <c r="D168" s="54"/>
      <c r="E168" s="54"/>
      <c r="F168" s="54"/>
      <c r="G168" s="54"/>
      <c r="H168" s="54"/>
      <c r="I168" s="54"/>
      <c r="J168" s="54"/>
      <c r="K168" s="54"/>
      <c r="L168" s="54"/>
      <c r="M168" s="84"/>
      <c r="O168" s="85" t="str">
        <f>Fechas!$K$169</f>
        <v>4º ÉPOCA: CICLOS CORTOS CON FUNGICIDA</v>
      </c>
      <c r="P168" s="58"/>
      <c r="Q168" s="58"/>
      <c r="R168" s="58"/>
      <c r="S168" s="58"/>
      <c r="T168" s="58"/>
      <c r="U168" s="58"/>
      <c r="V168" s="58"/>
      <c r="W168" s="58"/>
      <c r="X168" s="58"/>
      <c r="Y168" s="58"/>
      <c r="Z168" s="86"/>
    </row>
    <row r="169" spans="1:26" ht="30" customHeight="1" x14ac:dyDescent="0.25">
      <c r="B169" s="24" t="str">
        <f t="shared" ref="B169:L169" si="4">B$5</f>
        <v>Cultivar</v>
      </c>
      <c r="C169" s="24" t="str">
        <f t="shared" si="4"/>
        <v>Roya de la hoja</v>
      </c>
      <c r="D169" s="24" t="str">
        <f t="shared" si="4"/>
        <v>Roya del tallo</v>
      </c>
      <c r="E169" s="24" t="str">
        <f t="shared" si="4"/>
        <v>Roya estriada</v>
      </c>
      <c r="F169" s="24" t="str">
        <f t="shared" si="4"/>
        <v>Septoriosis de la hoja</v>
      </c>
      <c r="G169" s="24" t="str">
        <f t="shared" si="4"/>
        <v>Mancha amarilla</v>
      </c>
      <c r="H169" s="24" t="str">
        <f t="shared" si="4"/>
        <v>Fusariosis de la espiga</v>
      </c>
      <c r="I169" s="24" t="str">
        <f t="shared" si="4"/>
        <v>Tizón bacteriano</v>
      </c>
      <c r="J169" s="24" t="str">
        <f t="shared" si="4"/>
        <v>Estría bacteriana</v>
      </c>
      <c r="K169" s="24" t="str">
        <f t="shared" si="4"/>
        <v>Oidio</v>
      </c>
      <c r="L169" s="24" t="str">
        <f t="shared" si="4"/>
        <v>Plagas</v>
      </c>
      <c r="M169" s="24" t="s">
        <v>182</v>
      </c>
      <c r="O169" s="24" t="str">
        <f t="shared" ref="O169:Y169" si="5">O$5</f>
        <v>Cultivar</v>
      </c>
      <c r="P169" s="24" t="str">
        <f t="shared" si="5"/>
        <v>Roya de la hoja</v>
      </c>
      <c r="Q169" s="24" t="str">
        <f t="shared" si="5"/>
        <v>Roya del tallo</v>
      </c>
      <c r="R169" s="24" t="str">
        <f t="shared" si="5"/>
        <v>Roya estriada</v>
      </c>
      <c r="S169" s="24" t="str">
        <f t="shared" si="5"/>
        <v>Septoriosis de la hoja</v>
      </c>
      <c r="T169" s="24" t="str">
        <f t="shared" si="5"/>
        <v>Mancha amarilla</v>
      </c>
      <c r="U169" s="24" t="str">
        <f t="shared" si="5"/>
        <v>Fusariosis de la espiga</v>
      </c>
      <c r="V169" s="24" t="str">
        <f t="shared" si="5"/>
        <v>Tizón bacteriano</v>
      </c>
      <c r="W169" s="24" t="str">
        <f t="shared" si="5"/>
        <v>Estría bacteriana</v>
      </c>
      <c r="X169" s="24" t="str">
        <f t="shared" si="5"/>
        <v>Oidio</v>
      </c>
      <c r="Y169" s="24" t="str">
        <f t="shared" si="5"/>
        <v>Plagas</v>
      </c>
      <c r="Z169" s="24" t="s">
        <v>182</v>
      </c>
    </row>
    <row r="170" spans="1:26" x14ac:dyDescent="0.25">
      <c r="A170" s="25">
        <v>1</v>
      </c>
      <c r="B170" s="67" t="str">
        <f t="array" ref="B170">INDEX(CV4SF,$A170,1)</f>
        <v>ACA 460</v>
      </c>
      <c r="C170" s="292"/>
      <c r="D170" s="297"/>
      <c r="E170" s="297"/>
      <c r="F170" s="24"/>
      <c r="G170" s="24"/>
      <c r="H170" s="24"/>
      <c r="I170" s="24"/>
      <c r="J170" s="24"/>
      <c r="K170" s="24"/>
      <c r="L170" s="24"/>
      <c r="M170" s="26"/>
      <c r="O170" s="67" t="str">
        <f t="array" ref="O170">INDEX(CV4CF,$A170,1)</f>
        <v>ACA 460</v>
      </c>
      <c r="P170" s="24"/>
      <c r="Q170" s="24"/>
      <c r="R170" s="24"/>
      <c r="S170" s="24"/>
      <c r="T170" s="24"/>
      <c r="U170" s="24"/>
      <c r="V170" s="24"/>
      <c r="W170" s="24"/>
      <c r="X170" s="24"/>
      <c r="Y170" s="24"/>
      <c r="Z170" s="26"/>
    </row>
    <row r="171" spans="1:26" x14ac:dyDescent="0.25">
      <c r="A171" s="25">
        <v>2</v>
      </c>
      <c r="B171" s="67" t="str">
        <f t="array" ref="B171">INDEX(CV4SF,$A171,1)</f>
        <v>ACA 915</v>
      </c>
      <c r="C171" s="298"/>
      <c r="D171" s="293"/>
      <c r="E171" s="293"/>
      <c r="F171" s="26"/>
      <c r="G171" s="26"/>
      <c r="H171" s="26"/>
      <c r="I171" s="26"/>
      <c r="J171" s="24"/>
      <c r="K171" s="24"/>
      <c r="L171" s="24"/>
      <c r="M171" s="26"/>
      <c r="O171" s="67" t="str">
        <f t="array" ref="O171">INDEX(CV4CF,$A171,1)</f>
        <v>ACA 915</v>
      </c>
      <c r="P171" s="26"/>
      <c r="Q171" s="26"/>
      <c r="R171" s="26"/>
      <c r="S171" s="26"/>
      <c r="T171" s="26"/>
      <c r="U171" s="26"/>
      <c r="V171" s="26"/>
      <c r="W171" s="24"/>
      <c r="X171" s="24"/>
      <c r="Y171" s="24"/>
      <c r="Z171" s="26"/>
    </row>
    <row r="172" spans="1:26" x14ac:dyDescent="0.25">
      <c r="A172" s="25">
        <v>3</v>
      </c>
      <c r="B172" s="67" t="str">
        <f t="array" ref="B172">INDEX(CV4SF,$A172,1)</f>
        <v>ACA 916</v>
      </c>
      <c r="C172" s="298"/>
      <c r="D172" s="293"/>
      <c r="E172" s="293"/>
      <c r="F172" s="26"/>
      <c r="G172" s="26"/>
      <c r="H172" s="26"/>
      <c r="I172" s="26"/>
      <c r="J172" s="24"/>
      <c r="K172" s="24"/>
      <c r="L172" s="24"/>
      <c r="M172" s="26"/>
      <c r="O172" s="67" t="str">
        <f t="array" ref="O172">INDEX(CV4CF,$A172,1)</f>
        <v>ACA 916</v>
      </c>
      <c r="P172" s="26"/>
      <c r="Q172" s="26"/>
      <c r="R172" s="26"/>
      <c r="S172" s="26"/>
      <c r="T172" s="26"/>
      <c r="U172" s="26"/>
      <c r="V172" s="26"/>
      <c r="W172" s="24"/>
      <c r="X172" s="24"/>
      <c r="Y172" s="24"/>
      <c r="Z172" s="26"/>
    </row>
    <row r="173" spans="1:26" x14ac:dyDescent="0.25">
      <c r="A173" s="25">
        <v>4</v>
      </c>
      <c r="B173" s="67" t="str">
        <f t="array" ref="B173">INDEX(CV4SF,$A173,1)</f>
        <v>ACA 917</v>
      </c>
      <c r="C173" s="298"/>
      <c r="D173" s="293"/>
      <c r="E173" s="293"/>
      <c r="F173" s="26"/>
      <c r="G173" s="26"/>
      <c r="H173" s="26"/>
      <c r="I173" s="26"/>
      <c r="J173" s="24"/>
      <c r="K173" s="24"/>
      <c r="L173" s="24"/>
      <c r="M173" s="26"/>
      <c r="O173" s="67" t="str">
        <f t="array" ref="O173">INDEX(CV4CF,$A173,1)</f>
        <v>ACA 917</v>
      </c>
      <c r="P173" s="26"/>
      <c r="Q173" s="26"/>
      <c r="R173" s="26"/>
      <c r="S173" s="26"/>
      <c r="T173" s="26"/>
      <c r="U173" s="26"/>
      <c r="V173" s="26"/>
      <c r="W173" s="24"/>
      <c r="X173" s="24"/>
      <c r="Y173" s="24"/>
      <c r="Z173" s="26"/>
    </row>
    <row r="174" spans="1:26" x14ac:dyDescent="0.25">
      <c r="A174" s="25">
        <v>5</v>
      </c>
      <c r="B174" s="67" t="str">
        <f t="array" ref="B174">INDEX(CV4SF,$A174,1)</f>
        <v>ACA 920</v>
      </c>
      <c r="C174" s="298"/>
      <c r="D174" s="293"/>
      <c r="E174" s="293"/>
      <c r="F174" s="26"/>
      <c r="G174" s="26"/>
      <c r="H174" s="26"/>
      <c r="I174" s="26"/>
      <c r="J174" s="24"/>
      <c r="K174" s="24"/>
      <c r="L174" s="24"/>
      <c r="M174" s="26"/>
      <c r="O174" s="67" t="str">
        <f t="array" ref="O174">INDEX(CV4CF,$A174,1)</f>
        <v>ACA 920</v>
      </c>
      <c r="P174" s="26"/>
      <c r="Q174" s="26"/>
      <c r="R174" s="26"/>
      <c r="S174" s="26"/>
      <c r="T174" s="26"/>
      <c r="U174" s="26"/>
      <c r="V174" s="26"/>
      <c r="W174" s="24"/>
      <c r="X174" s="24"/>
      <c r="Y174" s="24"/>
      <c r="Z174" s="26"/>
    </row>
    <row r="175" spans="1:26" x14ac:dyDescent="0.25">
      <c r="A175" s="25">
        <v>6</v>
      </c>
      <c r="B175" s="67" t="str">
        <f t="array" ref="B175">INDEX(CV4SF,$A175,1)</f>
        <v>BAGUETTE 450</v>
      </c>
      <c r="C175" s="298"/>
      <c r="D175" s="293"/>
      <c r="E175" s="293"/>
      <c r="F175" s="26"/>
      <c r="G175" s="26"/>
      <c r="H175" s="26"/>
      <c r="I175" s="26"/>
      <c r="J175" s="24"/>
      <c r="K175" s="24"/>
      <c r="L175" s="24"/>
      <c r="M175" s="26"/>
      <c r="O175" s="67" t="str">
        <f t="array" ref="O175">INDEX(CV4CF,$A175,1)</f>
        <v>BAGUETTE 450</v>
      </c>
      <c r="P175" s="26"/>
      <c r="Q175" s="26"/>
      <c r="R175" s="26"/>
      <c r="S175" s="26"/>
      <c r="T175" s="26"/>
      <c r="U175" s="26"/>
      <c r="V175" s="26"/>
      <c r="W175" s="24"/>
      <c r="X175" s="24"/>
      <c r="Y175" s="24"/>
      <c r="Z175" s="26"/>
    </row>
    <row r="176" spans="1:26" x14ac:dyDescent="0.25">
      <c r="A176" s="25">
        <v>7</v>
      </c>
      <c r="B176" s="67" t="str">
        <f t="array" ref="B176">INDEX(CV4SF,$A176,1)</f>
        <v>BAGUETTE 550</v>
      </c>
      <c r="C176" s="298"/>
      <c r="D176" s="293"/>
      <c r="E176" s="293"/>
      <c r="F176" s="26"/>
      <c r="G176" s="26"/>
      <c r="H176" s="26"/>
      <c r="I176" s="26"/>
      <c r="J176" s="24"/>
      <c r="K176" s="24"/>
      <c r="L176" s="24"/>
      <c r="M176" s="26"/>
      <c r="O176" s="67" t="str">
        <f t="array" ref="O176">INDEX(CV4CF,$A176,1)</f>
        <v>BAGUETTE 550</v>
      </c>
      <c r="P176" s="26"/>
      <c r="Q176" s="26"/>
      <c r="R176" s="26"/>
      <c r="S176" s="26"/>
      <c r="T176" s="26"/>
      <c r="U176" s="26"/>
      <c r="V176" s="26"/>
      <c r="W176" s="24"/>
      <c r="X176" s="24"/>
      <c r="Y176" s="24"/>
      <c r="Z176" s="26"/>
    </row>
    <row r="177" spans="1:26" x14ac:dyDescent="0.25">
      <c r="A177" s="25">
        <v>8</v>
      </c>
      <c r="B177" s="67" t="str">
        <f t="array" ref="B177">INDEX(CV4SF,$A177,1)</f>
        <v>BIOCERES 1008</v>
      </c>
      <c r="C177" s="298"/>
      <c r="D177" s="293"/>
      <c r="E177" s="293"/>
      <c r="F177" s="26"/>
      <c r="G177" s="26"/>
      <c r="H177" s="26"/>
      <c r="I177" s="26"/>
      <c r="J177" s="24"/>
      <c r="K177" s="24"/>
      <c r="L177" s="24"/>
      <c r="M177" s="26"/>
      <c r="O177" s="67" t="str">
        <f t="array" ref="O177">INDEX(CV4CF,$A177,1)</f>
        <v>BIOCERES 1008</v>
      </c>
      <c r="P177" s="26"/>
      <c r="Q177" s="26"/>
      <c r="R177" s="26"/>
      <c r="S177" s="26"/>
      <c r="T177" s="26"/>
      <c r="U177" s="26"/>
      <c r="V177" s="26"/>
      <c r="W177" s="24"/>
      <c r="X177" s="24"/>
      <c r="Y177" s="24"/>
      <c r="Z177" s="26"/>
    </row>
    <row r="178" spans="1:26" x14ac:dyDescent="0.25">
      <c r="A178" s="25">
        <v>9</v>
      </c>
      <c r="B178" s="67" t="str">
        <f t="array" ref="B178">INDEX(CV4SF,$A178,1)</f>
        <v>Biointa 1006</v>
      </c>
      <c r="C178" s="298"/>
      <c r="D178" s="293"/>
      <c r="E178" s="293"/>
      <c r="F178" s="26"/>
      <c r="G178" s="26"/>
      <c r="H178" s="26"/>
      <c r="I178" s="26"/>
      <c r="J178" s="24"/>
      <c r="K178" s="24"/>
      <c r="L178" s="24"/>
      <c r="M178" s="26"/>
      <c r="O178" s="67" t="str">
        <f t="array" ref="O178">INDEX(CV4CF,$A178,1)</f>
        <v>Biointa 1006</v>
      </c>
      <c r="P178" s="26"/>
      <c r="Q178" s="26"/>
      <c r="R178" s="26"/>
      <c r="S178" s="26"/>
      <c r="T178" s="26"/>
      <c r="U178" s="26"/>
      <c r="V178" s="26"/>
      <c r="W178" s="24"/>
      <c r="X178" s="24"/>
      <c r="Y178" s="24"/>
      <c r="Z178" s="26"/>
    </row>
    <row r="179" spans="1:26" x14ac:dyDescent="0.25">
      <c r="A179" s="25">
        <v>10</v>
      </c>
      <c r="B179" s="67" t="str">
        <f t="array" ref="B179">INDEX(CV4SF,$A179,1)</f>
        <v>Buck Fulgor</v>
      </c>
      <c r="C179" s="298"/>
      <c r="D179" s="293"/>
      <c r="E179" s="293"/>
      <c r="F179" s="26"/>
      <c r="G179" s="26"/>
      <c r="H179" s="26"/>
      <c r="I179" s="26"/>
      <c r="J179" s="24"/>
      <c r="K179" s="24"/>
      <c r="L179" s="24"/>
      <c r="M179" s="26"/>
      <c r="O179" s="67" t="str">
        <f t="array" ref="O179">INDEX(CV4CF,$A179,1)</f>
        <v>Buck Fulgor</v>
      </c>
      <c r="P179" s="26"/>
      <c r="Q179" s="26"/>
      <c r="R179" s="26"/>
      <c r="S179" s="26"/>
      <c r="T179" s="26"/>
      <c r="U179" s="26"/>
      <c r="V179" s="26"/>
      <c r="W179" s="24"/>
      <c r="X179" s="24"/>
      <c r="Y179" s="24"/>
      <c r="Z179" s="26"/>
    </row>
    <row r="180" spans="1:26" x14ac:dyDescent="0.25">
      <c r="A180" s="25">
        <v>11</v>
      </c>
      <c r="B180" s="67" t="str">
        <f t="array" ref="B180">INDEX(CV4SF,$A180,1)</f>
        <v>Buck Mutisia</v>
      </c>
      <c r="C180" s="298"/>
      <c r="D180" s="293"/>
      <c r="E180" s="293"/>
      <c r="F180" s="26"/>
      <c r="G180" s="26"/>
      <c r="H180" s="26"/>
      <c r="I180" s="26"/>
      <c r="J180" s="24"/>
      <c r="K180" s="24"/>
      <c r="L180" s="24"/>
      <c r="M180" s="26"/>
      <c r="O180" s="67" t="str">
        <f t="array" ref="O180">INDEX(CV4CF,$A180,1)</f>
        <v>Buck Mutisia</v>
      </c>
      <c r="P180" s="26"/>
      <c r="Q180" s="26"/>
      <c r="R180" s="26"/>
      <c r="S180" s="26"/>
      <c r="T180" s="26"/>
      <c r="U180" s="26"/>
      <c r="V180" s="26"/>
      <c r="W180" s="24"/>
      <c r="X180" s="24"/>
      <c r="Y180" s="24"/>
      <c r="Z180" s="26"/>
    </row>
    <row r="181" spans="1:26" x14ac:dyDescent="0.25">
      <c r="A181" s="25">
        <v>12</v>
      </c>
      <c r="B181" s="67" t="str">
        <f t="array" ref="B181">INDEX(CV4SF,$A181,1)</f>
        <v>Buck Saeta</v>
      </c>
      <c r="C181" s="298"/>
      <c r="D181" s="293"/>
      <c r="E181" s="293"/>
      <c r="F181" s="26"/>
      <c r="G181" s="26"/>
      <c r="H181" s="26"/>
      <c r="I181" s="26"/>
      <c r="J181" s="24"/>
      <c r="K181" s="24"/>
      <c r="L181" s="24"/>
      <c r="M181" s="26"/>
      <c r="O181" s="67" t="str">
        <f t="array" ref="O181">INDEX(CV4CF,$A181,1)</f>
        <v>Buck Saeta</v>
      </c>
      <c r="P181" s="26"/>
      <c r="Q181" s="26"/>
      <c r="R181" s="26"/>
      <c r="S181" s="26"/>
      <c r="T181" s="26"/>
      <c r="U181" s="26"/>
      <c r="V181" s="26"/>
      <c r="W181" s="24"/>
      <c r="X181" s="24"/>
      <c r="Y181" s="24"/>
      <c r="Z181" s="26"/>
    </row>
    <row r="182" spans="1:26" x14ac:dyDescent="0.25">
      <c r="A182" s="25">
        <v>13</v>
      </c>
      <c r="B182" s="67" t="str">
        <f t="array" ref="B182">INDEX(CV4SF,$A182,1)</f>
        <v xml:space="preserve"> ALERCE</v>
      </c>
      <c r="C182" s="298"/>
      <c r="D182" s="293"/>
      <c r="E182" s="293"/>
      <c r="F182" s="26"/>
      <c r="G182" s="26"/>
      <c r="H182" s="26"/>
      <c r="I182" s="26"/>
      <c r="J182" s="24"/>
      <c r="K182" s="24"/>
      <c r="L182" s="24"/>
      <c r="M182" s="26"/>
      <c r="O182" s="67" t="str">
        <f t="array" ref="O182">INDEX(CV4CF,$A182,1)</f>
        <v xml:space="preserve"> ALERCE</v>
      </c>
      <c r="P182" s="26"/>
      <c r="Q182" s="26"/>
      <c r="R182" s="26"/>
      <c r="S182" s="26"/>
      <c r="T182" s="26"/>
      <c r="U182" s="26"/>
      <c r="V182" s="26"/>
      <c r="W182" s="24"/>
      <c r="X182" s="24"/>
      <c r="Y182" s="24"/>
      <c r="Z182" s="26"/>
    </row>
    <row r="183" spans="1:26" x14ac:dyDescent="0.25">
      <c r="A183" s="25">
        <v>14</v>
      </c>
      <c r="B183" s="67" t="str">
        <f t="array" ref="B183">INDEX(CV4SF,$A183,1)</f>
        <v xml:space="preserve"> CEIBO</v>
      </c>
      <c r="C183" s="298"/>
      <c r="D183" s="293"/>
      <c r="E183" s="293"/>
      <c r="F183" s="26"/>
      <c r="G183" s="26"/>
      <c r="H183" s="26"/>
      <c r="I183" s="26"/>
      <c r="J183" s="24"/>
      <c r="K183" s="24"/>
      <c r="L183" s="24"/>
      <c r="M183" s="26"/>
      <c r="O183" s="67" t="str">
        <f t="array" ref="O183">INDEX(CV4CF,$A183,1)</f>
        <v xml:space="preserve"> CEIBO</v>
      </c>
      <c r="P183" s="26"/>
      <c r="Q183" s="26"/>
      <c r="R183" s="26"/>
      <c r="S183" s="26"/>
      <c r="T183" s="26"/>
      <c r="U183" s="26"/>
      <c r="V183" s="26"/>
      <c r="W183" s="24"/>
      <c r="X183" s="24"/>
      <c r="Y183" s="24"/>
      <c r="Z183" s="26"/>
    </row>
    <row r="184" spans="1:26" x14ac:dyDescent="0.25">
      <c r="A184" s="25">
        <v>15</v>
      </c>
      <c r="B184" s="67" t="str">
        <f t="array" ref="B184">INDEX(CV4SF,$A184,1)</f>
        <v xml:space="preserve"> HORNERO</v>
      </c>
      <c r="C184" s="298"/>
      <c r="D184" s="293"/>
      <c r="E184" s="293"/>
      <c r="F184" s="26"/>
      <c r="G184" s="26"/>
      <c r="H184" s="26"/>
      <c r="I184" s="26"/>
      <c r="J184" s="24"/>
      <c r="K184" s="24"/>
      <c r="L184" s="24"/>
      <c r="M184" s="26"/>
      <c r="O184" s="67" t="str">
        <f t="array" ref="O184">INDEX(CV4CF,$A184,1)</f>
        <v xml:space="preserve"> HORNERO</v>
      </c>
      <c r="P184" s="26"/>
      <c r="Q184" s="26"/>
      <c r="R184" s="26"/>
      <c r="S184" s="26"/>
      <c r="T184" s="26"/>
      <c r="U184" s="26"/>
      <c r="V184" s="26"/>
      <c r="W184" s="24"/>
      <c r="X184" s="24"/>
      <c r="Y184" s="24"/>
      <c r="Z184" s="26"/>
    </row>
    <row r="185" spans="1:26" x14ac:dyDescent="0.25">
      <c r="A185" s="25">
        <v>16</v>
      </c>
      <c r="B185" s="67" t="str">
        <f t="array" ref="B185">INDEX(CV4SF,$A185,1)</f>
        <v xml:space="preserve"> MAITEN</v>
      </c>
      <c r="C185" s="298"/>
      <c r="D185" s="293"/>
      <c r="E185" s="293"/>
      <c r="F185" s="26"/>
      <c r="G185" s="26"/>
      <c r="H185" s="26"/>
      <c r="I185" s="26"/>
      <c r="J185" s="24"/>
      <c r="K185" s="24"/>
      <c r="L185" s="24"/>
      <c r="M185" s="26"/>
      <c r="O185" s="67" t="str">
        <f t="array" ref="O185">INDEX(CV4CF,$A185,1)</f>
        <v xml:space="preserve"> MAITEN</v>
      </c>
      <c r="P185" s="26"/>
      <c r="Q185" s="26"/>
      <c r="R185" s="26"/>
      <c r="S185" s="26"/>
      <c r="T185" s="26"/>
      <c r="U185" s="26"/>
      <c r="V185" s="26"/>
      <c r="W185" s="24"/>
      <c r="X185" s="24"/>
      <c r="Y185" s="24"/>
      <c r="Z185" s="26"/>
    </row>
    <row r="186" spans="1:26" x14ac:dyDescent="0.25">
      <c r="A186" s="25">
        <v>17</v>
      </c>
      <c r="B186" s="67" t="str">
        <f t="array" ref="B186">INDEX(CV4SF,$A186,1)</f>
        <v xml:space="preserve"> TBIO AUDAZ</v>
      </c>
      <c r="C186" s="298"/>
      <c r="D186" s="293"/>
      <c r="E186" s="293"/>
      <c r="F186" s="26"/>
      <c r="G186" s="26"/>
      <c r="H186" s="26"/>
      <c r="I186" s="26"/>
      <c r="J186" s="24"/>
      <c r="K186" s="24"/>
      <c r="L186" s="24"/>
      <c r="M186" s="26"/>
      <c r="O186" s="67" t="str">
        <f t="array" ref="O186">INDEX(CV4CF,$A186,1)</f>
        <v xml:space="preserve"> TBIO AUDAZ</v>
      </c>
      <c r="P186" s="26"/>
      <c r="Q186" s="26"/>
      <c r="R186" s="26"/>
      <c r="S186" s="26"/>
      <c r="T186" s="26"/>
      <c r="U186" s="26"/>
      <c r="V186" s="26"/>
      <c r="W186" s="24"/>
      <c r="X186" s="24"/>
      <c r="Y186" s="24"/>
      <c r="Z186" s="26"/>
    </row>
    <row r="187" spans="1:26" x14ac:dyDescent="0.25">
      <c r="A187" s="25">
        <v>18</v>
      </c>
      <c r="B187" s="67" t="str">
        <f t="array" ref="B187">INDEX(CV4SF,$A187,1)</f>
        <v xml:space="preserve"> TORDO</v>
      </c>
      <c r="C187" s="298"/>
      <c r="D187" s="293"/>
      <c r="E187" s="293"/>
      <c r="F187" s="26"/>
      <c r="G187" s="26"/>
      <c r="H187" s="26"/>
      <c r="I187" s="26"/>
      <c r="J187" s="24"/>
      <c r="K187" s="24"/>
      <c r="L187" s="24"/>
      <c r="M187" s="26"/>
      <c r="O187" s="67" t="str">
        <f t="array" ref="O187">INDEX(CV4CF,$A187,1)</f>
        <v xml:space="preserve"> TORDO</v>
      </c>
      <c r="P187" s="26"/>
      <c r="Q187" s="26"/>
      <c r="R187" s="26"/>
      <c r="S187" s="26"/>
      <c r="T187" s="26"/>
      <c r="U187" s="26"/>
      <c r="V187" s="26"/>
      <c r="W187" s="24"/>
      <c r="X187" s="24"/>
      <c r="Y187" s="24"/>
      <c r="Z187" s="26"/>
    </row>
    <row r="188" spans="1:26" x14ac:dyDescent="0.25">
      <c r="A188" s="25">
        <v>19</v>
      </c>
      <c r="B188" s="67" t="str">
        <f t="array" ref="B188">INDEX(CV4SF,$A188,1)</f>
        <v>GINGKO</v>
      </c>
      <c r="C188" s="298"/>
      <c r="D188" s="293"/>
      <c r="E188" s="293"/>
      <c r="F188" s="26"/>
      <c r="G188" s="26"/>
      <c r="H188" s="26"/>
      <c r="I188" s="26"/>
      <c r="J188" s="24"/>
      <c r="K188" s="24"/>
      <c r="L188" s="24"/>
      <c r="M188" s="26"/>
      <c r="O188" s="67" t="str">
        <f t="array" ref="O188">INDEX(CV4CF,$A188,1)</f>
        <v>GINGKO</v>
      </c>
      <c r="P188" s="26"/>
      <c r="Q188" s="26"/>
      <c r="R188" s="26"/>
      <c r="S188" s="26"/>
      <c r="T188" s="26"/>
      <c r="U188" s="26"/>
      <c r="V188" s="26"/>
      <c r="W188" s="24"/>
      <c r="X188" s="24"/>
      <c r="Y188" s="24"/>
      <c r="Z188" s="26"/>
    </row>
    <row r="189" spans="1:26" x14ac:dyDescent="0.25">
      <c r="A189" s="25">
        <v>20</v>
      </c>
      <c r="B189" s="67" t="str">
        <f t="array" ref="B189">INDEX(CV4SF,$A189,1)</f>
        <v>Klein Nutria</v>
      </c>
      <c r="C189" s="69"/>
      <c r="D189" s="69"/>
      <c r="E189" s="69"/>
      <c r="F189" s="26"/>
      <c r="G189" s="26"/>
      <c r="H189" s="26"/>
      <c r="I189" s="26"/>
      <c r="J189" s="24"/>
      <c r="K189" s="24"/>
      <c r="L189" s="24"/>
      <c r="M189" s="26"/>
      <c r="O189" s="67" t="str">
        <f t="array" ref="O189">INDEX(CV4CF,$A189,1)</f>
        <v>Klein Nutria</v>
      </c>
      <c r="P189" s="26"/>
      <c r="Q189" s="26"/>
      <c r="R189" s="26"/>
      <c r="S189" s="26"/>
      <c r="T189" s="26"/>
      <c r="U189" s="26"/>
      <c r="V189" s="26"/>
      <c r="W189" s="24"/>
      <c r="X189" s="24"/>
      <c r="Y189" s="24"/>
      <c r="Z189" s="26"/>
    </row>
    <row r="190" spans="1:26" x14ac:dyDescent="0.25">
      <c r="A190" s="25">
        <v>21</v>
      </c>
      <c r="B190" s="67" t="str">
        <f t="array" ref="B190">INDEX(CV4SF,$A190,1)</f>
        <v>Klein Potro</v>
      </c>
      <c r="C190" s="69"/>
      <c r="D190" s="69"/>
      <c r="E190" s="69"/>
      <c r="F190" s="26"/>
      <c r="G190" s="26"/>
      <c r="H190" s="26"/>
      <c r="I190" s="26"/>
      <c r="J190" s="24"/>
      <c r="K190" s="24"/>
      <c r="L190" s="24"/>
      <c r="M190" s="26"/>
      <c r="O190" s="67" t="str">
        <f t="array" ref="O190">INDEX(CV4CF,$A190,1)</f>
        <v>Klein Potro</v>
      </c>
      <c r="P190" s="26"/>
      <c r="Q190" s="26"/>
      <c r="R190" s="26"/>
      <c r="S190" s="26"/>
      <c r="T190" s="26"/>
      <c r="U190" s="26"/>
      <c r="V190" s="26"/>
      <c r="W190" s="24"/>
      <c r="X190" s="24"/>
      <c r="Y190" s="24"/>
      <c r="Z190" s="26"/>
    </row>
    <row r="191" spans="1:26" x14ac:dyDescent="0.25">
      <c r="A191" s="25">
        <v>22</v>
      </c>
      <c r="B191" s="67" t="str">
        <f t="array" ref="B191">INDEX(CV4SF,$A191,1)</f>
        <v>Klein Prometeo</v>
      </c>
      <c r="C191" s="69"/>
      <c r="D191" s="69"/>
      <c r="E191" s="69"/>
      <c r="F191" s="25"/>
      <c r="G191" s="25"/>
      <c r="H191" s="25"/>
      <c r="I191" s="25"/>
      <c r="J191" s="25"/>
      <c r="K191" s="25"/>
      <c r="L191" s="25"/>
      <c r="M191" s="26"/>
      <c r="O191" s="67" t="str">
        <f t="array" ref="O191">INDEX(CV4CF,$A191,1)</f>
        <v>Klein Prometeo</v>
      </c>
      <c r="P191" s="25"/>
      <c r="Q191" s="25"/>
      <c r="R191" s="25"/>
      <c r="S191" s="25"/>
      <c r="T191" s="25"/>
      <c r="U191" s="25"/>
      <c r="V191" s="25"/>
      <c r="W191" s="25"/>
      <c r="X191" s="25"/>
      <c r="Y191" s="25"/>
      <c r="Z191" s="26"/>
    </row>
    <row r="192" spans="1:26" x14ac:dyDescent="0.25">
      <c r="A192" s="25">
        <v>23</v>
      </c>
      <c r="B192" s="67" t="str">
        <f t="array" ref="B192">INDEX(CV4SF,$A192,1)</f>
        <v>Klein Selenio</v>
      </c>
      <c r="C192" s="70"/>
      <c r="D192" s="70"/>
      <c r="E192" s="70"/>
      <c r="F192" s="25"/>
      <c r="G192" s="25"/>
      <c r="H192" s="25"/>
      <c r="I192" s="25"/>
      <c r="J192" s="25"/>
      <c r="K192" s="25"/>
      <c r="L192" s="25"/>
      <c r="M192" s="26"/>
      <c r="O192" s="67" t="str">
        <f t="array" ref="O192">INDEX(CV4CF,$A192,1)</f>
        <v>Klein Selenio</v>
      </c>
      <c r="P192" s="25"/>
      <c r="Q192" s="25"/>
      <c r="R192" s="25"/>
      <c r="S192" s="25"/>
      <c r="T192" s="25"/>
      <c r="U192" s="25"/>
      <c r="V192" s="25"/>
      <c r="W192" s="25"/>
      <c r="X192" s="25"/>
      <c r="Y192" s="25"/>
      <c r="Z192" s="26"/>
    </row>
    <row r="193" spans="1:26" x14ac:dyDescent="0.25">
      <c r="A193" s="25">
        <v>24</v>
      </c>
      <c r="B193" s="67" t="str">
        <f t="array" ref="B193">INDEX(CV4SF,$A193,1)</f>
        <v>Klein Valor</v>
      </c>
      <c r="C193" s="70"/>
      <c r="D193" s="70"/>
      <c r="E193" s="70"/>
      <c r="F193" s="25"/>
      <c r="G193" s="25"/>
      <c r="H193" s="25"/>
      <c r="I193" s="25"/>
      <c r="J193" s="25"/>
      <c r="K193" s="25"/>
      <c r="L193" s="25"/>
      <c r="M193" s="26"/>
      <c r="O193" s="67" t="str">
        <f t="array" ref="O193">INDEX(CV4CF,$A193,1)</f>
        <v>Klein Valor</v>
      </c>
      <c r="P193" s="25"/>
      <c r="Q193" s="25"/>
      <c r="R193" s="25"/>
      <c r="S193" s="25"/>
      <c r="T193" s="25"/>
      <c r="U193" s="25"/>
      <c r="V193" s="25"/>
      <c r="W193" s="25"/>
      <c r="X193" s="25"/>
      <c r="Y193" s="25"/>
      <c r="Z193" s="26"/>
    </row>
    <row r="194" spans="1:26" x14ac:dyDescent="0.25">
      <c r="A194" s="25">
        <v>25</v>
      </c>
      <c r="B194" s="67" t="str">
        <f t="array" ref="B194">INDEX(CV4SF,$A194,1)</f>
        <v>MS INTA 815</v>
      </c>
      <c r="C194" s="70"/>
      <c r="D194" s="70"/>
      <c r="E194" s="70"/>
      <c r="F194" s="25"/>
      <c r="G194" s="25"/>
      <c r="H194" s="25"/>
      <c r="I194" s="25"/>
      <c r="J194" s="25"/>
      <c r="K194" s="25"/>
      <c r="L194" s="25"/>
      <c r="M194" s="26"/>
      <c r="O194" s="67" t="str">
        <f t="array" ref="O194">INDEX(CV4CF,$A194,1)</f>
        <v>MS INTA 815</v>
      </c>
      <c r="P194" s="25"/>
      <c r="Q194" s="25"/>
      <c r="R194" s="25"/>
      <c r="S194" s="25"/>
      <c r="T194" s="25"/>
      <c r="U194" s="25"/>
      <c r="V194" s="25"/>
      <c r="W194" s="25"/>
      <c r="X194" s="25"/>
      <c r="Y194" s="25"/>
      <c r="Z194" s="26"/>
    </row>
    <row r="195" spans="1:26" x14ac:dyDescent="0.25">
      <c r="A195" s="25">
        <v>26</v>
      </c>
      <c r="B195" s="67" t="str">
        <f t="array" ref="B195">INDEX(CV4SF,$A195,1)</f>
        <v>MS INTA 817</v>
      </c>
      <c r="C195" s="70"/>
      <c r="D195" s="70"/>
      <c r="E195" s="70"/>
      <c r="F195" s="25"/>
      <c r="G195" s="25"/>
      <c r="H195" s="25"/>
      <c r="I195" s="25"/>
      <c r="J195" s="25"/>
      <c r="K195" s="25"/>
      <c r="L195" s="25"/>
      <c r="M195" s="26"/>
      <c r="O195" s="67" t="str">
        <f t="array" ref="O195">INDEX(CV4CF,$A195,1)</f>
        <v>MS INTA 817</v>
      </c>
      <c r="P195" s="25"/>
      <c r="Q195" s="25"/>
      <c r="R195" s="25"/>
      <c r="S195" s="25"/>
      <c r="T195" s="25"/>
      <c r="U195" s="25"/>
      <c r="V195" s="25"/>
      <c r="W195" s="25"/>
      <c r="X195" s="25"/>
      <c r="Y195" s="25"/>
      <c r="Z195" s="26"/>
    </row>
    <row r="196" spans="1:26" x14ac:dyDescent="0.25">
      <c r="A196" s="25">
        <v>27</v>
      </c>
      <c r="B196" s="67" t="str">
        <f t="array" ref="B196">INDEX(CV4SF,$A196,1)</f>
        <v>PAMPERO</v>
      </c>
      <c r="C196" s="70"/>
      <c r="D196" s="70"/>
      <c r="E196" s="70"/>
      <c r="F196" s="25"/>
      <c r="G196" s="25"/>
      <c r="H196" s="25"/>
      <c r="I196" s="25"/>
      <c r="J196" s="25"/>
      <c r="K196" s="25"/>
      <c r="L196" s="25"/>
      <c r="M196" s="26"/>
      <c r="O196" s="67" t="str">
        <f t="array" ref="O196">INDEX(CV4CF,$A196,1)</f>
        <v>PAMPERO</v>
      </c>
      <c r="P196" s="25"/>
      <c r="Q196" s="25"/>
      <c r="R196" s="25"/>
      <c r="S196" s="25"/>
      <c r="T196" s="25"/>
      <c r="U196" s="25"/>
      <c r="V196" s="25"/>
      <c r="W196" s="25"/>
      <c r="X196" s="25"/>
      <c r="Y196" s="25"/>
      <c r="Z196" s="26"/>
    </row>
    <row r="197" spans="1:26" x14ac:dyDescent="0.25">
      <c r="A197" s="25">
        <v>28</v>
      </c>
      <c r="B197" s="67" t="str">
        <f t="array" ref="B197">INDEX(CV4SF,$A197,1)</f>
        <v>SY 330</v>
      </c>
      <c r="C197" s="70"/>
      <c r="D197" s="70"/>
      <c r="E197" s="70"/>
      <c r="F197" s="25"/>
      <c r="G197" s="25"/>
      <c r="H197" s="25"/>
      <c r="I197" s="25"/>
      <c r="J197" s="25"/>
      <c r="K197" s="25"/>
      <c r="L197" s="25"/>
      <c r="M197" s="26"/>
      <c r="O197" s="67" t="str">
        <f t="array" ref="O197">INDEX(CV4CF,$A197,1)</f>
        <v>SY 330</v>
      </c>
      <c r="P197" s="25"/>
      <c r="Q197" s="25"/>
      <c r="R197" s="25"/>
      <c r="S197" s="25"/>
      <c r="T197" s="25"/>
      <c r="U197" s="25"/>
      <c r="V197" s="25"/>
      <c r="W197" s="25"/>
      <c r="X197" s="25"/>
      <c r="Y197" s="25"/>
      <c r="Z197" s="26"/>
    </row>
    <row r="198" spans="1:26" x14ac:dyDescent="0.25">
      <c r="A198" s="25">
        <v>29</v>
      </c>
      <c r="B198" s="67" t="str">
        <f t="array" ref="B198">INDEX(CV4SF,$A198,1)</f>
        <v>Tuc Elitte 17</v>
      </c>
      <c r="C198" s="70"/>
      <c r="D198" s="70"/>
      <c r="E198" s="70"/>
      <c r="F198" s="25"/>
      <c r="G198" s="25"/>
      <c r="H198" s="25"/>
      <c r="I198" s="25"/>
      <c r="J198" s="25"/>
      <c r="K198" s="25"/>
      <c r="L198" s="25"/>
      <c r="M198" s="26"/>
      <c r="O198" s="67" t="str">
        <f t="array" ref="O198">INDEX(CV4CF,$A198,1)</f>
        <v>Tuc Elitte 17</v>
      </c>
      <c r="P198" s="25"/>
      <c r="Q198" s="25"/>
      <c r="R198" s="25"/>
      <c r="S198" s="25"/>
      <c r="T198" s="25"/>
      <c r="U198" s="25"/>
      <c r="V198" s="25"/>
      <c r="W198" s="25"/>
      <c r="X198" s="25"/>
      <c r="Y198" s="25"/>
      <c r="Z198" s="26"/>
    </row>
    <row r="199" spans="1:26" x14ac:dyDescent="0.25">
      <c r="A199" s="25">
        <v>30</v>
      </c>
      <c r="B199" s="67" t="str">
        <f t="array" ref="B199">INDEX(CV4SF,$A199,1)</f>
        <v>Tuc Elitte 43</v>
      </c>
      <c r="C199" s="25"/>
      <c r="D199" s="25"/>
      <c r="E199" s="25"/>
      <c r="F199" s="25"/>
      <c r="G199" s="25"/>
      <c r="H199" s="25"/>
      <c r="I199" s="25"/>
      <c r="J199" s="25"/>
      <c r="K199" s="25"/>
      <c r="L199" s="25"/>
      <c r="M199" s="26"/>
      <c r="O199" s="67" t="str">
        <f t="array" ref="O199">INDEX(CV4CF,$A199,1)</f>
        <v>Tuc Elitte 43</v>
      </c>
      <c r="P199" s="25"/>
      <c r="Q199" s="25"/>
      <c r="R199" s="25"/>
      <c r="S199" s="25"/>
      <c r="T199" s="25"/>
      <c r="U199" s="25"/>
      <c r="V199" s="25"/>
      <c r="W199" s="25"/>
      <c r="X199" s="25"/>
      <c r="Y199" s="25"/>
      <c r="Z199" s="26"/>
    </row>
    <row r="200" spans="1:26" x14ac:dyDescent="0.25">
      <c r="A200" s="25">
        <v>31</v>
      </c>
      <c r="B200" s="67" t="str">
        <f t="array" ref="B200">INDEX(CV4SF,$A200,1)</f>
        <v>Tuc Granivo</v>
      </c>
      <c r="C200" s="25"/>
      <c r="D200" s="25"/>
      <c r="E200" s="25"/>
      <c r="F200" s="25"/>
      <c r="G200" s="25"/>
      <c r="H200" s="25"/>
      <c r="I200" s="25"/>
      <c r="J200" s="25"/>
      <c r="K200" s="25"/>
      <c r="L200" s="25"/>
      <c r="M200" s="26"/>
      <c r="O200" s="67" t="str">
        <f t="array" ref="O200">INDEX(CV4CF,$A200,1)</f>
        <v>Tuc Granivo</v>
      </c>
      <c r="P200" s="25"/>
      <c r="Q200" s="25"/>
      <c r="R200" s="25"/>
      <c r="S200" s="25"/>
      <c r="T200" s="25"/>
      <c r="U200" s="25"/>
      <c r="V200" s="25"/>
      <c r="W200" s="25"/>
      <c r="X200" s="25"/>
      <c r="Y200" s="25"/>
      <c r="Z200" s="26"/>
    </row>
    <row r="201" spans="1:26" x14ac:dyDescent="0.25">
      <c r="A201" s="25">
        <v>32</v>
      </c>
      <c r="B201" s="67">
        <f t="array" ref="B201">INDEX(CV4SF,$A201,1)</f>
        <v>0</v>
      </c>
      <c r="C201" s="25"/>
      <c r="D201" s="25"/>
      <c r="E201" s="25"/>
      <c r="F201" s="25"/>
      <c r="G201" s="25"/>
      <c r="H201" s="25"/>
      <c r="I201" s="25"/>
      <c r="J201" s="25"/>
      <c r="K201" s="25"/>
      <c r="L201" s="25"/>
      <c r="M201" s="26"/>
      <c r="O201" s="67">
        <f t="array" ref="O201">INDEX(CV4CF,$A201,1)</f>
        <v>0</v>
      </c>
      <c r="P201" s="25"/>
      <c r="Q201" s="25"/>
      <c r="R201" s="25"/>
      <c r="S201" s="25"/>
      <c r="T201" s="25"/>
      <c r="U201" s="25"/>
      <c r="V201" s="25"/>
      <c r="W201" s="25"/>
      <c r="X201" s="25"/>
      <c r="Y201" s="25"/>
      <c r="Z201" s="26"/>
    </row>
    <row r="202" spans="1:26" x14ac:dyDescent="0.25">
      <c r="A202" s="25">
        <v>33</v>
      </c>
      <c r="B202" s="67">
        <f t="array" ref="B202">INDEX(CV4SF,$A202,1)</f>
        <v>0</v>
      </c>
      <c r="C202" s="25"/>
      <c r="D202" s="25"/>
      <c r="E202" s="25"/>
      <c r="F202" s="25"/>
      <c r="G202" s="25"/>
      <c r="H202" s="25"/>
      <c r="I202" s="25"/>
      <c r="J202" s="25"/>
      <c r="K202" s="25"/>
      <c r="L202" s="25"/>
      <c r="M202" s="25"/>
      <c r="O202" s="67">
        <f t="array" ref="O202">INDEX(CV4CF,$A202,1)</f>
        <v>0</v>
      </c>
      <c r="P202" s="25"/>
      <c r="Q202" s="25"/>
      <c r="R202" s="25"/>
      <c r="S202" s="25"/>
      <c r="T202" s="25"/>
      <c r="U202" s="25"/>
      <c r="V202" s="25"/>
      <c r="W202" s="25"/>
      <c r="X202" s="25"/>
      <c r="Y202" s="25"/>
      <c r="Z202" s="25"/>
    </row>
    <row r="203" spans="1:26" x14ac:dyDescent="0.25">
      <c r="A203" s="25">
        <v>34</v>
      </c>
      <c r="B203" s="67">
        <f t="array" ref="B203">INDEX(CV4SF,$A203,1)</f>
        <v>0</v>
      </c>
      <c r="C203" s="25"/>
      <c r="D203" s="25"/>
      <c r="E203" s="25"/>
      <c r="F203" s="25"/>
      <c r="G203" s="25"/>
      <c r="H203" s="25"/>
      <c r="I203" s="25"/>
      <c r="J203" s="25"/>
      <c r="K203" s="25"/>
      <c r="L203" s="25"/>
      <c r="M203" s="25"/>
      <c r="O203" s="67">
        <f t="array" ref="O203">INDEX(CV4CF,$A203,1)</f>
        <v>0</v>
      </c>
      <c r="P203" s="25"/>
      <c r="Q203" s="25"/>
      <c r="R203" s="25"/>
      <c r="S203" s="25"/>
      <c r="T203" s="25"/>
      <c r="U203" s="25"/>
      <c r="V203" s="25"/>
      <c r="W203" s="25"/>
      <c r="X203" s="25"/>
      <c r="Y203" s="25"/>
      <c r="Z203" s="25"/>
    </row>
    <row r="204" spans="1:26" x14ac:dyDescent="0.25">
      <c r="A204" s="25">
        <v>35</v>
      </c>
      <c r="B204" s="67">
        <f t="array" ref="B204">INDEX(CV4SF,$A204,1)</f>
        <v>0</v>
      </c>
      <c r="C204" s="25"/>
      <c r="D204" s="25"/>
      <c r="E204" s="25"/>
      <c r="F204" s="25"/>
      <c r="G204" s="25"/>
      <c r="H204" s="25"/>
      <c r="I204" s="25"/>
      <c r="J204" s="25"/>
      <c r="K204" s="25"/>
      <c r="L204" s="25"/>
      <c r="M204" s="25"/>
      <c r="O204" s="67">
        <f t="array" ref="O204">INDEX(CV4CF,$A204,1)</f>
        <v>0</v>
      </c>
      <c r="P204" s="25"/>
      <c r="Q204" s="25"/>
      <c r="R204" s="25"/>
      <c r="S204" s="25"/>
      <c r="T204" s="25"/>
      <c r="U204" s="25"/>
      <c r="V204" s="25"/>
      <c r="W204" s="25"/>
      <c r="X204" s="25"/>
      <c r="Y204" s="25"/>
      <c r="Z204" s="25"/>
    </row>
    <row r="205" spans="1:26" x14ac:dyDescent="0.25">
      <c r="A205" s="25">
        <v>36</v>
      </c>
      <c r="B205" s="67">
        <f t="array" ref="B205">INDEX(CV4SF,$A205,1)</f>
        <v>0</v>
      </c>
      <c r="C205" s="25"/>
      <c r="D205" s="25"/>
      <c r="E205" s="25"/>
      <c r="F205" s="25"/>
      <c r="G205" s="25"/>
      <c r="H205" s="25"/>
      <c r="I205" s="25"/>
      <c r="J205" s="25"/>
      <c r="K205" s="25"/>
      <c r="L205" s="25"/>
      <c r="M205" s="25"/>
      <c r="O205" s="67">
        <f t="array" ref="O205">INDEX(CV4CF,$A205,1)</f>
        <v>0</v>
      </c>
      <c r="P205" s="25"/>
      <c r="Q205" s="25"/>
      <c r="R205" s="25"/>
      <c r="S205" s="25"/>
      <c r="T205" s="25"/>
      <c r="U205" s="25"/>
      <c r="V205" s="25"/>
      <c r="W205" s="25"/>
      <c r="X205" s="25"/>
      <c r="Y205" s="25"/>
      <c r="Z205" s="25"/>
    </row>
    <row r="206" spans="1:26" x14ac:dyDescent="0.25">
      <c r="A206" s="25">
        <v>37</v>
      </c>
      <c r="B206" s="67">
        <f t="array" ref="B206">INDEX(CV4SF,$A206,1)</f>
        <v>0</v>
      </c>
      <c r="C206" s="25"/>
      <c r="D206" s="25"/>
      <c r="E206" s="25"/>
      <c r="F206" s="25"/>
      <c r="G206" s="25"/>
      <c r="H206" s="25"/>
      <c r="I206" s="25"/>
      <c r="J206" s="25"/>
      <c r="K206" s="25"/>
      <c r="L206" s="25"/>
      <c r="M206" s="25"/>
      <c r="O206" s="67">
        <f t="array" ref="O206">INDEX(CV4CF,$A206,1)</f>
        <v>0</v>
      </c>
      <c r="P206" s="25"/>
      <c r="Q206" s="25"/>
      <c r="R206" s="25"/>
      <c r="S206" s="25"/>
      <c r="T206" s="25"/>
      <c r="U206" s="25"/>
      <c r="V206" s="25"/>
      <c r="W206" s="25"/>
      <c r="X206" s="25"/>
      <c r="Y206" s="25"/>
      <c r="Z206" s="25"/>
    </row>
    <row r="207" spans="1:26" x14ac:dyDescent="0.25">
      <c r="A207" s="25">
        <v>38</v>
      </c>
      <c r="B207" s="67">
        <f t="array" ref="B207">INDEX(CV4SF,$A207,1)</f>
        <v>0</v>
      </c>
      <c r="C207" s="25"/>
      <c r="D207" s="25"/>
      <c r="E207" s="25"/>
      <c r="F207" s="25"/>
      <c r="G207" s="25"/>
      <c r="H207" s="25"/>
      <c r="I207" s="25"/>
      <c r="J207" s="25"/>
      <c r="K207" s="25"/>
      <c r="L207" s="25"/>
      <c r="M207" s="25"/>
      <c r="O207" s="67">
        <f t="array" ref="O207">INDEX(CV4CF,$A207,1)</f>
        <v>0</v>
      </c>
      <c r="P207" s="25"/>
      <c r="Q207" s="25"/>
      <c r="R207" s="25"/>
      <c r="S207" s="25"/>
      <c r="T207" s="25"/>
      <c r="U207" s="25"/>
      <c r="V207" s="25"/>
      <c r="W207" s="25"/>
      <c r="X207" s="25"/>
      <c r="Y207" s="25"/>
      <c r="Z207" s="25"/>
    </row>
    <row r="208" spans="1:26" x14ac:dyDescent="0.25">
      <c r="A208" s="25">
        <v>39</v>
      </c>
      <c r="B208" s="67">
        <f t="array" ref="B208">INDEX(CV4SF,$A208,1)</f>
        <v>0</v>
      </c>
      <c r="C208" s="25"/>
      <c r="D208" s="25"/>
      <c r="E208" s="25"/>
      <c r="F208" s="25"/>
      <c r="G208" s="25"/>
      <c r="H208" s="25"/>
      <c r="I208" s="25"/>
      <c r="J208" s="25"/>
      <c r="K208" s="25"/>
      <c r="L208" s="25"/>
      <c r="M208" s="25"/>
      <c r="O208" s="67">
        <f t="array" ref="O208">INDEX(CV4CF,$A208,1)</f>
        <v>0</v>
      </c>
      <c r="P208" s="25"/>
      <c r="Q208" s="25"/>
      <c r="R208" s="25"/>
      <c r="S208" s="25"/>
      <c r="T208" s="25"/>
      <c r="U208" s="25"/>
      <c r="V208" s="25"/>
      <c r="W208" s="25"/>
      <c r="X208" s="25"/>
      <c r="Y208" s="25"/>
      <c r="Z208" s="25"/>
    </row>
    <row r="209" spans="1:26" x14ac:dyDescent="0.25">
      <c r="A209" s="25">
        <v>40</v>
      </c>
      <c r="B209" s="67">
        <f t="array" ref="B209">INDEX(CV4SF,$A209,1)</f>
        <v>0</v>
      </c>
      <c r="C209" s="25"/>
      <c r="D209" s="25"/>
      <c r="E209" s="25"/>
      <c r="F209" s="25"/>
      <c r="G209" s="25"/>
      <c r="H209" s="25"/>
      <c r="I209" s="25"/>
      <c r="J209" s="25"/>
      <c r="K209" s="25"/>
      <c r="L209" s="25"/>
      <c r="M209" s="25"/>
      <c r="O209" s="67">
        <f t="array" ref="O209">INDEX(CV4CF,$A209,1)</f>
        <v>0</v>
      </c>
      <c r="P209" s="25"/>
      <c r="Q209" s="25"/>
      <c r="R209" s="25"/>
      <c r="S209" s="25"/>
      <c r="T209" s="25"/>
      <c r="U209" s="25"/>
      <c r="V209" s="25"/>
      <c r="W209" s="25"/>
      <c r="X209" s="25"/>
      <c r="Y209" s="25"/>
      <c r="Z209" s="25"/>
    </row>
    <row r="210" spans="1:26" x14ac:dyDescent="0.25">
      <c r="A210" s="25">
        <v>41</v>
      </c>
      <c r="B210" s="67">
        <f t="array" ref="B210">INDEX(CV4SF,$A210,1)</f>
        <v>0</v>
      </c>
      <c r="C210" s="25"/>
      <c r="D210" s="25"/>
      <c r="E210" s="25"/>
      <c r="F210" s="25"/>
      <c r="G210" s="25"/>
      <c r="H210" s="25"/>
      <c r="I210" s="25"/>
      <c r="J210" s="25"/>
      <c r="K210" s="25"/>
      <c r="L210" s="25"/>
      <c r="M210" s="25"/>
      <c r="O210" s="67">
        <f t="array" ref="O210">INDEX(CV4CF,$A210,1)</f>
        <v>0</v>
      </c>
      <c r="P210" s="25"/>
      <c r="Q210" s="25"/>
      <c r="R210" s="25"/>
      <c r="S210" s="25"/>
      <c r="T210" s="25"/>
      <c r="U210" s="25"/>
      <c r="V210" s="25"/>
      <c r="W210" s="25"/>
      <c r="X210" s="25"/>
      <c r="Y210" s="25"/>
      <c r="Z210" s="25"/>
    </row>
    <row r="211" spans="1:26" x14ac:dyDescent="0.25">
      <c r="A211" s="25">
        <v>42</v>
      </c>
      <c r="B211" s="67">
        <f t="array" ref="B211">INDEX(CV4SF,$A211,1)</f>
        <v>0</v>
      </c>
      <c r="C211" s="25"/>
      <c r="D211" s="25"/>
      <c r="E211" s="25"/>
      <c r="F211" s="25"/>
      <c r="G211" s="25"/>
      <c r="H211" s="25"/>
      <c r="I211" s="25"/>
      <c r="J211" s="25"/>
      <c r="K211" s="25"/>
      <c r="L211" s="25"/>
      <c r="M211" s="25"/>
      <c r="O211" s="67">
        <f t="array" ref="O211">INDEX(CV4CF,$A211,1)</f>
        <v>0</v>
      </c>
      <c r="P211" s="25"/>
      <c r="Q211" s="25"/>
      <c r="R211" s="25"/>
      <c r="S211" s="25"/>
      <c r="T211" s="25"/>
      <c r="U211" s="25"/>
      <c r="V211" s="25"/>
      <c r="W211" s="25"/>
      <c r="X211" s="25"/>
      <c r="Y211" s="25"/>
      <c r="Z211" s="25"/>
    </row>
    <row r="212" spans="1:26" x14ac:dyDescent="0.25">
      <c r="A212" s="25">
        <v>43</v>
      </c>
      <c r="B212" s="67">
        <f t="array" ref="B212">INDEX(CV4SF,$A212,1)</f>
        <v>0</v>
      </c>
      <c r="C212" s="25"/>
      <c r="D212" s="25"/>
      <c r="E212" s="25"/>
      <c r="F212" s="25"/>
      <c r="G212" s="25"/>
      <c r="H212" s="25"/>
      <c r="I212" s="25"/>
      <c r="J212" s="25"/>
      <c r="K212" s="25"/>
      <c r="L212" s="25"/>
      <c r="M212" s="25"/>
      <c r="O212" s="67">
        <f t="array" ref="O212">INDEX(CV4CF,$A212,1)</f>
        <v>0</v>
      </c>
      <c r="P212" s="25"/>
      <c r="Q212" s="25"/>
      <c r="R212" s="25"/>
      <c r="S212" s="25"/>
      <c r="T212" s="25"/>
      <c r="U212" s="25"/>
      <c r="V212" s="25"/>
      <c r="W212" s="25"/>
      <c r="X212" s="25"/>
      <c r="Y212" s="25"/>
      <c r="Z212" s="25"/>
    </row>
    <row r="213" spans="1:26" x14ac:dyDescent="0.25">
      <c r="A213" s="25">
        <v>44</v>
      </c>
      <c r="B213" s="67">
        <f t="array" ref="B213">INDEX(CV4SF,$A213,1)</f>
        <v>0</v>
      </c>
      <c r="C213" s="25"/>
      <c r="D213" s="25"/>
      <c r="E213" s="25"/>
      <c r="F213" s="25"/>
      <c r="G213" s="25"/>
      <c r="H213" s="25"/>
      <c r="I213" s="25"/>
      <c r="J213" s="25"/>
      <c r="K213" s="25"/>
      <c r="L213" s="25"/>
      <c r="M213" s="25"/>
      <c r="O213" s="67">
        <f t="array" ref="O213">INDEX(CV4CF,$A213,1)</f>
        <v>0</v>
      </c>
      <c r="P213" s="25"/>
      <c r="Q213" s="25"/>
      <c r="R213" s="25"/>
      <c r="S213" s="25"/>
      <c r="T213" s="25"/>
      <c r="U213" s="25"/>
      <c r="V213" s="25"/>
      <c r="W213" s="25"/>
      <c r="X213" s="25"/>
      <c r="Y213" s="25"/>
      <c r="Z213" s="25"/>
    </row>
    <row r="214" spans="1:26" x14ac:dyDescent="0.25">
      <c r="A214" s="25">
        <v>45</v>
      </c>
      <c r="B214" s="67">
        <f t="array" ref="B214">INDEX(CV4SF,$A214,1)</f>
        <v>0</v>
      </c>
      <c r="C214" s="25"/>
      <c r="D214" s="25"/>
      <c r="E214" s="25"/>
      <c r="F214" s="25"/>
      <c r="G214" s="25"/>
      <c r="H214" s="25"/>
      <c r="I214" s="25"/>
      <c r="J214" s="25"/>
      <c r="K214" s="25"/>
      <c r="L214" s="25"/>
      <c r="M214" s="25"/>
      <c r="O214" s="67">
        <f t="array" ref="O214">INDEX(CV4CF,$A214,1)</f>
        <v>0</v>
      </c>
      <c r="P214" s="25"/>
      <c r="Q214" s="25"/>
      <c r="R214" s="25"/>
      <c r="S214" s="25"/>
      <c r="T214" s="25"/>
      <c r="U214" s="25"/>
      <c r="V214" s="25"/>
      <c r="W214" s="25"/>
      <c r="X214" s="25"/>
      <c r="Y214" s="25"/>
      <c r="Z214" s="25"/>
    </row>
    <row r="215" spans="1:26" x14ac:dyDescent="0.25">
      <c r="A215" s="25">
        <v>46</v>
      </c>
      <c r="B215" s="67">
        <f t="array" ref="B215">INDEX(CV4SF,$A215,1)</f>
        <v>0</v>
      </c>
      <c r="C215" s="25"/>
      <c r="D215" s="25"/>
      <c r="E215" s="25"/>
      <c r="F215" s="25"/>
      <c r="G215" s="25"/>
      <c r="H215" s="25"/>
      <c r="I215" s="25"/>
      <c r="J215" s="25"/>
      <c r="K215" s="25"/>
      <c r="L215" s="25"/>
      <c r="M215" s="25"/>
      <c r="O215" s="67">
        <f t="array" ref="O215">INDEX(CV4CF,$A215,1)</f>
        <v>0</v>
      </c>
      <c r="P215" s="25"/>
      <c r="Q215" s="25"/>
      <c r="R215" s="25"/>
      <c r="S215" s="25"/>
      <c r="T215" s="25"/>
      <c r="U215" s="25"/>
      <c r="V215" s="25"/>
      <c r="W215" s="25"/>
      <c r="X215" s="25"/>
      <c r="Y215" s="25"/>
      <c r="Z215" s="25"/>
    </row>
    <row r="216" spans="1:26" x14ac:dyDescent="0.25">
      <c r="A216" s="25">
        <v>47</v>
      </c>
      <c r="B216" s="67">
        <f t="array" ref="B216">INDEX(CV4SF,$A216,1)</f>
        <v>0</v>
      </c>
      <c r="C216" s="25"/>
      <c r="D216" s="25"/>
      <c r="E216" s="25"/>
      <c r="F216" s="25"/>
      <c r="G216" s="25"/>
      <c r="H216" s="25"/>
      <c r="I216" s="25"/>
      <c r="J216" s="25"/>
      <c r="K216" s="25"/>
      <c r="L216" s="25"/>
      <c r="M216" s="25"/>
      <c r="O216" s="67">
        <f t="array" ref="O216">INDEX(CV4CF,$A216,1)</f>
        <v>0</v>
      </c>
      <c r="P216" s="25"/>
      <c r="Q216" s="25"/>
      <c r="R216" s="25"/>
      <c r="S216" s="25"/>
      <c r="T216" s="25"/>
      <c r="U216" s="25"/>
      <c r="V216" s="25"/>
      <c r="W216" s="25"/>
      <c r="X216" s="25"/>
      <c r="Y216" s="25"/>
      <c r="Z216" s="25"/>
    </row>
    <row r="217" spans="1:26" x14ac:dyDescent="0.25">
      <c r="A217" s="25">
        <v>48</v>
      </c>
      <c r="B217" s="67">
        <f t="array" ref="B217">INDEX(CV4SF,$A217,1)</f>
        <v>0</v>
      </c>
      <c r="C217" s="25"/>
      <c r="D217" s="25"/>
      <c r="E217" s="25"/>
      <c r="F217" s="25"/>
      <c r="G217" s="25"/>
      <c r="H217" s="25"/>
      <c r="I217" s="25"/>
      <c r="J217" s="25"/>
      <c r="K217" s="25"/>
      <c r="L217" s="25"/>
      <c r="M217" s="25"/>
      <c r="O217" s="67">
        <f t="array" ref="O217">INDEX(CV4CF,$A217,1)</f>
        <v>0</v>
      </c>
      <c r="P217" s="25"/>
      <c r="Q217" s="25"/>
      <c r="R217" s="25"/>
      <c r="S217" s="25"/>
      <c r="T217" s="25"/>
      <c r="U217" s="25"/>
      <c r="V217" s="25"/>
      <c r="W217" s="25"/>
      <c r="X217" s="25"/>
      <c r="Y217" s="25"/>
      <c r="Z217" s="25"/>
    </row>
    <row r="218" spans="1:26" x14ac:dyDescent="0.25">
      <c r="A218" s="25">
        <v>49</v>
      </c>
      <c r="B218" s="67">
        <f t="array" ref="B218">INDEX(CV4SF,$A218,1)</f>
        <v>0</v>
      </c>
      <c r="C218" s="25"/>
      <c r="D218" s="25"/>
      <c r="E218" s="25"/>
      <c r="F218" s="25"/>
      <c r="G218" s="25"/>
      <c r="H218" s="25"/>
      <c r="I218" s="25"/>
      <c r="J218" s="25"/>
      <c r="K218" s="25"/>
      <c r="L218" s="25"/>
      <c r="M218" s="25"/>
      <c r="O218" s="67">
        <f t="array" ref="O218">INDEX(CV4CF,$A218,1)</f>
        <v>0</v>
      </c>
      <c r="P218" s="25"/>
      <c r="Q218" s="25"/>
      <c r="R218" s="25"/>
      <c r="S218" s="25"/>
      <c r="T218" s="25"/>
      <c r="U218" s="25"/>
      <c r="V218" s="25"/>
      <c r="W218" s="25"/>
      <c r="X218" s="25"/>
      <c r="Y218" s="25"/>
      <c r="Z218" s="25"/>
    </row>
    <row r="219" spans="1:26" x14ac:dyDescent="0.25">
      <c r="A219" s="25">
        <v>50</v>
      </c>
      <c r="B219" s="67">
        <f t="array" ref="B219">INDEX(CV4SF,$A219,1)</f>
        <v>0</v>
      </c>
      <c r="C219" s="25"/>
      <c r="D219" s="25"/>
      <c r="E219" s="25"/>
      <c r="F219" s="25"/>
      <c r="G219" s="25"/>
      <c r="H219" s="25"/>
      <c r="I219" s="25"/>
      <c r="J219" s="25"/>
      <c r="K219" s="25"/>
      <c r="L219" s="25"/>
      <c r="M219" s="25"/>
      <c r="O219" s="67">
        <f t="array" ref="O219">INDEX(CV4CF,$A219,1)</f>
        <v>0</v>
      </c>
      <c r="P219" s="25"/>
      <c r="Q219" s="25"/>
      <c r="R219" s="25"/>
      <c r="S219" s="25"/>
      <c r="T219" s="25"/>
      <c r="U219" s="25"/>
      <c r="V219" s="25"/>
      <c r="W219" s="25"/>
      <c r="X219" s="25"/>
      <c r="Y219" s="25"/>
      <c r="Z219" s="25"/>
    </row>
    <row r="220" spans="1:26" x14ac:dyDescent="0.25">
      <c r="B220" s="15"/>
      <c r="C220" s="2"/>
      <c r="D220" s="2"/>
      <c r="E220" s="2"/>
      <c r="F220" s="2"/>
      <c r="G220" s="2"/>
      <c r="H220" s="2"/>
      <c r="I220" s="2"/>
      <c r="J220" s="2"/>
      <c r="K220" s="2"/>
      <c r="L220" s="2"/>
    </row>
    <row r="221" spans="1:26" x14ac:dyDescent="0.25">
      <c r="B221" s="15"/>
      <c r="C221" s="2"/>
      <c r="D221" s="2"/>
      <c r="E221" s="2"/>
      <c r="F221" s="2"/>
      <c r="G221" s="2"/>
      <c r="H221" s="2"/>
      <c r="I221" s="2"/>
      <c r="J221" s="2"/>
      <c r="K221" s="2"/>
      <c r="L221" s="2"/>
    </row>
    <row r="222" spans="1:26" x14ac:dyDescent="0.25">
      <c r="B222" s="94" t="s">
        <v>201</v>
      </c>
      <c r="C222" s="2"/>
      <c r="D222" s="2"/>
      <c r="E222" s="2"/>
      <c r="F222" s="2"/>
      <c r="G222" s="2"/>
      <c r="H222" s="2"/>
      <c r="I222" s="2"/>
      <c r="J222" s="2"/>
      <c r="K222" s="2"/>
      <c r="L222" s="2"/>
    </row>
    <row r="223" spans="1:26" x14ac:dyDescent="0.25">
      <c r="B223" s="15"/>
      <c r="C223" s="2"/>
      <c r="E223" s="15"/>
      <c r="F223" s="2"/>
      <c r="G223" s="2"/>
      <c r="H223" s="15"/>
      <c r="I223" s="15"/>
      <c r="J223" s="2"/>
      <c r="K223" s="2"/>
      <c r="L223" s="2"/>
    </row>
    <row r="224" spans="1:26" x14ac:dyDescent="0.25">
      <c r="B224" s="95" t="s">
        <v>202</v>
      </c>
      <c r="C224" s="96"/>
      <c r="D224" s="97"/>
      <c r="E224" s="98" t="s">
        <v>203</v>
      </c>
      <c r="F224" s="96"/>
      <c r="G224" s="97"/>
      <c r="H224" s="95" t="s">
        <v>204</v>
      </c>
      <c r="I224" s="97"/>
      <c r="J224" s="99" t="s">
        <v>205</v>
      </c>
      <c r="K224" s="96"/>
      <c r="L224" s="97"/>
    </row>
    <row r="225" spans="2:12" x14ac:dyDescent="0.25">
      <c r="B225" s="99" t="s">
        <v>206</v>
      </c>
      <c r="C225" s="96"/>
      <c r="D225" s="97"/>
      <c r="E225" s="100" t="s">
        <v>207</v>
      </c>
      <c r="F225" s="96"/>
      <c r="G225" s="97"/>
      <c r="H225" s="99" t="s">
        <v>208</v>
      </c>
      <c r="I225" s="97"/>
      <c r="J225" s="95" t="s">
        <v>209</v>
      </c>
      <c r="K225" s="96"/>
      <c r="L225" s="97"/>
    </row>
    <row r="226" spans="2:12" x14ac:dyDescent="0.25">
      <c r="B226" s="95" t="s">
        <v>210</v>
      </c>
      <c r="C226" s="96"/>
      <c r="D226" s="97"/>
      <c r="E226" s="101" t="s">
        <v>211</v>
      </c>
      <c r="H226" s="99" t="s">
        <v>208</v>
      </c>
      <c r="I226" s="97"/>
      <c r="J226" s="95" t="s">
        <v>209</v>
      </c>
      <c r="K226" s="96"/>
      <c r="L226" s="97"/>
    </row>
    <row r="227" spans="2:12" x14ac:dyDescent="0.25">
      <c r="B227" s="99" t="s">
        <v>212</v>
      </c>
      <c r="C227" s="96"/>
      <c r="D227" s="97"/>
      <c r="E227" s="100" t="s">
        <v>213</v>
      </c>
      <c r="F227" s="96"/>
      <c r="G227" s="97"/>
      <c r="H227" s="99" t="s">
        <v>208</v>
      </c>
      <c r="I227" s="97"/>
      <c r="J227" s="95" t="s">
        <v>209</v>
      </c>
      <c r="K227" s="96"/>
      <c r="L227" s="97"/>
    </row>
    <row r="228" spans="2:12" x14ac:dyDescent="0.25">
      <c r="B228" s="99" t="s">
        <v>214</v>
      </c>
      <c r="C228" s="96"/>
      <c r="D228" s="97"/>
      <c r="E228" s="100" t="s">
        <v>215</v>
      </c>
      <c r="F228" s="96"/>
      <c r="G228" s="97"/>
      <c r="H228" s="102" t="s">
        <v>216</v>
      </c>
      <c r="I228" s="97"/>
      <c r="J228" s="95" t="s">
        <v>209</v>
      </c>
      <c r="K228" s="96"/>
      <c r="L228" s="97"/>
    </row>
    <row r="229" spans="2:12" x14ac:dyDescent="0.25">
      <c r="B229" s="95" t="s">
        <v>195</v>
      </c>
      <c r="C229" s="96"/>
      <c r="D229" s="97"/>
      <c r="E229" s="100" t="s">
        <v>217</v>
      </c>
      <c r="F229" s="96"/>
      <c r="G229" s="97"/>
      <c r="H229" s="102" t="s">
        <v>216</v>
      </c>
      <c r="I229" s="97"/>
      <c r="J229" s="95" t="s">
        <v>209</v>
      </c>
      <c r="K229" s="96"/>
      <c r="L229" s="97"/>
    </row>
    <row r="230" spans="2:12" x14ac:dyDescent="0.25">
      <c r="B230" s="95" t="s">
        <v>196</v>
      </c>
      <c r="C230" s="96"/>
      <c r="D230" s="97"/>
      <c r="E230" s="100" t="s">
        <v>218</v>
      </c>
      <c r="F230" s="96"/>
      <c r="G230" s="97"/>
      <c r="H230" s="102" t="s">
        <v>219</v>
      </c>
      <c r="I230" s="97"/>
      <c r="J230" s="95" t="s">
        <v>209</v>
      </c>
      <c r="K230" s="96"/>
      <c r="L230" s="97"/>
    </row>
    <row r="231" spans="2:12" x14ac:dyDescent="0.25">
      <c r="B231" s="99" t="s">
        <v>220</v>
      </c>
      <c r="C231" s="96"/>
      <c r="D231" s="97"/>
      <c r="E231" s="98" t="s">
        <v>221</v>
      </c>
      <c r="F231" s="96"/>
      <c r="G231" s="97"/>
      <c r="H231" s="102" t="s">
        <v>216</v>
      </c>
      <c r="I231" s="97"/>
      <c r="J231" s="95" t="s">
        <v>209</v>
      </c>
      <c r="K231" s="96"/>
      <c r="L231" s="97"/>
    </row>
    <row r="232" spans="2:12" x14ac:dyDescent="0.25">
      <c r="B232" s="99" t="s">
        <v>222</v>
      </c>
      <c r="C232" s="96"/>
      <c r="D232" s="97"/>
      <c r="E232" s="98" t="s">
        <v>223</v>
      </c>
      <c r="F232" s="96"/>
      <c r="G232" s="97"/>
      <c r="H232" s="102" t="s">
        <v>216</v>
      </c>
      <c r="I232" s="97"/>
      <c r="J232" s="95" t="s">
        <v>209</v>
      </c>
      <c r="K232" s="96"/>
      <c r="L232" s="97"/>
    </row>
    <row r="233" spans="2:12" x14ac:dyDescent="0.25">
      <c r="B233" s="95" t="s">
        <v>199</v>
      </c>
      <c r="C233" s="96"/>
      <c r="D233" s="97"/>
      <c r="E233" s="100" t="s">
        <v>224</v>
      </c>
      <c r="F233" s="96"/>
      <c r="G233" s="97"/>
      <c r="H233" s="99" t="s">
        <v>225</v>
      </c>
      <c r="I233" s="97"/>
      <c r="J233" s="95" t="s">
        <v>209</v>
      </c>
      <c r="K233" s="96"/>
      <c r="L233" s="97"/>
    </row>
    <row r="234" spans="2:12" x14ac:dyDescent="0.25">
      <c r="B234" s="99" t="s">
        <v>226</v>
      </c>
      <c r="C234" s="96"/>
      <c r="D234" s="97"/>
      <c r="E234" s="100" t="s">
        <v>227</v>
      </c>
      <c r="F234" s="96"/>
      <c r="G234" s="97"/>
      <c r="H234" s="95" t="s">
        <v>228</v>
      </c>
      <c r="I234" s="97"/>
      <c r="J234" s="95" t="s">
        <v>229</v>
      </c>
      <c r="K234" s="96"/>
      <c r="L234" s="97"/>
    </row>
    <row r="235" spans="2:12" x14ac:dyDescent="0.25">
      <c r="B235" s="95" t="s">
        <v>230</v>
      </c>
      <c r="C235" s="96"/>
      <c r="D235" s="97"/>
      <c r="E235" s="98"/>
      <c r="F235" s="96"/>
      <c r="G235" s="97"/>
      <c r="H235" s="102" t="s">
        <v>216</v>
      </c>
      <c r="I235" s="97"/>
      <c r="J235" s="95" t="s">
        <v>231</v>
      </c>
      <c r="K235" s="96"/>
      <c r="L235" s="97"/>
    </row>
    <row r="237" spans="2:12" x14ac:dyDescent="0.25">
      <c r="B237" s="15" t="s">
        <v>232</v>
      </c>
      <c r="C237" s="3" t="s">
        <v>233</v>
      </c>
      <c r="D237" s="2"/>
      <c r="E237" s="2"/>
      <c r="F237" s="2"/>
      <c r="G237" s="2"/>
      <c r="H237" s="2"/>
      <c r="I237" s="2"/>
      <c r="J237" s="2"/>
      <c r="K237" s="2"/>
      <c r="L237" s="2"/>
    </row>
    <row r="238" spans="2:12" x14ac:dyDescent="0.25">
      <c r="B238" s="3" t="s">
        <v>234</v>
      </c>
      <c r="C238" s="3" t="s">
        <v>235</v>
      </c>
    </row>
    <row r="239" spans="2:12" x14ac:dyDescent="0.25">
      <c r="B239" s="3" t="s">
        <v>236</v>
      </c>
      <c r="C239" s="3" t="s">
        <v>237</v>
      </c>
      <c r="D239" s="2"/>
      <c r="E239" s="2"/>
      <c r="F239" s="2"/>
      <c r="G239" s="2"/>
      <c r="H239" s="2"/>
      <c r="I239" s="2"/>
      <c r="J239" s="2"/>
      <c r="K239" s="2"/>
      <c r="L239" s="2"/>
    </row>
    <row r="240" spans="2:12" x14ac:dyDescent="0.25">
      <c r="B240" s="3" t="s">
        <v>238</v>
      </c>
      <c r="C240" s="3" t="s">
        <v>239</v>
      </c>
      <c r="D240" s="2"/>
      <c r="E240" s="2"/>
      <c r="F240" s="2"/>
      <c r="G240" s="2"/>
      <c r="H240" s="2"/>
      <c r="I240" s="2"/>
      <c r="J240" s="2"/>
      <c r="K240" s="2"/>
      <c r="L240" s="2"/>
    </row>
    <row r="241" spans="2:12" x14ac:dyDescent="0.25">
      <c r="B241" s="3" t="s">
        <v>240</v>
      </c>
      <c r="C241" s="15" t="s">
        <v>241</v>
      </c>
      <c r="E241" s="2"/>
      <c r="F241" s="2"/>
      <c r="G241" s="2"/>
      <c r="H241" s="2"/>
      <c r="I241" s="2"/>
      <c r="J241" s="2"/>
      <c r="K241" s="2"/>
      <c r="L241" s="2"/>
    </row>
    <row r="243" spans="2:12" x14ac:dyDescent="0.25">
      <c r="B243" s="3" t="s">
        <v>242</v>
      </c>
      <c r="D243" s="2"/>
    </row>
    <row r="244" spans="2:12" x14ac:dyDescent="0.25">
      <c r="D244" s="2"/>
      <c r="E244" s="2"/>
      <c r="F244" s="2"/>
      <c r="G244" s="2"/>
      <c r="H244" s="2"/>
      <c r="I244" s="2"/>
      <c r="J244" s="2"/>
      <c r="K244" s="2"/>
      <c r="L244" s="2"/>
    </row>
    <row r="245" spans="2:12" x14ac:dyDescent="0.25">
      <c r="D245" s="2"/>
      <c r="E245" s="2"/>
      <c r="F245" s="2"/>
      <c r="G245" s="2"/>
      <c r="H245" s="2"/>
      <c r="I245" s="2"/>
      <c r="J245" s="2"/>
      <c r="K245" s="2"/>
      <c r="L245" s="2"/>
    </row>
    <row r="246" spans="2:12" x14ac:dyDescent="0.25">
      <c r="D246" s="2"/>
      <c r="E246" s="2"/>
      <c r="F246" s="2"/>
      <c r="G246" s="2"/>
      <c r="H246" s="2"/>
      <c r="I246" s="2"/>
      <c r="J246" s="2"/>
      <c r="K246" s="2"/>
      <c r="L246" s="2"/>
    </row>
    <row r="247" spans="2:12" x14ac:dyDescent="0.25">
      <c r="B247" s="15"/>
      <c r="C247" s="2"/>
      <c r="D247" s="2"/>
      <c r="E247" s="2"/>
      <c r="F247" s="2"/>
      <c r="G247" s="2"/>
      <c r="H247" s="2"/>
      <c r="I247" s="2"/>
      <c r="J247" s="2"/>
      <c r="K247" s="2"/>
      <c r="L247" s="2"/>
    </row>
    <row r="248" spans="2:12" x14ac:dyDescent="0.25">
      <c r="C248" s="2"/>
      <c r="D248" s="2"/>
      <c r="E248" s="2"/>
      <c r="F248" s="2"/>
      <c r="G248" s="2"/>
      <c r="H248" s="2"/>
      <c r="I248" s="2"/>
      <c r="J248" s="2"/>
      <c r="K248" s="2"/>
      <c r="L248" s="2"/>
    </row>
    <row r="249" spans="2:12" x14ac:dyDescent="0.25">
      <c r="B249" s="15"/>
      <c r="C249" s="2"/>
      <c r="D249" s="2"/>
      <c r="E249" s="2"/>
      <c r="F249" s="2"/>
      <c r="G249" s="2"/>
      <c r="H249" s="2"/>
      <c r="I249" s="2"/>
      <c r="J249" s="2"/>
      <c r="K249" s="2"/>
      <c r="L249" s="2"/>
    </row>
    <row r="250" spans="2:12" x14ac:dyDescent="0.25">
      <c r="B250" s="15"/>
      <c r="C250" s="2"/>
      <c r="D250" s="2"/>
      <c r="E250" s="2"/>
      <c r="F250" s="2"/>
      <c r="G250" s="2"/>
      <c r="H250" s="2"/>
      <c r="I250" s="2"/>
      <c r="J250" s="2"/>
      <c r="K250" s="2"/>
      <c r="L250" s="2"/>
    </row>
    <row r="251" spans="2:12" x14ac:dyDescent="0.25">
      <c r="B251" s="15"/>
      <c r="C251" s="2"/>
      <c r="D251" s="2"/>
      <c r="E251" s="2"/>
      <c r="F251" s="2"/>
      <c r="G251" s="2"/>
      <c r="H251" s="2"/>
      <c r="I251" s="2"/>
      <c r="J251" s="2"/>
      <c r="K251" s="2"/>
      <c r="L251" s="2"/>
    </row>
    <row r="252" spans="2:12" x14ac:dyDescent="0.25">
      <c r="B252" s="15"/>
      <c r="C252" s="2"/>
      <c r="D252" s="2"/>
      <c r="E252" s="2"/>
      <c r="F252" s="2"/>
      <c r="G252" s="2"/>
      <c r="H252" s="2"/>
      <c r="I252" s="2"/>
      <c r="J252" s="2"/>
      <c r="K252" s="2"/>
      <c r="L252" s="2"/>
    </row>
    <row r="253" spans="2:12" x14ac:dyDescent="0.25">
      <c r="B253" s="15"/>
      <c r="C253" s="2"/>
      <c r="D253" s="2"/>
      <c r="E253" s="2"/>
      <c r="F253" s="2"/>
      <c r="G253" s="2"/>
      <c r="H253" s="2"/>
      <c r="I253" s="2"/>
      <c r="J253" s="2"/>
      <c r="K253" s="2"/>
      <c r="L253" s="2"/>
    </row>
    <row r="254" spans="2:12" x14ac:dyDescent="0.25">
      <c r="B254" s="15"/>
      <c r="C254" s="2"/>
      <c r="D254" s="2"/>
      <c r="E254" s="2"/>
      <c r="F254" s="2"/>
      <c r="G254" s="2"/>
      <c r="H254" s="2"/>
      <c r="I254" s="2"/>
      <c r="J254" s="2"/>
      <c r="K254" s="2"/>
      <c r="L254" s="2"/>
    </row>
    <row r="255" spans="2:12" x14ac:dyDescent="0.25">
      <c r="B255" s="15"/>
      <c r="C255" s="2"/>
      <c r="D255" s="2"/>
      <c r="E255" s="2"/>
      <c r="F255" s="2"/>
      <c r="G255" s="2"/>
      <c r="H255" s="2"/>
      <c r="I255" s="2"/>
      <c r="J255" s="2"/>
      <c r="K255" s="2"/>
      <c r="L255" s="2"/>
    </row>
    <row r="256" spans="2:12" x14ac:dyDescent="0.25">
      <c r="B256" s="15"/>
      <c r="C256" s="2"/>
      <c r="D256" s="2"/>
      <c r="E256" s="2"/>
      <c r="F256" s="2"/>
      <c r="G256" s="2"/>
      <c r="H256" s="2"/>
      <c r="I256" s="2"/>
      <c r="J256" s="2"/>
      <c r="K256" s="2"/>
      <c r="L256" s="2"/>
    </row>
    <row r="257" spans="2:12" x14ac:dyDescent="0.25">
      <c r="B257" s="15"/>
      <c r="C257" s="2"/>
      <c r="D257" s="2"/>
      <c r="E257" s="2"/>
      <c r="F257" s="2"/>
      <c r="G257" s="2"/>
      <c r="H257" s="2"/>
      <c r="I257" s="2"/>
      <c r="J257" s="2"/>
      <c r="K257" s="2"/>
      <c r="L257" s="2"/>
    </row>
    <row r="258" spans="2:12" x14ac:dyDescent="0.25">
      <c r="B258" s="15"/>
      <c r="C258" s="2"/>
      <c r="D258" s="2"/>
      <c r="E258" s="2"/>
      <c r="F258" s="2"/>
      <c r="G258" s="2"/>
      <c r="H258" s="2"/>
      <c r="I258" s="2"/>
      <c r="J258" s="2"/>
      <c r="K258" s="2"/>
      <c r="L258" s="2"/>
    </row>
    <row r="259" spans="2:12" x14ac:dyDescent="0.25">
      <c r="B259" s="15"/>
      <c r="C259" s="2"/>
      <c r="D259" s="2"/>
      <c r="E259" s="2"/>
      <c r="F259" s="2"/>
      <c r="G259" s="2"/>
      <c r="H259" s="2"/>
      <c r="I259" s="2"/>
      <c r="J259" s="2"/>
      <c r="K259" s="2"/>
      <c r="L259" s="2"/>
    </row>
    <row r="260" spans="2:12" x14ac:dyDescent="0.25">
      <c r="B260" s="15"/>
      <c r="C260" s="2"/>
      <c r="D260" s="2"/>
      <c r="E260" s="2"/>
      <c r="F260" s="2"/>
      <c r="G260" s="2"/>
      <c r="H260" s="2"/>
      <c r="I260" s="2"/>
      <c r="J260" s="2"/>
      <c r="K260" s="2"/>
      <c r="L260" s="2"/>
    </row>
    <row r="261" spans="2:12" x14ac:dyDescent="0.25">
      <c r="B261" s="15"/>
      <c r="C261" s="2"/>
      <c r="D261" s="2"/>
      <c r="E261" s="2"/>
      <c r="F261" s="2"/>
      <c r="G261" s="2"/>
      <c r="H261" s="2"/>
      <c r="I261" s="2"/>
      <c r="J261" s="2"/>
      <c r="K261" s="2"/>
      <c r="L261" s="2"/>
    </row>
    <row r="262" spans="2:12" x14ac:dyDescent="0.25">
      <c r="B262" s="15"/>
      <c r="C262" s="2"/>
      <c r="D262" s="2"/>
      <c r="E262" s="2"/>
      <c r="F262" s="2"/>
      <c r="G262" s="2"/>
      <c r="H262" s="2"/>
      <c r="I262" s="2"/>
      <c r="J262" s="2"/>
      <c r="K262" s="2"/>
      <c r="L262" s="2"/>
    </row>
    <row r="263" spans="2:12" x14ac:dyDescent="0.25">
      <c r="B263" s="15"/>
      <c r="C263" s="2"/>
      <c r="D263" s="2"/>
      <c r="E263" s="2"/>
      <c r="F263" s="2"/>
      <c r="G263" s="2"/>
      <c r="H263" s="2"/>
      <c r="I263" s="2"/>
      <c r="J263" s="2"/>
      <c r="K263" s="2"/>
      <c r="L263" s="2"/>
    </row>
    <row r="264" spans="2:12" x14ac:dyDescent="0.25">
      <c r="B264" s="15"/>
      <c r="C264" s="2"/>
      <c r="D264" s="2"/>
      <c r="E264" s="2"/>
      <c r="F264" s="2"/>
      <c r="G264" s="2"/>
      <c r="H264" s="2"/>
      <c r="I264" s="2"/>
      <c r="J264" s="2"/>
      <c r="K264" s="2"/>
      <c r="L264" s="2"/>
    </row>
    <row r="265" spans="2:12" x14ac:dyDescent="0.25">
      <c r="B265" s="15"/>
      <c r="C265" s="2"/>
      <c r="D265" s="2"/>
      <c r="E265" s="2"/>
      <c r="F265" s="2"/>
      <c r="G265" s="2"/>
      <c r="H265" s="2"/>
      <c r="I265" s="2"/>
      <c r="J265" s="2"/>
      <c r="K265" s="2"/>
      <c r="L265" s="2"/>
    </row>
    <row r="266" spans="2:12" x14ac:dyDescent="0.25">
      <c r="B266" s="15"/>
      <c r="C266" s="2"/>
      <c r="D266" s="2"/>
      <c r="E266" s="2"/>
      <c r="F266" s="2"/>
      <c r="G266" s="2"/>
      <c r="H266" s="2"/>
      <c r="I266" s="2"/>
      <c r="J266" s="2"/>
      <c r="K266" s="2"/>
      <c r="L266" s="2"/>
    </row>
    <row r="267" spans="2:12" x14ac:dyDescent="0.25">
      <c r="B267" s="15"/>
      <c r="C267" s="2"/>
      <c r="D267" s="2"/>
      <c r="E267" s="2"/>
      <c r="F267" s="2"/>
      <c r="G267" s="2"/>
      <c r="H267" s="2"/>
      <c r="I267" s="2"/>
      <c r="J267" s="2"/>
      <c r="K267" s="2"/>
      <c r="L267" s="2"/>
    </row>
    <row r="268" spans="2:12" x14ac:dyDescent="0.25">
      <c r="B268" s="15"/>
      <c r="C268" s="2"/>
      <c r="D268" s="2"/>
      <c r="E268" s="2"/>
      <c r="F268" s="2"/>
      <c r="G268" s="2"/>
      <c r="H268" s="2"/>
      <c r="I268" s="2"/>
      <c r="J268" s="2"/>
      <c r="K268" s="2"/>
      <c r="L268" s="2"/>
    </row>
    <row r="269" spans="2:12" x14ac:dyDescent="0.25">
      <c r="B269" s="15"/>
      <c r="C269" s="2"/>
      <c r="D269" s="2"/>
      <c r="E269" s="2"/>
      <c r="F269" s="2"/>
      <c r="G269" s="2"/>
      <c r="H269" s="2"/>
      <c r="I269" s="2"/>
      <c r="J269" s="2"/>
      <c r="K269" s="2"/>
      <c r="L269" s="2"/>
    </row>
    <row r="270" spans="2:12" x14ac:dyDescent="0.25">
      <c r="B270" s="15"/>
      <c r="C270" s="2"/>
      <c r="D270" s="2"/>
      <c r="E270" s="2"/>
      <c r="F270" s="2"/>
      <c r="G270" s="2"/>
      <c r="H270" s="2"/>
      <c r="I270" s="2"/>
      <c r="J270" s="2"/>
      <c r="K270" s="2"/>
      <c r="L270" s="2"/>
    </row>
    <row r="271" spans="2:12" x14ac:dyDescent="0.25">
      <c r="B271" s="15"/>
      <c r="C271" s="2"/>
      <c r="D271" s="2"/>
      <c r="E271" s="2"/>
      <c r="F271" s="2"/>
      <c r="G271" s="2"/>
      <c r="H271" s="2"/>
      <c r="I271" s="2"/>
      <c r="J271" s="2"/>
      <c r="K271" s="2"/>
      <c r="L271" s="2"/>
    </row>
    <row r="272" spans="2:12" x14ac:dyDescent="0.25">
      <c r="B272" s="15"/>
      <c r="C272" s="2"/>
      <c r="D272" s="2"/>
      <c r="E272" s="2"/>
      <c r="F272" s="2"/>
      <c r="G272" s="2"/>
      <c r="H272" s="2"/>
      <c r="I272" s="2"/>
      <c r="J272" s="2"/>
      <c r="K272" s="2"/>
      <c r="L272" s="2"/>
    </row>
    <row r="273" spans="2:12" x14ac:dyDescent="0.25">
      <c r="B273" s="15"/>
      <c r="C273" s="2"/>
      <c r="D273" s="2"/>
      <c r="E273" s="2"/>
      <c r="F273" s="2"/>
      <c r="G273" s="2"/>
      <c r="H273" s="2"/>
      <c r="I273" s="2"/>
      <c r="J273" s="2"/>
      <c r="K273" s="2"/>
      <c r="L273" s="2"/>
    </row>
    <row r="274" spans="2:12" x14ac:dyDescent="0.25">
      <c r="B274" s="15"/>
      <c r="C274" s="2"/>
      <c r="D274" s="2"/>
      <c r="E274" s="2"/>
      <c r="F274" s="2"/>
      <c r="G274" s="2"/>
      <c r="H274" s="2"/>
      <c r="I274" s="2"/>
      <c r="J274" s="2"/>
      <c r="K274" s="2"/>
      <c r="L274" s="2"/>
    </row>
    <row r="275" spans="2:12" x14ac:dyDescent="0.25">
      <c r="B275" s="15"/>
      <c r="C275" s="2"/>
      <c r="D275" s="2"/>
      <c r="E275" s="2"/>
      <c r="F275" s="2"/>
      <c r="G275" s="2"/>
      <c r="H275" s="2"/>
      <c r="I275" s="2"/>
      <c r="J275" s="2"/>
      <c r="K275" s="2"/>
      <c r="L275" s="2"/>
    </row>
    <row r="276" spans="2:12" x14ac:dyDescent="0.25">
      <c r="B276" s="15"/>
      <c r="C276" s="2"/>
      <c r="D276" s="2"/>
      <c r="E276" s="2"/>
      <c r="F276" s="2"/>
      <c r="G276" s="2"/>
      <c r="H276" s="2"/>
      <c r="I276" s="2"/>
      <c r="J276" s="2"/>
      <c r="K276" s="2"/>
      <c r="L276" s="2"/>
    </row>
  </sheetData>
  <hyperlinks>
    <hyperlink ref="B2" location="Enfermedades!B222" display="#gid=1228605396&amp;range=B222"/>
  </hyperlinks>
  <pageMargins left="0.75" right="0.75" top="1" bottom="1" header="0" footer="0"/>
  <pageSetup paperSize="9" pageOrder="overThenDown"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H1000"/>
  <sheetViews>
    <sheetView zoomScale="80" zoomScaleNormal="80" workbookViewId="0">
      <pane ySplit="5" topLeftCell="A6" activePane="bottomLeft" state="frozen"/>
      <selection pane="bottomLeft"/>
    </sheetView>
  </sheetViews>
  <sheetFormatPr baseColWidth="10" defaultColWidth="14.42578125" defaultRowHeight="15" customHeight="1" x14ac:dyDescent="0.25"/>
  <cols>
    <col min="1" max="1" width="5.7109375" customWidth="1"/>
    <col min="2" max="2" width="25.7109375" customWidth="1"/>
    <col min="3" max="6" width="9.7109375" customWidth="1"/>
    <col min="7" max="7" width="12.7109375" customWidth="1"/>
    <col min="8" max="11" width="9.7109375" customWidth="1"/>
    <col min="12" max="12" width="12.7109375" customWidth="1"/>
    <col min="13" max="13" width="9.7109375" customWidth="1"/>
    <col min="14" max="14" width="37.7109375" customWidth="1"/>
    <col min="15" max="15" width="12.7109375" customWidth="1"/>
    <col min="16" max="16" width="37.7109375" customWidth="1"/>
    <col min="17" max="17" width="12.7109375" customWidth="1"/>
    <col min="18" max="21" width="11.42578125" customWidth="1"/>
    <col min="22" max="33" width="11.42578125" hidden="1" customWidth="1"/>
  </cols>
  <sheetData>
    <row r="1" spans="1:34" ht="15" customHeight="1" x14ac:dyDescent="0.25">
      <c r="A1" s="2"/>
      <c r="B1" s="12" t="s">
        <v>243</v>
      </c>
      <c r="C1" s="15"/>
      <c r="D1" s="132" t="s">
        <v>349</v>
      </c>
      <c r="E1" s="15"/>
      <c r="F1" s="34"/>
      <c r="G1" s="103"/>
      <c r="H1" s="15"/>
      <c r="I1" s="15"/>
      <c r="J1" s="15"/>
      <c r="K1" s="15"/>
      <c r="L1" s="104"/>
      <c r="M1" s="2"/>
      <c r="N1" s="133"/>
      <c r="O1" s="134"/>
      <c r="P1" s="133"/>
      <c r="Q1" s="134"/>
      <c r="R1" s="133"/>
      <c r="S1" s="133"/>
      <c r="T1" s="133"/>
      <c r="U1" s="133"/>
      <c r="V1" s="133"/>
      <c r="W1" s="133"/>
      <c r="X1" s="133"/>
      <c r="Y1" s="133"/>
      <c r="Z1" s="133"/>
      <c r="AA1" s="133"/>
      <c r="AB1" s="133"/>
      <c r="AC1" s="133"/>
      <c r="AD1" s="133"/>
      <c r="AE1" s="133"/>
      <c r="AF1" s="133"/>
      <c r="AG1" s="133"/>
      <c r="AH1" s="133"/>
    </row>
    <row r="2" spans="1:34" ht="15" customHeight="1" x14ac:dyDescent="0.25">
      <c r="A2" s="2"/>
      <c r="B2" s="16" t="s">
        <v>103</v>
      </c>
      <c r="C2" s="34"/>
      <c r="D2" s="34"/>
      <c r="E2" s="34"/>
      <c r="F2" s="34"/>
      <c r="G2" s="103"/>
      <c r="H2" s="15"/>
      <c r="I2" s="15"/>
      <c r="J2" s="15"/>
      <c r="K2" s="15"/>
      <c r="L2" s="104"/>
      <c r="M2" s="2"/>
      <c r="N2" s="135" t="s">
        <v>244</v>
      </c>
      <c r="O2" s="134"/>
      <c r="P2" s="133"/>
      <c r="Q2" s="134"/>
      <c r="R2" s="133"/>
      <c r="S2" s="133"/>
      <c r="T2" s="133"/>
      <c r="U2" s="133"/>
      <c r="V2" s="133"/>
      <c r="W2" s="133"/>
      <c r="X2" s="133"/>
      <c r="Y2" s="133"/>
      <c r="Z2" s="133"/>
      <c r="AA2" s="133"/>
      <c r="AB2" s="133"/>
      <c r="AC2" s="133"/>
      <c r="AD2" s="133"/>
      <c r="AE2" s="133"/>
      <c r="AF2" s="133"/>
      <c r="AG2" s="133"/>
      <c r="AH2" s="133"/>
    </row>
    <row r="3" spans="1:34" ht="15" customHeight="1" x14ac:dyDescent="0.25">
      <c r="A3" s="2"/>
      <c r="B3" s="2"/>
      <c r="C3" s="62" t="str">
        <f>Fechas!$C$4</f>
        <v>1º ÉPOCA: CICLO LARGO SIN FUNGICIDA</v>
      </c>
      <c r="D3" s="18"/>
      <c r="E3" s="18"/>
      <c r="F3" s="18"/>
      <c r="G3" s="18"/>
      <c r="H3" s="63" t="str">
        <f>Fechas!$K$4</f>
        <v>1º ÉPOCA: CICLO LARGO CON FUNGICIDA</v>
      </c>
      <c r="I3" s="21"/>
      <c r="J3" s="21"/>
      <c r="K3" s="21"/>
      <c r="L3" s="22"/>
      <c r="M3" s="2"/>
      <c r="N3" s="136" t="str">
        <f>C3</f>
        <v>1º ÉPOCA: CICLO LARGO SIN FUNGICIDA</v>
      </c>
      <c r="O3" s="137"/>
      <c r="P3" s="138" t="str">
        <f>H3</f>
        <v>1º ÉPOCA: CICLO LARGO CON FUNGICIDA</v>
      </c>
      <c r="Q3" s="139"/>
      <c r="R3" s="133"/>
      <c r="S3" s="133"/>
      <c r="T3" s="133"/>
      <c r="U3" s="133"/>
      <c r="V3" s="133"/>
      <c r="W3" s="133"/>
      <c r="X3" s="133"/>
      <c r="Y3" s="133"/>
      <c r="Z3" s="133"/>
      <c r="AA3" s="133"/>
      <c r="AB3" s="133"/>
      <c r="AC3" s="133"/>
      <c r="AD3" s="133"/>
      <c r="AE3" s="133"/>
      <c r="AF3" s="133"/>
      <c r="AG3" s="133"/>
      <c r="AH3" s="133"/>
    </row>
    <row r="4" spans="1:34" ht="15" customHeight="1" x14ac:dyDescent="0.25">
      <c r="A4" s="2"/>
      <c r="B4" s="106"/>
      <c r="C4" s="107" t="s">
        <v>245</v>
      </c>
      <c r="D4" s="108"/>
      <c r="E4" s="109"/>
      <c r="F4" s="109"/>
      <c r="G4" s="110"/>
      <c r="H4" s="111" t="s">
        <v>245</v>
      </c>
      <c r="I4" s="109"/>
      <c r="J4" s="109"/>
      <c r="K4" s="109"/>
      <c r="L4" s="112"/>
      <c r="M4" s="2"/>
      <c r="N4" s="140" t="s">
        <v>245</v>
      </c>
      <c r="O4" s="133"/>
      <c r="P4" s="141" t="s">
        <v>245</v>
      </c>
      <c r="Q4" s="142"/>
      <c r="R4" s="133"/>
      <c r="S4" s="133"/>
      <c r="T4" s="133"/>
      <c r="U4" s="133"/>
      <c r="V4" s="133"/>
      <c r="W4" s="133"/>
      <c r="X4" s="133"/>
      <c r="Y4" s="133"/>
      <c r="Z4" s="133"/>
      <c r="AA4" s="133"/>
      <c r="AB4" s="133"/>
      <c r="AC4" s="133"/>
      <c r="AD4" s="133"/>
      <c r="AE4" s="133"/>
      <c r="AF4" s="133"/>
      <c r="AG4" s="133"/>
      <c r="AH4" s="133"/>
    </row>
    <row r="5" spans="1:34" ht="15" customHeight="1" x14ac:dyDescent="0.25">
      <c r="A5" s="2"/>
      <c r="B5" s="66" t="s">
        <v>108</v>
      </c>
      <c r="C5" s="113" t="s">
        <v>246</v>
      </c>
      <c r="D5" s="113" t="s">
        <v>247</v>
      </c>
      <c r="E5" s="113" t="s">
        <v>248</v>
      </c>
      <c r="F5" s="113" t="s">
        <v>249</v>
      </c>
      <c r="G5" s="114" t="s">
        <v>250</v>
      </c>
      <c r="H5" s="113" t="s">
        <v>246</v>
      </c>
      <c r="I5" s="113" t="s">
        <v>247</v>
      </c>
      <c r="J5" s="113" t="s">
        <v>248</v>
      </c>
      <c r="K5" s="113" t="s">
        <v>249</v>
      </c>
      <c r="L5" s="114" t="s">
        <v>250</v>
      </c>
      <c r="M5" s="2"/>
      <c r="N5" s="143" t="s">
        <v>108</v>
      </c>
      <c r="O5" s="144" t="s">
        <v>250</v>
      </c>
      <c r="P5" s="143" t="s">
        <v>108</v>
      </c>
      <c r="Q5" s="144" t="s">
        <v>250</v>
      </c>
      <c r="R5" s="133"/>
      <c r="S5" s="133"/>
      <c r="T5" s="133"/>
      <c r="U5" s="133"/>
      <c r="V5" s="133"/>
      <c r="W5" s="133"/>
      <c r="X5" s="133"/>
      <c r="Y5" s="133"/>
      <c r="Z5" s="133"/>
      <c r="AA5" s="133"/>
      <c r="AB5" s="133"/>
      <c r="AC5" s="133"/>
      <c r="AD5" s="133"/>
      <c r="AE5" s="133"/>
      <c r="AF5" s="133"/>
      <c r="AG5" s="133"/>
      <c r="AH5" s="133"/>
    </row>
    <row r="6" spans="1:34" ht="15" customHeight="1" x14ac:dyDescent="0.25">
      <c r="A6" s="25">
        <v>1</v>
      </c>
      <c r="B6" s="67" t="str">
        <f t="array" ref="B6">INDEX(CV1SF,$A6,1)</f>
        <v>BIO BASILIO</v>
      </c>
      <c r="C6" s="115"/>
      <c r="D6" s="115"/>
      <c r="E6" s="115"/>
      <c r="F6" s="116"/>
      <c r="G6" s="117">
        <f t="shared" ref="G6:G55" si="0">X6</f>
        <v>0</v>
      </c>
      <c r="H6" s="345">
        <v>575.06432748538009</v>
      </c>
      <c r="I6" s="345">
        <v>912.90058479532161</v>
      </c>
      <c r="J6" s="346">
        <v>1144.3859649122805</v>
      </c>
      <c r="K6" s="116"/>
      <c r="L6" s="117">
        <f t="shared" ref="L6:L55" si="1">AD6</f>
        <v>877.45029239766075</v>
      </c>
      <c r="M6" s="118"/>
      <c r="N6" s="145" t="str">
        <f>AA6</f>
        <v>BIO BASILIO</v>
      </c>
      <c r="O6" s="146">
        <f>Y6</f>
        <v>4.9000000000000009E-4</v>
      </c>
      <c r="P6" s="147" t="str">
        <f>AG6</f>
        <v>Klein Titanio</v>
      </c>
      <c r="Q6" s="146">
        <f>AE6</f>
        <v>2256.9220272904481</v>
      </c>
      <c r="R6" s="128"/>
      <c r="S6" s="128"/>
      <c r="T6" s="128"/>
      <c r="U6" s="128"/>
      <c r="V6" s="148">
        <f>ROWS($B$6:B6)</f>
        <v>1</v>
      </c>
      <c r="W6" s="149">
        <f t="array" ref="W6">IFERROR(AVERAGE(IF(C6:F6&gt;1,C6:F6)),0)</f>
        <v>0</v>
      </c>
      <c r="X6" s="150">
        <f t="array" ref="X6">W6+(COUNTIFS($W$6:$W6,W6)-1)*0.00001</f>
        <v>0</v>
      </c>
      <c r="Y6" s="151">
        <f>LARGE($X$6:$X$55,V6)</f>
        <v>4.9000000000000009E-4</v>
      </c>
      <c r="Z6" s="152">
        <f>IF(Y6&lt;1,0,MATCH(Y6,$X$6:$X$55,0))</f>
        <v>0</v>
      </c>
      <c r="AA6" s="153" t="str">
        <f>INDEX($B$6:$B$55,Z6,1)</f>
        <v>BIO BASILIO</v>
      </c>
      <c r="AB6" s="154"/>
      <c r="AC6" s="155">
        <f t="array" ref="AC6">IFERROR(AVERAGE(IF(H6:K6&gt;1,H6:K6)),0)</f>
        <v>877.45029239766075</v>
      </c>
      <c r="AD6" s="156">
        <f t="array" ref="AD6">AC6+(COUNTIFS($AC$6:$AC6,AC6)-1)*0.00001</f>
        <v>877.45029239766075</v>
      </c>
      <c r="AE6" s="157">
        <f>LARGE($AD$6:$AD$55,V6)</f>
        <v>2256.9220272904481</v>
      </c>
      <c r="AF6" s="152">
        <f>IF(AE6&lt;1,0,MATCH(AE6,$AD$6:$AD$55,0))</f>
        <v>2</v>
      </c>
      <c r="AG6" s="153" t="str">
        <f>INDEX($B$6:$B$55,AF6,1)</f>
        <v>Klein Titanio</v>
      </c>
      <c r="AH6" s="128"/>
    </row>
    <row r="7" spans="1:34" ht="15" customHeight="1" x14ac:dyDescent="0.25">
      <c r="A7" s="25">
        <v>2</v>
      </c>
      <c r="B7" s="67" t="str">
        <f t="array" ref="B7">INDEX(CV1SF,$A7,1)</f>
        <v>Klein Titanio</v>
      </c>
      <c r="C7" s="115"/>
      <c r="D7" s="115"/>
      <c r="E7" s="115"/>
      <c r="F7" s="116"/>
      <c r="G7" s="117">
        <f t="shared" si="0"/>
        <v>1.0000000000000001E-5</v>
      </c>
      <c r="H7" s="345">
        <v>1925.0760233918127</v>
      </c>
      <c r="I7" s="345">
        <v>2609.8128654970765</v>
      </c>
      <c r="J7" s="346">
        <v>2235.8771929824561</v>
      </c>
      <c r="K7" s="116"/>
      <c r="L7" s="117">
        <f t="shared" si="1"/>
        <v>2256.9220272904481</v>
      </c>
      <c r="M7" s="118"/>
      <c r="N7" s="145" t="str">
        <f t="shared" ref="N7:N55" si="2">AA7</f>
        <v>Klein Titanio</v>
      </c>
      <c r="O7" s="146">
        <f t="shared" ref="O7:O55" si="3">Y7</f>
        <v>4.8000000000000007E-4</v>
      </c>
      <c r="P7" s="147" t="str">
        <f t="shared" ref="P7:P55" si="4">AG7</f>
        <v>SY 120</v>
      </c>
      <c r="Q7" s="146">
        <f t="shared" ref="Q7:Q55" si="5">AE7</f>
        <v>993.47953216374253</v>
      </c>
      <c r="R7" s="128"/>
      <c r="S7" s="128"/>
      <c r="T7" s="128"/>
      <c r="U7" s="128"/>
      <c r="V7" s="148">
        <f>ROWS($B$6:B7)</f>
        <v>2</v>
      </c>
      <c r="W7" s="149">
        <f t="array" ref="W7">IFERROR(AVERAGE(IF(C7:F7&gt;1,C7:F7)),0)</f>
        <v>0</v>
      </c>
      <c r="X7" s="150">
        <f t="array" ref="X7">W7+(COUNTIFS($W$6:$W7,W7)-1)*0.00001</f>
        <v>1.0000000000000001E-5</v>
      </c>
      <c r="Y7" s="151">
        <f t="shared" ref="Y7:Y55" si="6">LARGE($G$6:$G$55,V7)</f>
        <v>4.8000000000000007E-4</v>
      </c>
      <c r="Z7" s="152">
        <f t="shared" ref="Z7:Z55" si="7">IF(Y7&lt;1,0,MATCH(Y7,$X$6:$X$55,0))</f>
        <v>0</v>
      </c>
      <c r="AA7" s="153" t="str">
        <f t="shared" ref="AA7:AA55" si="8">INDEX($B$6:$B$55,Z7,1)</f>
        <v>Klein Titanio</v>
      </c>
      <c r="AB7" s="154"/>
      <c r="AC7" s="155">
        <f t="array" ref="AC7">IFERROR(AVERAGE(IF(H7:K7&gt;1,H7:K7)),0)</f>
        <v>2256.9220272904481</v>
      </c>
      <c r="AD7" s="156">
        <f t="array" ref="AD7">AC7+(COUNTIFS($AC$6:$AC7,AC7)-1)*0.00001</f>
        <v>2256.9220272904481</v>
      </c>
      <c r="AE7" s="157">
        <f t="shared" ref="AE7:AE55" si="9">LARGE($AD$6:$AD$55,V7)</f>
        <v>993.47953216374253</v>
      </c>
      <c r="AF7" s="152">
        <f t="shared" ref="AF7:AF55" si="10">IF(AE7&lt;1,0,MATCH(AE7,$AD$6:$AD$55,0))</f>
        <v>3</v>
      </c>
      <c r="AG7" s="153" t="str">
        <f t="shared" ref="AG7:AG55" si="11">INDEX($B$6:$B$55,AF7,1)</f>
        <v>SY 120</v>
      </c>
      <c r="AH7" s="128"/>
    </row>
    <row r="8" spans="1:34" ht="15" customHeight="1" x14ac:dyDescent="0.25">
      <c r="A8" s="25">
        <v>3</v>
      </c>
      <c r="B8" s="67" t="str">
        <f t="array" ref="B8">INDEX(CV1SF,$A8,1)</f>
        <v>SY 120</v>
      </c>
      <c r="C8" s="115"/>
      <c r="D8" s="115"/>
      <c r="E8" s="115"/>
      <c r="F8" s="116"/>
      <c r="G8" s="117">
        <f t="shared" si="0"/>
        <v>2.0000000000000002E-5</v>
      </c>
      <c r="H8" s="345">
        <v>776.31578947368416</v>
      </c>
      <c r="I8" s="345">
        <v>988.8888888888888</v>
      </c>
      <c r="J8" s="346">
        <v>1215.2339181286548</v>
      </c>
      <c r="K8" s="116"/>
      <c r="L8" s="117">
        <f t="shared" si="1"/>
        <v>993.47953216374253</v>
      </c>
      <c r="M8" s="118"/>
      <c r="N8" s="145" t="str">
        <f t="shared" si="2"/>
        <v>SY 120</v>
      </c>
      <c r="O8" s="146">
        <f t="shared" si="3"/>
        <v>4.7000000000000004E-4</v>
      </c>
      <c r="P8" s="147" t="str">
        <f t="shared" si="4"/>
        <v>BIO BASILIO</v>
      </c>
      <c r="Q8" s="146">
        <f t="shared" si="5"/>
        <v>877.45029239766075</v>
      </c>
      <c r="R8" s="128"/>
      <c r="S8" s="128"/>
      <c r="T8" s="128"/>
      <c r="U8" s="128"/>
      <c r="V8" s="148">
        <f>ROWS($B$6:B8)</f>
        <v>3</v>
      </c>
      <c r="W8" s="149">
        <f t="array" ref="W8">IFERROR(AVERAGE(IF(C8:F8&gt;1,C8:F8)),0)</f>
        <v>0</v>
      </c>
      <c r="X8" s="150">
        <f t="array" ref="X8">W8+(COUNTIFS($W$6:$W8,W8)-1)*0.00001</f>
        <v>2.0000000000000002E-5</v>
      </c>
      <c r="Y8" s="151">
        <f t="shared" si="6"/>
        <v>4.7000000000000004E-4</v>
      </c>
      <c r="Z8" s="152">
        <f t="shared" si="7"/>
        <v>0</v>
      </c>
      <c r="AA8" s="153" t="str">
        <f t="shared" si="8"/>
        <v>SY 120</v>
      </c>
      <c r="AB8" s="154"/>
      <c r="AC8" s="155">
        <f t="array" ref="AC8">IFERROR(AVERAGE(IF(H8:K8&gt;1,H8:K8)),0)</f>
        <v>993.47953216374253</v>
      </c>
      <c r="AD8" s="156">
        <f t="array" ref="AD8">AC8+(COUNTIFS($AC$6:$AC8,AC8)-1)*0.00001</f>
        <v>993.47953216374253</v>
      </c>
      <c r="AE8" s="157">
        <f t="shared" si="9"/>
        <v>877.45029239766075</v>
      </c>
      <c r="AF8" s="152">
        <f t="shared" si="10"/>
        <v>1</v>
      </c>
      <c r="AG8" s="153" t="str">
        <f t="shared" si="11"/>
        <v>BIO BASILIO</v>
      </c>
      <c r="AH8" s="128"/>
    </row>
    <row r="9" spans="1:34" ht="15" customHeight="1" x14ac:dyDescent="0.25">
      <c r="A9" s="25">
        <v>4</v>
      </c>
      <c r="B9" s="67">
        <f t="array" ref="B9">INDEX(CV1SF,$A9,1)</f>
        <v>0</v>
      </c>
      <c r="C9" s="115"/>
      <c r="D9" s="115"/>
      <c r="E9" s="115"/>
      <c r="F9" s="116"/>
      <c r="G9" s="117">
        <f t="shared" si="0"/>
        <v>3.0000000000000004E-5</v>
      </c>
      <c r="H9" s="115"/>
      <c r="I9" s="115"/>
      <c r="J9" s="115"/>
      <c r="K9" s="116"/>
      <c r="L9" s="117">
        <f t="shared" si="1"/>
        <v>0</v>
      </c>
      <c r="M9" s="118"/>
      <c r="N9" s="145">
        <f t="shared" si="2"/>
        <v>0</v>
      </c>
      <c r="O9" s="146">
        <f t="shared" si="3"/>
        <v>4.6000000000000001E-4</v>
      </c>
      <c r="P9" s="147">
        <f t="shared" si="4"/>
        <v>0</v>
      </c>
      <c r="Q9" s="146">
        <f t="shared" si="5"/>
        <v>4.6000000000000001E-4</v>
      </c>
      <c r="R9" s="128"/>
      <c r="S9" s="128"/>
      <c r="T9" s="128"/>
      <c r="U9" s="128"/>
      <c r="V9" s="148">
        <f>ROWS($B$6:B9)</f>
        <v>4</v>
      </c>
      <c r="W9" s="149">
        <f t="array" ref="W9">IFERROR(AVERAGE(IF(C9:F9&gt;1,C9:F9)),0)</f>
        <v>0</v>
      </c>
      <c r="X9" s="150">
        <f t="array" ref="X9">W9+(COUNTIFS($W$6:$W9,W9)-1)*0.00001</f>
        <v>3.0000000000000004E-5</v>
      </c>
      <c r="Y9" s="151">
        <f t="shared" si="6"/>
        <v>4.6000000000000001E-4</v>
      </c>
      <c r="Z9" s="152">
        <f t="shared" si="7"/>
        <v>0</v>
      </c>
      <c r="AA9" s="153">
        <f t="shared" si="8"/>
        <v>0</v>
      </c>
      <c r="AB9" s="154"/>
      <c r="AC9" s="155">
        <f t="array" ref="AC9">IFERROR(AVERAGE(IF(H9:K9&gt;1,H9:K9)),0)</f>
        <v>0</v>
      </c>
      <c r="AD9" s="156">
        <f t="array" ref="AD9">AC9+(COUNTIFS($AC$6:$AC9,AC9)-1)*0.00001</f>
        <v>0</v>
      </c>
      <c r="AE9" s="157">
        <f t="shared" si="9"/>
        <v>4.6000000000000001E-4</v>
      </c>
      <c r="AF9" s="152">
        <f t="shared" si="10"/>
        <v>0</v>
      </c>
      <c r="AG9" s="153">
        <f t="shared" si="11"/>
        <v>0</v>
      </c>
      <c r="AH9" s="128"/>
    </row>
    <row r="10" spans="1:34" ht="15" customHeight="1" x14ac:dyDescent="0.25">
      <c r="A10" s="25">
        <v>5</v>
      </c>
      <c r="B10" s="67">
        <f t="array" ref="B10">INDEX(CV1SF,$A10,1)</f>
        <v>0</v>
      </c>
      <c r="C10" s="115"/>
      <c r="D10" s="115"/>
      <c r="E10" s="115"/>
      <c r="F10" s="116"/>
      <c r="G10" s="117">
        <f t="shared" si="0"/>
        <v>4.0000000000000003E-5</v>
      </c>
      <c r="H10" s="115"/>
      <c r="I10" s="115"/>
      <c r="J10" s="115"/>
      <c r="K10" s="116"/>
      <c r="L10" s="117">
        <f t="shared" si="1"/>
        <v>1.0000000000000001E-5</v>
      </c>
      <c r="M10" s="118"/>
      <c r="N10" s="145">
        <f t="shared" si="2"/>
        <v>0</v>
      </c>
      <c r="O10" s="146">
        <f t="shared" si="3"/>
        <v>4.5000000000000004E-4</v>
      </c>
      <c r="P10" s="147">
        <f t="shared" si="4"/>
        <v>0</v>
      </c>
      <c r="Q10" s="146">
        <f t="shared" si="5"/>
        <v>4.5000000000000004E-4</v>
      </c>
      <c r="R10" s="128"/>
      <c r="S10" s="128"/>
      <c r="T10" s="128"/>
      <c r="U10" s="128"/>
      <c r="V10" s="148">
        <f>ROWS($B$6:B10)</f>
        <v>5</v>
      </c>
      <c r="W10" s="149">
        <f t="array" ref="W10">IFERROR(AVERAGE(IF(C10:F10&gt;1,C10:F10)),0)</f>
        <v>0</v>
      </c>
      <c r="X10" s="150">
        <f t="array" ref="X10">W10+(COUNTIFS($W$6:$W10,W10)-1)*0.00001</f>
        <v>4.0000000000000003E-5</v>
      </c>
      <c r="Y10" s="151">
        <f t="shared" si="6"/>
        <v>4.5000000000000004E-4</v>
      </c>
      <c r="Z10" s="152">
        <f t="shared" si="7"/>
        <v>0</v>
      </c>
      <c r="AA10" s="153">
        <f t="shared" si="8"/>
        <v>0</v>
      </c>
      <c r="AB10" s="154"/>
      <c r="AC10" s="155">
        <f t="array" ref="AC10">IFERROR(AVERAGE(IF(H10:K10&gt;1,H10:K10)),0)</f>
        <v>0</v>
      </c>
      <c r="AD10" s="156">
        <f t="array" ref="AD10">AC10+(COUNTIFS($AC$6:$AC10,AC10)-1)*0.00001</f>
        <v>1.0000000000000001E-5</v>
      </c>
      <c r="AE10" s="157">
        <f t="shared" si="9"/>
        <v>4.5000000000000004E-4</v>
      </c>
      <c r="AF10" s="152">
        <f t="shared" si="10"/>
        <v>0</v>
      </c>
      <c r="AG10" s="153">
        <f t="shared" si="11"/>
        <v>0</v>
      </c>
      <c r="AH10" s="128"/>
    </row>
    <row r="11" spans="1:34" ht="15" customHeight="1" x14ac:dyDescent="0.25">
      <c r="A11" s="25">
        <v>6</v>
      </c>
      <c r="B11" s="67">
        <f t="array" ref="B11">INDEX(CV1SF,$A11,1)</f>
        <v>0</v>
      </c>
      <c r="C11" s="115"/>
      <c r="D11" s="115"/>
      <c r="E11" s="115"/>
      <c r="F11" s="116"/>
      <c r="G11" s="117">
        <f t="shared" si="0"/>
        <v>5.0000000000000002E-5</v>
      </c>
      <c r="H11" s="115"/>
      <c r="I11" s="115"/>
      <c r="J11" s="115"/>
      <c r="K11" s="116"/>
      <c r="L11" s="117">
        <f t="shared" si="1"/>
        <v>2.0000000000000002E-5</v>
      </c>
      <c r="M11" s="118"/>
      <c r="N11" s="145">
        <f t="shared" si="2"/>
        <v>0</v>
      </c>
      <c r="O11" s="146">
        <f t="shared" si="3"/>
        <v>4.4000000000000002E-4</v>
      </c>
      <c r="P11" s="147">
        <f t="shared" si="4"/>
        <v>0</v>
      </c>
      <c r="Q11" s="146">
        <f t="shared" si="5"/>
        <v>4.4000000000000002E-4</v>
      </c>
      <c r="R11" s="128"/>
      <c r="S11" s="128"/>
      <c r="T11" s="128"/>
      <c r="U11" s="128"/>
      <c r="V11" s="148">
        <f>ROWS($B$6:B11)</f>
        <v>6</v>
      </c>
      <c r="W11" s="149">
        <f t="array" ref="W11">IFERROR(AVERAGE(IF(C11:F11&gt;1,C11:F11)),0)</f>
        <v>0</v>
      </c>
      <c r="X11" s="150">
        <f t="array" ref="X11">W11+(COUNTIFS($W$6:$W11,W11)-1)*0.00001</f>
        <v>5.0000000000000002E-5</v>
      </c>
      <c r="Y11" s="151">
        <f t="shared" si="6"/>
        <v>4.4000000000000002E-4</v>
      </c>
      <c r="Z11" s="152">
        <f t="shared" si="7"/>
        <v>0</v>
      </c>
      <c r="AA11" s="153">
        <f t="shared" si="8"/>
        <v>0</v>
      </c>
      <c r="AB11" s="154"/>
      <c r="AC11" s="155">
        <f t="array" ref="AC11">IFERROR(AVERAGE(IF(H11:K11&gt;1,H11:K11)),0)</f>
        <v>0</v>
      </c>
      <c r="AD11" s="156">
        <f t="array" ref="AD11">AC11+(COUNTIFS($AC$6:$AC11,AC11)-1)*0.00001</f>
        <v>2.0000000000000002E-5</v>
      </c>
      <c r="AE11" s="157">
        <f t="shared" si="9"/>
        <v>4.4000000000000002E-4</v>
      </c>
      <c r="AF11" s="152">
        <f t="shared" si="10"/>
        <v>0</v>
      </c>
      <c r="AG11" s="153">
        <f t="shared" si="11"/>
        <v>0</v>
      </c>
      <c r="AH11" s="128"/>
    </row>
    <row r="12" spans="1:34" ht="15" customHeight="1" x14ac:dyDescent="0.25">
      <c r="A12" s="25">
        <v>7</v>
      </c>
      <c r="B12" s="67">
        <f t="array" ref="B12">INDEX(CV1SF,$A12,1)</f>
        <v>0</v>
      </c>
      <c r="C12" s="115"/>
      <c r="D12" s="115"/>
      <c r="E12" s="115"/>
      <c r="F12" s="116"/>
      <c r="G12" s="117">
        <f t="shared" si="0"/>
        <v>6.0000000000000008E-5</v>
      </c>
      <c r="H12" s="115"/>
      <c r="I12" s="115"/>
      <c r="J12" s="115"/>
      <c r="K12" s="116"/>
      <c r="L12" s="117">
        <f t="shared" si="1"/>
        <v>3.0000000000000004E-5</v>
      </c>
      <c r="M12" s="118"/>
      <c r="N12" s="145">
        <f t="shared" si="2"/>
        <v>0</v>
      </c>
      <c r="O12" s="146">
        <f t="shared" si="3"/>
        <v>4.3000000000000004E-4</v>
      </c>
      <c r="P12" s="147">
        <f t="shared" si="4"/>
        <v>0</v>
      </c>
      <c r="Q12" s="146">
        <f t="shared" si="5"/>
        <v>4.3000000000000004E-4</v>
      </c>
      <c r="R12" s="133"/>
      <c r="S12" s="133"/>
      <c r="T12" s="133"/>
      <c r="U12" s="133"/>
      <c r="V12" s="148">
        <f>ROWS($B$6:B12)</f>
        <v>7</v>
      </c>
      <c r="W12" s="149">
        <f t="array" ref="W12">IFERROR(AVERAGE(IF(C12:F12&gt;1,C12:F12)),0)</f>
        <v>0</v>
      </c>
      <c r="X12" s="150">
        <f t="array" ref="X12">W12+(COUNTIFS($W$6:$W12,W12)-1)*0.00001</f>
        <v>6.0000000000000008E-5</v>
      </c>
      <c r="Y12" s="151">
        <f t="shared" si="6"/>
        <v>4.3000000000000004E-4</v>
      </c>
      <c r="Z12" s="152">
        <f t="shared" si="7"/>
        <v>0</v>
      </c>
      <c r="AA12" s="153">
        <f t="shared" si="8"/>
        <v>0</v>
      </c>
      <c r="AB12" s="158"/>
      <c r="AC12" s="155">
        <f t="array" ref="AC12">IFERROR(AVERAGE(IF(H12:K12&gt;1,H12:K12)),0)</f>
        <v>0</v>
      </c>
      <c r="AD12" s="156">
        <f t="array" ref="AD12">AC12+(COUNTIFS($AC$6:$AC12,AC12)-1)*0.00001</f>
        <v>3.0000000000000004E-5</v>
      </c>
      <c r="AE12" s="157">
        <f t="shared" si="9"/>
        <v>4.3000000000000004E-4</v>
      </c>
      <c r="AF12" s="152">
        <f t="shared" si="10"/>
        <v>0</v>
      </c>
      <c r="AG12" s="153">
        <f t="shared" si="11"/>
        <v>0</v>
      </c>
      <c r="AH12" s="133"/>
    </row>
    <row r="13" spans="1:34" ht="15" customHeight="1" x14ac:dyDescent="0.25">
      <c r="A13" s="25">
        <v>8</v>
      </c>
      <c r="B13" s="67">
        <f t="array" ref="B13">INDEX(CV1SF,$A13,1)</f>
        <v>0</v>
      </c>
      <c r="C13" s="115"/>
      <c r="D13" s="115"/>
      <c r="E13" s="115"/>
      <c r="F13" s="116"/>
      <c r="G13" s="117">
        <f t="shared" si="0"/>
        <v>7.0000000000000007E-5</v>
      </c>
      <c r="H13" s="115"/>
      <c r="I13" s="115"/>
      <c r="J13" s="115"/>
      <c r="K13" s="116"/>
      <c r="L13" s="117">
        <f t="shared" si="1"/>
        <v>4.0000000000000003E-5</v>
      </c>
      <c r="M13" s="118"/>
      <c r="N13" s="145">
        <f t="shared" si="2"/>
        <v>0</v>
      </c>
      <c r="O13" s="146">
        <f t="shared" si="3"/>
        <v>4.2000000000000002E-4</v>
      </c>
      <c r="P13" s="147">
        <f t="shared" si="4"/>
        <v>0</v>
      </c>
      <c r="Q13" s="146">
        <f t="shared" si="5"/>
        <v>4.2000000000000002E-4</v>
      </c>
      <c r="R13" s="133"/>
      <c r="S13" s="133"/>
      <c r="T13" s="133"/>
      <c r="U13" s="133"/>
      <c r="V13" s="148">
        <f>ROWS($B$6:B13)</f>
        <v>8</v>
      </c>
      <c r="W13" s="149">
        <f t="array" ref="W13">IFERROR(AVERAGE(IF(C13:F13&gt;1,C13:F13)),0)</f>
        <v>0</v>
      </c>
      <c r="X13" s="150">
        <f t="array" ref="X13">W13+(COUNTIFS($W$6:$W13,W13)-1)*0.00001</f>
        <v>7.0000000000000007E-5</v>
      </c>
      <c r="Y13" s="151">
        <f t="shared" si="6"/>
        <v>4.2000000000000002E-4</v>
      </c>
      <c r="Z13" s="152">
        <f t="shared" si="7"/>
        <v>0</v>
      </c>
      <c r="AA13" s="153">
        <f t="shared" si="8"/>
        <v>0</v>
      </c>
      <c r="AB13" s="158"/>
      <c r="AC13" s="155">
        <f t="array" ref="AC13">IFERROR(AVERAGE(IF(H13:K13&gt;1,H13:K13)),0)</f>
        <v>0</v>
      </c>
      <c r="AD13" s="156">
        <f t="array" ref="AD13">AC13+(COUNTIFS($AC$6:$AC13,AC13)-1)*0.00001</f>
        <v>4.0000000000000003E-5</v>
      </c>
      <c r="AE13" s="157">
        <f t="shared" si="9"/>
        <v>4.2000000000000002E-4</v>
      </c>
      <c r="AF13" s="152">
        <f t="shared" si="10"/>
        <v>0</v>
      </c>
      <c r="AG13" s="153">
        <f t="shared" si="11"/>
        <v>0</v>
      </c>
      <c r="AH13" s="133"/>
    </row>
    <row r="14" spans="1:34" ht="15" customHeight="1" x14ac:dyDescent="0.25">
      <c r="A14" s="25">
        <v>9</v>
      </c>
      <c r="B14" s="67">
        <f t="array" ref="B14">INDEX(CV1SF,$A14,1)</f>
        <v>0</v>
      </c>
      <c r="C14" s="115"/>
      <c r="D14" s="115"/>
      <c r="E14" s="115"/>
      <c r="F14" s="116"/>
      <c r="G14" s="117">
        <f t="shared" si="0"/>
        <v>8.0000000000000007E-5</v>
      </c>
      <c r="H14" s="115"/>
      <c r="I14" s="115"/>
      <c r="J14" s="115"/>
      <c r="K14" s="116"/>
      <c r="L14" s="117">
        <f t="shared" si="1"/>
        <v>5.0000000000000002E-5</v>
      </c>
      <c r="M14" s="118"/>
      <c r="N14" s="145">
        <f t="shared" si="2"/>
        <v>0</v>
      </c>
      <c r="O14" s="146">
        <f t="shared" si="3"/>
        <v>4.1000000000000005E-4</v>
      </c>
      <c r="P14" s="147">
        <f t="shared" si="4"/>
        <v>0</v>
      </c>
      <c r="Q14" s="146">
        <f t="shared" si="5"/>
        <v>4.1000000000000005E-4</v>
      </c>
      <c r="R14" s="133"/>
      <c r="S14" s="133"/>
      <c r="T14" s="133"/>
      <c r="U14" s="133"/>
      <c r="V14" s="148">
        <f>ROWS($B$6:B14)</f>
        <v>9</v>
      </c>
      <c r="W14" s="149">
        <f t="array" ref="W14">IFERROR(AVERAGE(IF(C14:F14&gt;1,C14:F14)),0)</f>
        <v>0</v>
      </c>
      <c r="X14" s="150">
        <f t="array" ref="X14">W14+(COUNTIFS($W$6:$W14,W14)-1)*0.00001</f>
        <v>8.0000000000000007E-5</v>
      </c>
      <c r="Y14" s="151">
        <f t="shared" si="6"/>
        <v>4.1000000000000005E-4</v>
      </c>
      <c r="Z14" s="152">
        <f t="shared" si="7"/>
        <v>0</v>
      </c>
      <c r="AA14" s="153">
        <f t="shared" si="8"/>
        <v>0</v>
      </c>
      <c r="AB14" s="158"/>
      <c r="AC14" s="155">
        <f t="array" ref="AC14">IFERROR(AVERAGE(IF(H14:K14&gt;1,H14:K14)),0)</f>
        <v>0</v>
      </c>
      <c r="AD14" s="156">
        <f t="array" ref="AD14">AC14+(COUNTIFS($AC$6:$AC14,AC14)-1)*0.00001</f>
        <v>5.0000000000000002E-5</v>
      </c>
      <c r="AE14" s="157">
        <f t="shared" si="9"/>
        <v>4.1000000000000005E-4</v>
      </c>
      <c r="AF14" s="152">
        <f t="shared" si="10"/>
        <v>0</v>
      </c>
      <c r="AG14" s="153">
        <f t="shared" si="11"/>
        <v>0</v>
      </c>
      <c r="AH14" s="133"/>
    </row>
    <row r="15" spans="1:34" ht="15" customHeight="1" x14ac:dyDescent="0.25">
      <c r="A15" s="25">
        <v>10</v>
      </c>
      <c r="B15" s="67">
        <f t="array" ref="B15">INDEX(CV1SF,$A15,1)</f>
        <v>0</v>
      </c>
      <c r="C15" s="115"/>
      <c r="D15" s="115"/>
      <c r="E15" s="115"/>
      <c r="F15" s="116"/>
      <c r="G15" s="117">
        <f t="shared" si="0"/>
        <v>9.0000000000000006E-5</v>
      </c>
      <c r="H15" s="115"/>
      <c r="I15" s="115"/>
      <c r="J15" s="115"/>
      <c r="K15" s="116"/>
      <c r="L15" s="117">
        <f t="shared" si="1"/>
        <v>6.0000000000000008E-5</v>
      </c>
      <c r="M15" s="118"/>
      <c r="N15" s="145">
        <f t="shared" si="2"/>
        <v>0</v>
      </c>
      <c r="O15" s="146">
        <f t="shared" si="3"/>
        <v>4.0000000000000002E-4</v>
      </c>
      <c r="P15" s="147">
        <f t="shared" si="4"/>
        <v>0</v>
      </c>
      <c r="Q15" s="146">
        <f t="shared" si="5"/>
        <v>4.0000000000000002E-4</v>
      </c>
      <c r="R15" s="133"/>
      <c r="S15" s="133"/>
      <c r="T15" s="133"/>
      <c r="U15" s="133"/>
      <c r="V15" s="148">
        <f>ROWS($B$6:B15)</f>
        <v>10</v>
      </c>
      <c r="W15" s="149">
        <f t="array" ref="W15">IFERROR(AVERAGE(IF(C15:F15&gt;1,C15:F15)),0)</f>
        <v>0</v>
      </c>
      <c r="X15" s="150">
        <f t="array" ref="X15">W15+(COUNTIFS($W$6:$W15,W15)-1)*0.00001</f>
        <v>9.0000000000000006E-5</v>
      </c>
      <c r="Y15" s="151">
        <f t="shared" si="6"/>
        <v>4.0000000000000002E-4</v>
      </c>
      <c r="Z15" s="152">
        <f t="shared" si="7"/>
        <v>0</v>
      </c>
      <c r="AA15" s="153">
        <f t="shared" si="8"/>
        <v>0</v>
      </c>
      <c r="AB15" s="158"/>
      <c r="AC15" s="155">
        <f t="array" ref="AC15">IFERROR(AVERAGE(IF(H15:K15&gt;1,H15:K15)),0)</f>
        <v>0</v>
      </c>
      <c r="AD15" s="156">
        <f t="array" ref="AD15">AC15+(COUNTIFS($AC$6:$AC15,AC15)-1)*0.00001</f>
        <v>6.0000000000000008E-5</v>
      </c>
      <c r="AE15" s="157">
        <f t="shared" si="9"/>
        <v>4.0000000000000002E-4</v>
      </c>
      <c r="AF15" s="152">
        <f t="shared" si="10"/>
        <v>0</v>
      </c>
      <c r="AG15" s="153">
        <f t="shared" si="11"/>
        <v>0</v>
      </c>
      <c r="AH15" s="133"/>
    </row>
    <row r="16" spans="1:34" ht="15" customHeight="1" x14ac:dyDescent="0.25">
      <c r="A16" s="25">
        <v>11</v>
      </c>
      <c r="B16" s="67">
        <f t="array" ref="B16">INDEX(CV1SF,$A16,1)</f>
        <v>0</v>
      </c>
      <c r="C16" s="115"/>
      <c r="D16" s="115"/>
      <c r="E16" s="115"/>
      <c r="F16" s="116"/>
      <c r="G16" s="117">
        <f t="shared" si="0"/>
        <v>1E-4</v>
      </c>
      <c r="H16" s="115"/>
      <c r="I16" s="115"/>
      <c r="J16" s="115"/>
      <c r="K16" s="116"/>
      <c r="L16" s="117">
        <f t="shared" si="1"/>
        <v>7.0000000000000007E-5</v>
      </c>
      <c r="M16" s="118"/>
      <c r="N16" s="145">
        <f t="shared" si="2"/>
        <v>0</v>
      </c>
      <c r="O16" s="146">
        <f t="shared" si="3"/>
        <v>3.9000000000000005E-4</v>
      </c>
      <c r="P16" s="147">
        <f t="shared" si="4"/>
        <v>0</v>
      </c>
      <c r="Q16" s="146">
        <f t="shared" si="5"/>
        <v>3.9000000000000005E-4</v>
      </c>
      <c r="R16" s="159"/>
      <c r="S16" s="159"/>
      <c r="T16" s="133"/>
      <c r="U16" s="133"/>
      <c r="V16" s="148">
        <f>ROWS($B$6:B16)</f>
        <v>11</v>
      </c>
      <c r="W16" s="149">
        <f t="array" ref="W16">IFERROR(AVERAGE(IF(C16:F16&gt;1,C16:F16)),0)</f>
        <v>0</v>
      </c>
      <c r="X16" s="150">
        <f t="array" ref="X16">W16+(COUNTIFS($W$6:$W16,W16)-1)*0.00001</f>
        <v>1E-4</v>
      </c>
      <c r="Y16" s="151">
        <f t="shared" si="6"/>
        <v>3.9000000000000005E-4</v>
      </c>
      <c r="Z16" s="152">
        <f t="shared" si="7"/>
        <v>0</v>
      </c>
      <c r="AA16" s="153">
        <f t="shared" si="8"/>
        <v>0</v>
      </c>
      <c r="AB16" s="158"/>
      <c r="AC16" s="155">
        <f t="array" ref="AC16">IFERROR(AVERAGE(IF(H16:K16&gt;1,H16:K16)),0)</f>
        <v>0</v>
      </c>
      <c r="AD16" s="156">
        <f t="array" ref="AD16">AC16+(COUNTIFS($AC$6:$AC16,AC16)-1)*0.00001</f>
        <v>7.0000000000000007E-5</v>
      </c>
      <c r="AE16" s="157">
        <f t="shared" si="9"/>
        <v>3.9000000000000005E-4</v>
      </c>
      <c r="AF16" s="152">
        <f t="shared" si="10"/>
        <v>0</v>
      </c>
      <c r="AG16" s="153">
        <f t="shared" si="11"/>
        <v>0</v>
      </c>
      <c r="AH16" s="133"/>
    </row>
    <row r="17" spans="1:34" ht="15" customHeight="1" x14ac:dyDescent="0.25">
      <c r="A17" s="25">
        <v>12</v>
      </c>
      <c r="B17" s="67">
        <f t="array" ref="B17">INDEX(CV1SF,$A17,1)</f>
        <v>0</v>
      </c>
      <c r="C17" s="115"/>
      <c r="D17" s="115"/>
      <c r="E17" s="115"/>
      <c r="F17" s="116"/>
      <c r="G17" s="117">
        <f t="shared" si="0"/>
        <v>1.1E-4</v>
      </c>
      <c r="H17" s="115"/>
      <c r="I17" s="115"/>
      <c r="J17" s="115"/>
      <c r="K17" s="116"/>
      <c r="L17" s="117">
        <f t="shared" si="1"/>
        <v>8.0000000000000007E-5</v>
      </c>
      <c r="M17" s="118"/>
      <c r="N17" s="145">
        <f t="shared" si="2"/>
        <v>0</v>
      </c>
      <c r="O17" s="146">
        <f t="shared" si="3"/>
        <v>3.8000000000000002E-4</v>
      </c>
      <c r="P17" s="147">
        <f t="shared" si="4"/>
        <v>0</v>
      </c>
      <c r="Q17" s="146">
        <f t="shared" si="5"/>
        <v>3.8000000000000002E-4</v>
      </c>
      <c r="R17" s="159"/>
      <c r="S17" s="159"/>
      <c r="T17" s="133"/>
      <c r="U17" s="133"/>
      <c r="V17" s="148">
        <f>ROWS($B$6:B17)</f>
        <v>12</v>
      </c>
      <c r="W17" s="149">
        <f t="array" ref="W17">IFERROR(AVERAGE(IF(C17:F17&gt;1,C17:F17)),0)</f>
        <v>0</v>
      </c>
      <c r="X17" s="150">
        <f t="array" ref="X17">W17+(COUNTIFS($W$6:$W17,W17)-1)*0.00001</f>
        <v>1.1E-4</v>
      </c>
      <c r="Y17" s="151">
        <f t="shared" si="6"/>
        <v>3.8000000000000002E-4</v>
      </c>
      <c r="Z17" s="152">
        <f t="shared" si="7"/>
        <v>0</v>
      </c>
      <c r="AA17" s="153">
        <f t="shared" si="8"/>
        <v>0</v>
      </c>
      <c r="AB17" s="158"/>
      <c r="AC17" s="155">
        <f t="array" ref="AC17">IFERROR(AVERAGE(IF(H17:K17&gt;1,H17:K17)),0)</f>
        <v>0</v>
      </c>
      <c r="AD17" s="156">
        <f t="array" ref="AD17">AC17+(COUNTIFS($AC$6:$AC17,AC17)-1)*0.00001</f>
        <v>8.0000000000000007E-5</v>
      </c>
      <c r="AE17" s="157">
        <f t="shared" si="9"/>
        <v>3.8000000000000002E-4</v>
      </c>
      <c r="AF17" s="152">
        <f t="shared" si="10"/>
        <v>0</v>
      </c>
      <c r="AG17" s="153">
        <f t="shared" si="11"/>
        <v>0</v>
      </c>
      <c r="AH17" s="133"/>
    </row>
    <row r="18" spans="1:34" ht="15" customHeight="1" x14ac:dyDescent="0.25">
      <c r="A18" s="25">
        <v>13</v>
      </c>
      <c r="B18" s="67">
        <f t="array" ref="B18">INDEX(CV1SF,$A18,1)</f>
        <v>0</v>
      </c>
      <c r="C18" s="115"/>
      <c r="D18" s="115"/>
      <c r="E18" s="115"/>
      <c r="F18" s="116"/>
      <c r="G18" s="117">
        <f t="shared" si="0"/>
        <v>1.2000000000000002E-4</v>
      </c>
      <c r="H18" s="115"/>
      <c r="I18" s="115"/>
      <c r="J18" s="115"/>
      <c r="K18" s="116"/>
      <c r="L18" s="117">
        <f t="shared" si="1"/>
        <v>9.0000000000000006E-5</v>
      </c>
      <c r="M18" s="118"/>
      <c r="N18" s="145">
        <f t="shared" si="2"/>
        <v>0</v>
      </c>
      <c r="O18" s="146">
        <f t="shared" si="3"/>
        <v>3.7000000000000005E-4</v>
      </c>
      <c r="P18" s="147">
        <f t="shared" si="4"/>
        <v>0</v>
      </c>
      <c r="Q18" s="146">
        <f t="shared" si="5"/>
        <v>3.7000000000000005E-4</v>
      </c>
      <c r="R18" s="159"/>
      <c r="S18" s="159"/>
      <c r="T18" s="133"/>
      <c r="U18" s="133"/>
      <c r="V18" s="148">
        <f>ROWS($B$6:B18)</f>
        <v>13</v>
      </c>
      <c r="W18" s="149">
        <f t="array" ref="W18">IFERROR(AVERAGE(IF(C18:F18&gt;1,C18:F18)),0)</f>
        <v>0</v>
      </c>
      <c r="X18" s="150">
        <f t="array" ref="X18">W18+(COUNTIFS($W$6:$W18,W18)-1)*0.00001</f>
        <v>1.2000000000000002E-4</v>
      </c>
      <c r="Y18" s="151">
        <f t="shared" si="6"/>
        <v>3.7000000000000005E-4</v>
      </c>
      <c r="Z18" s="152">
        <f t="shared" si="7"/>
        <v>0</v>
      </c>
      <c r="AA18" s="153">
        <f t="shared" si="8"/>
        <v>0</v>
      </c>
      <c r="AB18" s="158"/>
      <c r="AC18" s="155">
        <f t="array" ref="AC18">IFERROR(AVERAGE(IF(H18:K18&gt;1,H18:K18)),0)</f>
        <v>0</v>
      </c>
      <c r="AD18" s="156">
        <f t="array" ref="AD18">AC18+(COUNTIFS($AC$6:$AC18,AC18)-1)*0.00001</f>
        <v>9.0000000000000006E-5</v>
      </c>
      <c r="AE18" s="157">
        <f t="shared" si="9"/>
        <v>3.7000000000000005E-4</v>
      </c>
      <c r="AF18" s="152">
        <f t="shared" si="10"/>
        <v>0</v>
      </c>
      <c r="AG18" s="153">
        <f t="shared" si="11"/>
        <v>0</v>
      </c>
      <c r="AH18" s="133"/>
    </row>
    <row r="19" spans="1:34" ht="15" customHeight="1" x14ac:dyDescent="0.25">
      <c r="A19" s="25">
        <v>14</v>
      </c>
      <c r="B19" s="67">
        <f t="array" ref="B19">INDEX(CV1SF,$A19,1)</f>
        <v>0</v>
      </c>
      <c r="C19" s="115"/>
      <c r="D19" s="115"/>
      <c r="E19" s="115"/>
      <c r="F19" s="116"/>
      <c r="G19" s="117">
        <f t="shared" si="0"/>
        <v>1.3000000000000002E-4</v>
      </c>
      <c r="H19" s="115"/>
      <c r="I19" s="115"/>
      <c r="J19" s="115"/>
      <c r="K19" s="116"/>
      <c r="L19" s="117">
        <f t="shared" si="1"/>
        <v>1E-4</v>
      </c>
      <c r="M19" s="118"/>
      <c r="N19" s="145">
        <f t="shared" si="2"/>
        <v>0</v>
      </c>
      <c r="O19" s="146">
        <f t="shared" si="3"/>
        <v>3.6000000000000002E-4</v>
      </c>
      <c r="P19" s="147">
        <f t="shared" si="4"/>
        <v>0</v>
      </c>
      <c r="Q19" s="146">
        <f t="shared" si="5"/>
        <v>3.6000000000000002E-4</v>
      </c>
      <c r="R19" s="159"/>
      <c r="S19" s="159"/>
      <c r="T19" s="133"/>
      <c r="U19" s="133"/>
      <c r="V19" s="148">
        <f>ROWS($B$6:B19)</f>
        <v>14</v>
      </c>
      <c r="W19" s="149">
        <f t="array" ref="W19">IFERROR(AVERAGE(IF(C19:F19&gt;1,C19:F19)),0)</f>
        <v>0</v>
      </c>
      <c r="X19" s="150">
        <f t="array" ref="X19">W19+(COUNTIFS($W$6:$W19,W19)-1)*0.00001</f>
        <v>1.3000000000000002E-4</v>
      </c>
      <c r="Y19" s="151">
        <f t="shared" si="6"/>
        <v>3.6000000000000002E-4</v>
      </c>
      <c r="Z19" s="152">
        <f t="shared" si="7"/>
        <v>0</v>
      </c>
      <c r="AA19" s="153">
        <f t="shared" si="8"/>
        <v>0</v>
      </c>
      <c r="AB19" s="158"/>
      <c r="AC19" s="155">
        <f t="array" ref="AC19">IFERROR(AVERAGE(IF(H19:K19&gt;1,H19:K19)),0)</f>
        <v>0</v>
      </c>
      <c r="AD19" s="156">
        <f t="array" ref="AD19">AC19+(COUNTIFS($AC$6:$AC19,AC19)-1)*0.00001</f>
        <v>1E-4</v>
      </c>
      <c r="AE19" s="157">
        <f t="shared" si="9"/>
        <v>3.6000000000000002E-4</v>
      </c>
      <c r="AF19" s="152">
        <f t="shared" si="10"/>
        <v>0</v>
      </c>
      <c r="AG19" s="153">
        <f t="shared" si="11"/>
        <v>0</v>
      </c>
      <c r="AH19" s="133"/>
    </row>
    <row r="20" spans="1:34" ht="15" customHeight="1" x14ac:dyDescent="0.25">
      <c r="A20" s="25">
        <v>15</v>
      </c>
      <c r="B20" s="67">
        <f t="array" ref="B20">INDEX(CV1SF,$A20,1)</f>
        <v>0</v>
      </c>
      <c r="C20" s="115"/>
      <c r="D20" s="115"/>
      <c r="E20" s="115"/>
      <c r="F20" s="116"/>
      <c r="G20" s="117">
        <f t="shared" si="0"/>
        <v>1.4000000000000001E-4</v>
      </c>
      <c r="H20" s="115"/>
      <c r="I20" s="115"/>
      <c r="J20" s="115"/>
      <c r="K20" s="116"/>
      <c r="L20" s="117">
        <f t="shared" si="1"/>
        <v>1.1E-4</v>
      </c>
      <c r="M20" s="118"/>
      <c r="N20" s="145">
        <f t="shared" si="2"/>
        <v>0</v>
      </c>
      <c r="O20" s="146">
        <f t="shared" si="3"/>
        <v>3.5000000000000005E-4</v>
      </c>
      <c r="P20" s="147">
        <f t="shared" si="4"/>
        <v>0</v>
      </c>
      <c r="Q20" s="146">
        <f t="shared" si="5"/>
        <v>3.5000000000000005E-4</v>
      </c>
      <c r="R20" s="159"/>
      <c r="S20" s="159"/>
      <c r="T20" s="133"/>
      <c r="U20" s="133"/>
      <c r="V20" s="148">
        <f>ROWS($B$6:B20)</f>
        <v>15</v>
      </c>
      <c r="W20" s="149">
        <f t="array" ref="W20">IFERROR(AVERAGE(IF(C20:F20&gt;1,C20:F20)),0)</f>
        <v>0</v>
      </c>
      <c r="X20" s="150">
        <f t="array" ref="X20">W20+(COUNTIFS($W$6:$W20,W20)-1)*0.00001</f>
        <v>1.4000000000000001E-4</v>
      </c>
      <c r="Y20" s="151">
        <f t="shared" si="6"/>
        <v>3.5000000000000005E-4</v>
      </c>
      <c r="Z20" s="152">
        <f t="shared" si="7"/>
        <v>0</v>
      </c>
      <c r="AA20" s="153">
        <f t="shared" si="8"/>
        <v>0</v>
      </c>
      <c r="AB20" s="158"/>
      <c r="AC20" s="155">
        <f t="array" ref="AC20">IFERROR(AVERAGE(IF(H20:K20&gt;1,H20:K20)),0)</f>
        <v>0</v>
      </c>
      <c r="AD20" s="156">
        <f t="array" ref="AD20">AC20+(COUNTIFS($AC$6:$AC20,AC20)-1)*0.00001</f>
        <v>1.1E-4</v>
      </c>
      <c r="AE20" s="157">
        <f t="shared" si="9"/>
        <v>3.5000000000000005E-4</v>
      </c>
      <c r="AF20" s="152">
        <f t="shared" si="10"/>
        <v>0</v>
      </c>
      <c r="AG20" s="153">
        <f t="shared" si="11"/>
        <v>0</v>
      </c>
      <c r="AH20" s="133"/>
    </row>
    <row r="21" spans="1:34" ht="15" customHeight="1" x14ac:dyDescent="0.25">
      <c r="A21" s="25">
        <v>16</v>
      </c>
      <c r="B21" s="67">
        <f t="array" ref="B21">INDEX(CV1SF,$A21,1)</f>
        <v>0</v>
      </c>
      <c r="C21" s="115"/>
      <c r="D21" s="115"/>
      <c r="E21" s="115"/>
      <c r="F21" s="116"/>
      <c r="G21" s="117">
        <f t="shared" si="0"/>
        <v>1.5000000000000001E-4</v>
      </c>
      <c r="H21" s="115"/>
      <c r="I21" s="115"/>
      <c r="J21" s="115"/>
      <c r="K21" s="116"/>
      <c r="L21" s="117">
        <f t="shared" si="1"/>
        <v>1.2000000000000002E-4</v>
      </c>
      <c r="M21" s="118"/>
      <c r="N21" s="145">
        <f t="shared" si="2"/>
        <v>0</v>
      </c>
      <c r="O21" s="146">
        <f t="shared" si="3"/>
        <v>3.4000000000000002E-4</v>
      </c>
      <c r="P21" s="147">
        <f t="shared" si="4"/>
        <v>0</v>
      </c>
      <c r="Q21" s="146">
        <f t="shared" si="5"/>
        <v>3.4000000000000002E-4</v>
      </c>
      <c r="R21" s="159"/>
      <c r="S21" s="159"/>
      <c r="T21" s="133"/>
      <c r="U21" s="133"/>
      <c r="V21" s="148">
        <f>ROWS($B$6:B21)</f>
        <v>16</v>
      </c>
      <c r="W21" s="149">
        <f t="array" ref="W21">IFERROR(AVERAGE(IF(C21:F21&gt;1,C21:F21)),0)</f>
        <v>0</v>
      </c>
      <c r="X21" s="150">
        <f t="array" ref="X21">W21+(COUNTIFS($W$6:$W21,W21)-1)*0.00001</f>
        <v>1.5000000000000001E-4</v>
      </c>
      <c r="Y21" s="151">
        <f t="shared" si="6"/>
        <v>3.4000000000000002E-4</v>
      </c>
      <c r="Z21" s="152">
        <f t="shared" si="7"/>
        <v>0</v>
      </c>
      <c r="AA21" s="153">
        <f t="shared" si="8"/>
        <v>0</v>
      </c>
      <c r="AB21" s="158"/>
      <c r="AC21" s="155">
        <f t="array" ref="AC21">IFERROR(AVERAGE(IF(H21:K21&gt;1,H21:K21)),0)</f>
        <v>0</v>
      </c>
      <c r="AD21" s="156">
        <f t="array" ref="AD21">AC21+(COUNTIFS($AC$6:$AC21,AC21)-1)*0.00001</f>
        <v>1.2000000000000002E-4</v>
      </c>
      <c r="AE21" s="157">
        <f t="shared" si="9"/>
        <v>3.4000000000000002E-4</v>
      </c>
      <c r="AF21" s="152">
        <f t="shared" si="10"/>
        <v>0</v>
      </c>
      <c r="AG21" s="153">
        <f t="shared" si="11"/>
        <v>0</v>
      </c>
      <c r="AH21" s="133"/>
    </row>
    <row r="22" spans="1:34" ht="15" customHeight="1" x14ac:dyDescent="0.25">
      <c r="A22" s="25">
        <v>17</v>
      </c>
      <c r="B22" s="67">
        <f t="array" ref="B22">INDEX(CV1SF,$A22,1)</f>
        <v>0</v>
      </c>
      <c r="C22" s="115"/>
      <c r="D22" s="115"/>
      <c r="E22" s="115"/>
      <c r="F22" s="116"/>
      <c r="G22" s="117">
        <f t="shared" si="0"/>
        <v>1.6000000000000001E-4</v>
      </c>
      <c r="H22" s="115"/>
      <c r="I22" s="115"/>
      <c r="J22" s="115"/>
      <c r="K22" s="116"/>
      <c r="L22" s="117">
        <f t="shared" si="1"/>
        <v>1.3000000000000002E-4</v>
      </c>
      <c r="M22" s="118"/>
      <c r="N22" s="145">
        <f t="shared" si="2"/>
        <v>0</v>
      </c>
      <c r="O22" s="146">
        <f t="shared" si="3"/>
        <v>3.3000000000000005E-4</v>
      </c>
      <c r="P22" s="147">
        <f t="shared" si="4"/>
        <v>0</v>
      </c>
      <c r="Q22" s="146">
        <f t="shared" si="5"/>
        <v>3.3000000000000005E-4</v>
      </c>
      <c r="R22" s="159"/>
      <c r="S22" s="159"/>
      <c r="T22" s="133"/>
      <c r="U22" s="133"/>
      <c r="V22" s="148">
        <f>ROWS($B$6:B22)</f>
        <v>17</v>
      </c>
      <c r="W22" s="149">
        <f t="array" ref="W22">IFERROR(AVERAGE(IF(C22:F22&gt;1,C22:F22)),0)</f>
        <v>0</v>
      </c>
      <c r="X22" s="150">
        <f t="array" ref="X22">W22+(COUNTIFS($W$6:$W22,W22)-1)*0.00001</f>
        <v>1.6000000000000001E-4</v>
      </c>
      <c r="Y22" s="151">
        <f t="shared" si="6"/>
        <v>3.3000000000000005E-4</v>
      </c>
      <c r="Z22" s="152">
        <f t="shared" si="7"/>
        <v>0</v>
      </c>
      <c r="AA22" s="153">
        <f t="shared" si="8"/>
        <v>0</v>
      </c>
      <c r="AB22" s="158"/>
      <c r="AC22" s="155">
        <f t="array" ref="AC22">IFERROR(AVERAGE(IF(H22:K22&gt;1,H22:K22)),0)</f>
        <v>0</v>
      </c>
      <c r="AD22" s="156">
        <f t="array" ref="AD22">AC22+(COUNTIFS($AC$6:$AC22,AC22)-1)*0.00001</f>
        <v>1.3000000000000002E-4</v>
      </c>
      <c r="AE22" s="157">
        <f t="shared" si="9"/>
        <v>3.3000000000000005E-4</v>
      </c>
      <c r="AF22" s="152">
        <f t="shared" si="10"/>
        <v>0</v>
      </c>
      <c r="AG22" s="153">
        <f t="shared" si="11"/>
        <v>0</v>
      </c>
      <c r="AH22" s="133"/>
    </row>
    <row r="23" spans="1:34" ht="15" customHeight="1" x14ac:dyDescent="0.25">
      <c r="A23" s="25">
        <v>18</v>
      </c>
      <c r="B23" s="67">
        <f t="array" ref="B23">INDEX(CV1SF,$A23,1)</f>
        <v>0</v>
      </c>
      <c r="C23" s="115"/>
      <c r="D23" s="115"/>
      <c r="E23" s="115"/>
      <c r="F23" s="116"/>
      <c r="G23" s="117">
        <f t="shared" si="0"/>
        <v>1.7000000000000001E-4</v>
      </c>
      <c r="H23" s="115"/>
      <c r="I23" s="115"/>
      <c r="J23" s="115"/>
      <c r="K23" s="116"/>
      <c r="L23" s="117">
        <f t="shared" si="1"/>
        <v>1.4000000000000001E-4</v>
      </c>
      <c r="M23" s="118"/>
      <c r="N23" s="145">
        <f t="shared" si="2"/>
        <v>0</v>
      </c>
      <c r="O23" s="146">
        <f t="shared" si="3"/>
        <v>3.2000000000000003E-4</v>
      </c>
      <c r="P23" s="147">
        <f t="shared" si="4"/>
        <v>0</v>
      </c>
      <c r="Q23" s="146">
        <f t="shared" si="5"/>
        <v>3.2000000000000003E-4</v>
      </c>
      <c r="R23" s="159"/>
      <c r="S23" s="159"/>
      <c r="T23" s="133"/>
      <c r="U23" s="133"/>
      <c r="V23" s="148">
        <f>ROWS($B$6:B23)</f>
        <v>18</v>
      </c>
      <c r="W23" s="149">
        <f t="array" ref="W23">IFERROR(AVERAGE(IF(C23:F23&gt;1,C23:F23)),0)</f>
        <v>0</v>
      </c>
      <c r="X23" s="150">
        <f t="array" ref="X23">W23+(COUNTIFS($W$6:$W23,W23)-1)*0.00001</f>
        <v>1.7000000000000001E-4</v>
      </c>
      <c r="Y23" s="151">
        <f t="shared" si="6"/>
        <v>3.2000000000000003E-4</v>
      </c>
      <c r="Z23" s="152">
        <f t="shared" si="7"/>
        <v>0</v>
      </c>
      <c r="AA23" s="153">
        <f t="shared" si="8"/>
        <v>0</v>
      </c>
      <c r="AB23" s="158"/>
      <c r="AC23" s="155">
        <f t="array" ref="AC23">IFERROR(AVERAGE(IF(H23:K23&gt;1,H23:K23)),0)</f>
        <v>0</v>
      </c>
      <c r="AD23" s="156">
        <f t="array" ref="AD23">AC23+(COUNTIFS($AC$6:$AC23,AC23)-1)*0.00001</f>
        <v>1.4000000000000001E-4</v>
      </c>
      <c r="AE23" s="157">
        <f t="shared" si="9"/>
        <v>3.2000000000000003E-4</v>
      </c>
      <c r="AF23" s="152">
        <f t="shared" si="10"/>
        <v>0</v>
      </c>
      <c r="AG23" s="153">
        <f t="shared" si="11"/>
        <v>0</v>
      </c>
      <c r="AH23" s="133"/>
    </row>
    <row r="24" spans="1:34" ht="15" customHeight="1" x14ac:dyDescent="0.25">
      <c r="A24" s="25">
        <v>19</v>
      </c>
      <c r="B24" s="67">
        <f t="array" ref="B24">INDEX(CV1SF,$A24,1)</f>
        <v>0</v>
      </c>
      <c r="C24" s="115"/>
      <c r="D24" s="115"/>
      <c r="E24" s="115"/>
      <c r="F24" s="116"/>
      <c r="G24" s="117">
        <f t="shared" si="0"/>
        <v>1.8000000000000001E-4</v>
      </c>
      <c r="H24" s="115"/>
      <c r="I24" s="115"/>
      <c r="J24" s="115"/>
      <c r="K24" s="116"/>
      <c r="L24" s="117">
        <f t="shared" si="1"/>
        <v>1.5000000000000001E-4</v>
      </c>
      <c r="M24" s="118"/>
      <c r="N24" s="145">
        <f t="shared" si="2"/>
        <v>0</v>
      </c>
      <c r="O24" s="146">
        <f t="shared" si="3"/>
        <v>3.1E-4</v>
      </c>
      <c r="P24" s="147">
        <f t="shared" si="4"/>
        <v>0</v>
      </c>
      <c r="Q24" s="146">
        <f t="shared" si="5"/>
        <v>3.1E-4</v>
      </c>
      <c r="R24" s="159"/>
      <c r="S24" s="159"/>
      <c r="T24" s="133"/>
      <c r="U24" s="133"/>
      <c r="V24" s="148">
        <f>ROWS($B$6:B24)</f>
        <v>19</v>
      </c>
      <c r="W24" s="149">
        <f t="array" ref="W24">IFERROR(AVERAGE(IF(C24:F24&gt;1,C24:F24)),0)</f>
        <v>0</v>
      </c>
      <c r="X24" s="150">
        <f t="array" ref="X24">W24+(COUNTIFS($W$6:$W24,W24)-1)*0.00001</f>
        <v>1.8000000000000001E-4</v>
      </c>
      <c r="Y24" s="151">
        <f t="shared" si="6"/>
        <v>3.1E-4</v>
      </c>
      <c r="Z24" s="152">
        <f t="shared" si="7"/>
        <v>0</v>
      </c>
      <c r="AA24" s="153">
        <f t="shared" si="8"/>
        <v>0</v>
      </c>
      <c r="AB24" s="158"/>
      <c r="AC24" s="155">
        <f t="array" ref="AC24">IFERROR(AVERAGE(IF(H24:K24&gt;1,H24:K24)),0)</f>
        <v>0</v>
      </c>
      <c r="AD24" s="156">
        <f t="array" ref="AD24">AC24+(COUNTIFS($AC$6:$AC24,AC24)-1)*0.00001</f>
        <v>1.5000000000000001E-4</v>
      </c>
      <c r="AE24" s="157">
        <f t="shared" si="9"/>
        <v>3.1E-4</v>
      </c>
      <c r="AF24" s="152">
        <f t="shared" si="10"/>
        <v>0</v>
      </c>
      <c r="AG24" s="153">
        <f t="shared" si="11"/>
        <v>0</v>
      </c>
      <c r="AH24" s="133"/>
    </row>
    <row r="25" spans="1:34" ht="15" customHeight="1" x14ac:dyDescent="0.25">
      <c r="A25" s="25">
        <v>20</v>
      </c>
      <c r="B25" s="67">
        <f t="array" ref="B25">INDEX(CV1SF,$A25,1)</f>
        <v>0</v>
      </c>
      <c r="C25" s="115"/>
      <c r="D25" s="115"/>
      <c r="E25" s="115"/>
      <c r="F25" s="116"/>
      <c r="G25" s="117">
        <f t="shared" si="0"/>
        <v>1.9000000000000001E-4</v>
      </c>
      <c r="H25" s="115"/>
      <c r="I25" s="115"/>
      <c r="J25" s="115"/>
      <c r="K25" s="116"/>
      <c r="L25" s="117">
        <f t="shared" si="1"/>
        <v>1.6000000000000001E-4</v>
      </c>
      <c r="M25" s="118"/>
      <c r="N25" s="145">
        <f t="shared" si="2"/>
        <v>0</v>
      </c>
      <c r="O25" s="146">
        <f t="shared" si="3"/>
        <v>3.0000000000000003E-4</v>
      </c>
      <c r="P25" s="147">
        <f t="shared" si="4"/>
        <v>0</v>
      </c>
      <c r="Q25" s="146">
        <f t="shared" si="5"/>
        <v>3.0000000000000003E-4</v>
      </c>
      <c r="R25" s="159"/>
      <c r="S25" s="159"/>
      <c r="T25" s="133"/>
      <c r="U25" s="133"/>
      <c r="V25" s="148">
        <f>ROWS($B$6:B25)</f>
        <v>20</v>
      </c>
      <c r="W25" s="149">
        <f t="array" ref="W25">IFERROR(AVERAGE(IF(C25:F25&gt;1,C25:F25)),0)</f>
        <v>0</v>
      </c>
      <c r="X25" s="150">
        <f t="array" ref="X25">W25+(COUNTIFS($W$6:$W25,W25)-1)*0.00001</f>
        <v>1.9000000000000001E-4</v>
      </c>
      <c r="Y25" s="151">
        <f t="shared" si="6"/>
        <v>3.0000000000000003E-4</v>
      </c>
      <c r="Z25" s="152">
        <f t="shared" si="7"/>
        <v>0</v>
      </c>
      <c r="AA25" s="153">
        <f t="shared" si="8"/>
        <v>0</v>
      </c>
      <c r="AB25" s="158"/>
      <c r="AC25" s="155">
        <f t="array" ref="AC25">IFERROR(AVERAGE(IF(H25:K25&gt;1,H25:K25)),0)</f>
        <v>0</v>
      </c>
      <c r="AD25" s="156">
        <f t="array" ref="AD25">AC25+(COUNTIFS($AC$6:$AC25,AC25)-1)*0.00001</f>
        <v>1.6000000000000001E-4</v>
      </c>
      <c r="AE25" s="157">
        <f t="shared" si="9"/>
        <v>3.0000000000000003E-4</v>
      </c>
      <c r="AF25" s="152">
        <f t="shared" si="10"/>
        <v>0</v>
      </c>
      <c r="AG25" s="153">
        <f t="shared" si="11"/>
        <v>0</v>
      </c>
      <c r="AH25" s="133"/>
    </row>
    <row r="26" spans="1:34" ht="15" customHeight="1" x14ac:dyDescent="0.25">
      <c r="A26" s="25">
        <v>21</v>
      </c>
      <c r="B26" s="67">
        <f t="array" ref="B26">INDEX(CV1SF,$A26,1)</f>
        <v>0</v>
      </c>
      <c r="C26" s="115"/>
      <c r="D26" s="115"/>
      <c r="E26" s="115"/>
      <c r="F26" s="116"/>
      <c r="G26" s="117">
        <f t="shared" si="0"/>
        <v>2.0000000000000001E-4</v>
      </c>
      <c r="H26" s="115"/>
      <c r="I26" s="115"/>
      <c r="J26" s="115"/>
      <c r="K26" s="116"/>
      <c r="L26" s="117">
        <f t="shared" si="1"/>
        <v>1.7000000000000001E-4</v>
      </c>
      <c r="M26" s="118"/>
      <c r="N26" s="145">
        <f t="shared" si="2"/>
        <v>0</v>
      </c>
      <c r="O26" s="146">
        <f t="shared" si="3"/>
        <v>2.9E-4</v>
      </c>
      <c r="P26" s="147">
        <f t="shared" si="4"/>
        <v>0</v>
      </c>
      <c r="Q26" s="146">
        <f t="shared" si="5"/>
        <v>2.9E-4</v>
      </c>
      <c r="R26" s="159"/>
      <c r="S26" s="159"/>
      <c r="T26" s="133"/>
      <c r="U26" s="133"/>
      <c r="V26" s="148">
        <f>ROWS($B$6:B26)</f>
        <v>21</v>
      </c>
      <c r="W26" s="149">
        <f t="array" ref="W26">IFERROR(AVERAGE(IF(C26:F26&gt;1,C26:F26)),0)</f>
        <v>0</v>
      </c>
      <c r="X26" s="150">
        <f t="array" ref="X26">W26+(COUNTIFS($W$6:$W26,W26)-1)*0.00001</f>
        <v>2.0000000000000001E-4</v>
      </c>
      <c r="Y26" s="151">
        <f t="shared" si="6"/>
        <v>2.9E-4</v>
      </c>
      <c r="Z26" s="152">
        <f t="shared" si="7"/>
        <v>0</v>
      </c>
      <c r="AA26" s="153">
        <f t="shared" si="8"/>
        <v>0</v>
      </c>
      <c r="AB26" s="158"/>
      <c r="AC26" s="155">
        <f t="array" ref="AC26">IFERROR(AVERAGE(IF(H26:K26&gt;1,H26:K26)),0)</f>
        <v>0</v>
      </c>
      <c r="AD26" s="156">
        <f t="array" ref="AD26">AC26+(COUNTIFS($AC$6:$AC26,AC26)-1)*0.00001</f>
        <v>1.7000000000000001E-4</v>
      </c>
      <c r="AE26" s="157">
        <f t="shared" si="9"/>
        <v>2.9E-4</v>
      </c>
      <c r="AF26" s="152">
        <f t="shared" si="10"/>
        <v>0</v>
      </c>
      <c r="AG26" s="153">
        <f t="shared" si="11"/>
        <v>0</v>
      </c>
      <c r="AH26" s="133"/>
    </row>
    <row r="27" spans="1:34" ht="15" customHeight="1" x14ac:dyDescent="0.25">
      <c r="A27" s="25">
        <v>22</v>
      </c>
      <c r="B27" s="67">
        <f t="array" ref="B27">INDEX(CV1SF,$A27,1)</f>
        <v>0</v>
      </c>
      <c r="C27" s="115"/>
      <c r="D27" s="115"/>
      <c r="E27" s="115"/>
      <c r="F27" s="116"/>
      <c r="G27" s="117">
        <f t="shared" si="0"/>
        <v>2.1000000000000001E-4</v>
      </c>
      <c r="H27" s="115"/>
      <c r="I27" s="115"/>
      <c r="J27" s="115"/>
      <c r="K27" s="116"/>
      <c r="L27" s="117">
        <f t="shared" si="1"/>
        <v>1.8000000000000001E-4</v>
      </c>
      <c r="M27" s="118"/>
      <c r="N27" s="145">
        <f t="shared" si="2"/>
        <v>0</v>
      </c>
      <c r="O27" s="146">
        <f t="shared" si="3"/>
        <v>2.8000000000000003E-4</v>
      </c>
      <c r="P27" s="147">
        <f t="shared" si="4"/>
        <v>0</v>
      </c>
      <c r="Q27" s="146">
        <f t="shared" si="5"/>
        <v>2.8000000000000003E-4</v>
      </c>
      <c r="R27" s="159"/>
      <c r="S27" s="159"/>
      <c r="T27" s="133"/>
      <c r="U27" s="133"/>
      <c r="V27" s="148">
        <f>ROWS($B$6:B27)</f>
        <v>22</v>
      </c>
      <c r="W27" s="149">
        <f t="array" ref="W27">IFERROR(AVERAGE(IF(C27:F27&gt;1,C27:F27)),0)</f>
        <v>0</v>
      </c>
      <c r="X27" s="150">
        <f t="array" ref="X27">W27+(COUNTIFS($W$6:$W27,W27)-1)*0.00001</f>
        <v>2.1000000000000001E-4</v>
      </c>
      <c r="Y27" s="151">
        <f t="shared" si="6"/>
        <v>2.8000000000000003E-4</v>
      </c>
      <c r="Z27" s="152">
        <f t="shared" si="7"/>
        <v>0</v>
      </c>
      <c r="AA27" s="153">
        <f t="shared" si="8"/>
        <v>0</v>
      </c>
      <c r="AB27" s="158"/>
      <c r="AC27" s="155">
        <f t="array" ref="AC27">IFERROR(AVERAGE(IF(H27:K27&gt;1,H27:K27)),0)</f>
        <v>0</v>
      </c>
      <c r="AD27" s="156">
        <f t="array" ref="AD27">AC27+(COUNTIFS($AC$6:$AC27,AC27)-1)*0.00001</f>
        <v>1.8000000000000001E-4</v>
      </c>
      <c r="AE27" s="157">
        <f t="shared" si="9"/>
        <v>2.8000000000000003E-4</v>
      </c>
      <c r="AF27" s="152">
        <f t="shared" si="10"/>
        <v>0</v>
      </c>
      <c r="AG27" s="153">
        <f t="shared" si="11"/>
        <v>0</v>
      </c>
      <c r="AH27" s="133"/>
    </row>
    <row r="28" spans="1:34" ht="15" customHeight="1" x14ac:dyDescent="0.25">
      <c r="A28" s="25">
        <v>23</v>
      </c>
      <c r="B28" s="67">
        <f t="array" ref="B28">INDEX(CV1SF,$A28,1)</f>
        <v>0</v>
      </c>
      <c r="C28" s="115"/>
      <c r="D28" s="115"/>
      <c r="E28" s="115"/>
      <c r="F28" s="116"/>
      <c r="G28" s="117">
        <f t="shared" si="0"/>
        <v>2.2000000000000001E-4</v>
      </c>
      <c r="H28" s="115"/>
      <c r="I28" s="115"/>
      <c r="J28" s="115"/>
      <c r="K28" s="116"/>
      <c r="L28" s="117">
        <f t="shared" si="1"/>
        <v>1.9000000000000001E-4</v>
      </c>
      <c r="M28" s="118"/>
      <c r="N28" s="145">
        <f t="shared" si="2"/>
        <v>0</v>
      </c>
      <c r="O28" s="146">
        <f t="shared" si="3"/>
        <v>2.7E-4</v>
      </c>
      <c r="P28" s="147">
        <f t="shared" si="4"/>
        <v>0</v>
      </c>
      <c r="Q28" s="146">
        <f t="shared" si="5"/>
        <v>2.7E-4</v>
      </c>
      <c r="R28" s="159"/>
      <c r="S28" s="159"/>
      <c r="T28" s="133"/>
      <c r="U28" s="133"/>
      <c r="V28" s="148">
        <f>ROWS($B$6:B28)</f>
        <v>23</v>
      </c>
      <c r="W28" s="149">
        <f t="array" ref="W28">IFERROR(AVERAGE(IF(C28:F28&gt;1,C28:F28)),0)</f>
        <v>0</v>
      </c>
      <c r="X28" s="150">
        <f t="array" ref="X28">W28+(COUNTIFS($W$6:$W28,W28)-1)*0.00001</f>
        <v>2.2000000000000001E-4</v>
      </c>
      <c r="Y28" s="151">
        <f t="shared" si="6"/>
        <v>2.7E-4</v>
      </c>
      <c r="Z28" s="152">
        <f t="shared" si="7"/>
        <v>0</v>
      </c>
      <c r="AA28" s="153">
        <f t="shared" si="8"/>
        <v>0</v>
      </c>
      <c r="AB28" s="158"/>
      <c r="AC28" s="155">
        <f t="array" ref="AC28">IFERROR(AVERAGE(IF(H28:K28&gt;1,H28:K28)),0)</f>
        <v>0</v>
      </c>
      <c r="AD28" s="156">
        <f t="array" ref="AD28">AC28+(COUNTIFS($AC$6:$AC28,AC28)-1)*0.00001</f>
        <v>1.9000000000000001E-4</v>
      </c>
      <c r="AE28" s="157">
        <f t="shared" si="9"/>
        <v>2.7E-4</v>
      </c>
      <c r="AF28" s="152">
        <f t="shared" si="10"/>
        <v>0</v>
      </c>
      <c r="AG28" s="153">
        <f t="shared" si="11"/>
        <v>0</v>
      </c>
      <c r="AH28" s="133"/>
    </row>
    <row r="29" spans="1:34" ht="15" customHeight="1" x14ac:dyDescent="0.25">
      <c r="A29" s="25">
        <v>24</v>
      </c>
      <c r="B29" s="67">
        <f t="array" ref="B29">INDEX(CV1SF,$A29,1)</f>
        <v>0</v>
      </c>
      <c r="C29" s="115"/>
      <c r="D29" s="115"/>
      <c r="E29" s="115"/>
      <c r="F29" s="116"/>
      <c r="G29" s="117">
        <f t="shared" si="0"/>
        <v>2.3000000000000001E-4</v>
      </c>
      <c r="H29" s="115"/>
      <c r="I29" s="115"/>
      <c r="J29" s="115"/>
      <c r="K29" s="116"/>
      <c r="L29" s="117">
        <f t="shared" si="1"/>
        <v>2.0000000000000001E-4</v>
      </c>
      <c r="M29" s="118"/>
      <c r="N29" s="145">
        <f t="shared" si="2"/>
        <v>0</v>
      </c>
      <c r="O29" s="146">
        <f t="shared" si="3"/>
        <v>2.6000000000000003E-4</v>
      </c>
      <c r="P29" s="147">
        <f t="shared" si="4"/>
        <v>0</v>
      </c>
      <c r="Q29" s="146">
        <f t="shared" si="5"/>
        <v>2.6000000000000003E-4</v>
      </c>
      <c r="R29" s="159"/>
      <c r="S29" s="159"/>
      <c r="T29" s="133"/>
      <c r="U29" s="133"/>
      <c r="V29" s="148">
        <f>ROWS($B$6:B29)</f>
        <v>24</v>
      </c>
      <c r="W29" s="149">
        <f t="array" ref="W29">IFERROR(AVERAGE(IF(C29:F29&gt;1,C29:F29)),0)</f>
        <v>0</v>
      </c>
      <c r="X29" s="150">
        <f t="array" ref="X29">W29+(COUNTIFS($W$6:$W29,W29)-1)*0.00001</f>
        <v>2.3000000000000001E-4</v>
      </c>
      <c r="Y29" s="151">
        <f t="shared" si="6"/>
        <v>2.6000000000000003E-4</v>
      </c>
      <c r="Z29" s="152">
        <f t="shared" si="7"/>
        <v>0</v>
      </c>
      <c r="AA29" s="153">
        <f t="shared" si="8"/>
        <v>0</v>
      </c>
      <c r="AB29" s="158"/>
      <c r="AC29" s="155">
        <f t="array" ref="AC29">IFERROR(AVERAGE(IF(H29:K29&gt;1,H29:K29)),0)</f>
        <v>0</v>
      </c>
      <c r="AD29" s="156">
        <f t="array" ref="AD29">AC29+(COUNTIFS($AC$6:$AC29,AC29)-1)*0.00001</f>
        <v>2.0000000000000001E-4</v>
      </c>
      <c r="AE29" s="157">
        <f t="shared" si="9"/>
        <v>2.6000000000000003E-4</v>
      </c>
      <c r="AF29" s="152">
        <f t="shared" si="10"/>
        <v>0</v>
      </c>
      <c r="AG29" s="153">
        <f t="shared" si="11"/>
        <v>0</v>
      </c>
      <c r="AH29" s="133"/>
    </row>
    <row r="30" spans="1:34" ht="15" customHeight="1" x14ac:dyDescent="0.25">
      <c r="A30" s="25">
        <v>25</v>
      </c>
      <c r="B30" s="67">
        <f t="array" ref="B30">INDEX(CV1SF,$A30,1)</f>
        <v>0</v>
      </c>
      <c r="C30" s="115"/>
      <c r="D30" s="115"/>
      <c r="E30" s="115"/>
      <c r="F30" s="116"/>
      <c r="G30" s="117">
        <f t="shared" si="0"/>
        <v>2.4000000000000003E-4</v>
      </c>
      <c r="H30" s="115"/>
      <c r="I30" s="115"/>
      <c r="J30" s="115"/>
      <c r="K30" s="116"/>
      <c r="L30" s="117">
        <f t="shared" si="1"/>
        <v>2.1000000000000001E-4</v>
      </c>
      <c r="M30" s="52"/>
      <c r="N30" s="145">
        <f t="shared" si="2"/>
        <v>0</v>
      </c>
      <c r="O30" s="146">
        <f t="shared" si="3"/>
        <v>2.5000000000000001E-4</v>
      </c>
      <c r="P30" s="147">
        <f t="shared" si="4"/>
        <v>0</v>
      </c>
      <c r="Q30" s="146">
        <f t="shared" si="5"/>
        <v>2.5000000000000001E-4</v>
      </c>
      <c r="R30" s="159"/>
      <c r="S30" s="159"/>
      <c r="T30" s="133"/>
      <c r="U30" s="133"/>
      <c r="V30" s="148">
        <f>ROWS($B$6:B30)</f>
        <v>25</v>
      </c>
      <c r="W30" s="149">
        <f t="array" ref="W30">IFERROR(AVERAGE(IF(C30:F30&gt;1,C30:F30)),0)</f>
        <v>0</v>
      </c>
      <c r="X30" s="150">
        <f t="array" ref="X30">W30+(COUNTIFS($W$6:$W30,W30)-1)*0.00001</f>
        <v>2.4000000000000003E-4</v>
      </c>
      <c r="Y30" s="151">
        <f t="shared" si="6"/>
        <v>2.5000000000000001E-4</v>
      </c>
      <c r="Z30" s="152">
        <f t="shared" si="7"/>
        <v>0</v>
      </c>
      <c r="AA30" s="153">
        <f t="shared" si="8"/>
        <v>0</v>
      </c>
      <c r="AB30" s="158"/>
      <c r="AC30" s="155">
        <f t="array" ref="AC30">IFERROR(AVERAGE(IF(H30:K30&gt;1,H30:K30)),0)</f>
        <v>0</v>
      </c>
      <c r="AD30" s="156">
        <f t="array" ref="AD30">AC30+(COUNTIFS($AC$6:$AC30,AC30)-1)*0.00001</f>
        <v>2.1000000000000001E-4</v>
      </c>
      <c r="AE30" s="157">
        <f t="shared" si="9"/>
        <v>2.5000000000000001E-4</v>
      </c>
      <c r="AF30" s="152">
        <f t="shared" si="10"/>
        <v>0</v>
      </c>
      <c r="AG30" s="153">
        <f t="shared" si="11"/>
        <v>0</v>
      </c>
      <c r="AH30" s="133"/>
    </row>
    <row r="31" spans="1:34" ht="15" customHeight="1" x14ac:dyDescent="0.25">
      <c r="A31" s="25">
        <v>26</v>
      </c>
      <c r="B31" s="67">
        <f t="array" ref="B31">INDEX(CV1SF,$A31,1)</f>
        <v>0</v>
      </c>
      <c r="C31" s="115"/>
      <c r="D31" s="115"/>
      <c r="E31" s="115"/>
      <c r="F31" s="116"/>
      <c r="G31" s="117">
        <f t="shared" si="0"/>
        <v>2.5000000000000001E-4</v>
      </c>
      <c r="H31" s="115"/>
      <c r="I31" s="115"/>
      <c r="J31" s="115"/>
      <c r="K31" s="116"/>
      <c r="L31" s="117">
        <f t="shared" si="1"/>
        <v>2.2000000000000001E-4</v>
      </c>
      <c r="M31" s="118"/>
      <c r="N31" s="145">
        <f t="shared" si="2"/>
        <v>0</v>
      </c>
      <c r="O31" s="146">
        <f t="shared" si="3"/>
        <v>2.4000000000000003E-4</v>
      </c>
      <c r="P31" s="147">
        <f t="shared" si="4"/>
        <v>0</v>
      </c>
      <c r="Q31" s="146">
        <f t="shared" si="5"/>
        <v>2.4000000000000003E-4</v>
      </c>
      <c r="R31" s="159"/>
      <c r="S31" s="159"/>
      <c r="T31" s="133"/>
      <c r="U31" s="133"/>
      <c r="V31" s="148">
        <f>ROWS($B$6:B31)</f>
        <v>26</v>
      </c>
      <c r="W31" s="149">
        <f t="array" ref="W31">IFERROR(AVERAGE(IF(C31:F31&gt;1,C31:F31)),0)</f>
        <v>0</v>
      </c>
      <c r="X31" s="150">
        <f t="array" ref="X31">W31+(COUNTIFS($W$6:$W31,W31)-1)*0.00001</f>
        <v>2.5000000000000001E-4</v>
      </c>
      <c r="Y31" s="151">
        <f t="shared" si="6"/>
        <v>2.4000000000000003E-4</v>
      </c>
      <c r="Z31" s="152">
        <f t="shared" si="7"/>
        <v>0</v>
      </c>
      <c r="AA31" s="153">
        <f t="shared" si="8"/>
        <v>0</v>
      </c>
      <c r="AB31" s="158"/>
      <c r="AC31" s="155">
        <f t="array" ref="AC31">IFERROR(AVERAGE(IF(H31:K31&gt;1,H31:K31)),0)</f>
        <v>0</v>
      </c>
      <c r="AD31" s="156">
        <f t="array" ref="AD31">AC31+(COUNTIFS($AC$6:$AC31,AC31)-1)*0.00001</f>
        <v>2.2000000000000001E-4</v>
      </c>
      <c r="AE31" s="157">
        <f t="shared" si="9"/>
        <v>2.4000000000000003E-4</v>
      </c>
      <c r="AF31" s="152">
        <f t="shared" si="10"/>
        <v>0</v>
      </c>
      <c r="AG31" s="153">
        <f t="shared" si="11"/>
        <v>0</v>
      </c>
      <c r="AH31" s="133"/>
    </row>
    <row r="32" spans="1:34" ht="15" customHeight="1" x14ac:dyDescent="0.25">
      <c r="A32" s="25">
        <v>27</v>
      </c>
      <c r="B32" s="67">
        <f t="array" ref="B32">INDEX(CV1SF,$A32,1)</f>
        <v>0</v>
      </c>
      <c r="C32" s="115"/>
      <c r="D32" s="115"/>
      <c r="E32" s="115"/>
      <c r="F32" s="116"/>
      <c r="G32" s="117">
        <f t="shared" si="0"/>
        <v>2.6000000000000003E-4</v>
      </c>
      <c r="H32" s="115"/>
      <c r="I32" s="115"/>
      <c r="J32" s="115"/>
      <c r="K32" s="116"/>
      <c r="L32" s="117">
        <f t="shared" si="1"/>
        <v>2.3000000000000001E-4</v>
      </c>
      <c r="M32" s="118"/>
      <c r="N32" s="145">
        <f t="shared" si="2"/>
        <v>0</v>
      </c>
      <c r="O32" s="146">
        <f t="shared" si="3"/>
        <v>2.3000000000000001E-4</v>
      </c>
      <c r="P32" s="147">
        <f t="shared" si="4"/>
        <v>0</v>
      </c>
      <c r="Q32" s="146">
        <f t="shared" si="5"/>
        <v>2.3000000000000001E-4</v>
      </c>
      <c r="R32" s="159"/>
      <c r="S32" s="159"/>
      <c r="T32" s="133"/>
      <c r="U32" s="133"/>
      <c r="V32" s="148">
        <f>ROWS($B$6:B32)</f>
        <v>27</v>
      </c>
      <c r="W32" s="149">
        <f t="array" ref="W32">IFERROR(AVERAGE(IF(C32:F32&gt;1,C32:F32)),0)</f>
        <v>0</v>
      </c>
      <c r="X32" s="150">
        <f t="array" ref="X32">W32+(COUNTIFS($W$6:$W32,W32)-1)*0.00001</f>
        <v>2.6000000000000003E-4</v>
      </c>
      <c r="Y32" s="151">
        <f t="shared" si="6"/>
        <v>2.3000000000000001E-4</v>
      </c>
      <c r="Z32" s="152">
        <f t="shared" si="7"/>
        <v>0</v>
      </c>
      <c r="AA32" s="153">
        <f t="shared" si="8"/>
        <v>0</v>
      </c>
      <c r="AB32" s="158"/>
      <c r="AC32" s="155">
        <f t="array" ref="AC32">IFERROR(AVERAGE(IF(H32:K32&gt;1,H32:K32)),0)</f>
        <v>0</v>
      </c>
      <c r="AD32" s="156">
        <f t="array" ref="AD32">AC32+(COUNTIFS($AC$6:$AC32,AC32)-1)*0.00001</f>
        <v>2.3000000000000001E-4</v>
      </c>
      <c r="AE32" s="157">
        <f t="shared" si="9"/>
        <v>2.3000000000000001E-4</v>
      </c>
      <c r="AF32" s="152">
        <f t="shared" si="10"/>
        <v>0</v>
      </c>
      <c r="AG32" s="153">
        <f t="shared" si="11"/>
        <v>0</v>
      </c>
      <c r="AH32" s="133"/>
    </row>
    <row r="33" spans="1:34" ht="15" customHeight="1" x14ac:dyDescent="0.25">
      <c r="A33" s="25">
        <v>28</v>
      </c>
      <c r="B33" s="67">
        <f t="array" ref="B33">INDEX(CV1SF,$A33,1)</f>
        <v>0</v>
      </c>
      <c r="C33" s="115"/>
      <c r="D33" s="115"/>
      <c r="E33" s="115"/>
      <c r="F33" s="116"/>
      <c r="G33" s="117">
        <f t="shared" si="0"/>
        <v>2.7E-4</v>
      </c>
      <c r="H33" s="115"/>
      <c r="I33" s="115"/>
      <c r="J33" s="115"/>
      <c r="K33" s="116"/>
      <c r="L33" s="117">
        <f t="shared" si="1"/>
        <v>2.4000000000000003E-4</v>
      </c>
      <c r="M33" s="118"/>
      <c r="N33" s="145">
        <f t="shared" si="2"/>
        <v>0</v>
      </c>
      <c r="O33" s="146">
        <f t="shared" si="3"/>
        <v>2.2000000000000001E-4</v>
      </c>
      <c r="P33" s="147">
        <f t="shared" si="4"/>
        <v>0</v>
      </c>
      <c r="Q33" s="146">
        <f t="shared" si="5"/>
        <v>2.2000000000000001E-4</v>
      </c>
      <c r="R33" s="159"/>
      <c r="S33" s="159"/>
      <c r="T33" s="133"/>
      <c r="U33" s="133"/>
      <c r="V33" s="148">
        <f>ROWS($B$6:B33)</f>
        <v>28</v>
      </c>
      <c r="W33" s="149">
        <f t="array" ref="W33">IFERROR(AVERAGE(IF(C33:F33&gt;1,C33:F33)),0)</f>
        <v>0</v>
      </c>
      <c r="X33" s="150">
        <f t="array" ref="X33">W33+(COUNTIFS($W$6:$W33,W33)-1)*0.00001</f>
        <v>2.7E-4</v>
      </c>
      <c r="Y33" s="151">
        <f t="shared" si="6"/>
        <v>2.2000000000000001E-4</v>
      </c>
      <c r="Z33" s="152">
        <f t="shared" si="7"/>
        <v>0</v>
      </c>
      <c r="AA33" s="153">
        <f t="shared" si="8"/>
        <v>0</v>
      </c>
      <c r="AB33" s="158"/>
      <c r="AC33" s="155">
        <f t="array" ref="AC33">IFERROR(AVERAGE(IF(H33:K33&gt;1,H33:K33)),0)</f>
        <v>0</v>
      </c>
      <c r="AD33" s="156">
        <f t="array" ref="AD33">AC33+(COUNTIFS($AC$6:$AC33,AC33)-1)*0.00001</f>
        <v>2.4000000000000003E-4</v>
      </c>
      <c r="AE33" s="157">
        <f t="shared" si="9"/>
        <v>2.2000000000000001E-4</v>
      </c>
      <c r="AF33" s="152">
        <f t="shared" si="10"/>
        <v>0</v>
      </c>
      <c r="AG33" s="153">
        <f t="shared" si="11"/>
        <v>0</v>
      </c>
      <c r="AH33" s="133"/>
    </row>
    <row r="34" spans="1:34" ht="15" customHeight="1" x14ac:dyDescent="0.25">
      <c r="A34" s="25">
        <v>29</v>
      </c>
      <c r="B34" s="67">
        <f t="array" ref="B34">INDEX(CV1SF,$A34,1)</f>
        <v>0</v>
      </c>
      <c r="C34" s="115"/>
      <c r="D34" s="115"/>
      <c r="E34" s="115"/>
      <c r="F34" s="116"/>
      <c r="G34" s="117">
        <f t="shared" si="0"/>
        <v>2.8000000000000003E-4</v>
      </c>
      <c r="H34" s="115"/>
      <c r="I34" s="115"/>
      <c r="J34" s="115"/>
      <c r="K34" s="116"/>
      <c r="L34" s="117">
        <f t="shared" si="1"/>
        <v>2.5000000000000001E-4</v>
      </c>
      <c r="M34" s="118"/>
      <c r="N34" s="145">
        <f t="shared" si="2"/>
        <v>0</v>
      </c>
      <c r="O34" s="146">
        <f t="shared" si="3"/>
        <v>2.1000000000000001E-4</v>
      </c>
      <c r="P34" s="147">
        <f t="shared" si="4"/>
        <v>0</v>
      </c>
      <c r="Q34" s="146">
        <f t="shared" si="5"/>
        <v>2.1000000000000001E-4</v>
      </c>
      <c r="R34" s="159"/>
      <c r="S34" s="159"/>
      <c r="T34" s="133"/>
      <c r="U34" s="133"/>
      <c r="V34" s="148">
        <f>ROWS($B$6:B34)</f>
        <v>29</v>
      </c>
      <c r="W34" s="149">
        <f t="array" ref="W34">IFERROR(AVERAGE(IF(C34:F34&gt;1,C34:F34)),0)</f>
        <v>0</v>
      </c>
      <c r="X34" s="150">
        <f t="array" ref="X34">W34+(COUNTIFS($W$6:$W34,W34)-1)*0.00001</f>
        <v>2.8000000000000003E-4</v>
      </c>
      <c r="Y34" s="151">
        <f t="shared" si="6"/>
        <v>2.1000000000000001E-4</v>
      </c>
      <c r="Z34" s="152">
        <f t="shared" si="7"/>
        <v>0</v>
      </c>
      <c r="AA34" s="153">
        <f t="shared" si="8"/>
        <v>0</v>
      </c>
      <c r="AB34" s="158"/>
      <c r="AC34" s="155">
        <f t="array" ref="AC34">IFERROR(AVERAGE(IF(H34:K34&gt;1,H34:K34)),0)</f>
        <v>0</v>
      </c>
      <c r="AD34" s="156">
        <f t="array" ref="AD34">AC34+(COUNTIFS($AC$6:$AC34,AC34)-1)*0.00001</f>
        <v>2.5000000000000001E-4</v>
      </c>
      <c r="AE34" s="157">
        <f t="shared" si="9"/>
        <v>2.1000000000000001E-4</v>
      </c>
      <c r="AF34" s="152">
        <f t="shared" si="10"/>
        <v>0</v>
      </c>
      <c r="AG34" s="153">
        <f t="shared" si="11"/>
        <v>0</v>
      </c>
      <c r="AH34" s="133"/>
    </row>
    <row r="35" spans="1:34" ht="15" customHeight="1" x14ac:dyDescent="0.25">
      <c r="A35" s="25">
        <v>30</v>
      </c>
      <c r="B35" s="67">
        <f t="array" ref="B35">INDEX(CV1SF,$A35,1)</f>
        <v>0</v>
      </c>
      <c r="C35" s="115"/>
      <c r="D35" s="115"/>
      <c r="E35" s="115"/>
      <c r="F35" s="116"/>
      <c r="G35" s="117">
        <f t="shared" si="0"/>
        <v>2.9E-4</v>
      </c>
      <c r="H35" s="115"/>
      <c r="I35" s="115"/>
      <c r="J35" s="115"/>
      <c r="K35" s="116"/>
      <c r="L35" s="117">
        <f t="shared" si="1"/>
        <v>2.6000000000000003E-4</v>
      </c>
      <c r="M35" s="118"/>
      <c r="N35" s="145">
        <f t="shared" si="2"/>
        <v>0</v>
      </c>
      <c r="O35" s="146">
        <f t="shared" si="3"/>
        <v>2.0000000000000001E-4</v>
      </c>
      <c r="P35" s="147">
        <f t="shared" si="4"/>
        <v>0</v>
      </c>
      <c r="Q35" s="146">
        <f t="shared" si="5"/>
        <v>2.0000000000000001E-4</v>
      </c>
      <c r="R35" s="159"/>
      <c r="S35" s="159"/>
      <c r="T35" s="133"/>
      <c r="U35" s="133"/>
      <c r="V35" s="148">
        <f>ROWS($B$6:B35)</f>
        <v>30</v>
      </c>
      <c r="W35" s="149">
        <f t="array" ref="W35">IFERROR(AVERAGE(IF(C35:F35&gt;1,C35:F35)),0)</f>
        <v>0</v>
      </c>
      <c r="X35" s="150">
        <f t="array" ref="X35">W35+(COUNTIFS($W$6:$W35,W35)-1)*0.00001</f>
        <v>2.9E-4</v>
      </c>
      <c r="Y35" s="151">
        <f t="shared" si="6"/>
        <v>2.0000000000000001E-4</v>
      </c>
      <c r="Z35" s="152">
        <f t="shared" si="7"/>
        <v>0</v>
      </c>
      <c r="AA35" s="153">
        <f t="shared" si="8"/>
        <v>0</v>
      </c>
      <c r="AB35" s="158"/>
      <c r="AC35" s="155">
        <f t="array" ref="AC35">IFERROR(AVERAGE(IF(H35:K35&gt;1,H35:K35)),0)</f>
        <v>0</v>
      </c>
      <c r="AD35" s="156">
        <f t="array" ref="AD35">AC35+(COUNTIFS($AC$6:$AC35,AC35)-1)*0.00001</f>
        <v>2.6000000000000003E-4</v>
      </c>
      <c r="AE35" s="157">
        <f t="shared" si="9"/>
        <v>2.0000000000000001E-4</v>
      </c>
      <c r="AF35" s="152">
        <f t="shared" si="10"/>
        <v>0</v>
      </c>
      <c r="AG35" s="153">
        <f t="shared" si="11"/>
        <v>0</v>
      </c>
      <c r="AH35" s="133"/>
    </row>
    <row r="36" spans="1:34" ht="15" customHeight="1" x14ac:dyDescent="0.25">
      <c r="A36" s="25">
        <v>31</v>
      </c>
      <c r="B36" s="67">
        <f t="array" ref="B36">INDEX(CV1SF,$A36,1)</f>
        <v>0</v>
      </c>
      <c r="C36" s="116"/>
      <c r="D36" s="116"/>
      <c r="E36" s="116"/>
      <c r="F36" s="116"/>
      <c r="G36" s="117">
        <f t="shared" si="0"/>
        <v>3.0000000000000003E-4</v>
      </c>
      <c r="H36" s="116"/>
      <c r="I36" s="116"/>
      <c r="J36" s="116"/>
      <c r="K36" s="116"/>
      <c r="L36" s="117">
        <f t="shared" si="1"/>
        <v>2.7E-4</v>
      </c>
      <c r="M36" s="118"/>
      <c r="N36" s="145">
        <f t="shared" si="2"/>
        <v>0</v>
      </c>
      <c r="O36" s="146">
        <f t="shared" si="3"/>
        <v>1.9000000000000001E-4</v>
      </c>
      <c r="P36" s="147">
        <f t="shared" si="4"/>
        <v>0</v>
      </c>
      <c r="Q36" s="146">
        <f t="shared" si="5"/>
        <v>1.9000000000000001E-4</v>
      </c>
      <c r="R36" s="159"/>
      <c r="S36" s="159"/>
      <c r="T36" s="133"/>
      <c r="U36" s="133"/>
      <c r="V36" s="148">
        <f>ROWS($B$6:B36)</f>
        <v>31</v>
      </c>
      <c r="W36" s="149">
        <f t="array" ref="W36">IFERROR(AVERAGE(IF(C36:F36&gt;1,C36:F36)),0)</f>
        <v>0</v>
      </c>
      <c r="X36" s="150">
        <f t="array" ref="X36">W36+(COUNTIFS($W$6:$W36,W36)-1)*0.00001</f>
        <v>3.0000000000000003E-4</v>
      </c>
      <c r="Y36" s="151">
        <f t="shared" si="6"/>
        <v>1.9000000000000001E-4</v>
      </c>
      <c r="Z36" s="152">
        <f t="shared" si="7"/>
        <v>0</v>
      </c>
      <c r="AA36" s="153">
        <f t="shared" si="8"/>
        <v>0</v>
      </c>
      <c r="AB36" s="158"/>
      <c r="AC36" s="155">
        <f t="array" ref="AC36">IFERROR(AVERAGE(IF(H36:K36&gt;1,H36:K36)),0)</f>
        <v>0</v>
      </c>
      <c r="AD36" s="156">
        <f t="array" ref="AD36">AC36+(COUNTIFS($AC$6:$AC36,AC36)-1)*0.00001</f>
        <v>2.7E-4</v>
      </c>
      <c r="AE36" s="157">
        <f t="shared" si="9"/>
        <v>1.9000000000000001E-4</v>
      </c>
      <c r="AF36" s="152">
        <f t="shared" si="10"/>
        <v>0</v>
      </c>
      <c r="AG36" s="153">
        <f t="shared" si="11"/>
        <v>0</v>
      </c>
      <c r="AH36" s="133"/>
    </row>
    <row r="37" spans="1:34" ht="15" customHeight="1" x14ac:dyDescent="0.25">
      <c r="A37" s="25">
        <v>32</v>
      </c>
      <c r="B37" s="67">
        <f t="array" ref="B37">INDEX(CV1SF,$A37,1)</f>
        <v>0</v>
      </c>
      <c r="C37" s="116"/>
      <c r="D37" s="116"/>
      <c r="E37" s="116"/>
      <c r="F37" s="116"/>
      <c r="G37" s="117">
        <f t="shared" si="0"/>
        <v>3.1E-4</v>
      </c>
      <c r="H37" s="116"/>
      <c r="I37" s="116"/>
      <c r="J37" s="116"/>
      <c r="K37" s="116"/>
      <c r="L37" s="117">
        <f t="shared" si="1"/>
        <v>2.8000000000000003E-4</v>
      </c>
      <c r="M37" s="118"/>
      <c r="N37" s="145">
        <f t="shared" si="2"/>
        <v>0</v>
      </c>
      <c r="O37" s="146">
        <f t="shared" si="3"/>
        <v>1.8000000000000001E-4</v>
      </c>
      <c r="P37" s="147">
        <f t="shared" si="4"/>
        <v>0</v>
      </c>
      <c r="Q37" s="146">
        <f t="shared" si="5"/>
        <v>1.8000000000000001E-4</v>
      </c>
      <c r="R37" s="159"/>
      <c r="S37" s="159"/>
      <c r="T37" s="133"/>
      <c r="U37" s="133"/>
      <c r="V37" s="148">
        <f>ROWS($B$6:B37)</f>
        <v>32</v>
      </c>
      <c r="W37" s="149">
        <f t="array" ref="W37">IFERROR(AVERAGE(IF(C37:F37&gt;1,C37:F37)),0)</f>
        <v>0</v>
      </c>
      <c r="X37" s="150">
        <f t="array" ref="X37">W37+(COUNTIFS($W$6:$W37,W37)-1)*0.00001</f>
        <v>3.1E-4</v>
      </c>
      <c r="Y37" s="151">
        <f t="shared" si="6"/>
        <v>1.8000000000000001E-4</v>
      </c>
      <c r="Z37" s="152">
        <f t="shared" si="7"/>
        <v>0</v>
      </c>
      <c r="AA37" s="153">
        <f t="shared" si="8"/>
        <v>0</v>
      </c>
      <c r="AB37" s="158"/>
      <c r="AC37" s="155">
        <f t="array" ref="AC37">IFERROR(AVERAGE(IF(H37:K37&gt;1,H37:K37)),0)</f>
        <v>0</v>
      </c>
      <c r="AD37" s="156">
        <f t="array" ref="AD37">AC37+(COUNTIFS($AC$6:$AC37,AC37)-1)*0.00001</f>
        <v>2.8000000000000003E-4</v>
      </c>
      <c r="AE37" s="157">
        <f t="shared" si="9"/>
        <v>1.8000000000000001E-4</v>
      </c>
      <c r="AF37" s="152">
        <f t="shared" si="10"/>
        <v>0</v>
      </c>
      <c r="AG37" s="153">
        <f t="shared" si="11"/>
        <v>0</v>
      </c>
      <c r="AH37" s="133"/>
    </row>
    <row r="38" spans="1:34" ht="15" customHeight="1" x14ac:dyDescent="0.25">
      <c r="A38" s="25">
        <v>33</v>
      </c>
      <c r="B38" s="67">
        <f t="array" ref="B38">INDEX(CV1SF,$A38,1)</f>
        <v>0</v>
      </c>
      <c r="C38" s="116"/>
      <c r="D38" s="116"/>
      <c r="E38" s="116"/>
      <c r="F38" s="116"/>
      <c r="G38" s="117">
        <f t="shared" si="0"/>
        <v>3.2000000000000003E-4</v>
      </c>
      <c r="H38" s="116"/>
      <c r="I38" s="116"/>
      <c r="J38" s="116"/>
      <c r="K38" s="116"/>
      <c r="L38" s="117">
        <f t="shared" si="1"/>
        <v>2.9E-4</v>
      </c>
      <c r="M38" s="118"/>
      <c r="N38" s="145">
        <f t="shared" si="2"/>
        <v>0</v>
      </c>
      <c r="O38" s="146">
        <f t="shared" si="3"/>
        <v>1.7000000000000001E-4</v>
      </c>
      <c r="P38" s="147">
        <f t="shared" si="4"/>
        <v>0</v>
      </c>
      <c r="Q38" s="146">
        <f t="shared" si="5"/>
        <v>1.7000000000000001E-4</v>
      </c>
      <c r="R38" s="159"/>
      <c r="S38" s="159"/>
      <c r="T38" s="133"/>
      <c r="U38" s="133"/>
      <c r="V38" s="148">
        <f>ROWS($B$6:B38)</f>
        <v>33</v>
      </c>
      <c r="W38" s="149">
        <f t="array" ref="W38">IFERROR(AVERAGE(IF(C38:F38&gt;1,C38:F38)),0)</f>
        <v>0</v>
      </c>
      <c r="X38" s="150">
        <f t="array" ref="X38">W38+(COUNTIFS($W$6:$W38,W38)-1)*0.00001</f>
        <v>3.2000000000000003E-4</v>
      </c>
      <c r="Y38" s="151">
        <f t="shared" si="6"/>
        <v>1.7000000000000001E-4</v>
      </c>
      <c r="Z38" s="152">
        <f t="shared" si="7"/>
        <v>0</v>
      </c>
      <c r="AA38" s="153">
        <f t="shared" si="8"/>
        <v>0</v>
      </c>
      <c r="AB38" s="158"/>
      <c r="AC38" s="155">
        <f t="array" ref="AC38">IFERROR(AVERAGE(IF(H38:K38&gt;1,H38:K38)),0)</f>
        <v>0</v>
      </c>
      <c r="AD38" s="156">
        <f t="array" ref="AD38">AC38+(COUNTIFS($AC$6:$AC38,AC38)-1)*0.00001</f>
        <v>2.9E-4</v>
      </c>
      <c r="AE38" s="157">
        <f t="shared" si="9"/>
        <v>1.7000000000000001E-4</v>
      </c>
      <c r="AF38" s="152">
        <f t="shared" si="10"/>
        <v>0</v>
      </c>
      <c r="AG38" s="153">
        <f t="shared" si="11"/>
        <v>0</v>
      </c>
      <c r="AH38" s="133"/>
    </row>
    <row r="39" spans="1:34" ht="15" customHeight="1" x14ac:dyDescent="0.25">
      <c r="A39" s="25">
        <v>34</v>
      </c>
      <c r="B39" s="67">
        <f t="array" ref="B39">INDEX(CV1SF,$A39,1)</f>
        <v>0</v>
      </c>
      <c r="C39" s="116"/>
      <c r="D39" s="116"/>
      <c r="E39" s="116"/>
      <c r="F39" s="116"/>
      <c r="G39" s="117">
        <f t="shared" si="0"/>
        <v>3.3000000000000005E-4</v>
      </c>
      <c r="H39" s="116"/>
      <c r="I39" s="116"/>
      <c r="J39" s="116"/>
      <c r="K39" s="116"/>
      <c r="L39" s="117">
        <f t="shared" si="1"/>
        <v>3.0000000000000003E-4</v>
      </c>
      <c r="M39" s="118"/>
      <c r="N39" s="145">
        <f t="shared" si="2"/>
        <v>0</v>
      </c>
      <c r="O39" s="146">
        <f t="shared" si="3"/>
        <v>1.6000000000000001E-4</v>
      </c>
      <c r="P39" s="147">
        <f t="shared" si="4"/>
        <v>0</v>
      </c>
      <c r="Q39" s="146">
        <f t="shared" si="5"/>
        <v>1.6000000000000001E-4</v>
      </c>
      <c r="R39" s="159"/>
      <c r="S39" s="159"/>
      <c r="T39" s="133"/>
      <c r="U39" s="133"/>
      <c r="V39" s="148">
        <f>ROWS($B$6:B39)</f>
        <v>34</v>
      </c>
      <c r="W39" s="149">
        <f t="array" ref="W39">IFERROR(AVERAGE(IF(C39:F39&gt;1,C39:F39)),0)</f>
        <v>0</v>
      </c>
      <c r="X39" s="150">
        <f t="array" ref="X39">W39+(COUNTIFS($W$6:$W39,W39)-1)*0.00001</f>
        <v>3.3000000000000005E-4</v>
      </c>
      <c r="Y39" s="151">
        <f t="shared" si="6"/>
        <v>1.6000000000000001E-4</v>
      </c>
      <c r="Z39" s="152">
        <f t="shared" si="7"/>
        <v>0</v>
      </c>
      <c r="AA39" s="153">
        <f t="shared" si="8"/>
        <v>0</v>
      </c>
      <c r="AB39" s="158"/>
      <c r="AC39" s="155">
        <f t="array" ref="AC39">IFERROR(AVERAGE(IF(H39:K39&gt;1,H39:K39)),0)</f>
        <v>0</v>
      </c>
      <c r="AD39" s="156">
        <f t="array" ref="AD39">AC39+(COUNTIFS($AC$6:$AC39,AC39)-1)*0.00001</f>
        <v>3.0000000000000003E-4</v>
      </c>
      <c r="AE39" s="157">
        <f t="shared" si="9"/>
        <v>1.6000000000000001E-4</v>
      </c>
      <c r="AF39" s="152">
        <f t="shared" si="10"/>
        <v>0</v>
      </c>
      <c r="AG39" s="153">
        <f t="shared" si="11"/>
        <v>0</v>
      </c>
      <c r="AH39" s="133"/>
    </row>
    <row r="40" spans="1:34" ht="15" customHeight="1" x14ac:dyDescent="0.25">
      <c r="A40" s="25">
        <v>35</v>
      </c>
      <c r="B40" s="67">
        <f t="array" ref="B40">INDEX(CV1SF,$A40,1)</f>
        <v>0</v>
      </c>
      <c r="C40" s="116"/>
      <c r="D40" s="116"/>
      <c r="E40" s="116"/>
      <c r="F40" s="116"/>
      <c r="G40" s="117">
        <f t="shared" si="0"/>
        <v>3.4000000000000002E-4</v>
      </c>
      <c r="H40" s="116"/>
      <c r="I40" s="116"/>
      <c r="J40" s="116"/>
      <c r="K40" s="116"/>
      <c r="L40" s="117">
        <f t="shared" si="1"/>
        <v>3.1E-4</v>
      </c>
      <c r="M40" s="118"/>
      <c r="N40" s="145">
        <f t="shared" si="2"/>
        <v>0</v>
      </c>
      <c r="O40" s="146">
        <f t="shared" si="3"/>
        <v>1.5000000000000001E-4</v>
      </c>
      <c r="P40" s="147">
        <f t="shared" si="4"/>
        <v>0</v>
      </c>
      <c r="Q40" s="146">
        <f t="shared" si="5"/>
        <v>1.5000000000000001E-4</v>
      </c>
      <c r="R40" s="159"/>
      <c r="S40" s="159"/>
      <c r="T40" s="133"/>
      <c r="U40" s="133"/>
      <c r="V40" s="148">
        <f>ROWS($B$6:B40)</f>
        <v>35</v>
      </c>
      <c r="W40" s="149">
        <f t="array" ref="W40">IFERROR(AVERAGE(IF(C40:F40&gt;1,C40:F40)),0)</f>
        <v>0</v>
      </c>
      <c r="X40" s="150">
        <f t="array" ref="X40">W40+(COUNTIFS($W$6:$W40,W40)-1)*0.00001</f>
        <v>3.4000000000000002E-4</v>
      </c>
      <c r="Y40" s="151">
        <f t="shared" si="6"/>
        <v>1.5000000000000001E-4</v>
      </c>
      <c r="Z40" s="152">
        <f t="shared" si="7"/>
        <v>0</v>
      </c>
      <c r="AA40" s="153">
        <f t="shared" si="8"/>
        <v>0</v>
      </c>
      <c r="AB40" s="158"/>
      <c r="AC40" s="155">
        <f t="array" ref="AC40">IFERROR(AVERAGE(IF(H40:K40&gt;1,H40:K40)),0)</f>
        <v>0</v>
      </c>
      <c r="AD40" s="156">
        <f t="array" ref="AD40">AC40+(COUNTIFS($AC$6:$AC40,AC40)-1)*0.00001</f>
        <v>3.1E-4</v>
      </c>
      <c r="AE40" s="157">
        <f t="shared" si="9"/>
        <v>1.5000000000000001E-4</v>
      </c>
      <c r="AF40" s="152">
        <f t="shared" si="10"/>
        <v>0</v>
      </c>
      <c r="AG40" s="153">
        <f t="shared" si="11"/>
        <v>0</v>
      </c>
      <c r="AH40" s="133"/>
    </row>
    <row r="41" spans="1:34" ht="15" customHeight="1" x14ac:dyDescent="0.25">
      <c r="A41" s="25">
        <v>36</v>
      </c>
      <c r="B41" s="67">
        <f t="array" ref="B41">INDEX(CV1SF,$A41,1)</f>
        <v>0</v>
      </c>
      <c r="C41" s="116"/>
      <c r="D41" s="116"/>
      <c r="E41" s="116"/>
      <c r="F41" s="116"/>
      <c r="G41" s="117">
        <f t="shared" si="0"/>
        <v>3.5000000000000005E-4</v>
      </c>
      <c r="H41" s="116"/>
      <c r="I41" s="116"/>
      <c r="J41" s="116"/>
      <c r="K41" s="116"/>
      <c r="L41" s="117">
        <f t="shared" si="1"/>
        <v>3.2000000000000003E-4</v>
      </c>
      <c r="M41" s="118"/>
      <c r="N41" s="145">
        <f t="shared" si="2"/>
        <v>0</v>
      </c>
      <c r="O41" s="146">
        <f t="shared" si="3"/>
        <v>1.4000000000000001E-4</v>
      </c>
      <c r="P41" s="147">
        <f t="shared" si="4"/>
        <v>0</v>
      </c>
      <c r="Q41" s="146">
        <f t="shared" si="5"/>
        <v>1.4000000000000001E-4</v>
      </c>
      <c r="R41" s="159"/>
      <c r="S41" s="159"/>
      <c r="T41" s="133"/>
      <c r="U41" s="133"/>
      <c r="V41" s="148">
        <f>ROWS($B$6:B41)</f>
        <v>36</v>
      </c>
      <c r="W41" s="149">
        <f t="array" ref="W41">IFERROR(AVERAGE(IF(C41:F41&gt;1,C41:F41)),0)</f>
        <v>0</v>
      </c>
      <c r="X41" s="150">
        <f t="array" ref="X41">W41+(COUNTIFS($W$6:$W41,W41)-1)*0.00001</f>
        <v>3.5000000000000005E-4</v>
      </c>
      <c r="Y41" s="151">
        <f t="shared" si="6"/>
        <v>1.4000000000000001E-4</v>
      </c>
      <c r="Z41" s="152">
        <f t="shared" si="7"/>
        <v>0</v>
      </c>
      <c r="AA41" s="153">
        <f t="shared" si="8"/>
        <v>0</v>
      </c>
      <c r="AB41" s="158"/>
      <c r="AC41" s="155">
        <f t="array" ref="AC41">IFERROR(AVERAGE(IF(H41:K41&gt;1,H41:K41)),0)</f>
        <v>0</v>
      </c>
      <c r="AD41" s="156">
        <f t="array" ref="AD41">AC41+(COUNTIFS($AC$6:$AC41,AC41)-1)*0.00001</f>
        <v>3.2000000000000003E-4</v>
      </c>
      <c r="AE41" s="157">
        <f t="shared" si="9"/>
        <v>1.4000000000000001E-4</v>
      </c>
      <c r="AF41" s="152">
        <f t="shared" si="10"/>
        <v>0</v>
      </c>
      <c r="AG41" s="153">
        <f t="shared" si="11"/>
        <v>0</v>
      </c>
      <c r="AH41" s="133"/>
    </row>
    <row r="42" spans="1:34" ht="15" customHeight="1" x14ac:dyDescent="0.25">
      <c r="A42" s="25">
        <v>37</v>
      </c>
      <c r="B42" s="67">
        <f t="array" ref="B42">INDEX(CV1SF,$A42,1)</f>
        <v>0</v>
      </c>
      <c r="C42" s="116"/>
      <c r="D42" s="116"/>
      <c r="E42" s="116"/>
      <c r="F42" s="116"/>
      <c r="G42" s="117">
        <f t="shared" si="0"/>
        <v>3.6000000000000002E-4</v>
      </c>
      <c r="H42" s="116"/>
      <c r="I42" s="116"/>
      <c r="J42" s="116"/>
      <c r="K42" s="116"/>
      <c r="L42" s="117">
        <f t="shared" si="1"/>
        <v>3.3000000000000005E-4</v>
      </c>
      <c r="M42" s="118"/>
      <c r="N42" s="145">
        <f t="shared" si="2"/>
        <v>0</v>
      </c>
      <c r="O42" s="146">
        <f t="shared" si="3"/>
        <v>1.3000000000000002E-4</v>
      </c>
      <c r="P42" s="147">
        <f t="shared" si="4"/>
        <v>0</v>
      </c>
      <c r="Q42" s="146">
        <f t="shared" si="5"/>
        <v>1.3000000000000002E-4</v>
      </c>
      <c r="R42" s="159"/>
      <c r="S42" s="159"/>
      <c r="T42" s="133"/>
      <c r="U42" s="133"/>
      <c r="V42" s="148">
        <f>ROWS($B$6:B42)</f>
        <v>37</v>
      </c>
      <c r="W42" s="149">
        <f t="array" ref="W42">IFERROR(AVERAGE(IF(C42:F42&gt;1,C42:F42)),0)</f>
        <v>0</v>
      </c>
      <c r="X42" s="150">
        <f t="array" ref="X42">W42+(COUNTIFS($W$6:$W42,W42)-1)*0.00001</f>
        <v>3.6000000000000002E-4</v>
      </c>
      <c r="Y42" s="151">
        <f t="shared" si="6"/>
        <v>1.3000000000000002E-4</v>
      </c>
      <c r="Z42" s="152">
        <f t="shared" si="7"/>
        <v>0</v>
      </c>
      <c r="AA42" s="153">
        <f t="shared" si="8"/>
        <v>0</v>
      </c>
      <c r="AB42" s="158"/>
      <c r="AC42" s="155">
        <f t="array" ref="AC42">IFERROR(AVERAGE(IF(H42:K42&gt;1,H42:K42)),0)</f>
        <v>0</v>
      </c>
      <c r="AD42" s="156">
        <f t="array" ref="AD42">AC42+(COUNTIFS($AC$6:$AC42,AC42)-1)*0.00001</f>
        <v>3.3000000000000005E-4</v>
      </c>
      <c r="AE42" s="157">
        <f t="shared" si="9"/>
        <v>1.3000000000000002E-4</v>
      </c>
      <c r="AF42" s="152">
        <f t="shared" si="10"/>
        <v>0</v>
      </c>
      <c r="AG42" s="153">
        <f t="shared" si="11"/>
        <v>0</v>
      </c>
      <c r="AH42" s="133"/>
    </row>
    <row r="43" spans="1:34" ht="15" customHeight="1" x14ac:dyDescent="0.25">
      <c r="A43" s="25">
        <v>38</v>
      </c>
      <c r="B43" s="67">
        <f t="array" ref="B43">INDEX(CV1SF,$A43,1)</f>
        <v>0</v>
      </c>
      <c r="C43" s="116"/>
      <c r="D43" s="116"/>
      <c r="E43" s="116"/>
      <c r="F43" s="116"/>
      <c r="G43" s="117">
        <f t="shared" si="0"/>
        <v>3.7000000000000005E-4</v>
      </c>
      <c r="H43" s="116"/>
      <c r="I43" s="116"/>
      <c r="J43" s="116"/>
      <c r="K43" s="116"/>
      <c r="L43" s="117">
        <f t="shared" si="1"/>
        <v>3.4000000000000002E-4</v>
      </c>
      <c r="M43" s="118"/>
      <c r="N43" s="145">
        <f t="shared" si="2"/>
        <v>0</v>
      </c>
      <c r="O43" s="146">
        <f t="shared" si="3"/>
        <v>1.2000000000000002E-4</v>
      </c>
      <c r="P43" s="147">
        <f t="shared" si="4"/>
        <v>0</v>
      </c>
      <c r="Q43" s="146">
        <f t="shared" si="5"/>
        <v>1.2000000000000002E-4</v>
      </c>
      <c r="R43" s="159"/>
      <c r="S43" s="159"/>
      <c r="T43" s="133"/>
      <c r="U43" s="133"/>
      <c r="V43" s="148">
        <f>ROWS($B$6:B43)</f>
        <v>38</v>
      </c>
      <c r="W43" s="149">
        <f t="array" ref="W43">IFERROR(AVERAGE(IF(C43:F43&gt;1,C43:F43)),0)</f>
        <v>0</v>
      </c>
      <c r="X43" s="150">
        <f t="array" ref="X43">W43+(COUNTIFS($W$6:$W43,W43)-1)*0.00001</f>
        <v>3.7000000000000005E-4</v>
      </c>
      <c r="Y43" s="151">
        <f t="shared" si="6"/>
        <v>1.2000000000000002E-4</v>
      </c>
      <c r="Z43" s="152">
        <f t="shared" si="7"/>
        <v>0</v>
      </c>
      <c r="AA43" s="153">
        <f t="shared" si="8"/>
        <v>0</v>
      </c>
      <c r="AB43" s="158"/>
      <c r="AC43" s="155">
        <f t="array" ref="AC43">IFERROR(AVERAGE(IF(H43:K43&gt;1,H43:K43)),0)</f>
        <v>0</v>
      </c>
      <c r="AD43" s="156">
        <f t="array" ref="AD43">AC43+(COUNTIFS($AC$6:$AC43,AC43)-1)*0.00001</f>
        <v>3.4000000000000002E-4</v>
      </c>
      <c r="AE43" s="157">
        <f t="shared" si="9"/>
        <v>1.2000000000000002E-4</v>
      </c>
      <c r="AF43" s="152">
        <f t="shared" si="10"/>
        <v>0</v>
      </c>
      <c r="AG43" s="153">
        <f t="shared" si="11"/>
        <v>0</v>
      </c>
      <c r="AH43" s="133"/>
    </row>
    <row r="44" spans="1:34" ht="15" customHeight="1" x14ac:dyDescent="0.25">
      <c r="A44" s="25">
        <v>39</v>
      </c>
      <c r="B44" s="67">
        <f t="array" ref="B44">INDEX(CV1SF,$A44,1)</f>
        <v>0</v>
      </c>
      <c r="C44" s="116"/>
      <c r="D44" s="116"/>
      <c r="E44" s="116"/>
      <c r="F44" s="116"/>
      <c r="G44" s="117">
        <f t="shared" si="0"/>
        <v>3.8000000000000002E-4</v>
      </c>
      <c r="H44" s="116"/>
      <c r="I44" s="116"/>
      <c r="J44" s="116"/>
      <c r="K44" s="116"/>
      <c r="L44" s="117">
        <f t="shared" si="1"/>
        <v>3.5000000000000005E-4</v>
      </c>
      <c r="M44" s="118"/>
      <c r="N44" s="145">
        <f t="shared" si="2"/>
        <v>0</v>
      </c>
      <c r="O44" s="146">
        <f t="shared" si="3"/>
        <v>1.1E-4</v>
      </c>
      <c r="P44" s="147">
        <f t="shared" si="4"/>
        <v>0</v>
      </c>
      <c r="Q44" s="146">
        <f t="shared" si="5"/>
        <v>1.1E-4</v>
      </c>
      <c r="R44" s="159"/>
      <c r="S44" s="159"/>
      <c r="T44" s="133"/>
      <c r="U44" s="133"/>
      <c r="V44" s="148">
        <f>ROWS($B$6:B44)</f>
        <v>39</v>
      </c>
      <c r="W44" s="149">
        <f t="array" ref="W44">IFERROR(AVERAGE(IF(C44:F44&gt;1,C44:F44)),0)</f>
        <v>0</v>
      </c>
      <c r="X44" s="150">
        <f t="array" ref="X44">W44+(COUNTIFS($W$6:$W44,W44)-1)*0.00001</f>
        <v>3.8000000000000002E-4</v>
      </c>
      <c r="Y44" s="151">
        <f t="shared" si="6"/>
        <v>1.1E-4</v>
      </c>
      <c r="Z44" s="152">
        <f t="shared" si="7"/>
        <v>0</v>
      </c>
      <c r="AA44" s="153">
        <f t="shared" si="8"/>
        <v>0</v>
      </c>
      <c r="AB44" s="158"/>
      <c r="AC44" s="155">
        <f t="array" ref="AC44">IFERROR(AVERAGE(IF(H44:K44&gt;1,H44:K44)),0)</f>
        <v>0</v>
      </c>
      <c r="AD44" s="156">
        <f t="array" ref="AD44">AC44+(COUNTIFS($AC$6:$AC44,AC44)-1)*0.00001</f>
        <v>3.5000000000000005E-4</v>
      </c>
      <c r="AE44" s="157">
        <f t="shared" si="9"/>
        <v>1.1E-4</v>
      </c>
      <c r="AF44" s="152">
        <f t="shared" si="10"/>
        <v>0</v>
      </c>
      <c r="AG44" s="153">
        <f t="shared" si="11"/>
        <v>0</v>
      </c>
      <c r="AH44" s="133"/>
    </row>
    <row r="45" spans="1:34" ht="15" customHeight="1" x14ac:dyDescent="0.25">
      <c r="A45" s="25">
        <v>40</v>
      </c>
      <c r="B45" s="67">
        <f t="array" ref="B45">INDEX(CV1SF,$A45,1)</f>
        <v>0</v>
      </c>
      <c r="C45" s="116"/>
      <c r="D45" s="116"/>
      <c r="E45" s="116"/>
      <c r="F45" s="119"/>
      <c r="G45" s="117">
        <f t="shared" si="0"/>
        <v>3.9000000000000005E-4</v>
      </c>
      <c r="H45" s="116"/>
      <c r="I45" s="116"/>
      <c r="J45" s="116"/>
      <c r="K45" s="116"/>
      <c r="L45" s="117">
        <f t="shared" si="1"/>
        <v>3.6000000000000002E-4</v>
      </c>
      <c r="M45" s="118"/>
      <c r="N45" s="145">
        <f t="shared" si="2"/>
        <v>0</v>
      </c>
      <c r="O45" s="146">
        <f t="shared" si="3"/>
        <v>1E-4</v>
      </c>
      <c r="P45" s="147">
        <f t="shared" si="4"/>
        <v>0</v>
      </c>
      <c r="Q45" s="146">
        <f t="shared" si="5"/>
        <v>1E-4</v>
      </c>
      <c r="R45" s="159"/>
      <c r="S45" s="159"/>
      <c r="T45" s="133"/>
      <c r="U45" s="133"/>
      <c r="V45" s="148">
        <f>ROWS($B$6:B45)</f>
        <v>40</v>
      </c>
      <c r="W45" s="149">
        <f t="array" ref="W45">IFERROR(AVERAGE(IF(C45:F45&gt;1,C45:F45)),0)</f>
        <v>0</v>
      </c>
      <c r="X45" s="150">
        <f t="array" ref="X45">W45+(COUNTIFS($W$6:$W45,W45)-1)*0.00001</f>
        <v>3.9000000000000005E-4</v>
      </c>
      <c r="Y45" s="151">
        <f t="shared" si="6"/>
        <v>1E-4</v>
      </c>
      <c r="Z45" s="152">
        <f t="shared" si="7"/>
        <v>0</v>
      </c>
      <c r="AA45" s="153">
        <f t="shared" si="8"/>
        <v>0</v>
      </c>
      <c r="AB45" s="158"/>
      <c r="AC45" s="155">
        <f t="array" ref="AC45">IFERROR(AVERAGE(IF(H45:K45&gt;1,H45:K45)),0)</f>
        <v>0</v>
      </c>
      <c r="AD45" s="156">
        <f t="array" ref="AD45">AC45+(COUNTIFS($AC$6:$AC45,AC45)-1)*0.00001</f>
        <v>3.6000000000000002E-4</v>
      </c>
      <c r="AE45" s="157">
        <f t="shared" si="9"/>
        <v>1E-4</v>
      </c>
      <c r="AF45" s="152">
        <f t="shared" si="10"/>
        <v>0</v>
      </c>
      <c r="AG45" s="153">
        <f t="shared" si="11"/>
        <v>0</v>
      </c>
      <c r="AH45" s="133"/>
    </row>
    <row r="46" spans="1:34" ht="15" customHeight="1" x14ac:dyDescent="0.25">
      <c r="A46" s="25">
        <v>41</v>
      </c>
      <c r="B46" s="67">
        <f t="array" ref="B46">INDEX(CV1SF,$A46,1)</f>
        <v>0</v>
      </c>
      <c r="C46" s="116"/>
      <c r="D46" s="116"/>
      <c r="E46" s="116"/>
      <c r="F46" s="116"/>
      <c r="G46" s="117">
        <f t="shared" si="0"/>
        <v>4.0000000000000002E-4</v>
      </c>
      <c r="H46" s="116"/>
      <c r="I46" s="116"/>
      <c r="J46" s="116"/>
      <c r="K46" s="116"/>
      <c r="L46" s="117">
        <f t="shared" si="1"/>
        <v>3.7000000000000005E-4</v>
      </c>
      <c r="M46" s="118"/>
      <c r="N46" s="145">
        <f t="shared" si="2"/>
        <v>0</v>
      </c>
      <c r="O46" s="146">
        <f t="shared" si="3"/>
        <v>9.0000000000000006E-5</v>
      </c>
      <c r="P46" s="147">
        <f t="shared" si="4"/>
        <v>0</v>
      </c>
      <c r="Q46" s="146">
        <f t="shared" si="5"/>
        <v>9.0000000000000006E-5</v>
      </c>
      <c r="R46" s="159"/>
      <c r="S46" s="159"/>
      <c r="T46" s="133"/>
      <c r="U46" s="133"/>
      <c r="V46" s="148">
        <f>ROWS($B$6:B46)</f>
        <v>41</v>
      </c>
      <c r="W46" s="149">
        <f t="array" ref="W46">IFERROR(AVERAGE(IF(C46:F46&gt;1,C46:F46)),0)</f>
        <v>0</v>
      </c>
      <c r="X46" s="150">
        <f t="array" ref="X46">W46+(COUNTIFS($W$6:$W46,W46)-1)*0.00001</f>
        <v>4.0000000000000002E-4</v>
      </c>
      <c r="Y46" s="151">
        <f t="shared" si="6"/>
        <v>9.0000000000000006E-5</v>
      </c>
      <c r="Z46" s="152">
        <f t="shared" si="7"/>
        <v>0</v>
      </c>
      <c r="AA46" s="153">
        <f t="shared" si="8"/>
        <v>0</v>
      </c>
      <c r="AB46" s="158"/>
      <c r="AC46" s="155">
        <f t="array" ref="AC46">IFERROR(AVERAGE(IF(H46:K46&gt;1,H46:K46)),0)</f>
        <v>0</v>
      </c>
      <c r="AD46" s="156">
        <f t="array" ref="AD46">AC46+(COUNTIFS($AC$6:$AC46,AC46)-1)*0.00001</f>
        <v>3.7000000000000005E-4</v>
      </c>
      <c r="AE46" s="157">
        <f t="shared" si="9"/>
        <v>9.0000000000000006E-5</v>
      </c>
      <c r="AF46" s="152">
        <f t="shared" si="10"/>
        <v>0</v>
      </c>
      <c r="AG46" s="153">
        <f t="shared" si="11"/>
        <v>0</v>
      </c>
      <c r="AH46" s="133"/>
    </row>
    <row r="47" spans="1:34" ht="15" customHeight="1" x14ac:dyDescent="0.25">
      <c r="A47" s="25">
        <v>42</v>
      </c>
      <c r="B47" s="67">
        <f t="array" ref="B47">INDEX(CV1SF,$A47,1)</f>
        <v>0</v>
      </c>
      <c r="C47" s="116"/>
      <c r="D47" s="116"/>
      <c r="E47" s="116"/>
      <c r="F47" s="116"/>
      <c r="G47" s="117">
        <f t="shared" si="0"/>
        <v>4.1000000000000005E-4</v>
      </c>
      <c r="H47" s="116"/>
      <c r="I47" s="116"/>
      <c r="J47" s="116"/>
      <c r="K47" s="116"/>
      <c r="L47" s="117">
        <f t="shared" si="1"/>
        <v>3.8000000000000002E-4</v>
      </c>
      <c r="M47" s="118"/>
      <c r="N47" s="145">
        <f t="shared" si="2"/>
        <v>0</v>
      </c>
      <c r="O47" s="146">
        <f t="shared" si="3"/>
        <v>8.0000000000000007E-5</v>
      </c>
      <c r="P47" s="147">
        <f t="shared" si="4"/>
        <v>0</v>
      </c>
      <c r="Q47" s="146">
        <f t="shared" si="5"/>
        <v>8.0000000000000007E-5</v>
      </c>
      <c r="R47" s="159"/>
      <c r="S47" s="159"/>
      <c r="T47" s="133"/>
      <c r="U47" s="133"/>
      <c r="V47" s="148">
        <f>ROWS($B$6:B47)</f>
        <v>42</v>
      </c>
      <c r="W47" s="149">
        <f t="array" ref="W47">IFERROR(AVERAGE(IF(C47:F47&gt;1,C47:F47)),0)</f>
        <v>0</v>
      </c>
      <c r="X47" s="150">
        <f t="array" ref="X47">W47+(COUNTIFS($W$6:$W47,W47)-1)*0.00001</f>
        <v>4.1000000000000005E-4</v>
      </c>
      <c r="Y47" s="151">
        <f t="shared" si="6"/>
        <v>8.0000000000000007E-5</v>
      </c>
      <c r="Z47" s="152">
        <f t="shared" si="7"/>
        <v>0</v>
      </c>
      <c r="AA47" s="153">
        <f t="shared" si="8"/>
        <v>0</v>
      </c>
      <c r="AB47" s="158"/>
      <c r="AC47" s="155">
        <f t="array" ref="AC47">IFERROR(AVERAGE(IF(H47:K47&gt;1,H47:K47)),0)</f>
        <v>0</v>
      </c>
      <c r="AD47" s="156">
        <f t="array" ref="AD47">AC47+(COUNTIFS($AC$6:$AC47,AC47)-1)*0.00001</f>
        <v>3.8000000000000002E-4</v>
      </c>
      <c r="AE47" s="157">
        <f t="shared" si="9"/>
        <v>8.0000000000000007E-5</v>
      </c>
      <c r="AF47" s="152">
        <f t="shared" si="10"/>
        <v>0</v>
      </c>
      <c r="AG47" s="153">
        <f t="shared" si="11"/>
        <v>0</v>
      </c>
      <c r="AH47" s="133"/>
    </row>
    <row r="48" spans="1:34" ht="15" customHeight="1" x14ac:dyDescent="0.25">
      <c r="A48" s="25">
        <v>43</v>
      </c>
      <c r="B48" s="67">
        <f t="array" ref="B48">INDEX(CV1SF,$A48,1)</f>
        <v>0</v>
      </c>
      <c r="C48" s="116"/>
      <c r="D48" s="116"/>
      <c r="E48" s="116"/>
      <c r="F48" s="116"/>
      <c r="G48" s="117">
        <f t="shared" si="0"/>
        <v>4.2000000000000002E-4</v>
      </c>
      <c r="H48" s="116"/>
      <c r="I48" s="116"/>
      <c r="J48" s="116"/>
      <c r="K48" s="116"/>
      <c r="L48" s="117">
        <f t="shared" si="1"/>
        <v>3.9000000000000005E-4</v>
      </c>
      <c r="M48" s="118"/>
      <c r="N48" s="145">
        <f t="shared" si="2"/>
        <v>0</v>
      </c>
      <c r="O48" s="146">
        <f t="shared" si="3"/>
        <v>7.0000000000000007E-5</v>
      </c>
      <c r="P48" s="147">
        <f t="shared" si="4"/>
        <v>0</v>
      </c>
      <c r="Q48" s="146">
        <f t="shared" si="5"/>
        <v>7.0000000000000007E-5</v>
      </c>
      <c r="R48" s="159"/>
      <c r="S48" s="159"/>
      <c r="T48" s="133"/>
      <c r="U48" s="133"/>
      <c r="V48" s="148">
        <f>ROWS($B$6:B48)</f>
        <v>43</v>
      </c>
      <c r="W48" s="149">
        <f t="array" ref="W48">IFERROR(AVERAGE(IF(C48:F48&gt;1,C48:F48)),0)</f>
        <v>0</v>
      </c>
      <c r="X48" s="150">
        <f t="array" ref="X48">W48+(COUNTIFS($W$6:$W48,W48)-1)*0.00001</f>
        <v>4.2000000000000002E-4</v>
      </c>
      <c r="Y48" s="151">
        <f t="shared" si="6"/>
        <v>7.0000000000000007E-5</v>
      </c>
      <c r="Z48" s="152">
        <f t="shared" si="7"/>
        <v>0</v>
      </c>
      <c r="AA48" s="153">
        <f t="shared" si="8"/>
        <v>0</v>
      </c>
      <c r="AB48" s="158"/>
      <c r="AC48" s="155">
        <f t="array" ref="AC48">IFERROR(AVERAGE(IF(H48:K48&gt;1,H48:K48)),0)</f>
        <v>0</v>
      </c>
      <c r="AD48" s="156">
        <f t="array" ref="AD48">AC48+(COUNTIFS($AC$6:$AC48,AC48)-1)*0.00001</f>
        <v>3.9000000000000005E-4</v>
      </c>
      <c r="AE48" s="157">
        <f t="shared" si="9"/>
        <v>7.0000000000000007E-5</v>
      </c>
      <c r="AF48" s="152">
        <f t="shared" si="10"/>
        <v>0</v>
      </c>
      <c r="AG48" s="153">
        <f t="shared" si="11"/>
        <v>0</v>
      </c>
      <c r="AH48" s="133"/>
    </row>
    <row r="49" spans="1:34" ht="15" customHeight="1" x14ac:dyDescent="0.25">
      <c r="A49" s="25">
        <v>44</v>
      </c>
      <c r="B49" s="67">
        <f t="array" ref="B49">INDEX(CV1SF,$A49,1)</f>
        <v>0</v>
      </c>
      <c r="C49" s="116"/>
      <c r="D49" s="116"/>
      <c r="E49" s="116"/>
      <c r="F49" s="119"/>
      <c r="G49" s="117">
        <f t="shared" si="0"/>
        <v>4.3000000000000004E-4</v>
      </c>
      <c r="H49" s="116"/>
      <c r="I49" s="116"/>
      <c r="J49" s="116"/>
      <c r="K49" s="116"/>
      <c r="L49" s="117">
        <f t="shared" si="1"/>
        <v>4.0000000000000002E-4</v>
      </c>
      <c r="M49" s="118"/>
      <c r="N49" s="145">
        <f t="shared" si="2"/>
        <v>0</v>
      </c>
      <c r="O49" s="146">
        <f t="shared" si="3"/>
        <v>6.0000000000000008E-5</v>
      </c>
      <c r="P49" s="147">
        <f t="shared" si="4"/>
        <v>0</v>
      </c>
      <c r="Q49" s="146">
        <f t="shared" si="5"/>
        <v>6.0000000000000008E-5</v>
      </c>
      <c r="R49" s="159"/>
      <c r="S49" s="159"/>
      <c r="T49" s="133"/>
      <c r="U49" s="133"/>
      <c r="V49" s="148">
        <f>ROWS($B$6:B49)</f>
        <v>44</v>
      </c>
      <c r="W49" s="149">
        <f t="array" ref="W49">IFERROR(AVERAGE(IF(C49:F49&gt;1,C49:F49)),0)</f>
        <v>0</v>
      </c>
      <c r="X49" s="150">
        <f t="array" ref="X49">W49+(COUNTIFS($W$6:$W49,W49)-1)*0.00001</f>
        <v>4.3000000000000004E-4</v>
      </c>
      <c r="Y49" s="151">
        <f t="shared" si="6"/>
        <v>6.0000000000000008E-5</v>
      </c>
      <c r="Z49" s="152">
        <f t="shared" si="7"/>
        <v>0</v>
      </c>
      <c r="AA49" s="153">
        <f t="shared" si="8"/>
        <v>0</v>
      </c>
      <c r="AB49" s="158"/>
      <c r="AC49" s="155">
        <f t="array" ref="AC49">IFERROR(AVERAGE(IF(H49:K49&gt;1,H49:K49)),0)</f>
        <v>0</v>
      </c>
      <c r="AD49" s="156">
        <f t="array" ref="AD49">AC49+(COUNTIFS($AC$6:$AC49,AC49)-1)*0.00001</f>
        <v>4.0000000000000002E-4</v>
      </c>
      <c r="AE49" s="157">
        <f t="shared" si="9"/>
        <v>6.0000000000000008E-5</v>
      </c>
      <c r="AF49" s="152">
        <f t="shared" si="10"/>
        <v>0</v>
      </c>
      <c r="AG49" s="153">
        <f t="shared" si="11"/>
        <v>0</v>
      </c>
      <c r="AH49" s="133"/>
    </row>
    <row r="50" spans="1:34" ht="15" customHeight="1" x14ac:dyDescent="0.25">
      <c r="A50" s="25">
        <v>45</v>
      </c>
      <c r="B50" s="67">
        <f t="array" ref="B50">INDEX(CV1SF,$A50,1)</f>
        <v>0</v>
      </c>
      <c r="C50" s="116"/>
      <c r="D50" s="116"/>
      <c r="E50" s="116"/>
      <c r="F50" s="119"/>
      <c r="G50" s="117">
        <f t="shared" si="0"/>
        <v>4.4000000000000002E-4</v>
      </c>
      <c r="H50" s="116"/>
      <c r="I50" s="116"/>
      <c r="J50" s="116"/>
      <c r="K50" s="116"/>
      <c r="L50" s="117">
        <f t="shared" si="1"/>
        <v>4.1000000000000005E-4</v>
      </c>
      <c r="M50" s="118"/>
      <c r="N50" s="145">
        <f t="shared" si="2"/>
        <v>0</v>
      </c>
      <c r="O50" s="146">
        <f t="shared" si="3"/>
        <v>5.0000000000000002E-5</v>
      </c>
      <c r="P50" s="147">
        <f t="shared" si="4"/>
        <v>0</v>
      </c>
      <c r="Q50" s="146">
        <f t="shared" si="5"/>
        <v>5.0000000000000002E-5</v>
      </c>
      <c r="R50" s="159"/>
      <c r="S50" s="159"/>
      <c r="T50" s="133"/>
      <c r="U50" s="133"/>
      <c r="V50" s="148">
        <f>ROWS($B$6:B50)</f>
        <v>45</v>
      </c>
      <c r="W50" s="149">
        <f t="array" ref="W50">IFERROR(AVERAGE(IF(C50:F50&gt;1,C50:F50)),0)</f>
        <v>0</v>
      </c>
      <c r="X50" s="150">
        <f t="array" ref="X50">W50+(COUNTIFS($W$6:$W50,W50)-1)*0.00001</f>
        <v>4.4000000000000002E-4</v>
      </c>
      <c r="Y50" s="151">
        <f t="shared" si="6"/>
        <v>5.0000000000000002E-5</v>
      </c>
      <c r="Z50" s="152">
        <f t="shared" si="7"/>
        <v>0</v>
      </c>
      <c r="AA50" s="153">
        <f t="shared" si="8"/>
        <v>0</v>
      </c>
      <c r="AB50" s="158"/>
      <c r="AC50" s="155">
        <f t="array" ref="AC50">IFERROR(AVERAGE(IF(H50:K50&gt;1,H50:K50)),0)</f>
        <v>0</v>
      </c>
      <c r="AD50" s="156">
        <f t="array" ref="AD50">AC50+(COUNTIFS($AC$6:$AC50,AC50)-1)*0.00001</f>
        <v>4.1000000000000005E-4</v>
      </c>
      <c r="AE50" s="157">
        <f t="shared" si="9"/>
        <v>5.0000000000000002E-5</v>
      </c>
      <c r="AF50" s="152">
        <f t="shared" si="10"/>
        <v>0</v>
      </c>
      <c r="AG50" s="153">
        <f t="shared" si="11"/>
        <v>0</v>
      </c>
      <c r="AH50" s="133"/>
    </row>
    <row r="51" spans="1:34" ht="15" customHeight="1" x14ac:dyDescent="0.25">
      <c r="A51" s="25">
        <v>46</v>
      </c>
      <c r="B51" s="67">
        <f t="array" ref="B51">INDEX(CV1SF,$A51,1)</f>
        <v>0</v>
      </c>
      <c r="C51" s="116"/>
      <c r="D51" s="116"/>
      <c r="E51" s="116"/>
      <c r="F51" s="119"/>
      <c r="G51" s="117">
        <f t="shared" si="0"/>
        <v>4.5000000000000004E-4</v>
      </c>
      <c r="H51" s="116"/>
      <c r="I51" s="116"/>
      <c r="J51" s="116"/>
      <c r="K51" s="116"/>
      <c r="L51" s="117">
        <f t="shared" si="1"/>
        <v>4.2000000000000002E-4</v>
      </c>
      <c r="M51" s="118"/>
      <c r="N51" s="145">
        <f t="shared" si="2"/>
        <v>0</v>
      </c>
      <c r="O51" s="146">
        <f t="shared" si="3"/>
        <v>4.0000000000000003E-5</v>
      </c>
      <c r="P51" s="147">
        <f t="shared" si="4"/>
        <v>0</v>
      </c>
      <c r="Q51" s="146">
        <f t="shared" si="5"/>
        <v>4.0000000000000003E-5</v>
      </c>
      <c r="R51" s="159"/>
      <c r="S51" s="159"/>
      <c r="T51" s="133"/>
      <c r="U51" s="133"/>
      <c r="V51" s="148">
        <f>ROWS($B$6:B51)</f>
        <v>46</v>
      </c>
      <c r="W51" s="149">
        <f t="array" ref="W51">IFERROR(AVERAGE(IF(C51:F51&gt;1,C51:F51)),0)</f>
        <v>0</v>
      </c>
      <c r="X51" s="150">
        <f t="array" ref="X51">W51+(COUNTIFS($W$6:$W51,W51)-1)*0.00001</f>
        <v>4.5000000000000004E-4</v>
      </c>
      <c r="Y51" s="151">
        <f t="shared" si="6"/>
        <v>4.0000000000000003E-5</v>
      </c>
      <c r="Z51" s="152">
        <f t="shared" si="7"/>
        <v>0</v>
      </c>
      <c r="AA51" s="153">
        <f t="shared" si="8"/>
        <v>0</v>
      </c>
      <c r="AB51" s="158"/>
      <c r="AC51" s="155">
        <f t="array" ref="AC51">IFERROR(AVERAGE(IF(H51:K51&gt;1,H51:K51)),0)</f>
        <v>0</v>
      </c>
      <c r="AD51" s="156">
        <f t="array" ref="AD51">AC51+(COUNTIFS($AC$6:$AC51,AC51)-1)*0.00001</f>
        <v>4.2000000000000002E-4</v>
      </c>
      <c r="AE51" s="157">
        <f t="shared" si="9"/>
        <v>4.0000000000000003E-5</v>
      </c>
      <c r="AF51" s="152">
        <f t="shared" si="10"/>
        <v>0</v>
      </c>
      <c r="AG51" s="153">
        <f t="shared" si="11"/>
        <v>0</v>
      </c>
      <c r="AH51" s="133"/>
    </row>
    <row r="52" spans="1:34" ht="15" customHeight="1" x14ac:dyDescent="0.25">
      <c r="A52" s="25">
        <v>47</v>
      </c>
      <c r="B52" s="67">
        <f t="array" ref="B52">INDEX(CV1SF,$A52,1)</f>
        <v>0</v>
      </c>
      <c r="C52" s="116"/>
      <c r="D52" s="116"/>
      <c r="E52" s="116"/>
      <c r="F52" s="119"/>
      <c r="G52" s="117">
        <f t="shared" si="0"/>
        <v>4.6000000000000001E-4</v>
      </c>
      <c r="H52" s="116"/>
      <c r="I52" s="116"/>
      <c r="J52" s="116"/>
      <c r="K52" s="116"/>
      <c r="L52" s="117">
        <f t="shared" si="1"/>
        <v>4.3000000000000004E-4</v>
      </c>
      <c r="M52" s="118"/>
      <c r="N52" s="145">
        <f t="shared" si="2"/>
        <v>0</v>
      </c>
      <c r="O52" s="146">
        <f t="shared" si="3"/>
        <v>3.0000000000000004E-5</v>
      </c>
      <c r="P52" s="147">
        <f t="shared" si="4"/>
        <v>0</v>
      </c>
      <c r="Q52" s="146">
        <f t="shared" si="5"/>
        <v>3.0000000000000004E-5</v>
      </c>
      <c r="R52" s="159"/>
      <c r="S52" s="159"/>
      <c r="T52" s="133"/>
      <c r="U52" s="133"/>
      <c r="V52" s="148">
        <f>ROWS($B$6:B52)</f>
        <v>47</v>
      </c>
      <c r="W52" s="149">
        <f t="array" ref="W52">IFERROR(AVERAGE(IF(C52:F52&gt;1,C52:F52)),0)</f>
        <v>0</v>
      </c>
      <c r="X52" s="150">
        <f t="array" ref="X52">W52+(COUNTIFS($W$6:$W52,W52)-1)*0.00001</f>
        <v>4.6000000000000001E-4</v>
      </c>
      <c r="Y52" s="151">
        <f t="shared" si="6"/>
        <v>3.0000000000000004E-5</v>
      </c>
      <c r="Z52" s="152">
        <f t="shared" si="7"/>
        <v>0</v>
      </c>
      <c r="AA52" s="153">
        <f t="shared" si="8"/>
        <v>0</v>
      </c>
      <c r="AB52" s="158"/>
      <c r="AC52" s="155">
        <f t="array" ref="AC52">IFERROR(AVERAGE(IF(H52:K52&gt;1,H52:K52)),0)</f>
        <v>0</v>
      </c>
      <c r="AD52" s="156">
        <f t="array" ref="AD52">AC52+(COUNTIFS($AC$6:$AC52,AC52)-1)*0.00001</f>
        <v>4.3000000000000004E-4</v>
      </c>
      <c r="AE52" s="157">
        <f t="shared" si="9"/>
        <v>3.0000000000000004E-5</v>
      </c>
      <c r="AF52" s="152">
        <f t="shared" si="10"/>
        <v>0</v>
      </c>
      <c r="AG52" s="153">
        <f t="shared" si="11"/>
        <v>0</v>
      </c>
      <c r="AH52" s="133"/>
    </row>
    <row r="53" spans="1:34" ht="15" customHeight="1" x14ac:dyDescent="0.25">
      <c r="A53" s="25">
        <v>48</v>
      </c>
      <c r="B53" s="67">
        <f t="array" ref="B53">INDEX(CV1SF,$A53,1)</f>
        <v>0</v>
      </c>
      <c r="C53" s="116"/>
      <c r="D53" s="116"/>
      <c r="E53" s="116"/>
      <c r="F53" s="119"/>
      <c r="G53" s="117">
        <f t="shared" si="0"/>
        <v>4.7000000000000004E-4</v>
      </c>
      <c r="H53" s="116"/>
      <c r="I53" s="116"/>
      <c r="J53" s="116"/>
      <c r="K53" s="116"/>
      <c r="L53" s="117">
        <f t="shared" si="1"/>
        <v>4.4000000000000002E-4</v>
      </c>
      <c r="M53" s="118"/>
      <c r="N53" s="145">
        <f t="shared" si="2"/>
        <v>0</v>
      </c>
      <c r="O53" s="146">
        <f t="shared" si="3"/>
        <v>2.0000000000000002E-5</v>
      </c>
      <c r="P53" s="147">
        <f t="shared" si="4"/>
        <v>0</v>
      </c>
      <c r="Q53" s="146">
        <f t="shared" si="5"/>
        <v>2.0000000000000002E-5</v>
      </c>
      <c r="R53" s="159"/>
      <c r="S53" s="159"/>
      <c r="T53" s="133"/>
      <c r="U53" s="133"/>
      <c r="V53" s="148">
        <f>ROWS($B$6:B53)</f>
        <v>48</v>
      </c>
      <c r="W53" s="149">
        <f t="array" ref="W53">IFERROR(AVERAGE(IF(C53:F53&gt;1,C53:F53)),0)</f>
        <v>0</v>
      </c>
      <c r="X53" s="150">
        <f t="array" ref="X53">W53+(COUNTIFS($W$6:$W53,W53)-1)*0.00001</f>
        <v>4.7000000000000004E-4</v>
      </c>
      <c r="Y53" s="151">
        <f t="shared" si="6"/>
        <v>2.0000000000000002E-5</v>
      </c>
      <c r="Z53" s="152">
        <f t="shared" si="7"/>
        <v>0</v>
      </c>
      <c r="AA53" s="153">
        <f t="shared" si="8"/>
        <v>0</v>
      </c>
      <c r="AB53" s="158"/>
      <c r="AC53" s="155">
        <f t="array" ref="AC53">IFERROR(AVERAGE(IF(H53:K53&gt;1,H53:K53)),0)</f>
        <v>0</v>
      </c>
      <c r="AD53" s="156">
        <f t="array" ref="AD53">AC53+(COUNTIFS($AC$6:$AC53,AC53)-1)*0.00001</f>
        <v>4.4000000000000002E-4</v>
      </c>
      <c r="AE53" s="157">
        <f t="shared" si="9"/>
        <v>2.0000000000000002E-5</v>
      </c>
      <c r="AF53" s="152">
        <f t="shared" si="10"/>
        <v>0</v>
      </c>
      <c r="AG53" s="153">
        <f t="shared" si="11"/>
        <v>0</v>
      </c>
      <c r="AH53" s="133"/>
    </row>
    <row r="54" spans="1:34" ht="15" customHeight="1" x14ac:dyDescent="0.25">
      <c r="A54" s="25">
        <v>49</v>
      </c>
      <c r="B54" s="67">
        <f t="array" ref="B54">INDEX(CV1SF,$A54,1)</f>
        <v>0</v>
      </c>
      <c r="C54" s="116"/>
      <c r="D54" s="116"/>
      <c r="E54" s="116"/>
      <c r="F54" s="119"/>
      <c r="G54" s="117">
        <f t="shared" si="0"/>
        <v>4.8000000000000007E-4</v>
      </c>
      <c r="H54" s="116"/>
      <c r="I54" s="116"/>
      <c r="J54" s="116"/>
      <c r="K54" s="116"/>
      <c r="L54" s="117">
        <f t="shared" si="1"/>
        <v>4.5000000000000004E-4</v>
      </c>
      <c r="M54" s="118"/>
      <c r="N54" s="145">
        <f t="shared" si="2"/>
        <v>0</v>
      </c>
      <c r="O54" s="146">
        <f t="shared" si="3"/>
        <v>1.0000000000000001E-5</v>
      </c>
      <c r="P54" s="147">
        <f t="shared" si="4"/>
        <v>0</v>
      </c>
      <c r="Q54" s="146">
        <f t="shared" si="5"/>
        <v>1.0000000000000001E-5</v>
      </c>
      <c r="R54" s="159"/>
      <c r="S54" s="159"/>
      <c r="T54" s="133"/>
      <c r="U54" s="133"/>
      <c r="V54" s="148">
        <f>ROWS($B$6:B54)</f>
        <v>49</v>
      </c>
      <c r="W54" s="149">
        <f t="array" ref="W54">IFERROR(AVERAGE(IF(C54:F54&gt;1,C54:F54)),0)</f>
        <v>0</v>
      </c>
      <c r="X54" s="150">
        <f t="array" ref="X54">W54+(COUNTIFS($W$6:$W54,W54)-1)*0.00001</f>
        <v>4.8000000000000007E-4</v>
      </c>
      <c r="Y54" s="151">
        <f t="shared" si="6"/>
        <v>1.0000000000000001E-5</v>
      </c>
      <c r="Z54" s="152">
        <f t="shared" si="7"/>
        <v>0</v>
      </c>
      <c r="AA54" s="153">
        <f t="shared" si="8"/>
        <v>0</v>
      </c>
      <c r="AB54" s="158"/>
      <c r="AC54" s="155">
        <f t="array" ref="AC54">IFERROR(AVERAGE(IF(H54:K54&gt;1,H54:K54)),0)</f>
        <v>0</v>
      </c>
      <c r="AD54" s="156">
        <f t="array" ref="AD54">AC54+(COUNTIFS($AC$6:$AC54,AC54)-1)*0.00001</f>
        <v>4.5000000000000004E-4</v>
      </c>
      <c r="AE54" s="157">
        <f t="shared" si="9"/>
        <v>1.0000000000000001E-5</v>
      </c>
      <c r="AF54" s="152">
        <f t="shared" si="10"/>
        <v>0</v>
      </c>
      <c r="AG54" s="153">
        <f t="shared" si="11"/>
        <v>0</v>
      </c>
      <c r="AH54" s="133"/>
    </row>
    <row r="55" spans="1:34" ht="15" customHeight="1" x14ac:dyDescent="0.25">
      <c r="A55" s="25">
        <v>50</v>
      </c>
      <c r="B55" s="67">
        <f t="array" ref="B55">INDEX(CV1SF,$A55,1)</f>
        <v>0</v>
      </c>
      <c r="C55" s="116"/>
      <c r="D55" s="116"/>
      <c r="E55" s="116"/>
      <c r="F55" s="116"/>
      <c r="G55" s="117">
        <f t="shared" si="0"/>
        <v>4.9000000000000009E-4</v>
      </c>
      <c r="H55" s="116"/>
      <c r="I55" s="116"/>
      <c r="J55" s="116"/>
      <c r="K55" s="116"/>
      <c r="L55" s="117">
        <f t="shared" si="1"/>
        <v>4.6000000000000001E-4</v>
      </c>
      <c r="M55" s="118"/>
      <c r="N55" s="145">
        <f t="shared" si="2"/>
        <v>0</v>
      </c>
      <c r="O55" s="146">
        <f t="shared" si="3"/>
        <v>0</v>
      </c>
      <c r="P55" s="147">
        <f t="shared" si="4"/>
        <v>0</v>
      </c>
      <c r="Q55" s="146">
        <f t="shared" si="5"/>
        <v>0</v>
      </c>
      <c r="R55" s="133"/>
      <c r="S55" s="133"/>
      <c r="T55" s="133"/>
      <c r="U55" s="133"/>
      <c r="V55" s="148">
        <f>ROWS($B$6:B55)</f>
        <v>50</v>
      </c>
      <c r="W55" s="149">
        <f t="array" ref="W55">IFERROR(AVERAGE(IF(C55:F55&gt;1,C55:F55)),0)</f>
        <v>0</v>
      </c>
      <c r="X55" s="150">
        <f t="array" ref="X55">W55+(COUNTIFS($W$6:$W55,W55)-1)*0.00001</f>
        <v>4.9000000000000009E-4</v>
      </c>
      <c r="Y55" s="151">
        <f t="shared" si="6"/>
        <v>0</v>
      </c>
      <c r="Z55" s="152">
        <f t="shared" si="7"/>
        <v>0</v>
      </c>
      <c r="AA55" s="153">
        <f t="shared" si="8"/>
        <v>0</v>
      </c>
      <c r="AB55" s="158"/>
      <c r="AC55" s="155">
        <f t="array" ref="AC55">IFERROR(AVERAGE(IF(H55:K55&gt;1,H55:K55)),0)</f>
        <v>0</v>
      </c>
      <c r="AD55" s="156">
        <f t="array" ref="AD55">AC55+(COUNTIFS($AC$6:$AC55,AC55)-1)*0.00001</f>
        <v>4.6000000000000001E-4</v>
      </c>
      <c r="AE55" s="157">
        <f t="shared" si="9"/>
        <v>0</v>
      </c>
      <c r="AF55" s="152">
        <f t="shared" si="10"/>
        <v>0</v>
      </c>
      <c r="AG55" s="153">
        <f t="shared" si="11"/>
        <v>0</v>
      </c>
      <c r="AH55" s="133"/>
    </row>
    <row r="56" spans="1:34" ht="15" customHeight="1" x14ac:dyDescent="0.25">
      <c r="A56" s="1"/>
      <c r="B56" s="94"/>
      <c r="C56" s="120"/>
      <c r="D56" s="120"/>
      <c r="E56" s="120"/>
      <c r="F56" s="120"/>
      <c r="G56" s="121"/>
      <c r="H56" s="120"/>
      <c r="I56" s="120"/>
      <c r="J56" s="120"/>
      <c r="K56" s="120"/>
      <c r="L56" s="121"/>
      <c r="M56" s="1"/>
      <c r="N56" s="160" t="s">
        <v>350</v>
      </c>
      <c r="O56" s="161" t="str">
        <f>'ANVA-MDS'!H13</f>
        <v>ns</v>
      </c>
      <c r="P56" s="160" t="s">
        <v>350</v>
      </c>
      <c r="Q56" s="161" t="str">
        <f>'ANVA-MDS'!BT13</f>
        <v>**</v>
      </c>
      <c r="R56" s="162"/>
      <c r="S56" s="162"/>
      <c r="T56" s="162"/>
      <c r="U56" s="162"/>
      <c r="V56" s="163"/>
      <c r="W56" s="163"/>
      <c r="X56" s="163"/>
      <c r="Y56" s="163"/>
      <c r="Z56" s="163"/>
      <c r="AA56" s="163"/>
      <c r="AB56" s="163"/>
      <c r="AC56" s="163"/>
      <c r="AD56" s="163"/>
      <c r="AE56" s="163"/>
      <c r="AF56" s="163"/>
      <c r="AG56" s="163"/>
      <c r="AH56" s="164"/>
    </row>
    <row r="57" spans="1:34" ht="15" customHeight="1" x14ac:dyDescent="0.25">
      <c r="A57" s="2"/>
      <c r="B57" s="2"/>
      <c r="C57" s="2"/>
      <c r="D57" s="2"/>
      <c r="E57" s="2"/>
      <c r="F57" s="2"/>
      <c r="G57" s="2"/>
      <c r="H57" s="2"/>
      <c r="I57" s="2"/>
      <c r="J57" s="2"/>
      <c r="K57" s="2"/>
      <c r="L57" s="2"/>
      <c r="M57" s="2"/>
      <c r="N57" s="160" t="s">
        <v>351</v>
      </c>
      <c r="O57" s="165" t="str">
        <f>'ANVA-MDS'!B20</f>
        <v>sd</v>
      </c>
      <c r="P57" s="160" t="s">
        <v>351</v>
      </c>
      <c r="Q57" s="165">
        <f>'ANVA-MDS'!BN20</f>
        <v>0.13191983346547925</v>
      </c>
      <c r="R57" s="133"/>
      <c r="S57" s="133"/>
      <c r="T57" s="133"/>
      <c r="U57" s="133"/>
      <c r="V57" s="158"/>
      <c r="W57" s="158"/>
      <c r="X57" s="158"/>
      <c r="Y57" s="158"/>
      <c r="Z57" s="158"/>
      <c r="AA57" s="158"/>
      <c r="AB57" s="158"/>
      <c r="AC57" s="158"/>
      <c r="AD57" s="158"/>
      <c r="AE57" s="158"/>
      <c r="AF57" s="158"/>
      <c r="AG57" s="158"/>
      <c r="AH57" s="133"/>
    </row>
    <row r="58" spans="1:34" ht="15" customHeight="1" x14ac:dyDescent="0.25">
      <c r="A58" s="2"/>
      <c r="B58" s="2"/>
      <c r="C58" s="15"/>
      <c r="D58" s="15"/>
      <c r="E58" s="15"/>
      <c r="F58" s="34"/>
      <c r="G58" s="103"/>
      <c r="H58" s="15"/>
      <c r="I58" s="15"/>
      <c r="J58" s="34"/>
      <c r="K58" s="34"/>
      <c r="L58" s="103"/>
      <c r="M58" s="2"/>
      <c r="N58" s="133"/>
      <c r="O58" s="134"/>
      <c r="P58" s="133"/>
      <c r="Q58" s="134"/>
      <c r="R58" s="133"/>
      <c r="S58" s="133"/>
      <c r="T58" s="133"/>
      <c r="U58" s="133"/>
      <c r="V58" s="158"/>
      <c r="W58" s="158"/>
      <c r="X58" s="158"/>
      <c r="Y58" s="158"/>
      <c r="Z58" s="158"/>
      <c r="AA58" s="158"/>
      <c r="AB58" s="158"/>
      <c r="AC58" s="158"/>
      <c r="AD58" s="158"/>
      <c r="AE58" s="158"/>
      <c r="AF58" s="158"/>
      <c r="AG58" s="158"/>
      <c r="AH58" s="133"/>
    </row>
    <row r="59" spans="1:34" ht="15" customHeight="1" x14ac:dyDescent="0.25">
      <c r="A59" s="2"/>
      <c r="B59" s="2"/>
      <c r="C59" s="34"/>
      <c r="D59" s="34"/>
      <c r="E59" s="34"/>
      <c r="F59" s="34"/>
      <c r="G59" s="103"/>
      <c r="H59" s="34"/>
      <c r="I59" s="34"/>
      <c r="J59" s="34"/>
      <c r="K59" s="34"/>
      <c r="L59" s="103"/>
      <c r="M59" s="2"/>
      <c r="N59" s="135" t="s">
        <v>244</v>
      </c>
      <c r="O59" s="134"/>
      <c r="P59" s="133"/>
      <c r="Q59" s="134"/>
      <c r="R59" s="133"/>
      <c r="S59" s="133"/>
      <c r="T59" s="133"/>
      <c r="U59" s="133"/>
      <c r="V59" s="158"/>
      <c r="W59" s="158"/>
      <c r="X59" s="158"/>
      <c r="Y59" s="158"/>
      <c r="Z59" s="158"/>
      <c r="AA59" s="158"/>
      <c r="AB59" s="158"/>
      <c r="AC59" s="158"/>
      <c r="AD59" s="158"/>
      <c r="AE59" s="158"/>
      <c r="AF59" s="158"/>
      <c r="AG59" s="158"/>
      <c r="AH59" s="133"/>
    </row>
    <row r="60" spans="1:34" ht="15" customHeight="1" x14ac:dyDescent="0.25">
      <c r="A60" s="2"/>
      <c r="B60" s="2"/>
      <c r="C60" s="122" t="str">
        <f>Fechas!$C$59</f>
        <v>2º ÉPOCA: CICLOS LARGOS E INTERMEDIOS SIN FUNG.</v>
      </c>
      <c r="D60" s="122"/>
      <c r="E60" s="122"/>
      <c r="F60" s="122"/>
      <c r="G60" s="122"/>
      <c r="H60" s="123" t="str">
        <f>Fechas!$K$59</f>
        <v>2º ÉPOCA: CICLOS LARGOS E INTERMEDIOS CON FUNG.</v>
      </c>
      <c r="I60" s="123"/>
      <c r="J60" s="123"/>
      <c r="K60" s="123"/>
      <c r="L60" s="123"/>
      <c r="M60" s="2"/>
      <c r="N60" s="166" t="str">
        <f>C60</f>
        <v>2º ÉPOCA: CICLOS LARGOS E INTERMEDIOS SIN FUNG.</v>
      </c>
      <c r="O60" s="167"/>
      <c r="P60" s="168" t="str">
        <f>H60</f>
        <v>2º ÉPOCA: CICLOS LARGOS E INTERMEDIOS CON FUNG.</v>
      </c>
      <c r="Q60" s="169"/>
      <c r="R60" s="133"/>
      <c r="S60" s="133"/>
      <c r="T60" s="133"/>
      <c r="U60" s="133"/>
      <c r="V60" s="158"/>
      <c r="W60" s="158"/>
      <c r="X60" s="158"/>
      <c r="Y60" s="158"/>
      <c r="Z60" s="158"/>
      <c r="AA60" s="158"/>
      <c r="AB60" s="158"/>
      <c r="AC60" s="158"/>
      <c r="AD60" s="158"/>
      <c r="AE60" s="158"/>
      <c r="AF60" s="158"/>
      <c r="AG60" s="158"/>
      <c r="AH60" s="133"/>
    </row>
    <row r="61" spans="1:34" ht="15" customHeight="1" x14ac:dyDescent="0.25">
      <c r="A61" s="2"/>
      <c r="B61" s="106"/>
      <c r="C61" s="107" t="s">
        <v>245</v>
      </c>
      <c r="D61" s="108"/>
      <c r="E61" s="109"/>
      <c r="F61" s="109"/>
      <c r="G61" s="110"/>
      <c r="H61" s="111" t="s">
        <v>245</v>
      </c>
      <c r="I61" s="109"/>
      <c r="J61" s="109"/>
      <c r="K61" s="109"/>
      <c r="L61" s="112"/>
      <c r="M61" s="2"/>
      <c r="N61" s="140" t="s">
        <v>245</v>
      </c>
      <c r="O61" s="133"/>
      <c r="P61" s="141" t="s">
        <v>245</v>
      </c>
      <c r="Q61" s="142"/>
      <c r="R61" s="133"/>
      <c r="S61" s="133"/>
      <c r="T61" s="133"/>
      <c r="U61" s="133"/>
      <c r="V61" s="158"/>
      <c r="W61" s="158"/>
      <c r="X61" s="158"/>
      <c r="Y61" s="158"/>
      <c r="Z61" s="158"/>
      <c r="AA61" s="158"/>
      <c r="AB61" s="158"/>
      <c r="AC61" s="158"/>
      <c r="AD61" s="158"/>
      <c r="AE61" s="158"/>
      <c r="AF61" s="158"/>
      <c r="AG61" s="158"/>
      <c r="AH61" s="133"/>
    </row>
    <row r="62" spans="1:34" ht="15" customHeight="1" x14ac:dyDescent="0.25">
      <c r="A62" s="2"/>
      <c r="B62" s="66" t="s">
        <v>108</v>
      </c>
      <c r="C62" s="113" t="s">
        <v>246</v>
      </c>
      <c r="D62" s="113" t="s">
        <v>247</v>
      </c>
      <c r="E62" s="113" t="s">
        <v>248</v>
      </c>
      <c r="F62" s="113" t="s">
        <v>249</v>
      </c>
      <c r="G62" s="114" t="s">
        <v>250</v>
      </c>
      <c r="H62" s="113" t="s">
        <v>246</v>
      </c>
      <c r="I62" s="113" t="s">
        <v>247</v>
      </c>
      <c r="J62" s="113" t="s">
        <v>248</v>
      </c>
      <c r="K62" s="113" t="s">
        <v>249</v>
      </c>
      <c r="L62" s="114" t="s">
        <v>250</v>
      </c>
      <c r="M62" s="2"/>
      <c r="N62" s="143" t="s">
        <v>108</v>
      </c>
      <c r="O62" s="144" t="s">
        <v>250</v>
      </c>
      <c r="P62" s="143" t="s">
        <v>108</v>
      </c>
      <c r="Q62" s="144" t="s">
        <v>250</v>
      </c>
      <c r="R62" s="133"/>
      <c r="S62" s="133"/>
      <c r="T62" s="133"/>
      <c r="U62" s="133"/>
      <c r="V62" s="158"/>
      <c r="W62" s="158"/>
      <c r="X62" s="158"/>
      <c r="Y62" s="158"/>
      <c r="Z62" s="158"/>
      <c r="AA62" s="158"/>
      <c r="AB62" s="158"/>
      <c r="AC62" s="158"/>
      <c r="AD62" s="158"/>
      <c r="AE62" s="158"/>
      <c r="AF62" s="158"/>
      <c r="AG62" s="158"/>
      <c r="AH62" s="133"/>
    </row>
    <row r="63" spans="1:34" ht="15" customHeight="1" x14ac:dyDescent="0.25">
      <c r="A63" s="25">
        <v>1</v>
      </c>
      <c r="B63" s="67" t="str">
        <f t="array" ref="B63">INDEX(CV2SF,$A63,1)</f>
        <v>ACA 602</v>
      </c>
      <c r="C63" s="124"/>
      <c r="D63" s="124"/>
      <c r="E63" s="124"/>
      <c r="F63" s="116"/>
      <c r="G63" s="117">
        <f t="shared" ref="G63:G112" si="12">X63</f>
        <v>0</v>
      </c>
      <c r="H63" s="347">
        <v>2955.78947368421</v>
      </c>
      <c r="I63" s="347">
        <v>2480</v>
      </c>
      <c r="J63" s="347">
        <v>2187.5555555555552</v>
      </c>
      <c r="K63" s="116"/>
      <c r="L63" s="117">
        <f t="shared" ref="L63:L112" si="13">AD63</f>
        <v>2541.1150097465884</v>
      </c>
      <c r="M63" s="118"/>
      <c r="N63" s="145" t="str">
        <f t="shared" ref="N63:N112" si="14">AA63</f>
        <v>ACA 602</v>
      </c>
      <c r="O63" s="146">
        <f t="shared" ref="O63:O112" si="15">Y63</f>
        <v>4.9000000000000009E-4</v>
      </c>
      <c r="P63" s="147" t="str">
        <f t="shared" ref="P63:P112" si="16">AG63</f>
        <v>ACA 602</v>
      </c>
      <c r="Q63" s="146">
        <f t="shared" ref="Q63:Q112" si="17">AE63</f>
        <v>2541.1150097465884</v>
      </c>
      <c r="R63" s="133"/>
      <c r="S63" s="133"/>
      <c r="T63" s="133"/>
      <c r="U63" s="133"/>
      <c r="V63" s="148">
        <f>ROWS($B$63:B63)</f>
        <v>1</v>
      </c>
      <c r="W63" s="149">
        <f t="array" ref="W63">IFERROR(AVERAGE(IF(C63:F63&gt;1,C63:F63)),0)</f>
        <v>0</v>
      </c>
      <c r="X63" s="150">
        <f t="array" ref="X63">W63+(COUNTIFS($W$63:$W63,W63)-1)*0.00001</f>
        <v>0</v>
      </c>
      <c r="Y63" s="151">
        <f>LARGE($X$63:$X$112,V63)</f>
        <v>4.9000000000000009E-4</v>
      </c>
      <c r="Z63" s="152">
        <f>IF(Y63&lt;1,0,MATCH(Y63,$X$63:$X$112,0))</f>
        <v>0</v>
      </c>
      <c r="AA63" s="153" t="str">
        <f>INDEX($B$63:$B$112,Z63,1)</f>
        <v>ACA 602</v>
      </c>
      <c r="AB63" s="148"/>
      <c r="AC63" s="155">
        <f t="array" ref="AC63">IFERROR(AVERAGE(IF(H63:K63&gt;1,H63:K63)),0)</f>
        <v>2541.1150097465884</v>
      </c>
      <c r="AD63" s="156">
        <f t="array" ref="AD63">AC63+(COUNTIFS($AC$63:$AC63,AC63)-1)*0.00001</f>
        <v>2541.1150097465884</v>
      </c>
      <c r="AE63" s="157">
        <f>LARGE($AD$63:$AD$112,V63)</f>
        <v>2541.1150097465884</v>
      </c>
      <c r="AF63" s="152">
        <f>IF(AE63&lt;1,0,MATCH(AE63,$AD$63:$AD$112,0))</f>
        <v>1</v>
      </c>
      <c r="AG63" s="153" t="str">
        <f>INDEX($B$63:$B$112,AF63,1)</f>
        <v>ACA 602</v>
      </c>
      <c r="AH63" s="128"/>
    </row>
    <row r="64" spans="1:34" ht="15" customHeight="1" x14ac:dyDescent="0.25">
      <c r="A64" s="25">
        <v>2</v>
      </c>
      <c r="B64" s="67" t="str">
        <f t="array" ref="B64">INDEX(CV2SF,$A64,1)</f>
        <v>ACA 604</v>
      </c>
      <c r="C64" s="124"/>
      <c r="D64" s="124"/>
      <c r="E64" s="124"/>
      <c r="F64" s="116"/>
      <c r="G64" s="117">
        <f t="shared" si="12"/>
        <v>1.0000000000000001E-5</v>
      </c>
      <c r="H64" s="347">
        <v>2265.5614035087715</v>
      </c>
      <c r="I64" s="347">
        <v>2768.8888888888887</v>
      </c>
      <c r="J64" s="347">
        <v>2487.9298245614032</v>
      </c>
      <c r="K64" s="116"/>
      <c r="L64" s="117">
        <f t="shared" si="13"/>
        <v>2507.460038986354</v>
      </c>
      <c r="M64" s="118"/>
      <c r="N64" s="145" t="str">
        <f t="shared" si="14"/>
        <v>ACA 604</v>
      </c>
      <c r="O64" s="146">
        <f t="shared" si="15"/>
        <v>4.8000000000000007E-4</v>
      </c>
      <c r="P64" s="147" t="str">
        <f t="shared" si="16"/>
        <v>ACA 604</v>
      </c>
      <c r="Q64" s="146">
        <f t="shared" si="17"/>
        <v>2507.460038986354</v>
      </c>
      <c r="R64" s="133"/>
      <c r="S64" s="133"/>
      <c r="T64" s="133"/>
      <c r="U64" s="133"/>
      <c r="V64" s="148">
        <f>ROWS($B$63:B64)</f>
        <v>2</v>
      </c>
      <c r="W64" s="149">
        <f t="array" ref="W64">IFERROR(AVERAGE(IF(C64:F64&gt;1,C64:F64)),0)</f>
        <v>0</v>
      </c>
      <c r="X64" s="150">
        <f t="array" ref="X64">W64+(COUNTIFS($W$63:$W64,W64)-1)*0.00001</f>
        <v>1.0000000000000001E-5</v>
      </c>
      <c r="Y64" s="151">
        <f t="shared" ref="Y64:Y112" si="18">LARGE($X$63:$X$112,V64)</f>
        <v>4.8000000000000007E-4</v>
      </c>
      <c r="Z64" s="152">
        <f t="shared" ref="Z64:Z112" si="19">IF(Y64&lt;1,0,MATCH(Y64,$X$63:$X$112,0))</f>
        <v>0</v>
      </c>
      <c r="AA64" s="153" t="str">
        <f t="shared" ref="AA64:AA112" si="20">INDEX($B$63:$B$112,Z64,1)</f>
        <v>ACA 604</v>
      </c>
      <c r="AB64" s="148"/>
      <c r="AC64" s="155">
        <f t="array" ref="AC64">IFERROR(AVERAGE(IF(H64:K64&gt;1,H64:K64)),0)</f>
        <v>2507.460038986354</v>
      </c>
      <c r="AD64" s="156">
        <f t="array" ref="AD64">AC64+(COUNTIFS($AC$63:$AC64,AC64)-1)*0.00001</f>
        <v>2507.460038986354</v>
      </c>
      <c r="AE64" s="157">
        <f t="shared" ref="AE64:AE112" si="21">LARGE($AD$63:$AD$112,V64)</f>
        <v>2507.460038986354</v>
      </c>
      <c r="AF64" s="152">
        <f t="shared" ref="AF64:AF112" si="22">IF(AE64&lt;1,0,MATCH(AE64,$AD$63:$AD$112,0))</f>
        <v>2</v>
      </c>
      <c r="AG64" s="153" t="str">
        <f t="shared" ref="AG64:AG112" si="23">INDEX($B$63:$B$112,AF64,1)</f>
        <v>ACA 604</v>
      </c>
      <c r="AH64" s="128"/>
    </row>
    <row r="65" spans="1:34" ht="15" customHeight="1" x14ac:dyDescent="0.25">
      <c r="A65" s="25">
        <v>3</v>
      </c>
      <c r="B65" s="67" t="str">
        <f t="array" ref="B65">INDEX(CV2SF,$A65,1)</f>
        <v xml:space="preserve"> SAUCE</v>
      </c>
      <c r="C65" s="124"/>
      <c r="D65" s="124"/>
      <c r="E65" s="124"/>
      <c r="F65" s="116"/>
      <c r="G65" s="117">
        <f t="shared" si="12"/>
        <v>2.0000000000000002E-5</v>
      </c>
      <c r="H65" s="347">
        <v>2102.4152046783624</v>
      </c>
      <c r="I65" s="347">
        <v>2277.1929824561403</v>
      </c>
      <c r="J65" s="347">
        <v>1907.7894736842102</v>
      </c>
      <c r="K65" s="116"/>
      <c r="L65" s="117">
        <f t="shared" si="13"/>
        <v>2095.7992202729042</v>
      </c>
      <c r="M65" s="118"/>
      <c r="N65" s="145" t="str">
        <f t="shared" si="14"/>
        <v xml:space="preserve"> SAUCE</v>
      </c>
      <c r="O65" s="146">
        <f t="shared" si="15"/>
        <v>4.7000000000000004E-4</v>
      </c>
      <c r="P65" s="147" t="str">
        <f t="shared" si="16"/>
        <v xml:space="preserve"> SAUCE</v>
      </c>
      <c r="Q65" s="146">
        <f t="shared" si="17"/>
        <v>2095.7992202729042</v>
      </c>
      <c r="R65" s="133"/>
      <c r="S65" s="133"/>
      <c r="T65" s="133"/>
      <c r="U65" s="133"/>
      <c r="V65" s="148">
        <f>ROWS($B$63:B65)</f>
        <v>3</v>
      </c>
      <c r="W65" s="149">
        <f t="array" ref="W65">IFERROR(AVERAGE(IF(C65:F65&gt;1,C65:F65)),0)</f>
        <v>0</v>
      </c>
      <c r="X65" s="150">
        <f t="array" ref="X65">W65+(COUNTIFS($W$63:$W65,W65)-1)*0.00001</f>
        <v>2.0000000000000002E-5</v>
      </c>
      <c r="Y65" s="151">
        <f t="shared" si="18"/>
        <v>4.7000000000000004E-4</v>
      </c>
      <c r="Z65" s="152">
        <f t="shared" si="19"/>
        <v>0</v>
      </c>
      <c r="AA65" s="153" t="str">
        <f t="shared" si="20"/>
        <v xml:space="preserve"> SAUCE</v>
      </c>
      <c r="AB65" s="148"/>
      <c r="AC65" s="155">
        <f t="array" ref="AC65">IFERROR(AVERAGE(IF(H65:K65&gt;1,H65:K65)),0)</f>
        <v>2095.7992202729042</v>
      </c>
      <c r="AD65" s="156">
        <f t="array" ref="AD65">AC65+(COUNTIFS($AC$63:$AC65,AC65)-1)*0.00001</f>
        <v>2095.7992202729042</v>
      </c>
      <c r="AE65" s="157">
        <f t="shared" si="21"/>
        <v>2095.7992202729042</v>
      </c>
      <c r="AF65" s="152">
        <f t="shared" si="22"/>
        <v>3</v>
      </c>
      <c r="AG65" s="153" t="str">
        <f t="shared" si="23"/>
        <v xml:space="preserve"> SAUCE</v>
      </c>
      <c r="AH65" s="128"/>
    </row>
    <row r="66" spans="1:34" ht="15" customHeight="1" x14ac:dyDescent="0.25">
      <c r="A66" s="25">
        <v>4</v>
      </c>
      <c r="B66" s="67" t="str">
        <f t="array" ref="B66">INDEX(CV2SF,$A66,1)</f>
        <v>GUAYABO</v>
      </c>
      <c r="C66" s="124"/>
      <c r="D66" s="124"/>
      <c r="E66" s="124"/>
      <c r="F66" s="116"/>
      <c r="G66" s="117">
        <f t="shared" si="12"/>
        <v>3.0000000000000004E-5</v>
      </c>
      <c r="H66" s="347">
        <v>1272.6315789473683</v>
      </c>
      <c r="I66" s="347">
        <v>1088.0701754385964</v>
      </c>
      <c r="J66" s="347">
        <v>1543.1520467836256</v>
      </c>
      <c r="K66" s="116"/>
      <c r="L66" s="117">
        <f t="shared" si="13"/>
        <v>1301.2846003898633</v>
      </c>
      <c r="M66" s="118"/>
      <c r="N66" s="145" t="str">
        <f t="shared" si="14"/>
        <v>GUAYABO</v>
      </c>
      <c r="O66" s="146">
        <f t="shared" si="15"/>
        <v>4.6000000000000001E-4</v>
      </c>
      <c r="P66" s="147" t="str">
        <f t="shared" si="16"/>
        <v>Klein Geminis</v>
      </c>
      <c r="Q66" s="146">
        <f t="shared" si="17"/>
        <v>1571.8089668615985</v>
      </c>
      <c r="R66" s="133"/>
      <c r="S66" s="133"/>
      <c r="T66" s="133"/>
      <c r="U66" s="133"/>
      <c r="V66" s="148">
        <f>ROWS($B$63:B66)</f>
        <v>4</v>
      </c>
      <c r="W66" s="149">
        <f t="array" ref="W66">IFERROR(AVERAGE(IF(C66:F66&gt;1,C66:F66)),0)</f>
        <v>0</v>
      </c>
      <c r="X66" s="150">
        <f t="array" ref="X66">W66+(COUNTIFS($W$63:$W66,W66)-1)*0.00001</f>
        <v>3.0000000000000004E-5</v>
      </c>
      <c r="Y66" s="151">
        <f t="shared" si="18"/>
        <v>4.6000000000000001E-4</v>
      </c>
      <c r="Z66" s="152">
        <f t="shared" si="19"/>
        <v>0</v>
      </c>
      <c r="AA66" s="153" t="str">
        <f t="shared" si="20"/>
        <v>GUAYABO</v>
      </c>
      <c r="AB66" s="148"/>
      <c r="AC66" s="155">
        <f t="array" ref="AC66">IFERROR(AVERAGE(IF(H66:K66&gt;1,H66:K66)),0)</f>
        <v>1301.2846003898633</v>
      </c>
      <c r="AD66" s="156">
        <f t="array" ref="AD66">AC66+(COUNTIFS($AC$63:$AC66,AC66)-1)*0.00001</f>
        <v>1301.2846003898633</v>
      </c>
      <c r="AE66" s="157">
        <f t="shared" si="21"/>
        <v>1571.8089668615985</v>
      </c>
      <c r="AF66" s="152">
        <f t="shared" si="22"/>
        <v>6</v>
      </c>
      <c r="AG66" s="153" t="str">
        <f t="shared" si="23"/>
        <v>Klein Geminis</v>
      </c>
      <c r="AH66" s="128"/>
    </row>
    <row r="67" spans="1:34" ht="15" customHeight="1" x14ac:dyDescent="0.25">
      <c r="A67" s="25">
        <v>5</v>
      </c>
      <c r="B67" s="67" t="str">
        <f t="array" ref="B67">INDEX(CV2SF,$A67,1)</f>
        <v>Klein Cien años</v>
      </c>
      <c r="C67" s="124"/>
      <c r="D67" s="124"/>
      <c r="E67" s="124"/>
      <c r="F67" s="116"/>
      <c r="G67" s="117">
        <f t="shared" si="12"/>
        <v>4.0000000000000003E-5</v>
      </c>
      <c r="H67" s="347">
        <v>831.31578947368416</v>
      </c>
      <c r="I67" s="347">
        <v>655.34502923976595</v>
      </c>
      <c r="J67" s="347">
        <v>1092.3040935672516</v>
      </c>
      <c r="K67" s="116"/>
      <c r="L67" s="117">
        <f t="shared" si="13"/>
        <v>859.65497076023394</v>
      </c>
      <c r="M67" s="118"/>
      <c r="N67" s="145" t="str">
        <f t="shared" si="14"/>
        <v>Klein Cien años</v>
      </c>
      <c r="O67" s="146">
        <f t="shared" si="15"/>
        <v>4.5000000000000004E-4</v>
      </c>
      <c r="P67" s="147" t="str">
        <f t="shared" si="16"/>
        <v>GUAYABO</v>
      </c>
      <c r="Q67" s="146">
        <f t="shared" si="17"/>
        <v>1301.2846003898633</v>
      </c>
      <c r="R67" s="133"/>
      <c r="S67" s="133"/>
      <c r="T67" s="133"/>
      <c r="U67" s="133"/>
      <c r="V67" s="148">
        <f>ROWS($B$63:B67)</f>
        <v>5</v>
      </c>
      <c r="W67" s="149">
        <f t="array" ref="W67">IFERROR(AVERAGE(IF(C67:F67&gt;1,C67:F67)),0)</f>
        <v>0</v>
      </c>
      <c r="X67" s="150">
        <f t="array" ref="X67">W67+(COUNTIFS($W$63:$W67,W67)-1)*0.00001</f>
        <v>4.0000000000000003E-5</v>
      </c>
      <c r="Y67" s="151">
        <f t="shared" si="18"/>
        <v>4.5000000000000004E-4</v>
      </c>
      <c r="Z67" s="152">
        <f t="shared" si="19"/>
        <v>0</v>
      </c>
      <c r="AA67" s="153" t="str">
        <f t="shared" si="20"/>
        <v>Klein Cien años</v>
      </c>
      <c r="AB67" s="148"/>
      <c r="AC67" s="155">
        <f t="array" ref="AC67">IFERROR(AVERAGE(IF(H67:K67&gt;1,H67:K67)),0)</f>
        <v>859.65497076023394</v>
      </c>
      <c r="AD67" s="156">
        <f t="array" ref="AD67">AC67+(COUNTIFS($AC$63:$AC67,AC67)-1)*0.00001</f>
        <v>859.65497076023394</v>
      </c>
      <c r="AE67" s="157">
        <f t="shared" si="21"/>
        <v>1301.2846003898633</v>
      </c>
      <c r="AF67" s="152">
        <f t="shared" si="22"/>
        <v>4</v>
      </c>
      <c r="AG67" s="153" t="str">
        <f t="shared" si="23"/>
        <v>GUAYABO</v>
      </c>
      <c r="AH67" s="128"/>
    </row>
    <row r="68" spans="1:34" ht="15" customHeight="1" x14ac:dyDescent="0.25">
      <c r="A68" s="25">
        <v>6</v>
      </c>
      <c r="B68" s="67" t="str">
        <f t="array" ref="B68">INDEX(CV2SF,$A68,1)</f>
        <v>Klein Geminis</v>
      </c>
      <c r="C68" s="124"/>
      <c r="D68" s="124"/>
      <c r="E68" s="124"/>
      <c r="F68" s="116"/>
      <c r="G68" s="117">
        <f t="shared" si="12"/>
        <v>5.0000000000000002E-5</v>
      </c>
      <c r="H68" s="347">
        <v>1896.7953216374272</v>
      </c>
      <c r="I68" s="347">
        <v>1563.1929824561403</v>
      </c>
      <c r="J68" s="347">
        <v>1255.4385964912278</v>
      </c>
      <c r="K68" s="116"/>
      <c r="L68" s="117">
        <f t="shared" si="13"/>
        <v>1571.8089668615985</v>
      </c>
      <c r="M68" s="118"/>
      <c r="N68" s="145" t="str">
        <f t="shared" si="14"/>
        <v>Klein Geminis</v>
      </c>
      <c r="O68" s="146">
        <f t="shared" si="15"/>
        <v>4.4000000000000002E-4</v>
      </c>
      <c r="P68" s="147" t="str">
        <f t="shared" si="16"/>
        <v>Klein Cien años</v>
      </c>
      <c r="Q68" s="146">
        <f t="shared" si="17"/>
        <v>859.65497076023394</v>
      </c>
      <c r="R68" s="133"/>
      <c r="S68" s="133"/>
      <c r="T68" s="133"/>
      <c r="U68" s="133"/>
      <c r="V68" s="148">
        <f>ROWS($B$63:B68)</f>
        <v>6</v>
      </c>
      <c r="W68" s="149">
        <f t="array" ref="W68">IFERROR(AVERAGE(IF(C68:F68&gt;1,C68:F68)),0)</f>
        <v>0</v>
      </c>
      <c r="X68" s="150">
        <f t="array" ref="X68">W68+(COUNTIFS($W$63:$W68,W68)-1)*0.00001</f>
        <v>5.0000000000000002E-5</v>
      </c>
      <c r="Y68" s="151">
        <f t="shared" si="18"/>
        <v>4.4000000000000002E-4</v>
      </c>
      <c r="Z68" s="152">
        <f t="shared" si="19"/>
        <v>0</v>
      </c>
      <c r="AA68" s="153" t="str">
        <f t="shared" si="20"/>
        <v>Klein Geminis</v>
      </c>
      <c r="AB68" s="148"/>
      <c r="AC68" s="155">
        <f t="array" ref="AC68">IFERROR(AVERAGE(IF(H68:K68&gt;1,H68:K68)),0)</f>
        <v>1571.8089668615985</v>
      </c>
      <c r="AD68" s="156">
        <f t="array" ref="AD68">AC68+(COUNTIFS($AC$63:$AC68,AC68)-1)*0.00001</f>
        <v>1571.8089668615985</v>
      </c>
      <c r="AE68" s="157">
        <f t="shared" si="21"/>
        <v>859.65497076023394</v>
      </c>
      <c r="AF68" s="152">
        <f t="shared" si="22"/>
        <v>5</v>
      </c>
      <c r="AG68" s="153" t="str">
        <f t="shared" si="23"/>
        <v>Klein Cien años</v>
      </c>
      <c r="AH68" s="128"/>
    </row>
    <row r="69" spans="1:34" ht="15" customHeight="1" x14ac:dyDescent="0.25">
      <c r="A69" s="25">
        <v>7</v>
      </c>
      <c r="B69" s="67" t="str">
        <f t="array" ref="B69">INDEX(CV2SF,$A69,1)</f>
        <v>Klein Minerva</v>
      </c>
      <c r="C69" s="124"/>
      <c r="D69" s="124"/>
      <c r="E69" s="124"/>
      <c r="F69" s="116"/>
      <c r="G69" s="117">
        <f t="shared" si="12"/>
        <v>6.0000000000000008E-5</v>
      </c>
      <c r="H69" s="347">
        <v>726.19298245614038</v>
      </c>
      <c r="I69" s="347">
        <v>857.68421052631584</v>
      </c>
      <c r="J69" s="347">
        <v>858.84210526315769</v>
      </c>
      <c r="K69" s="116"/>
      <c r="L69" s="117">
        <f t="shared" si="13"/>
        <v>814.23976608187115</v>
      </c>
      <c r="M69" s="118"/>
      <c r="N69" s="145" t="str">
        <f t="shared" si="14"/>
        <v>Klein Minerva</v>
      </c>
      <c r="O69" s="146">
        <f t="shared" si="15"/>
        <v>4.3000000000000004E-4</v>
      </c>
      <c r="P69" s="147" t="str">
        <f t="shared" si="16"/>
        <v>Klein Minerva</v>
      </c>
      <c r="Q69" s="146">
        <f t="shared" si="17"/>
        <v>814.23976608187115</v>
      </c>
      <c r="R69" s="133"/>
      <c r="S69" s="133"/>
      <c r="T69" s="133"/>
      <c r="U69" s="133"/>
      <c r="V69" s="148">
        <f>ROWS($B$63:B69)</f>
        <v>7</v>
      </c>
      <c r="W69" s="149">
        <f t="array" ref="W69">IFERROR(AVERAGE(IF(C69:F69&gt;1,C69:F69)),0)</f>
        <v>0</v>
      </c>
      <c r="X69" s="150">
        <f t="array" ref="X69">W69+(COUNTIFS($W$63:$W69,W69)-1)*0.00001</f>
        <v>6.0000000000000008E-5</v>
      </c>
      <c r="Y69" s="151">
        <f t="shared" si="18"/>
        <v>4.3000000000000004E-4</v>
      </c>
      <c r="Z69" s="152">
        <f t="shared" si="19"/>
        <v>0</v>
      </c>
      <c r="AA69" s="153" t="str">
        <f t="shared" si="20"/>
        <v>Klein Minerva</v>
      </c>
      <c r="AB69" s="170"/>
      <c r="AC69" s="155">
        <f t="array" ref="AC69">IFERROR(AVERAGE(IF(H69:K69&gt;1,H69:K69)),0)</f>
        <v>814.23976608187115</v>
      </c>
      <c r="AD69" s="156">
        <f t="array" ref="AD69">AC69+(COUNTIFS($AC$63:$AC69,AC69)-1)*0.00001</f>
        <v>814.23976608187115</v>
      </c>
      <c r="AE69" s="157">
        <f t="shared" si="21"/>
        <v>814.23976608187115</v>
      </c>
      <c r="AF69" s="152">
        <f t="shared" si="22"/>
        <v>7</v>
      </c>
      <c r="AG69" s="153" t="str">
        <f t="shared" si="23"/>
        <v>Klein Minerva</v>
      </c>
      <c r="AH69" s="133"/>
    </row>
    <row r="70" spans="1:34" ht="15" customHeight="1" x14ac:dyDescent="0.25">
      <c r="A70" s="25">
        <v>8</v>
      </c>
      <c r="B70" s="67">
        <f t="array" ref="B70">INDEX(CV2SF,$A70,1)</f>
        <v>0</v>
      </c>
      <c r="C70" s="124"/>
      <c r="D70" s="124"/>
      <c r="E70" s="124"/>
      <c r="F70" s="116"/>
      <c r="G70" s="117">
        <f t="shared" si="12"/>
        <v>7.0000000000000007E-5</v>
      </c>
      <c r="H70" s="116"/>
      <c r="I70" s="116"/>
      <c r="J70" s="116"/>
      <c r="K70" s="116"/>
      <c r="L70" s="117">
        <f t="shared" si="13"/>
        <v>0</v>
      </c>
      <c r="M70" s="118"/>
      <c r="N70" s="145">
        <f t="shared" si="14"/>
        <v>0</v>
      </c>
      <c r="O70" s="146">
        <f t="shared" si="15"/>
        <v>4.2000000000000002E-4</v>
      </c>
      <c r="P70" s="147">
        <f t="shared" si="16"/>
        <v>0</v>
      </c>
      <c r="Q70" s="146">
        <f t="shared" si="17"/>
        <v>4.2000000000000002E-4</v>
      </c>
      <c r="R70" s="133"/>
      <c r="S70" s="133"/>
      <c r="T70" s="133"/>
      <c r="U70" s="133"/>
      <c r="V70" s="148">
        <f>ROWS($B$63:B70)</f>
        <v>8</v>
      </c>
      <c r="W70" s="149">
        <f t="array" ref="W70">IFERROR(AVERAGE(IF(C70:F70&gt;1,C70:F70)),0)</f>
        <v>0</v>
      </c>
      <c r="X70" s="150">
        <f t="array" ref="X70">W70+(COUNTIFS($W$63:$W70,W70)-1)*0.00001</f>
        <v>7.0000000000000007E-5</v>
      </c>
      <c r="Y70" s="151">
        <f t="shared" si="18"/>
        <v>4.2000000000000002E-4</v>
      </c>
      <c r="Z70" s="152">
        <f t="shared" si="19"/>
        <v>0</v>
      </c>
      <c r="AA70" s="153">
        <f t="shared" si="20"/>
        <v>0</v>
      </c>
      <c r="AB70" s="170"/>
      <c r="AC70" s="155">
        <f t="array" ref="AC70">IFERROR(AVERAGE(IF(H70:K70&gt;1,H70:K70)),0)</f>
        <v>0</v>
      </c>
      <c r="AD70" s="156">
        <f t="array" ref="AD70">AC70+(COUNTIFS($AC$63:$AC70,AC70)-1)*0.00001</f>
        <v>0</v>
      </c>
      <c r="AE70" s="157">
        <f t="shared" si="21"/>
        <v>4.2000000000000002E-4</v>
      </c>
      <c r="AF70" s="152">
        <f t="shared" si="22"/>
        <v>0</v>
      </c>
      <c r="AG70" s="153">
        <f t="shared" si="23"/>
        <v>0</v>
      </c>
      <c r="AH70" s="133"/>
    </row>
    <row r="71" spans="1:34" ht="15" customHeight="1" x14ac:dyDescent="0.25">
      <c r="A71" s="25">
        <v>9</v>
      </c>
      <c r="B71" s="67">
        <f t="array" ref="B71">INDEX(CV2SF,$A71,1)</f>
        <v>0</v>
      </c>
      <c r="C71" s="124"/>
      <c r="D71" s="124"/>
      <c r="E71" s="124"/>
      <c r="F71" s="116"/>
      <c r="G71" s="117">
        <f t="shared" si="12"/>
        <v>8.0000000000000007E-5</v>
      </c>
      <c r="H71" s="116"/>
      <c r="I71" s="116"/>
      <c r="J71" s="116"/>
      <c r="K71" s="116"/>
      <c r="L71" s="117">
        <f t="shared" si="13"/>
        <v>1.0000000000000001E-5</v>
      </c>
      <c r="M71" s="118"/>
      <c r="N71" s="145">
        <f t="shared" si="14"/>
        <v>0</v>
      </c>
      <c r="O71" s="146">
        <f t="shared" si="15"/>
        <v>4.1000000000000005E-4</v>
      </c>
      <c r="P71" s="147">
        <f t="shared" si="16"/>
        <v>0</v>
      </c>
      <c r="Q71" s="146">
        <f t="shared" si="17"/>
        <v>4.1000000000000005E-4</v>
      </c>
      <c r="R71" s="133"/>
      <c r="S71" s="133"/>
      <c r="T71" s="133"/>
      <c r="U71" s="133"/>
      <c r="V71" s="148">
        <f>ROWS($B$63:B71)</f>
        <v>9</v>
      </c>
      <c r="W71" s="149">
        <f t="array" ref="W71">IFERROR(AVERAGE(IF(C71:F71&gt;1,C71:F71)),0)</f>
        <v>0</v>
      </c>
      <c r="X71" s="150">
        <f t="array" ref="X71">W71+(COUNTIFS($W$63:$W71,W71)-1)*0.00001</f>
        <v>8.0000000000000007E-5</v>
      </c>
      <c r="Y71" s="151">
        <f t="shared" si="18"/>
        <v>4.1000000000000005E-4</v>
      </c>
      <c r="Z71" s="152">
        <f t="shared" si="19"/>
        <v>0</v>
      </c>
      <c r="AA71" s="153">
        <f t="shared" si="20"/>
        <v>0</v>
      </c>
      <c r="AB71" s="170"/>
      <c r="AC71" s="155">
        <f t="array" ref="AC71">IFERROR(AVERAGE(IF(H71:K71&gt;1,H71:K71)),0)</f>
        <v>0</v>
      </c>
      <c r="AD71" s="156">
        <f t="array" ref="AD71">AC71+(COUNTIFS($AC$63:$AC71,AC71)-1)*0.00001</f>
        <v>1.0000000000000001E-5</v>
      </c>
      <c r="AE71" s="157">
        <f t="shared" si="21"/>
        <v>4.1000000000000005E-4</v>
      </c>
      <c r="AF71" s="152">
        <f t="shared" si="22"/>
        <v>0</v>
      </c>
      <c r="AG71" s="153">
        <f t="shared" si="23"/>
        <v>0</v>
      </c>
      <c r="AH71" s="133"/>
    </row>
    <row r="72" spans="1:34" ht="15" customHeight="1" x14ac:dyDescent="0.25">
      <c r="A72" s="25">
        <v>10</v>
      </c>
      <c r="B72" s="67">
        <f t="array" ref="B72">INDEX(CV2SF,$A72,1)</f>
        <v>0</v>
      </c>
      <c r="C72" s="124"/>
      <c r="D72" s="124"/>
      <c r="E72" s="124"/>
      <c r="F72" s="116"/>
      <c r="G72" s="117">
        <f t="shared" si="12"/>
        <v>9.0000000000000006E-5</v>
      </c>
      <c r="H72" s="116"/>
      <c r="I72" s="116"/>
      <c r="J72" s="116"/>
      <c r="K72" s="116"/>
      <c r="L72" s="117">
        <f t="shared" si="13"/>
        <v>2.0000000000000002E-5</v>
      </c>
      <c r="M72" s="118"/>
      <c r="N72" s="145">
        <f t="shared" si="14"/>
        <v>0</v>
      </c>
      <c r="O72" s="146">
        <f t="shared" si="15"/>
        <v>4.0000000000000002E-4</v>
      </c>
      <c r="P72" s="147">
        <f t="shared" si="16"/>
        <v>0</v>
      </c>
      <c r="Q72" s="146">
        <f t="shared" si="17"/>
        <v>4.0000000000000002E-4</v>
      </c>
      <c r="R72" s="133"/>
      <c r="S72" s="133"/>
      <c r="T72" s="133"/>
      <c r="U72" s="133"/>
      <c r="V72" s="148">
        <f>ROWS($B$63:B72)</f>
        <v>10</v>
      </c>
      <c r="W72" s="149">
        <f t="array" ref="W72">IFERROR(AVERAGE(IF(C72:F72&gt;1,C72:F72)),0)</f>
        <v>0</v>
      </c>
      <c r="X72" s="150">
        <f t="array" ref="X72">W72+(COUNTIFS($W$63:$W72,W72)-1)*0.00001</f>
        <v>9.0000000000000006E-5</v>
      </c>
      <c r="Y72" s="151">
        <f t="shared" si="18"/>
        <v>4.0000000000000002E-4</v>
      </c>
      <c r="Z72" s="152">
        <f t="shared" si="19"/>
        <v>0</v>
      </c>
      <c r="AA72" s="153">
        <f t="shared" si="20"/>
        <v>0</v>
      </c>
      <c r="AB72" s="170"/>
      <c r="AC72" s="155">
        <f t="array" ref="AC72">IFERROR(AVERAGE(IF(H72:K72&gt;1,H72:K72)),0)</f>
        <v>0</v>
      </c>
      <c r="AD72" s="156">
        <f t="array" ref="AD72">AC72+(COUNTIFS($AC$63:$AC72,AC72)-1)*0.00001</f>
        <v>2.0000000000000002E-5</v>
      </c>
      <c r="AE72" s="157">
        <f t="shared" si="21"/>
        <v>4.0000000000000002E-4</v>
      </c>
      <c r="AF72" s="152">
        <f t="shared" si="22"/>
        <v>0</v>
      </c>
      <c r="AG72" s="153">
        <f t="shared" si="23"/>
        <v>0</v>
      </c>
      <c r="AH72" s="133"/>
    </row>
    <row r="73" spans="1:34" ht="15" customHeight="1" x14ac:dyDescent="0.25">
      <c r="A73" s="25">
        <v>11</v>
      </c>
      <c r="B73" s="67">
        <f t="array" ref="B73">INDEX(CV2SF,$A73,1)</f>
        <v>0</v>
      </c>
      <c r="C73" s="124"/>
      <c r="D73" s="124"/>
      <c r="E73" s="124"/>
      <c r="F73" s="116"/>
      <c r="G73" s="117">
        <f t="shared" si="12"/>
        <v>1E-4</v>
      </c>
      <c r="H73" s="116"/>
      <c r="I73" s="116"/>
      <c r="J73" s="116"/>
      <c r="K73" s="116"/>
      <c r="L73" s="117">
        <f t="shared" si="13"/>
        <v>3.0000000000000004E-5</v>
      </c>
      <c r="M73" s="118"/>
      <c r="N73" s="145">
        <f t="shared" si="14"/>
        <v>0</v>
      </c>
      <c r="O73" s="146">
        <f t="shared" si="15"/>
        <v>3.9000000000000005E-4</v>
      </c>
      <c r="P73" s="147">
        <f t="shared" si="16"/>
        <v>0</v>
      </c>
      <c r="Q73" s="146">
        <f t="shared" si="17"/>
        <v>3.9000000000000005E-4</v>
      </c>
      <c r="R73" s="133"/>
      <c r="S73" s="133"/>
      <c r="T73" s="133"/>
      <c r="U73" s="133"/>
      <c r="V73" s="148">
        <f>ROWS($B$63:B73)</f>
        <v>11</v>
      </c>
      <c r="W73" s="149">
        <f t="array" ref="W73">IFERROR(AVERAGE(IF(C73:F73&gt;1,C73:F73)),0)</f>
        <v>0</v>
      </c>
      <c r="X73" s="150">
        <f t="array" ref="X73">W73+(COUNTIFS($W$63:$W73,W73)-1)*0.00001</f>
        <v>1E-4</v>
      </c>
      <c r="Y73" s="151">
        <f t="shared" si="18"/>
        <v>3.9000000000000005E-4</v>
      </c>
      <c r="Z73" s="152">
        <f t="shared" si="19"/>
        <v>0</v>
      </c>
      <c r="AA73" s="153">
        <f t="shared" si="20"/>
        <v>0</v>
      </c>
      <c r="AB73" s="170"/>
      <c r="AC73" s="155">
        <f t="array" ref="AC73">IFERROR(AVERAGE(IF(H73:K73&gt;1,H73:K73)),0)</f>
        <v>0</v>
      </c>
      <c r="AD73" s="156">
        <f t="array" ref="AD73">AC73+(COUNTIFS($AC$63:$AC73,AC73)-1)*0.00001</f>
        <v>3.0000000000000004E-5</v>
      </c>
      <c r="AE73" s="157">
        <f t="shared" si="21"/>
        <v>3.9000000000000005E-4</v>
      </c>
      <c r="AF73" s="152">
        <f t="shared" si="22"/>
        <v>0</v>
      </c>
      <c r="AG73" s="153">
        <f t="shared" si="23"/>
        <v>0</v>
      </c>
      <c r="AH73" s="133"/>
    </row>
    <row r="74" spans="1:34" ht="15" customHeight="1" x14ac:dyDescent="0.25">
      <c r="A74" s="25">
        <v>12</v>
      </c>
      <c r="B74" s="67">
        <f t="array" ref="B74">INDEX(CV2SF,$A74,1)</f>
        <v>0</v>
      </c>
      <c r="C74" s="124"/>
      <c r="D74" s="124"/>
      <c r="E74" s="124"/>
      <c r="F74" s="116"/>
      <c r="G74" s="117">
        <f t="shared" si="12"/>
        <v>1.1E-4</v>
      </c>
      <c r="H74" s="116"/>
      <c r="I74" s="116"/>
      <c r="J74" s="116"/>
      <c r="K74" s="116"/>
      <c r="L74" s="117">
        <f t="shared" si="13"/>
        <v>4.0000000000000003E-5</v>
      </c>
      <c r="M74" s="118"/>
      <c r="N74" s="145">
        <f t="shared" si="14"/>
        <v>0</v>
      </c>
      <c r="O74" s="146">
        <f t="shared" si="15"/>
        <v>3.8000000000000002E-4</v>
      </c>
      <c r="P74" s="147">
        <f t="shared" si="16"/>
        <v>0</v>
      </c>
      <c r="Q74" s="146">
        <f t="shared" si="17"/>
        <v>3.8000000000000002E-4</v>
      </c>
      <c r="R74" s="133"/>
      <c r="S74" s="133"/>
      <c r="T74" s="133"/>
      <c r="U74" s="133"/>
      <c r="V74" s="148">
        <f>ROWS($B$63:B74)</f>
        <v>12</v>
      </c>
      <c r="W74" s="149">
        <f t="array" ref="W74">IFERROR(AVERAGE(IF(C74:F74&gt;1,C74:F74)),0)</f>
        <v>0</v>
      </c>
      <c r="X74" s="150">
        <f t="array" ref="X74">W74+(COUNTIFS($W$63:$W74,W74)-1)*0.00001</f>
        <v>1.1E-4</v>
      </c>
      <c r="Y74" s="151">
        <f t="shared" si="18"/>
        <v>3.8000000000000002E-4</v>
      </c>
      <c r="Z74" s="152">
        <f t="shared" si="19"/>
        <v>0</v>
      </c>
      <c r="AA74" s="153">
        <f t="shared" si="20"/>
        <v>0</v>
      </c>
      <c r="AB74" s="170"/>
      <c r="AC74" s="155">
        <f t="array" ref="AC74">IFERROR(AVERAGE(IF(H74:K74&gt;1,H74:K74)),0)</f>
        <v>0</v>
      </c>
      <c r="AD74" s="156">
        <f t="array" ref="AD74">AC74+(COUNTIFS($AC$63:$AC74,AC74)-1)*0.00001</f>
        <v>4.0000000000000003E-5</v>
      </c>
      <c r="AE74" s="157">
        <f t="shared" si="21"/>
        <v>3.8000000000000002E-4</v>
      </c>
      <c r="AF74" s="152">
        <f t="shared" si="22"/>
        <v>0</v>
      </c>
      <c r="AG74" s="153">
        <f t="shared" si="23"/>
        <v>0</v>
      </c>
      <c r="AH74" s="133"/>
    </row>
    <row r="75" spans="1:34" ht="15" customHeight="1" x14ac:dyDescent="0.25">
      <c r="A75" s="25">
        <v>13</v>
      </c>
      <c r="B75" s="67">
        <f t="array" ref="B75">INDEX(CV2SF,$A75,1)</f>
        <v>0</v>
      </c>
      <c r="C75" s="124"/>
      <c r="D75" s="124"/>
      <c r="E75" s="124"/>
      <c r="F75" s="116"/>
      <c r="G75" s="117">
        <f t="shared" si="12"/>
        <v>1.2000000000000002E-4</v>
      </c>
      <c r="H75" s="116"/>
      <c r="I75" s="116"/>
      <c r="J75" s="116"/>
      <c r="K75" s="116"/>
      <c r="L75" s="117">
        <f t="shared" si="13"/>
        <v>5.0000000000000002E-5</v>
      </c>
      <c r="M75" s="118"/>
      <c r="N75" s="145">
        <f t="shared" si="14"/>
        <v>0</v>
      </c>
      <c r="O75" s="146">
        <f t="shared" si="15"/>
        <v>3.7000000000000005E-4</v>
      </c>
      <c r="P75" s="147">
        <f t="shared" si="16"/>
        <v>0</v>
      </c>
      <c r="Q75" s="146">
        <f t="shared" si="17"/>
        <v>3.7000000000000005E-4</v>
      </c>
      <c r="R75" s="133"/>
      <c r="S75" s="133"/>
      <c r="T75" s="133"/>
      <c r="U75" s="133"/>
      <c r="V75" s="148">
        <f>ROWS($B$63:B75)</f>
        <v>13</v>
      </c>
      <c r="W75" s="149">
        <f t="array" ref="W75">IFERROR(AVERAGE(IF(C75:F75&gt;1,C75:F75)),0)</f>
        <v>0</v>
      </c>
      <c r="X75" s="150">
        <f t="array" ref="X75">W75+(COUNTIFS($W$63:$W75,W75)-1)*0.00001</f>
        <v>1.2000000000000002E-4</v>
      </c>
      <c r="Y75" s="151">
        <f t="shared" si="18"/>
        <v>3.7000000000000005E-4</v>
      </c>
      <c r="Z75" s="152">
        <f t="shared" si="19"/>
        <v>0</v>
      </c>
      <c r="AA75" s="153">
        <f t="shared" si="20"/>
        <v>0</v>
      </c>
      <c r="AB75" s="170"/>
      <c r="AC75" s="155">
        <f t="array" ref="AC75">IFERROR(AVERAGE(IF(H75:K75&gt;1,H75:K75)),0)</f>
        <v>0</v>
      </c>
      <c r="AD75" s="156">
        <f t="array" ref="AD75">AC75+(COUNTIFS($AC$63:$AC75,AC75)-1)*0.00001</f>
        <v>5.0000000000000002E-5</v>
      </c>
      <c r="AE75" s="157">
        <f t="shared" si="21"/>
        <v>3.7000000000000005E-4</v>
      </c>
      <c r="AF75" s="152">
        <f t="shared" si="22"/>
        <v>0</v>
      </c>
      <c r="AG75" s="153">
        <f t="shared" si="23"/>
        <v>0</v>
      </c>
      <c r="AH75" s="133"/>
    </row>
    <row r="76" spans="1:34" ht="15" customHeight="1" x14ac:dyDescent="0.25">
      <c r="A76" s="25">
        <v>14</v>
      </c>
      <c r="B76" s="67">
        <f t="array" ref="B76">INDEX(CV2SF,$A76,1)</f>
        <v>0</v>
      </c>
      <c r="C76" s="124"/>
      <c r="D76" s="124"/>
      <c r="E76" s="124"/>
      <c r="F76" s="116"/>
      <c r="G76" s="117">
        <f t="shared" si="12"/>
        <v>1.3000000000000002E-4</v>
      </c>
      <c r="H76" s="116"/>
      <c r="I76" s="116"/>
      <c r="J76" s="116"/>
      <c r="K76" s="116"/>
      <c r="L76" s="117">
        <f t="shared" si="13"/>
        <v>6.0000000000000008E-5</v>
      </c>
      <c r="M76" s="118"/>
      <c r="N76" s="145">
        <f t="shared" si="14"/>
        <v>0</v>
      </c>
      <c r="O76" s="146">
        <f t="shared" si="15"/>
        <v>3.6000000000000002E-4</v>
      </c>
      <c r="P76" s="147">
        <f t="shared" si="16"/>
        <v>0</v>
      </c>
      <c r="Q76" s="146">
        <f t="shared" si="17"/>
        <v>3.6000000000000002E-4</v>
      </c>
      <c r="R76" s="133"/>
      <c r="S76" s="133"/>
      <c r="T76" s="133"/>
      <c r="U76" s="133"/>
      <c r="V76" s="148">
        <f>ROWS($B$63:B76)</f>
        <v>14</v>
      </c>
      <c r="W76" s="149">
        <f t="array" ref="W76">IFERROR(AVERAGE(IF(C76:F76&gt;1,C76:F76)),0)</f>
        <v>0</v>
      </c>
      <c r="X76" s="150">
        <f t="array" ref="X76">W76+(COUNTIFS($W$63:$W76,W76)-1)*0.00001</f>
        <v>1.3000000000000002E-4</v>
      </c>
      <c r="Y76" s="151">
        <f t="shared" si="18"/>
        <v>3.6000000000000002E-4</v>
      </c>
      <c r="Z76" s="152">
        <f t="shared" si="19"/>
        <v>0</v>
      </c>
      <c r="AA76" s="153">
        <f t="shared" si="20"/>
        <v>0</v>
      </c>
      <c r="AB76" s="170"/>
      <c r="AC76" s="155">
        <f t="array" ref="AC76">IFERROR(AVERAGE(IF(H76:K76&gt;1,H76:K76)),0)</f>
        <v>0</v>
      </c>
      <c r="AD76" s="156">
        <f t="array" ref="AD76">AC76+(COUNTIFS($AC$63:$AC76,AC76)-1)*0.00001</f>
        <v>6.0000000000000008E-5</v>
      </c>
      <c r="AE76" s="157">
        <f t="shared" si="21"/>
        <v>3.6000000000000002E-4</v>
      </c>
      <c r="AF76" s="152">
        <f t="shared" si="22"/>
        <v>0</v>
      </c>
      <c r="AG76" s="153">
        <f t="shared" si="23"/>
        <v>0</v>
      </c>
      <c r="AH76" s="133"/>
    </row>
    <row r="77" spans="1:34" ht="15" customHeight="1" x14ac:dyDescent="0.25">
      <c r="A77" s="25">
        <v>15</v>
      </c>
      <c r="B77" s="67">
        <f t="array" ref="B77">INDEX(CV2SF,$A77,1)</f>
        <v>0</v>
      </c>
      <c r="C77" s="124"/>
      <c r="D77" s="124"/>
      <c r="E77" s="124"/>
      <c r="F77" s="116"/>
      <c r="G77" s="117">
        <f t="shared" si="12"/>
        <v>1.4000000000000001E-4</v>
      </c>
      <c r="H77" s="116"/>
      <c r="I77" s="116"/>
      <c r="J77" s="116"/>
      <c r="K77" s="116"/>
      <c r="L77" s="117">
        <f t="shared" si="13"/>
        <v>7.0000000000000007E-5</v>
      </c>
      <c r="M77" s="118"/>
      <c r="N77" s="145">
        <f t="shared" si="14"/>
        <v>0</v>
      </c>
      <c r="O77" s="146">
        <f t="shared" si="15"/>
        <v>3.5000000000000005E-4</v>
      </c>
      <c r="P77" s="147">
        <f t="shared" si="16"/>
        <v>0</v>
      </c>
      <c r="Q77" s="146">
        <f t="shared" si="17"/>
        <v>3.5000000000000005E-4</v>
      </c>
      <c r="R77" s="133"/>
      <c r="S77" s="133"/>
      <c r="T77" s="133"/>
      <c r="U77" s="133"/>
      <c r="V77" s="148">
        <f>ROWS($B$63:B77)</f>
        <v>15</v>
      </c>
      <c r="W77" s="149">
        <f t="array" ref="W77">IFERROR(AVERAGE(IF(C77:F77&gt;1,C77:F77)),0)</f>
        <v>0</v>
      </c>
      <c r="X77" s="150">
        <f t="array" ref="X77">W77+(COUNTIFS($W$63:$W77,W77)-1)*0.00001</f>
        <v>1.4000000000000001E-4</v>
      </c>
      <c r="Y77" s="151">
        <f t="shared" si="18"/>
        <v>3.5000000000000005E-4</v>
      </c>
      <c r="Z77" s="152">
        <f t="shared" si="19"/>
        <v>0</v>
      </c>
      <c r="AA77" s="153">
        <f t="shared" si="20"/>
        <v>0</v>
      </c>
      <c r="AB77" s="170"/>
      <c r="AC77" s="155">
        <f t="array" ref="AC77">IFERROR(AVERAGE(IF(H77:K77&gt;1,H77:K77)),0)</f>
        <v>0</v>
      </c>
      <c r="AD77" s="156">
        <f t="array" ref="AD77">AC77+(COUNTIFS($AC$63:$AC77,AC77)-1)*0.00001</f>
        <v>7.0000000000000007E-5</v>
      </c>
      <c r="AE77" s="157">
        <f t="shared" si="21"/>
        <v>3.5000000000000005E-4</v>
      </c>
      <c r="AF77" s="152">
        <f t="shared" si="22"/>
        <v>0</v>
      </c>
      <c r="AG77" s="153">
        <f t="shared" si="23"/>
        <v>0</v>
      </c>
      <c r="AH77" s="133"/>
    </row>
    <row r="78" spans="1:34" ht="15" customHeight="1" x14ac:dyDescent="0.25">
      <c r="A78" s="25">
        <v>16</v>
      </c>
      <c r="B78" s="67">
        <f t="array" ref="B78">INDEX(CV2SF,$A78,1)</f>
        <v>0</v>
      </c>
      <c r="C78" s="124"/>
      <c r="D78" s="124"/>
      <c r="E78" s="124"/>
      <c r="F78" s="116"/>
      <c r="G78" s="117">
        <f t="shared" si="12"/>
        <v>1.5000000000000001E-4</v>
      </c>
      <c r="H78" s="116"/>
      <c r="I78" s="116"/>
      <c r="J78" s="116"/>
      <c r="K78" s="116"/>
      <c r="L78" s="117">
        <f t="shared" si="13"/>
        <v>8.0000000000000007E-5</v>
      </c>
      <c r="M78" s="118"/>
      <c r="N78" s="145">
        <f t="shared" si="14"/>
        <v>0</v>
      </c>
      <c r="O78" s="146">
        <f t="shared" si="15"/>
        <v>3.4000000000000002E-4</v>
      </c>
      <c r="P78" s="147">
        <f t="shared" si="16"/>
        <v>0</v>
      </c>
      <c r="Q78" s="146">
        <f t="shared" si="17"/>
        <v>3.4000000000000002E-4</v>
      </c>
      <c r="R78" s="133"/>
      <c r="S78" s="133"/>
      <c r="T78" s="133"/>
      <c r="U78" s="133"/>
      <c r="V78" s="148">
        <f>ROWS($B$63:B78)</f>
        <v>16</v>
      </c>
      <c r="W78" s="149">
        <f t="array" ref="W78">IFERROR(AVERAGE(IF(C78:F78&gt;1,C78:F78)),0)</f>
        <v>0</v>
      </c>
      <c r="X78" s="150">
        <f t="array" ref="X78">W78+(COUNTIFS($W$63:$W78,W78)-1)*0.00001</f>
        <v>1.5000000000000001E-4</v>
      </c>
      <c r="Y78" s="151">
        <f t="shared" si="18"/>
        <v>3.4000000000000002E-4</v>
      </c>
      <c r="Z78" s="152">
        <f t="shared" si="19"/>
        <v>0</v>
      </c>
      <c r="AA78" s="153">
        <f t="shared" si="20"/>
        <v>0</v>
      </c>
      <c r="AB78" s="170"/>
      <c r="AC78" s="155">
        <f t="array" ref="AC78">IFERROR(AVERAGE(IF(H78:K78&gt;1,H78:K78)),0)</f>
        <v>0</v>
      </c>
      <c r="AD78" s="156">
        <f t="array" ref="AD78">AC78+(COUNTIFS($AC$63:$AC78,AC78)-1)*0.00001</f>
        <v>8.0000000000000007E-5</v>
      </c>
      <c r="AE78" s="157">
        <f t="shared" si="21"/>
        <v>3.4000000000000002E-4</v>
      </c>
      <c r="AF78" s="152">
        <f t="shared" si="22"/>
        <v>0</v>
      </c>
      <c r="AG78" s="153">
        <f t="shared" si="23"/>
        <v>0</v>
      </c>
      <c r="AH78" s="133"/>
    </row>
    <row r="79" spans="1:34" ht="15" customHeight="1" x14ac:dyDescent="0.25">
      <c r="A79" s="25">
        <v>17</v>
      </c>
      <c r="B79" s="67">
        <f t="array" ref="B79">INDEX(CV2SF,$A79,1)</f>
        <v>0</v>
      </c>
      <c r="C79" s="124"/>
      <c r="D79" s="124"/>
      <c r="E79" s="124"/>
      <c r="F79" s="116"/>
      <c r="G79" s="117">
        <f t="shared" si="12"/>
        <v>1.6000000000000001E-4</v>
      </c>
      <c r="H79" s="116"/>
      <c r="I79" s="116"/>
      <c r="J79" s="116"/>
      <c r="K79" s="116"/>
      <c r="L79" s="117">
        <f t="shared" si="13"/>
        <v>9.0000000000000006E-5</v>
      </c>
      <c r="M79" s="118"/>
      <c r="N79" s="145">
        <f t="shared" si="14"/>
        <v>0</v>
      </c>
      <c r="O79" s="146">
        <f t="shared" si="15"/>
        <v>3.3000000000000005E-4</v>
      </c>
      <c r="P79" s="147">
        <f t="shared" si="16"/>
        <v>0</v>
      </c>
      <c r="Q79" s="146">
        <f t="shared" si="17"/>
        <v>3.3000000000000005E-4</v>
      </c>
      <c r="R79" s="133"/>
      <c r="S79" s="133"/>
      <c r="T79" s="133"/>
      <c r="U79" s="133"/>
      <c r="V79" s="148">
        <f>ROWS($B$63:B79)</f>
        <v>17</v>
      </c>
      <c r="W79" s="149">
        <f t="array" ref="W79">IFERROR(AVERAGE(IF(C79:F79&gt;1,C79:F79)),0)</f>
        <v>0</v>
      </c>
      <c r="X79" s="150">
        <f t="array" ref="X79">W79+(COUNTIFS($W$63:$W79,W79)-1)*0.00001</f>
        <v>1.6000000000000001E-4</v>
      </c>
      <c r="Y79" s="151">
        <f t="shared" si="18"/>
        <v>3.3000000000000005E-4</v>
      </c>
      <c r="Z79" s="152">
        <f t="shared" si="19"/>
        <v>0</v>
      </c>
      <c r="AA79" s="153">
        <f t="shared" si="20"/>
        <v>0</v>
      </c>
      <c r="AB79" s="170"/>
      <c r="AC79" s="155">
        <f t="array" ref="AC79">IFERROR(AVERAGE(IF(H79:K79&gt;1,H79:K79)),0)</f>
        <v>0</v>
      </c>
      <c r="AD79" s="156">
        <f t="array" ref="AD79">AC79+(COUNTIFS($AC$63:$AC79,AC79)-1)*0.00001</f>
        <v>9.0000000000000006E-5</v>
      </c>
      <c r="AE79" s="157">
        <f t="shared" si="21"/>
        <v>3.3000000000000005E-4</v>
      </c>
      <c r="AF79" s="152">
        <f t="shared" si="22"/>
        <v>0</v>
      </c>
      <c r="AG79" s="153">
        <f t="shared" si="23"/>
        <v>0</v>
      </c>
      <c r="AH79" s="133"/>
    </row>
    <row r="80" spans="1:34" ht="15" customHeight="1" x14ac:dyDescent="0.25">
      <c r="A80" s="25">
        <v>18</v>
      </c>
      <c r="B80" s="67">
        <f t="array" ref="B80">INDEX(CV2SF,$A80,1)</f>
        <v>0</v>
      </c>
      <c r="C80" s="124"/>
      <c r="D80" s="124"/>
      <c r="E80" s="124"/>
      <c r="F80" s="116"/>
      <c r="G80" s="117">
        <f t="shared" si="12"/>
        <v>1.7000000000000001E-4</v>
      </c>
      <c r="H80" s="116"/>
      <c r="I80" s="116"/>
      <c r="J80" s="116"/>
      <c r="K80" s="116"/>
      <c r="L80" s="117">
        <f t="shared" si="13"/>
        <v>1E-4</v>
      </c>
      <c r="M80" s="118"/>
      <c r="N80" s="145">
        <f t="shared" si="14"/>
        <v>0</v>
      </c>
      <c r="O80" s="146">
        <f t="shared" si="15"/>
        <v>3.2000000000000003E-4</v>
      </c>
      <c r="P80" s="147">
        <f t="shared" si="16"/>
        <v>0</v>
      </c>
      <c r="Q80" s="146">
        <f t="shared" si="17"/>
        <v>3.2000000000000003E-4</v>
      </c>
      <c r="R80" s="133"/>
      <c r="S80" s="133"/>
      <c r="T80" s="133"/>
      <c r="U80" s="133"/>
      <c r="V80" s="148">
        <f>ROWS($B$63:B80)</f>
        <v>18</v>
      </c>
      <c r="W80" s="149">
        <f t="array" ref="W80">IFERROR(AVERAGE(IF(C80:F80&gt;1,C80:F80)),0)</f>
        <v>0</v>
      </c>
      <c r="X80" s="150">
        <f t="array" ref="X80">W80+(COUNTIFS($W$63:$W80,W80)-1)*0.00001</f>
        <v>1.7000000000000001E-4</v>
      </c>
      <c r="Y80" s="151">
        <f t="shared" si="18"/>
        <v>3.2000000000000003E-4</v>
      </c>
      <c r="Z80" s="152">
        <f t="shared" si="19"/>
        <v>0</v>
      </c>
      <c r="AA80" s="153">
        <f t="shared" si="20"/>
        <v>0</v>
      </c>
      <c r="AB80" s="170"/>
      <c r="AC80" s="155">
        <f t="array" ref="AC80">IFERROR(AVERAGE(IF(H80:K80&gt;1,H80:K80)),0)</f>
        <v>0</v>
      </c>
      <c r="AD80" s="156">
        <f t="array" ref="AD80">AC80+(COUNTIFS($AC$63:$AC80,AC80)-1)*0.00001</f>
        <v>1E-4</v>
      </c>
      <c r="AE80" s="157">
        <f t="shared" si="21"/>
        <v>3.2000000000000003E-4</v>
      </c>
      <c r="AF80" s="152">
        <f t="shared" si="22"/>
        <v>0</v>
      </c>
      <c r="AG80" s="153">
        <f t="shared" si="23"/>
        <v>0</v>
      </c>
      <c r="AH80" s="133"/>
    </row>
    <row r="81" spans="1:34" ht="15" customHeight="1" x14ac:dyDescent="0.25">
      <c r="A81" s="25">
        <v>19</v>
      </c>
      <c r="B81" s="67">
        <f t="array" ref="B81">INDEX(CV2SF,$A81,1)</f>
        <v>0</v>
      </c>
      <c r="C81" s="124"/>
      <c r="D81" s="124"/>
      <c r="E81" s="124"/>
      <c r="F81" s="116"/>
      <c r="G81" s="117">
        <f t="shared" si="12"/>
        <v>1.8000000000000001E-4</v>
      </c>
      <c r="H81" s="116"/>
      <c r="I81" s="116"/>
      <c r="J81" s="116"/>
      <c r="K81" s="116"/>
      <c r="L81" s="117">
        <f t="shared" si="13"/>
        <v>1.1E-4</v>
      </c>
      <c r="M81" s="118"/>
      <c r="N81" s="145">
        <f t="shared" si="14"/>
        <v>0</v>
      </c>
      <c r="O81" s="146">
        <f t="shared" si="15"/>
        <v>3.1E-4</v>
      </c>
      <c r="P81" s="147">
        <f t="shared" si="16"/>
        <v>0</v>
      </c>
      <c r="Q81" s="146">
        <f t="shared" si="17"/>
        <v>3.1E-4</v>
      </c>
      <c r="R81" s="133"/>
      <c r="S81" s="133"/>
      <c r="T81" s="133"/>
      <c r="U81" s="133"/>
      <c r="V81" s="148">
        <f>ROWS($B$63:B81)</f>
        <v>19</v>
      </c>
      <c r="W81" s="149">
        <f t="array" ref="W81">IFERROR(AVERAGE(IF(C81:F81&gt;1,C81:F81)),0)</f>
        <v>0</v>
      </c>
      <c r="X81" s="150">
        <f t="array" ref="X81">W81+(COUNTIFS($W$63:$W81,W81)-1)*0.00001</f>
        <v>1.8000000000000001E-4</v>
      </c>
      <c r="Y81" s="151">
        <f t="shared" si="18"/>
        <v>3.1E-4</v>
      </c>
      <c r="Z81" s="152">
        <f t="shared" si="19"/>
        <v>0</v>
      </c>
      <c r="AA81" s="153">
        <f t="shared" si="20"/>
        <v>0</v>
      </c>
      <c r="AB81" s="170"/>
      <c r="AC81" s="155">
        <f t="array" ref="AC81">IFERROR(AVERAGE(IF(H81:K81&gt;1,H81:K81)),0)</f>
        <v>0</v>
      </c>
      <c r="AD81" s="156">
        <f t="array" ref="AD81">AC81+(COUNTIFS($AC$63:$AC81,AC81)-1)*0.00001</f>
        <v>1.1E-4</v>
      </c>
      <c r="AE81" s="157">
        <f t="shared" si="21"/>
        <v>3.1E-4</v>
      </c>
      <c r="AF81" s="152">
        <f t="shared" si="22"/>
        <v>0</v>
      </c>
      <c r="AG81" s="153">
        <f t="shared" si="23"/>
        <v>0</v>
      </c>
      <c r="AH81" s="133"/>
    </row>
    <row r="82" spans="1:34" ht="15" customHeight="1" x14ac:dyDescent="0.25">
      <c r="A82" s="25">
        <v>20</v>
      </c>
      <c r="B82" s="67">
        <f t="array" ref="B82">INDEX(CV2SF,$A82,1)</f>
        <v>0</v>
      </c>
      <c r="C82" s="124"/>
      <c r="D82" s="124"/>
      <c r="E82" s="124"/>
      <c r="F82" s="116"/>
      <c r="G82" s="117">
        <f t="shared" si="12"/>
        <v>1.9000000000000001E-4</v>
      </c>
      <c r="H82" s="116"/>
      <c r="I82" s="116"/>
      <c r="J82" s="116"/>
      <c r="K82" s="116"/>
      <c r="L82" s="117">
        <f t="shared" si="13"/>
        <v>1.2000000000000002E-4</v>
      </c>
      <c r="M82" s="118"/>
      <c r="N82" s="145">
        <f t="shared" si="14"/>
        <v>0</v>
      </c>
      <c r="O82" s="146">
        <f t="shared" si="15"/>
        <v>3.0000000000000003E-4</v>
      </c>
      <c r="P82" s="147">
        <f t="shared" si="16"/>
        <v>0</v>
      </c>
      <c r="Q82" s="146">
        <f t="shared" si="17"/>
        <v>3.0000000000000003E-4</v>
      </c>
      <c r="R82" s="133"/>
      <c r="S82" s="133"/>
      <c r="T82" s="133"/>
      <c r="U82" s="133"/>
      <c r="V82" s="148">
        <f>ROWS($B$63:B82)</f>
        <v>20</v>
      </c>
      <c r="W82" s="149">
        <f t="array" ref="W82">IFERROR(AVERAGE(IF(C82:F82&gt;1,C82:F82)),0)</f>
        <v>0</v>
      </c>
      <c r="X82" s="150">
        <f t="array" ref="X82">W82+(COUNTIFS($W$63:$W82,W82)-1)*0.00001</f>
        <v>1.9000000000000001E-4</v>
      </c>
      <c r="Y82" s="151">
        <f t="shared" si="18"/>
        <v>3.0000000000000003E-4</v>
      </c>
      <c r="Z82" s="152">
        <f t="shared" si="19"/>
        <v>0</v>
      </c>
      <c r="AA82" s="153">
        <f t="shared" si="20"/>
        <v>0</v>
      </c>
      <c r="AB82" s="170"/>
      <c r="AC82" s="155">
        <f t="array" ref="AC82">IFERROR(AVERAGE(IF(H82:K82&gt;1,H82:K82)),0)</f>
        <v>0</v>
      </c>
      <c r="AD82" s="156">
        <f t="array" ref="AD82">AC82+(COUNTIFS($AC$63:$AC82,AC82)-1)*0.00001</f>
        <v>1.2000000000000002E-4</v>
      </c>
      <c r="AE82" s="157">
        <f t="shared" si="21"/>
        <v>3.0000000000000003E-4</v>
      </c>
      <c r="AF82" s="152">
        <f t="shared" si="22"/>
        <v>0</v>
      </c>
      <c r="AG82" s="153">
        <f t="shared" si="23"/>
        <v>0</v>
      </c>
      <c r="AH82" s="133"/>
    </row>
    <row r="83" spans="1:34" ht="15" customHeight="1" x14ac:dyDescent="0.25">
      <c r="A83" s="25">
        <v>21</v>
      </c>
      <c r="B83" s="67">
        <f t="array" ref="B83">INDEX(CV2SF,$A83,1)</f>
        <v>0</v>
      </c>
      <c r="C83" s="124"/>
      <c r="D83" s="124"/>
      <c r="E83" s="124"/>
      <c r="F83" s="116"/>
      <c r="G83" s="117">
        <f t="shared" si="12"/>
        <v>2.0000000000000001E-4</v>
      </c>
      <c r="H83" s="116"/>
      <c r="I83" s="116"/>
      <c r="J83" s="116"/>
      <c r="K83" s="116"/>
      <c r="L83" s="117">
        <f t="shared" si="13"/>
        <v>1.3000000000000002E-4</v>
      </c>
      <c r="M83" s="118"/>
      <c r="N83" s="145">
        <f t="shared" si="14"/>
        <v>0</v>
      </c>
      <c r="O83" s="146">
        <f t="shared" si="15"/>
        <v>2.9E-4</v>
      </c>
      <c r="P83" s="147">
        <f t="shared" si="16"/>
        <v>0</v>
      </c>
      <c r="Q83" s="146">
        <f t="shared" si="17"/>
        <v>2.9E-4</v>
      </c>
      <c r="R83" s="128"/>
      <c r="S83" s="128"/>
      <c r="T83" s="128"/>
      <c r="U83" s="128"/>
      <c r="V83" s="148">
        <f>ROWS($B$63:B83)</f>
        <v>21</v>
      </c>
      <c r="W83" s="149">
        <f t="array" ref="W83">IFERROR(AVERAGE(IF(C83:F83&gt;1,C83:F83)),0)</f>
        <v>0</v>
      </c>
      <c r="X83" s="150">
        <f t="array" ref="X83">W83+(COUNTIFS($W$63:$W83,W83)-1)*0.00001</f>
        <v>2.0000000000000001E-4</v>
      </c>
      <c r="Y83" s="151">
        <f t="shared" si="18"/>
        <v>2.9E-4</v>
      </c>
      <c r="Z83" s="152">
        <f t="shared" si="19"/>
        <v>0</v>
      </c>
      <c r="AA83" s="153">
        <f t="shared" si="20"/>
        <v>0</v>
      </c>
      <c r="AB83" s="170"/>
      <c r="AC83" s="155">
        <f t="array" ref="AC83">IFERROR(AVERAGE(IF(H83:K83&gt;1,H83:K83)),0)</f>
        <v>0</v>
      </c>
      <c r="AD83" s="156">
        <f t="array" ref="AD83">AC83+(COUNTIFS($AC$63:$AC83,AC83)-1)*0.00001</f>
        <v>1.3000000000000002E-4</v>
      </c>
      <c r="AE83" s="157">
        <f t="shared" si="21"/>
        <v>2.9E-4</v>
      </c>
      <c r="AF83" s="152">
        <f t="shared" si="22"/>
        <v>0</v>
      </c>
      <c r="AG83" s="153">
        <f t="shared" si="23"/>
        <v>0</v>
      </c>
      <c r="AH83" s="133"/>
    </row>
    <row r="84" spans="1:34" ht="15" customHeight="1" x14ac:dyDescent="0.25">
      <c r="A84" s="25">
        <v>22</v>
      </c>
      <c r="B84" s="67">
        <f t="array" ref="B84">INDEX(CV2SF,$A84,1)</f>
        <v>0</v>
      </c>
      <c r="C84" s="124"/>
      <c r="D84" s="124"/>
      <c r="E84" s="124"/>
      <c r="F84" s="116"/>
      <c r="G84" s="117">
        <f t="shared" si="12"/>
        <v>2.1000000000000001E-4</v>
      </c>
      <c r="H84" s="116"/>
      <c r="I84" s="116"/>
      <c r="J84" s="116"/>
      <c r="K84" s="116"/>
      <c r="L84" s="117">
        <f t="shared" si="13"/>
        <v>1.4000000000000001E-4</v>
      </c>
      <c r="M84" s="118"/>
      <c r="N84" s="145">
        <f t="shared" si="14"/>
        <v>0</v>
      </c>
      <c r="O84" s="146">
        <f t="shared" si="15"/>
        <v>2.8000000000000003E-4</v>
      </c>
      <c r="P84" s="147">
        <f t="shared" si="16"/>
        <v>0</v>
      </c>
      <c r="Q84" s="146">
        <f t="shared" si="17"/>
        <v>2.8000000000000003E-4</v>
      </c>
      <c r="R84" s="128"/>
      <c r="S84" s="128"/>
      <c r="T84" s="128"/>
      <c r="U84" s="128"/>
      <c r="V84" s="148">
        <f>ROWS($B$63:B84)</f>
        <v>22</v>
      </c>
      <c r="W84" s="149">
        <f t="array" ref="W84">IFERROR(AVERAGE(IF(C84:F84&gt;1,C84:F84)),0)</f>
        <v>0</v>
      </c>
      <c r="X84" s="150">
        <f t="array" ref="X84">W84+(COUNTIFS($W$63:$W84,W84)-1)*0.00001</f>
        <v>2.1000000000000001E-4</v>
      </c>
      <c r="Y84" s="151">
        <f t="shared" si="18"/>
        <v>2.8000000000000003E-4</v>
      </c>
      <c r="Z84" s="152">
        <f t="shared" si="19"/>
        <v>0</v>
      </c>
      <c r="AA84" s="153">
        <f t="shared" si="20"/>
        <v>0</v>
      </c>
      <c r="AB84" s="170"/>
      <c r="AC84" s="155">
        <f t="array" ref="AC84">IFERROR(AVERAGE(IF(H84:K84&gt;1,H84:K84)),0)</f>
        <v>0</v>
      </c>
      <c r="AD84" s="156">
        <f t="array" ref="AD84">AC84+(COUNTIFS($AC$63:$AC84,AC84)-1)*0.00001</f>
        <v>1.4000000000000001E-4</v>
      </c>
      <c r="AE84" s="157">
        <f t="shared" si="21"/>
        <v>2.8000000000000003E-4</v>
      </c>
      <c r="AF84" s="152">
        <f t="shared" si="22"/>
        <v>0</v>
      </c>
      <c r="AG84" s="153">
        <f t="shared" si="23"/>
        <v>0</v>
      </c>
      <c r="AH84" s="133"/>
    </row>
    <row r="85" spans="1:34" ht="15" customHeight="1" x14ac:dyDescent="0.25">
      <c r="A85" s="25">
        <v>23</v>
      </c>
      <c r="B85" s="67">
        <f t="array" ref="B85">INDEX(CV2SF,$A85,1)</f>
        <v>0</v>
      </c>
      <c r="C85" s="124"/>
      <c r="D85" s="124"/>
      <c r="E85" s="124"/>
      <c r="F85" s="116"/>
      <c r="G85" s="117">
        <f t="shared" si="12"/>
        <v>2.2000000000000001E-4</v>
      </c>
      <c r="H85" s="116"/>
      <c r="I85" s="116"/>
      <c r="J85" s="116"/>
      <c r="K85" s="116"/>
      <c r="L85" s="117">
        <f t="shared" si="13"/>
        <v>1.5000000000000001E-4</v>
      </c>
      <c r="M85" s="118"/>
      <c r="N85" s="145">
        <f t="shared" si="14"/>
        <v>0</v>
      </c>
      <c r="O85" s="146">
        <f t="shared" si="15"/>
        <v>2.7E-4</v>
      </c>
      <c r="P85" s="147">
        <f t="shared" si="16"/>
        <v>0</v>
      </c>
      <c r="Q85" s="146">
        <f t="shared" si="17"/>
        <v>2.7E-4</v>
      </c>
      <c r="R85" s="128"/>
      <c r="S85" s="128"/>
      <c r="T85" s="128"/>
      <c r="U85" s="128"/>
      <c r="V85" s="148">
        <f>ROWS($B$63:B85)</f>
        <v>23</v>
      </c>
      <c r="W85" s="149">
        <f t="array" ref="W85">IFERROR(AVERAGE(IF(C85:F85&gt;1,C85:F85)),0)</f>
        <v>0</v>
      </c>
      <c r="X85" s="150">
        <f t="array" ref="X85">W85+(COUNTIFS($W$63:$W85,W85)-1)*0.00001</f>
        <v>2.2000000000000001E-4</v>
      </c>
      <c r="Y85" s="151">
        <f t="shared" si="18"/>
        <v>2.7E-4</v>
      </c>
      <c r="Z85" s="152">
        <f t="shared" si="19"/>
        <v>0</v>
      </c>
      <c r="AA85" s="153">
        <f t="shared" si="20"/>
        <v>0</v>
      </c>
      <c r="AB85" s="170"/>
      <c r="AC85" s="155">
        <f t="array" ref="AC85">IFERROR(AVERAGE(IF(H85:K85&gt;1,H85:K85)),0)</f>
        <v>0</v>
      </c>
      <c r="AD85" s="156">
        <f t="array" ref="AD85">AC85+(COUNTIFS($AC$63:$AC85,AC85)-1)*0.00001</f>
        <v>1.5000000000000001E-4</v>
      </c>
      <c r="AE85" s="157">
        <f t="shared" si="21"/>
        <v>2.7E-4</v>
      </c>
      <c r="AF85" s="152">
        <f t="shared" si="22"/>
        <v>0</v>
      </c>
      <c r="AG85" s="153">
        <f t="shared" si="23"/>
        <v>0</v>
      </c>
      <c r="AH85" s="133"/>
    </row>
    <row r="86" spans="1:34" ht="15" customHeight="1" x14ac:dyDescent="0.25">
      <c r="A86" s="25">
        <v>24</v>
      </c>
      <c r="B86" s="67">
        <f t="array" ref="B86">INDEX(CV2SF,$A86,1)</f>
        <v>0</v>
      </c>
      <c r="C86" s="124"/>
      <c r="D86" s="124"/>
      <c r="E86" s="124"/>
      <c r="F86" s="116"/>
      <c r="G86" s="117">
        <f t="shared" si="12"/>
        <v>2.3000000000000001E-4</v>
      </c>
      <c r="H86" s="116"/>
      <c r="I86" s="116"/>
      <c r="J86" s="116"/>
      <c r="K86" s="116"/>
      <c r="L86" s="117">
        <f t="shared" si="13"/>
        <v>1.6000000000000001E-4</v>
      </c>
      <c r="M86" s="118"/>
      <c r="N86" s="145">
        <f t="shared" si="14"/>
        <v>0</v>
      </c>
      <c r="O86" s="146">
        <f t="shared" si="15"/>
        <v>2.6000000000000003E-4</v>
      </c>
      <c r="P86" s="147">
        <f t="shared" si="16"/>
        <v>0</v>
      </c>
      <c r="Q86" s="146">
        <f t="shared" si="17"/>
        <v>2.6000000000000003E-4</v>
      </c>
      <c r="R86" s="128"/>
      <c r="S86" s="128"/>
      <c r="T86" s="128"/>
      <c r="U86" s="128"/>
      <c r="V86" s="148">
        <f>ROWS($B$63:B86)</f>
        <v>24</v>
      </c>
      <c r="W86" s="149">
        <f t="array" ref="W86">IFERROR(AVERAGE(IF(C86:F86&gt;1,C86:F86)),0)</f>
        <v>0</v>
      </c>
      <c r="X86" s="150">
        <f t="array" ref="X86">W86+(COUNTIFS($W$63:$W86,W86)-1)*0.00001</f>
        <v>2.3000000000000001E-4</v>
      </c>
      <c r="Y86" s="151">
        <f t="shared" si="18"/>
        <v>2.6000000000000003E-4</v>
      </c>
      <c r="Z86" s="152">
        <f t="shared" si="19"/>
        <v>0</v>
      </c>
      <c r="AA86" s="153">
        <f t="shared" si="20"/>
        <v>0</v>
      </c>
      <c r="AB86" s="170"/>
      <c r="AC86" s="155">
        <f t="array" ref="AC86">IFERROR(AVERAGE(IF(H86:K86&gt;1,H86:K86)),0)</f>
        <v>0</v>
      </c>
      <c r="AD86" s="156">
        <f t="array" ref="AD86">AC86+(COUNTIFS($AC$63:$AC86,AC86)-1)*0.00001</f>
        <v>1.6000000000000001E-4</v>
      </c>
      <c r="AE86" s="157">
        <f t="shared" si="21"/>
        <v>2.6000000000000003E-4</v>
      </c>
      <c r="AF86" s="152">
        <f t="shared" si="22"/>
        <v>0</v>
      </c>
      <c r="AG86" s="153">
        <f t="shared" si="23"/>
        <v>0</v>
      </c>
      <c r="AH86" s="133"/>
    </row>
    <row r="87" spans="1:34" ht="15" customHeight="1" x14ac:dyDescent="0.25">
      <c r="A87" s="25">
        <v>25</v>
      </c>
      <c r="B87" s="67">
        <f t="array" ref="B87">INDEX(CV2SF,$A87,1)</f>
        <v>0</v>
      </c>
      <c r="C87" s="124"/>
      <c r="D87" s="124"/>
      <c r="E87" s="124"/>
      <c r="F87" s="116"/>
      <c r="G87" s="117">
        <f t="shared" si="12"/>
        <v>2.4000000000000003E-4</v>
      </c>
      <c r="H87" s="116"/>
      <c r="I87" s="116"/>
      <c r="J87" s="116"/>
      <c r="K87" s="116"/>
      <c r="L87" s="117">
        <f t="shared" si="13"/>
        <v>1.7000000000000001E-4</v>
      </c>
      <c r="M87" s="118"/>
      <c r="N87" s="145">
        <f t="shared" si="14"/>
        <v>0</v>
      </c>
      <c r="O87" s="146">
        <f t="shared" si="15"/>
        <v>2.5000000000000001E-4</v>
      </c>
      <c r="P87" s="147">
        <f t="shared" si="16"/>
        <v>0</v>
      </c>
      <c r="Q87" s="146">
        <f t="shared" si="17"/>
        <v>2.5000000000000001E-4</v>
      </c>
      <c r="R87" s="128"/>
      <c r="S87" s="128"/>
      <c r="T87" s="128"/>
      <c r="U87" s="128"/>
      <c r="V87" s="148">
        <f>ROWS($B$63:B87)</f>
        <v>25</v>
      </c>
      <c r="W87" s="149">
        <f t="array" ref="W87">IFERROR(AVERAGE(IF(C87:F87&gt;1,C87:F87)),0)</f>
        <v>0</v>
      </c>
      <c r="X87" s="150">
        <f t="array" ref="X87">W87+(COUNTIFS($W$63:$W87,W87)-1)*0.00001</f>
        <v>2.4000000000000003E-4</v>
      </c>
      <c r="Y87" s="151">
        <f t="shared" si="18"/>
        <v>2.5000000000000001E-4</v>
      </c>
      <c r="Z87" s="152">
        <f t="shared" si="19"/>
        <v>0</v>
      </c>
      <c r="AA87" s="153">
        <f t="shared" si="20"/>
        <v>0</v>
      </c>
      <c r="AB87" s="170"/>
      <c r="AC87" s="155">
        <f t="array" ref="AC87">IFERROR(AVERAGE(IF(H87:K87&gt;1,H87:K87)),0)</f>
        <v>0</v>
      </c>
      <c r="AD87" s="156">
        <f t="array" ref="AD87">AC87+(COUNTIFS($AC$63:$AC87,AC87)-1)*0.00001</f>
        <v>1.7000000000000001E-4</v>
      </c>
      <c r="AE87" s="157">
        <f t="shared" si="21"/>
        <v>2.5000000000000001E-4</v>
      </c>
      <c r="AF87" s="152">
        <f t="shared" si="22"/>
        <v>0</v>
      </c>
      <c r="AG87" s="153">
        <f t="shared" si="23"/>
        <v>0</v>
      </c>
      <c r="AH87" s="133"/>
    </row>
    <row r="88" spans="1:34" ht="15" customHeight="1" x14ac:dyDescent="0.25">
      <c r="A88" s="25">
        <v>26</v>
      </c>
      <c r="B88" s="67">
        <f t="array" ref="B88">INDEX(CV2SF,$A88,1)</f>
        <v>0</v>
      </c>
      <c r="C88" s="124"/>
      <c r="D88" s="124"/>
      <c r="E88" s="124"/>
      <c r="F88" s="116"/>
      <c r="G88" s="117">
        <f t="shared" si="12"/>
        <v>2.5000000000000001E-4</v>
      </c>
      <c r="H88" s="116"/>
      <c r="I88" s="116"/>
      <c r="J88" s="116"/>
      <c r="K88" s="116"/>
      <c r="L88" s="117">
        <f t="shared" si="13"/>
        <v>1.8000000000000001E-4</v>
      </c>
      <c r="M88" s="118"/>
      <c r="N88" s="145">
        <f t="shared" si="14"/>
        <v>0</v>
      </c>
      <c r="O88" s="146">
        <f t="shared" si="15"/>
        <v>2.4000000000000003E-4</v>
      </c>
      <c r="P88" s="147">
        <f t="shared" si="16"/>
        <v>0</v>
      </c>
      <c r="Q88" s="146">
        <f t="shared" si="17"/>
        <v>2.4000000000000003E-4</v>
      </c>
      <c r="R88" s="128"/>
      <c r="S88" s="128"/>
      <c r="T88" s="128"/>
      <c r="U88" s="128"/>
      <c r="V88" s="148">
        <f>ROWS($B$63:B88)</f>
        <v>26</v>
      </c>
      <c r="W88" s="149">
        <f t="array" ref="W88">IFERROR(AVERAGE(IF(C88:F88&gt;1,C88:F88)),0)</f>
        <v>0</v>
      </c>
      <c r="X88" s="150">
        <f t="array" ref="X88">W88+(COUNTIFS($W$63:$W88,W88)-1)*0.00001</f>
        <v>2.5000000000000001E-4</v>
      </c>
      <c r="Y88" s="151">
        <f t="shared" si="18"/>
        <v>2.4000000000000003E-4</v>
      </c>
      <c r="Z88" s="152">
        <f t="shared" si="19"/>
        <v>0</v>
      </c>
      <c r="AA88" s="153">
        <f t="shared" si="20"/>
        <v>0</v>
      </c>
      <c r="AB88" s="170"/>
      <c r="AC88" s="155">
        <f t="array" ref="AC88">IFERROR(AVERAGE(IF(H88:K88&gt;1,H88:K88)),0)</f>
        <v>0</v>
      </c>
      <c r="AD88" s="156">
        <f t="array" ref="AD88">AC88+(COUNTIFS($AC$63:$AC88,AC88)-1)*0.00001</f>
        <v>1.8000000000000001E-4</v>
      </c>
      <c r="AE88" s="157">
        <f t="shared" si="21"/>
        <v>2.4000000000000003E-4</v>
      </c>
      <c r="AF88" s="152">
        <f t="shared" si="22"/>
        <v>0</v>
      </c>
      <c r="AG88" s="153">
        <f t="shared" si="23"/>
        <v>0</v>
      </c>
      <c r="AH88" s="133"/>
    </row>
    <row r="89" spans="1:34" ht="15" customHeight="1" x14ac:dyDescent="0.25">
      <c r="A89" s="25">
        <v>27</v>
      </c>
      <c r="B89" s="67">
        <f t="array" ref="B89">INDEX(CV2SF,$A89,1)</f>
        <v>0</v>
      </c>
      <c r="C89" s="124"/>
      <c r="D89" s="124"/>
      <c r="E89" s="124"/>
      <c r="F89" s="116"/>
      <c r="G89" s="117">
        <f t="shared" si="12"/>
        <v>2.6000000000000003E-4</v>
      </c>
      <c r="H89" s="116"/>
      <c r="I89" s="116"/>
      <c r="J89" s="116"/>
      <c r="K89" s="116"/>
      <c r="L89" s="117">
        <f t="shared" si="13"/>
        <v>1.9000000000000001E-4</v>
      </c>
      <c r="M89" s="118"/>
      <c r="N89" s="145">
        <f t="shared" si="14"/>
        <v>0</v>
      </c>
      <c r="O89" s="146">
        <f t="shared" si="15"/>
        <v>2.3000000000000001E-4</v>
      </c>
      <c r="P89" s="147">
        <f t="shared" si="16"/>
        <v>0</v>
      </c>
      <c r="Q89" s="146">
        <f t="shared" si="17"/>
        <v>2.3000000000000001E-4</v>
      </c>
      <c r="R89" s="128"/>
      <c r="S89" s="128"/>
      <c r="T89" s="128"/>
      <c r="U89" s="128"/>
      <c r="V89" s="148">
        <f>ROWS($B$63:B89)</f>
        <v>27</v>
      </c>
      <c r="W89" s="149">
        <f t="array" ref="W89">IFERROR(AVERAGE(IF(C89:F89&gt;1,C89:F89)),0)</f>
        <v>0</v>
      </c>
      <c r="X89" s="150">
        <f t="array" ref="X89">W89+(COUNTIFS($W$63:$W89,W89)-1)*0.00001</f>
        <v>2.6000000000000003E-4</v>
      </c>
      <c r="Y89" s="151">
        <f t="shared" si="18"/>
        <v>2.3000000000000001E-4</v>
      </c>
      <c r="Z89" s="152">
        <f t="shared" si="19"/>
        <v>0</v>
      </c>
      <c r="AA89" s="153">
        <f t="shared" si="20"/>
        <v>0</v>
      </c>
      <c r="AB89" s="170"/>
      <c r="AC89" s="155">
        <f t="array" ref="AC89">IFERROR(AVERAGE(IF(H89:K89&gt;1,H89:K89)),0)</f>
        <v>0</v>
      </c>
      <c r="AD89" s="156">
        <f t="array" ref="AD89">AC89+(COUNTIFS($AC$63:$AC89,AC89)-1)*0.00001</f>
        <v>1.9000000000000001E-4</v>
      </c>
      <c r="AE89" s="157">
        <f t="shared" si="21"/>
        <v>2.3000000000000001E-4</v>
      </c>
      <c r="AF89" s="152">
        <f t="shared" si="22"/>
        <v>0</v>
      </c>
      <c r="AG89" s="153">
        <f t="shared" si="23"/>
        <v>0</v>
      </c>
      <c r="AH89" s="133"/>
    </row>
    <row r="90" spans="1:34" ht="15" customHeight="1" x14ac:dyDescent="0.25">
      <c r="A90" s="25">
        <v>28</v>
      </c>
      <c r="B90" s="67">
        <f t="array" ref="B90">INDEX(CV2SF,$A90,1)</f>
        <v>0</v>
      </c>
      <c r="C90" s="124"/>
      <c r="D90" s="124"/>
      <c r="E90" s="124"/>
      <c r="F90" s="116"/>
      <c r="G90" s="117">
        <f t="shared" si="12"/>
        <v>2.7E-4</v>
      </c>
      <c r="H90" s="116"/>
      <c r="I90" s="116"/>
      <c r="J90" s="116"/>
      <c r="K90" s="116"/>
      <c r="L90" s="117">
        <f t="shared" si="13"/>
        <v>2.0000000000000001E-4</v>
      </c>
      <c r="M90" s="118"/>
      <c r="N90" s="145">
        <f t="shared" si="14"/>
        <v>0</v>
      </c>
      <c r="O90" s="146">
        <f t="shared" si="15"/>
        <v>2.2000000000000001E-4</v>
      </c>
      <c r="P90" s="147">
        <f t="shared" si="16"/>
        <v>0</v>
      </c>
      <c r="Q90" s="146">
        <f t="shared" si="17"/>
        <v>2.2000000000000001E-4</v>
      </c>
      <c r="R90" s="128"/>
      <c r="S90" s="128"/>
      <c r="T90" s="128"/>
      <c r="U90" s="128"/>
      <c r="V90" s="148">
        <f>ROWS($B$63:B90)</f>
        <v>28</v>
      </c>
      <c r="W90" s="149">
        <f t="array" ref="W90">IFERROR(AVERAGE(IF(C90:F90&gt;1,C90:F90)),0)</f>
        <v>0</v>
      </c>
      <c r="X90" s="150">
        <f t="array" ref="X90">W90+(COUNTIFS($W$63:$W90,W90)-1)*0.00001</f>
        <v>2.7E-4</v>
      </c>
      <c r="Y90" s="151">
        <f t="shared" si="18"/>
        <v>2.2000000000000001E-4</v>
      </c>
      <c r="Z90" s="152">
        <f t="shared" si="19"/>
        <v>0</v>
      </c>
      <c r="AA90" s="153">
        <f t="shared" si="20"/>
        <v>0</v>
      </c>
      <c r="AB90" s="170"/>
      <c r="AC90" s="155">
        <f t="array" ref="AC90">IFERROR(AVERAGE(IF(H90:K90&gt;1,H90:K90)),0)</f>
        <v>0</v>
      </c>
      <c r="AD90" s="156">
        <f t="array" ref="AD90">AC90+(COUNTIFS($AC$63:$AC90,AC90)-1)*0.00001</f>
        <v>2.0000000000000001E-4</v>
      </c>
      <c r="AE90" s="157">
        <f t="shared" si="21"/>
        <v>2.2000000000000001E-4</v>
      </c>
      <c r="AF90" s="152">
        <f t="shared" si="22"/>
        <v>0</v>
      </c>
      <c r="AG90" s="153">
        <f t="shared" si="23"/>
        <v>0</v>
      </c>
      <c r="AH90" s="133"/>
    </row>
    <row r="91" spans="1:34" ht="15" customHeight="1" x14ac:dyDescent="0.25">
      <c r="A91" s="25">
        <v>29</v>
      </c>
      <c r="B91" s="67">
        <f t="array" ref="B91">INDEX(CV2SF,$A91,1)</f>
        <v>0</v>
      </c>
      <c r="C91" s="124"/>
      <c r="D91" s="124"/>
      <c r="E91" s="124"/>
      <c r="F91" s="116"/>
      <c r="G91" s="117">
        <f t="shared" si="12"/>
        <v>2.8000000000000003E-4</v>
      </c>
      <c r="H91" s="116"/>
      <c r="I91" s="116"/>
      <c r="J91" s="116"/>
      <c r="K91" s="116"/>
      <c r="L91" s="117">
        <f t="shared" si="13"/>
        <v>2.1000000000000001E-4</v>
      </c>
      <c r="M91" s="118"/>
      <c r="N91" s="145">
        <f t="shared" si="14"/>
        <v>0</v>
      </c>
      <c r="O91" s="146">
        <f t="shared" si="15"/>
        <v>2.1000000000000001E-4</v>
      </c>
      <c r="P91" s="147">
        <f t="shared" si="16"/>
        <v>0</v>
      </c>
      <c r="Q91" s="146">
        <f t="shared" si="17"/>
        <v>2.1000000000000001E-4</v>
      </c>
      <c r="R91" s="128"/>
      <c r="S91" s="128"/>
      <c r="T91" s="128"/>
      <c r="U91" s="128"/>
      <c r="V91" s="148">
        <f>ROWS($B$63:B91)</f>
        <v>29</v>
      </c>
      <c r="W91" s="149">
        <f t="array" ref="W91">IFERROR(AVERAGE(IF(C91:F91&gt;1,C91:F91)),0)</f>
        <v>0</v>
      </c>
      <c r="X91" s="150">
        <f t="array" ref="X91">W91+(COUNTIFS($W$63:$W91,W91)-1)*0.00001</f>
        <v>2.8000000000000003E-4</v>
      </c>
      <c r="Y91" s="151">
        <f t="shared" si="18"/>
        <v>2.1000000000000001E-4</v>
      </c>
      <c r="Z91" s="152">
        <f t="shared" si="19"/>
        <v>0</v>
      </c>
      <c r="AA91" s="153">
        <f t="shared" si="20"/>
        <v>0</v>
      </c>
      <c r="AB91" s="170"/>
      <c r="AC91" s="155">
        <f t="array" ref="AC91">IFERROR(AVERAGE(IF(H91:K91&gt;1,H91:K91)),0)</f>
        <v>0</v>
      </c>
      <c r="AD91" s="156">
        <f t="array" ref="AD91">AC91+(COUNTIFS($AC$63:$AC91,AC91)-1)*0.00001</f>
        <v>2.1000000000000001E-4</v>
      </c>
      <c r="AE91" s="157">
        <f t="shared" si="21"/>
        <v>2.1000000000000001E-4</v>
      </c>
      <c r="AF91" s="152">
        <f t="shared" si="22"/>
        <v>0</v>
      </c>
      <c r="AG91" s="153">
        <f t="shared" si="23"/>
        <v>0</v>
      </c>
      <c r="AH91" s="133"/>
    </row>
    <row r="92" spans="1:34" ht="15" customHeight="1" x14ac:dyDescent="0.25">
      <c r="A92" s="25">
        <v>30</v>
      </c>
      <c r="B92" s="67">
        <f t="array" ref="B92">INDEX(CV2SF,$A92,1)</f>
        <v>0</v>
      </c>
      <c r="C92" s="124"/>
      <c r="D92" s="124"/>
      <c r="E92" s="124"/>
      <c r="F92" s="116"/>
      <c r="G92" s="117">
        <f t="shared" si="12"/>
        <v>2.9E-4</v>
      </c>
      <c r="H92" s="116"/>
      <c r="I92" s="116"/>
      <c r="J92" s="116"/>
      <c r="K92" s="116"/>
      <c r="L92" s="117">
        <f t="shared" si="13"/>
        <v>2.2000000000000001E-4</v>
      </c>
      <c r="M92" s="118"/>
      <c r="N92" s="145">
        <f t="shared" si="14"/>
        <v>0</v>
      </c>
      <c r="O92" s="146">
        <f t="shared" si="15"/>
        <v>2.0000000000000001E-4</v>
      </c>
      <c r="P92" s="147">
        <f t="shared" si="16"/>
        <v>0</v>
      </c>
      <c r="Q92" s="146">
        <f t="shared" si="17"/>
        <v>2.0000000000000001E-4</v>
      </c>
      <c r="R92" s="128"/>
      <c r="S92" s="128"/>
      <c r="T92" s="128"/>
      <c r="U92" s="128"/>
      <c r="V92" s="148">
        <f>ROWS($B$63:B92)</f>
        <v>30</v>
      </c>
      <c r="W92" s="149">
        <f t="array" ref="W92">IFERROR(AVERAGE(IF(C92:F92&gt;1,C92:F92)),0)</f>
        <v>0</v>
      </c>
      <c r="X92" s="150">
        <f t="array" ref="X92">W92+(COUNTIFS($W$63:$W92,W92)-1)*0.00001</f>
        <v>2.9E-4</v>
      </c>
      <c r="Y92" s="151">
        <f t="shared" si="18"/>
        <v>2.0000000000000001E-4</v>
      </c>
      <c r="Z92" s="152">
        <f t="shared" si="19"/>
        <v>0</v>
      </c>
      <c r="AA92" s="153">
        <f t="shared" si="20"/>
        <v>0</v>
      </c>
      <c r="AB92" s="170"/>
      <c r="AC92" s="155">
        <f t="array" ref="AC92">IFERROR(AVERAGE(IF(H92:K92&gt;1,H92:K92)),0)</f>
        <v>0</v>
      </c>
      <c r="AD92" s="156">
        <f t="array" ref="AD92">AC92+(COUNTIFS($AC$63:$AC92,AC92)-1)*0.00001</f>
        <v>2.2000000000000001E-4</v>
      </c>
      <c r="AE92" s="157">
        <f t="shared" si="21"/>
        <v>2.0000000000000001E-4</v>
      </c>
      <c r="AF92" s="152">
        <f t="shared" si="22"/>
        <v>0</v>
      </c>
      <c r="AG92" s="153">
        <f t="shared" si="23"/>
        <v>0</v>
      </c>
      <c r="AH92" s="133"/>
    </row>
    <row r="93" spans="1:34" ht="15" customHeight="1" x14ac:dyDescent="0.25">
      <c r="A93" s="25">
        <v>31</v>
      </c>
      <c r="B93" s="67">
        <f t="array" ref="B93">INDEX(CV2SF,$A93,1)</f>
        <v>0</v>
      </c>
      <c r="C93" s="124"/>
      <c r="D93" s="124"/>
      <c r="E93" s="124"/>
      <c r="F93" s="116"/>
      <c r="G93" s="117">
        <f t="shared" si="12"/>
        <v>3.0000000000000003E-4</v>
      </c>
      <c r="H93" s="116"/>
      <c r="I93" s="116"/>
      <c r="J93" s="116"/>
      <c r="K93" s="116"/>
      <c r="L93" s="117">
        <f t="shared" si="13"/>
        <v>2.3000000000000001E-4</v>
      </c>
      <c r="M93" s="118"/>
      <c r="N93" s="145">
        <f t="shared" si="14"/>
        <v>0</v>
      </c>
      <c r="O93" s="146">
        <f t="shared" si="15"/>
        <v>1.9000000000000001E-4</v>
      </c>
      <c r="P93" s="147">
        <f t="shared" si="16"/>
        <v>0</v>
      </c>
      <c r="Q93" s="146">
        <f t="shared" si="17"/>
        <v>1.9000000000000001E-4</v>
      </c>
      <c r="R93" s="128"/>
      <c r="S93" s="128"/>
      <c r="T93" s="128"/>
      <c r="U93" s="128"/>
      <c r="V93" s="148">
        <f>ROWS($B$63:B93)</f>
        <v>31</v>
      </c>
      <c r="W93" s="149">
        <f t="array" ref="W93">IFERROR(AVERAGE(IF(C93:F93&gt;1,C93:F93)),0)</f>
        <v>0</v>
      </c>
      <c r="X93" s="150">
        <f t="array" ref="X93">W93+(COUNTIFS($W$63:$W93,W93)-1)*0.00001</f>
        <v>3.0000000000000003E-4</v>
      </c>
      <c r="Y93" s="151">
        <f t="shared" si="18"/>
        <v>1.9000000000000001E-4</v>
      </c>
      <c r="Z93" s="152">
        <f t="shared" si="19"/>
        <v>0</v>
      </c>
      <c r="AA93" s="153">
        <f t="shared" si="20"/>
        <v>0</v>
      </c>
      <c r="AB93" s="170"/>
      <c r="AC93" s="155">
        <f t="array" ref="AC93">IFERROR(AVERAGE(IF(H93:K93&gt;1,H93:K93)),0)</f>
        <v>0</v>
      </c>
      <c r="AD93" s="156">
        <f t="array" ref="AD93">AC93+(COUNTIFS($AC$63:$AC93,AC93)-1)*0.00001</f>
        <v>2.3000000000000001E-4</v>
      </c>
      <c r="AE93" s="157">
        <f t="shared" si="21"/>
        <v>1.9000000000000001E-4</v>
      </c>
      <c r="AF93" s="152">
        <f t="shared" si="22"/>
        <v>0</v>
      </c>
      <c r="AG93" s="153">
        <f t="shared" si="23"/>
        <v>0</v>
      </c>
      <c r="AH93" s="133"/>
    </row>
    <row r="94" spans="1:34" ht="15" customHeight="1" x14ac:dyDescent="0.25">
      <c r="A94" s="25">
        <v>32</v>
      </c>
      <c r="B94" s="67">
        <f t="array" ref="B94">INDEX(CV2SF,$A94,1)</f>
        <v>0</v>
      </c>
      <c r="C94" s="124"/>
      <c r="D94" s="124"/>
      <c r="E94" s="124"/>
      <c r="F94" s="116"/>
      <c r="G94" s="117">
        <f t="shared" si="12"/>
        <v>3.1E-4</v>
      </c>
      <c r="H94" s="116"/>
      <c r="I94" s="116"/>
      <c r="J94" s="116"/>
      <c r="K94" s="116"/>
      <c r="L94" s="117">
        <f t="shared" si="13"/>
        <v>2.4000000000000003E-4</v>
      </c>
      <c r="M94" s="118"/>
      <c r="N94" s="145">
        <f t="shared" si="14"/>
        <v>0</v>
      </c>
      <c r="O94" s="146">
        <f t="shared" si="15"/>
        <v>1.8000000000000001E-4</v>
      </c>
      <c r="P94" s="147">
        <f t="shared" si="16"/>
        <v>0</v>
      </c>
      <c r="Q94" s="146">
        <f t="shared" si="17"/>
        <v>1.8000000000000001E-4</v>
      </c>
      <c r="R94" s="128"/>
      <c r="S94" s="128"/>
      <c r="T94" s="128"/>
      <c r="U94" s="128"/>
      <c r="V94" s="148">
        <f>ROWS($B$63:B94)</f>
        <v>32</v>
      </c>
      <c r="W94" s="149">
        <f t="array" ref="W94">IFERROR(AVERAGE(IF(C94:F94&gt;1,C94:F94)),0)</f>
        <v>0</v>
      </c>
      <c r="X94" s="150">
        <f t="array" ref="X94">W94+(COUNTIFS($W$63:$W94,W94)-1)*0.00001</f>
        <v>3.1E-4</v>
      </c>
      <c r="Y94" s="151">
        <f t="shared" si="18"/>
        <v>1.8000000000000001E-4</v>
      </c>
      <c r="Z94" s="152">
        <f t="shared" si="19"/>
        <v>0</v>
      </c>
      <c r="AA94" s="153">
        <f t="shared" si="20"/>
        <v>0</v>
      </c>
      <c r="AB94" s="170"/>
      <c r="AC94" s="155">
        <f t="array" ref="AC94">IFERROR(AVERAGE(IF(H94:K94&gt;1,H94:K94)),0)</f>
        <v>0</v>
      </c>
      <c r="AD94" s="156">
        <f t="array" ref="AD94">AC94+(COUNTIFS($AC$63:$AC94,AC94)-1)*0.00001</f>
        <v>2.4000000000000003E-4</v>
      </c>
      <c r="AE94" s="157">
        <f t="shared" si="21"/>
        <v>1.8000000000000001E-4</v>
      </c>
      <c r="AF94" s="152">
        <f t="shared" si="22"/>
        <v>0</v>
      </c>
      <c r="AG94" s="153">
        <f t="shared" si="23"/>
        <v>0</v>
      </c>
      <c r="AH94" s="133"/>
    </row>
    <row r="95" spans="1:34" ht="15" customHeight="1" x14ac:dyDescent="0.25">
      <c r="A95" s="25">
        <v>33</v>
      </c>
      <c r="B95" s="67">
        <f t="array" ref="B95">INDEX(CV2SF,$A95,1)</f>
        <v>0</v>
      </c>
      <c r="C95" s="124"/>
      <c r="D95" s="124"/>
      <c r="E95" s="124"/>
      <c r="F95" s="116"/>
      <c r="G95" s="117">
        <f t="shared" si="12"/>
        <v>3.2000000000000003E-4</v>
      </c>
      <c r="H95" s="116"/>
      <c r="I95" s="116"/>
      <c r="J95" s="116"/>
      <c r="K95" s="116"/>
      <c r="L95" s="117">
        <f t="shared" si="13"/>
        <v>2.5000000000000001E-4</v>
      </c>
      <c r="M95" s="118"/>
      <c r="N95" s="145">
        <f t="shared" si="14"/>
        <v>0</v>
      </c>
      <c r="O95" s="146">
        <f t="shared" si="15"/>
        <v>1.7000000000000001E-4</v>
      </c>
      <c r="P95" s="147">
        <f t="shared" si="16"/>
        <v>0</v>
      </c>
      <c r="Q95" s="146">
        <f t="shared" si="17"/>
        <v>1.7000000000000001E-4</v>
      </c>
      <c r="R95" s="128"/>
      <c r="S95" s="128"/>
      <c r="T95" s="128"/>
      <c r="U95" s="128"/>
      <c r="V95" s="148">
        <f>ROWS($B$63:B95)</f>
        <v>33</v>
      </c>
      <c r="W95" s="149">
        <f t="array" ref="W95">IFERROR(AVERAGE(IF(C95:F95&gt;1,C95:F95)),0)</f>
        <v>0</v>
      </c>
      <c r="X95" s="150">
        <f t="array" ref="X95">W95+(COUNTIFS($W$63:$W95,W95)-1)*0.00001</f>
        <v>3.2000000000000003E-4</v>
      </c>
      <c r="Y95" s="151">
        <f t="shared" si="18"/>
        <v>1.7000000000000001E-4</v>
      </c>
      <c r="Z95" s="152">
        <f t="shared" si="19"/>
        <v>0</v>
      </c>
      <c r="AA95" s="153">
        <f t="shared" si="20"/>
        <v>0</v>
      </c>
      <c r="AB95" s="170"/>
      <c r="AC95" s="155">
        <f t="array" ref="AC95">IFERROR(AVERAGE(IF(H95:K95&gt;1,H95:K95)),0)</f>
        <v>0</v>
      </c>
      <c r="AD95" s="156">
        <f t="array" ref="AD95">AC95+(COUNTIFS($AC$63:$AC95,AC95)-1)*0.00001</f>
        <v>2.5000000000000001E-4</v>
      </c>
      <c r="AE95" s="157">
        <f t="shared" si="21"/>
        <v>1.7000000000000001E-4</v>
      </c>
      <c r="AF95" s="152">
        <f t="shared" si="22"/>
        <v>0</v>
      </c>
      <c r="AG95" s="153">
        <f t="shared" si="23"/>
        <v>0</v>
      </c>
      <c r="AH95" s="133"/>
    </row>
    <row r="96" spans="1:34" ht="15" customHeight="1" x14ac:dyDescent="0.25">
      <c r="A96" s="25">
        <v>34</v>
      </c>
      <c r="B96" s="67">
        <f t="array" ref="B96">INDEX(CV2SF,$A96,1)</f>
        <v>0</v>
      </c>
      <c r="C96" s="124"/>
      <c r="D96" s="124"/>
      <c r="E96" s="124"/>
      <c r="F96" s="116"/>
      <c r="G96" s="117">
        <f t="shared" si="12"/>
        <v>3.3000000000000005E-4</v>
      </c>
      <c r="H96" s="116"/>
      <c r="I96" s="116"/>
      <c r="J96" s="116"/>
      <c r="K96" s="116"/>
      <c r="L96" s="117">
        <f t="shared" si="13"/>
        <v>2.6000000000000003E-4</v>
      </c>
      <c r="M96" s="118"/>
      <c r="N96" s="145">
        <f t="shared" si="14"/>
        <v>0</v>
      </c>
      <c r="O96" s="146">
        <f t="shared" si="15"/>
        <v>1.6000000000000001E-4</v>
      </c>
      <c r="P96" s="147">
        <f t="shared" si="16"/>
        <v>0</v>
      </c>
      <c r="Q96" s="146">
        <f t="shared" si="17"/>
        <v>1.6000000000000001E-4</v>
      </c>
      <c r="R96" s="128"/>
      <c r="S96" s="128"/>
      <c r="T96" s="128"/>
      <c r="U96" s="128"/>
      <c r="V96" s="148">
        <f>ROWS($B$63:B96)</f>
        <v>34</v>
      </c>
      <c r="W96" s="149">
        <f t="array" ref="W96">IFERROR(AVERAGE(IF(C96:F96&gt;1,C96:F96)),0)</f>
        <v>0</v>
      </c>
      <c r="X96" s="150">
        <f t="array" ref="X96">W96+(COUNTIFS($W$63:$W96,W96)-1)*0.00001</f>
        <v>3.3000000000000005E-4</v>
      </c>
      <c r="Y96" s="151">
        <f t="shared" si="18"/>
        <v>1.6000000000000001E-4</v>
      </c>
      <c r="Z96" s="152">
        <f t="shared" si="19"/>
        <v>0</v>
      </c>
      <c r="AA96" s="153">
        <f t="shared" si="20"/>
        <v>0</v>
      </c>
      <c r="AB96" s="170"/>
      <c r="AC96" s="155">
        <f t="array" ref="AC96">IFERROR(AVERAGE(IF(H96:K96&gt;1,H96:K96)),0)</f>
        <v>0</v>
      </c>
      <c r="AD96" s="156">
        <f t="array" ref="AD96">AC96+(COUNTIFS($AC$63:$AC96,AC96)-1)*0.00001</f>
        <v>2.6000000000000003E-4</v>
      </c>
      <c r="AE96" s="157">
        <f t="shared" si="21"/>
        <v>1.6000000000000001E-4</v>
      </c>
      <c r="AF96" s="152">
        <f t="shared" si="22"/>
        <v>0</v>
      </c>
      <c r="AG96" s="153">
        <f t="shared" si="23"/>
        <v>0</v>
      </c>
      <c r="AH96" s="133"/>
    </row>
    <row r="97" spans="1:34" ht="15" customHeight="1" x14ac:dyDescent="0.25">
      <c r="A97" s="25">
        <v>35</v>
      </c>
      <c r="B97" s="67">
        <f t="array" ref="B97">INDEX(CV2SF,$A97,1)</f>
        <v>0</v>
      </c>
      <c r="C97" s="124"/>
      <c r="D97" s="124"/>
      <c r="E97" s="124"/>
      <c r="F97" s="116"/>
      <c r="G97" s="117">
        <f t="shared" si="12"/>
        <v>3.4000000000000002E-4</v>
      </c>
      <c r="H97" s="116"/>
      <c r="I97" s="116"/>
      <c r="J97" s="116"/>
      <c r="K97" s="116"/>
      <c r="L97" s="117">
        <f t="shared" si="13"/>
        <v>2.7E-4</v>
      </c>
      <c r="M97" s="118"/>
      <c r="N97" s="145">
        <f t="shared" si="14"/>
        <v>0</v>
      </c>
      <c r="O97" s="146">
        <f t="shared" si="15"/>
        <v>1.5000000000000001E-4</v>
      </c>
      <c r="P97" s="147">
        <f t="shared" si="16"/>
        <v>0</v>
      </c>
      <c r="Q97" s="146">
        <f t="shared" si="17"/>
        <v>1.5000000000000001E-4</v>
      </c>
      <c r="R97" s="128"/>
      <c r="S97" s="128"/>
      <c r="T97" s="128"/>
      <c r="U97" s="128"/>
      <c r="V97" s="148">
        <f>ROWS($B$63:B97)</f>
        <v>35</v>
      </c>
      <c r="W97" s="149">
        <f t="array" ref="W97">IFERROR(AVERAGE(IF(C97:F97&gt;1,C97:F97)),0)</f>
        <v>0</v>
      </c>
      <c r="X97" s="150">
        <f t="array" ref="X97">W97+(COUNTIFS($W$63:$W97,W97)-1)*0.00001</f>
        <v>3.4000000000000002E-4</v>
      </c>
      <c r="Y97" s="151">
        <f t="shared" si="18"/>
        <v>1.5000000000000001E-4</v>
      </c>
      <c r="Z97" s="152">
        <f t="shared" si="19"/>
        <v>0</v>
      </c>
      <c r="AA97" s="153">
        <f t="shared" si="20"/>
        <v>0</v>
      </c>
      <c r="AB97" s="170"/>
      <c r="AC97" s="155">
        <f t="array" ref="AC97">IFERROR(AVERAGE(IF(H97:K97&gt;1,H97:K97)),0)</f>
        <v>0</v>
      </c>
      <c r="AD97" s="156">
        <f t="array" ref="AD97">AC97+(COUNTIFS($AC$63:$AC97,AC97)-1)*0.00001</f>
        <v>2.7E-4</v>
      </c>
      <c r="AE97" s="157">
        <f t="shared" si="21"/>
        <v>1.5000000000000001E-4</v>
      </c>
      <c r="AF97" s="152">
        <f t="shared" si="22"/>
        <v>0</v>
      </c>
      <c r="AG97" s="153">
        <f t="shared" si="23"/>
        <v>0</v>
      </c>
      <c r="AH97" s="133"/>
    </row>
    <row r="98" spans="1:34" ht="15" customHeight="1" x14ac:dyDescent="0.25">
      <c r="A98" s="25">
        <v>36</v>
      </c>
      <c r="B98" s="67">
        <f t="array" ref="B98">INDEX(CV2SF,$A98,1)</f>
        <v>0</v>
      </c>
      <c r="C98" s="124"/>
      <c r="D98" s="124"/>
      <c r="E98" s="124"/>
      <c r="F98" s="116"/>
      <c r="G98" s="117">
        <f t="shared" si="12"/>
        <v>3.5000000000000005E-4</v>
      </c>
      <c r="H98" s="116"/>
      <c r="I98" s="116"/>
      <c r="J98" s="116"/>
      <c r="K98" s="116"/>
      <c r="L98" s="117">
        <f t="shared" si="13"/>
        <v>2.8000000000000003E-4</v>
      </c>
      <c r="M98" s="118"/>
      <c r="N98" s="145">
        <f t="shared" si="14"/>
        <v>0</v>
      </c>
      <c r="O98" s="146">
        <f t="shared" si="15"/>
        <v>1.4000000000000001E-4</v>
      </c>
      <c r="P98" s="147">
        <f t="shared" si="16"/>
        <v>0</v>
      </c>
      <c r="Q98" s="146">
        <f t="shared" si="17"/>
        <v>1.4000000000000001E-4</v>
      </c>
      <c r="R98" s="128"/>
      <c r="S98" s="128"/>
      <c r="T98" s="128"/>
      <c r="U98" s="128"/>
      <c r="V98" s="148">
        <f>ROWS($B$63:B98)</f>
        <v>36</v>
      </c>
      <c r="W98" s="149">
        <f t="array" ref="W98">IFERROR(AVERAGE(IF(C98:F98&gt;1,C98:F98)),0)</f>
        <v>0</v>
      </c>
      <c r="X98" s="150">
        <f t="array" ref="X98">W98+(COUNTIFS($W$63:$W98,W98)-1)*0.00001</f>
        <v>3.5000000000000005E-4</v>
      </c>
      <c r="Y98" s="151">
        <f t="shared" si="18"/>
        <v>1.4000000000000001E-4</v>
      </c>
      <c r="Z98" s="152">
        <f t="shared" si="19"/>
        <v>0</v>
      </c>
      <c r="AA98" s="153">
        <f t="shared" si="20"/>
        <v>0</v>
      </c>
      <c r="AB98" s="170"/>
      <c r="AC98" s="155">
        <f t="array" ref="AC98">IFERROR(AVERAGE(IF(H98:K98&gt;1,H98:K98)),0)</f>
        <v>0</v>
      </c>
      <c r="AD98" s="156">
        <f t="array" ref="AD98">AC98+(COUNTIFS($AC$63:$AC98,AC98)-1)*0.00001</f>
        <v>2.8000000000000003E-4</v>
      </c>
      <c r="AE98" s="157">
        <f t="shared" si="21"/>
        <v>1.4000000000000001E-4</v>
      </c>
      <c r="AF98" s="152">
        <f t="shared" si="22"/>
        <v>0</v>
      </c>
      <c r="AG98" s="153">
        <f t="shared" si="23"/>
        <v>0</v>
      </c>
      <c r="AH98" s="133"/>
    </row>
    <row r="99" spans="1:34" ht="15" customHeight="1" x14ac:dyDescent="0.25">
      <c r="A99" s="25">
        <v>37</v>
      </c>
      <c r="B99" s="67">
        <f t="array" ref="B99">INDEX(CV2SF,$A99,1)</f>
        <v>0</v>
      </c>
      <c r="C99" s="124"/>
      <c r="D99" s="124"/>
      <c r="E99" s="124"/>
      <c r="F99" s="116"/>
      <c r="G99" s="117">
        <f t="shared" si="12"/>
        <v>3.6000000000000002E-4</v>
      </c>
      <c r="H99" s="116"/>
      <c r="I99" s="116"/>
      <c r="J99" s="116"/>
      <c r="K99" s="116"/>
      <c r="L99" s="117">
        <f t="shared" si="13"/>
        <v>2.9E-4</v>
      </c>
      <c r="M99" s="118"/>
      <c r="N99" s="145">
        <f t="shared" si="14"/>
        <v>0</v>
      </c>
      <c r="O99" s="146">
        <f t="shared" si="15"/>
        <v>1.3000000000000002E-4</v>
      </c>
      <c r="P99" s="147">
        <f t="shared" si="16"/>
        <v>0</v>
      </c>
      <c r="Q99" s="146">
        <f t="shared" si="17"/>
        <v>1.3000000000000002E-4</v>
      </c>
      <c r="R99" s="128"/>
      <c r="S99" s="128"/>
      <c r="T99" s="128"/>
      <c r="U99" s="128"/>
      <c r="V99" s="148">
        <f>ROWS($B$63:B99)</f>
        <v>37</v>
      </c>
      <c r="W99" s="149">
        <f t="array" ref="W99">IFERROR(AVERAGE(IF(C99:F99&gt;1,C99:F99)),0)</f>
        <v>0</v>
      </c>
      <c r="X99" s="150">
        <f t="array" ref="X99">W99+(COUNTIFS($W$63:$W99,W99)-1)*0.00001</f>
        <v>3.6000000000000002E-4</v>
      </c>
      <c r="Y99" s="151">
        <f t="shared" si="18"/>
        <v>1.3000000000000002E-4</v>
      </c>
      <c r="Z99" s="152">
        <f t="shared" si="19"/>
        <v>0</v>
      </c>
      <c r="AA99" s="153">
        <f t="shared" si="20"/>
        <v>0</v>
      </c>
      <c r="AB99" s="170"/>
      <c r="AC99" s="155">
        <f t="array" ref="AC99">IFERROR(AVERAGE(IF(H99:K99&gt;1,H99:K99)),0)</f>
        <v>0</v>
      </c>
      <c r="AD99" s="156">
        <f t="array" ref="AD99">AC99+(COUNTIFS($AC$63:$AC99,AC99)-1)*0.00001</f>
        <v>2.9E-4</v>
      </c>
      <c r="AE99" s="157">
        <f t="shared" si="21"/>
        <v>1.3000000000000002E-4</v>
      </c>
      <c r="AF99" s="152">
        <f t="shared" si="22"/>
        <v>0</v>
      </c>
      <c r="AG99" s="153">
        <f t="shared" si="23"/>
        <v>0</v>
      </c>
      <c r="AH99" s="133"/>
    </row>
    <row r="100" spans="1:34" ht="15" customHeight="1" x14ac:dyDescent="0.25">
      <c r="A100" s="25">
        <v>38</v>
      </c>
      <c r="B100" s="67">
        <f t="array" ref="B100">INDEX(CV2SF,$A100,1)</f>
        <v>0</v>
      </c>
      <c r="C100" s="115"/>
      <c r="D100" s="115"/>
      <c r="E100" s="115"/>
      <c r="F100" s="116"/>
      <c r="G100" s="117">
        <f t="shared" si="12"/>
        <v>3.7000000000000005E-4</v>
      </c>
      <c r="H100" s="116"/>
      <c r="I100" s="116"/>
      <c r="J100" s="116"/>
      <c r="K100" s="116"/>
      <c r="L100" s="117">
        <f t="shared" si="13"/>
        <v>3.0000000000000003E-4</v>
      </c>
      <c r="M100" s="118"/>
      <c r="N100" s="145">
        <f t="shared" si="14"/>
        <v>0</v>
      </c>
      <c r="O100" s="146">
        <f t="shared" si="15"/>
        <v>1.2000000000000002E-4</v>
      </c>
      <c r="P100" s="147">
        <f t="shared" si="16"/>
        <v>0</v>
      </c>
      <c r="Q100" s="146">
        <f t="shared" si="17"/>
        <v>1.2000000000000002E-4</v>
      </c>
      <c r="R100" s="128"/>
      <c r="S100" s="128"/>
      <c r="T100" s="128"/>
      <c r="U100" s="128"/>
      <c r="V100" s="148">
        <f>ROWS($B$63:B100)</f>
        <v>38</v>
      </c>
      <c r="W100" s="149">
        <f t="array" ref="W100">IFERROR(AVERAGE(IF(C100:F100&gt;1,C100:F100)),0)</f>
        <v>0</v>
      </c>
      <c r="X100" s="150">
        <f t="array" ref="X100">W100+(COUNTIFS($W$63:$W100,W100)-1)*0.00001</f>
        <v>3.7000000000000005E-4</v>
      </c>
      <c r="Y100" s="151">
        <f t="shared" si="18"/>
        <v>1.2000000000000002E-4</v>
      </c>
      <c r="Z100" s="152">
        <f t="shared" si="19"/>
        <v>0</v>
      </c>
      <c r="AA100" s="153">
        <f t="shared" si="20"/>
        <v>0</v>
      </c>
      <c r="AB100" s="170"/>
      <c r="AC100" s="155">
        <f t="array" ref="AC100">IFERROR(AVERAGE(IF(H100:K100&gt;1,H100:K100)),0)</f>
        <v>0</v>
      </c>
      <c r="AD100" s="156">
        <f t="array" ref="AD100">AC100+(COUNTIFS($AC$63:$AC100,AC100)-1)*0.00001</f>
        <v>3.0000000000000003E-4</v>
      </c>
      <c r="AE100" s="157">
        <f t="shared" si="21"/>
        <v>1.2000000000000002E-4</v>
      </c>
      <c r="AF100" s="152">
        <f t="shared" si="22"/>
        <v>0</v>
      </c>
      <c r="AG100" s="153">
        <f t="shared" si="23"/>
        <v>0</v>
      </c>
      <c r="AH100" s="133"/>
    </row>
    <row r="101" spans="1:34" ht="15" customHeight="1" x14ac:dyDescent="0.25">
      <c r="A101" s="25">
        <v>39</v>
      </c>
      <c r="B101" s="67">
        <f t="array" ref="B101">INDEX(CV2SF,$A101,1)</f>
        <v>0</v>
      </c>
      <c r="C101" s="115"/>
      <c r="D101" s="115"/>
      <c r="E101" s="115"/>
      <c r="F101" s="116"/>
      <c r="G101" s="117">
        <f t="shared" si="12"/>
        <v>3.8000000000000002E-4</v>
      </c>
      <c r="H101" s="116"/>
      <c r="I101" s="116"/>
      <c r="J101" s="116"/>
      <c r="K101" s="116"/>
      <c r="L101" s="117">
        <f t="shared" si="13"/>
        <v>3.1E-4</v>
      </c>
      <c r="M101" s="118"/>
      <c r="N101" s="145">
        <f t="shared" si="14"/>
        <v>0</v>
      </c>
      <c r="O101" s="146">
        <f t="shared" si="15"/>
        <v>1.1E-4</v>
      </c>
      <c r="P101" s="147">
        <f t="shared" si="16"/>
        <v>0</v>
      </c>
      <c r="Q101" s="146">
        <f t="shared" si="17"/>
        <v>1.1E-4</v>
      </c>
      <c r="R101" s="128"/>
      <c r="S101" s="128"/>
      <c r="T101" s="128"/>
      <c r="U101" s="128"/>
      <c r="V101" s="148">
        <f>ROWS($B$63:B101)</f>
        <v>39</v>
      </c>
      <c r="W101" s="149">
        <f t="array" ref="W101">IFERROR(AVERAGE(IF(C101:F101&gt;1,C101:F101)),0)</f>
        <v>0</v>
      </c>
      <c r="X101" s="150">
        <f t="array" ref="X101">W101+(COUNTIFS($W$63:$W101,W101)-1)*0.00001</f>
        <v>3.8000000000000002E-4</v>
      </c>
      <c r="Y101" s="151">
        <f t="shared" si="18"/>
        <v>1.1E-4</v>
      </c>
      <c r="Z101" s="152">
        <f t="shared" si="19"/>
        <v>0</v>
      </c>
      <c r="AA101" s="153">
        <f t="shared" si="20"/>
        <v>0</v>
      </c>
      <c r="AB101" s="170"/>
      <c r="AC101" s="155">
        <f t="array" ref="AC101">IFERROR(AVERAGE(IF(H101:K101&gt;1,H101:K101)),0)</f>
        <v>0</v>
      </c>
      <c r="AD101" s="156">
        <f t="array" ref="AD101">AC101+(COUNTIFS($AC$63:$AC101,AC101)-1)*0.00001</f>
        <v>3.1E-4</v>
      </c>
      <c r="AE101" s="157">
        <f t="shared" si="21"/>
        <v>1.1E-4</v>
      </c>
      <c r="AF101" s="152">
        <f t="shared" si="22"/>
        <v>0</v>
      </c>
      <c r="AG101" s="153">
        <f t="shared" si="23"/>
        <v>0</v>
      </c>
      <c r="AH101" s="133"/>
    </row>
    <row r="102" spans="1:34" ht="15" customHeight="1" x14ac:dyDescent="0.25">
      <c r="A102" s="25">
        <v>40</v>
      </c>
      <c r="B102" s="67">
        <f t="array" ref="B102">INDEX(CV2SF,$A102,1)</f>
        <v>0</v>
      </c>
      <c r="C102" s="115"/>
      <c r="D102" s="115"/>
      <c r="E102" s="115"/>
      <c r="F102" s="119"/>
      <c r="G102" s="117">
        <f t="shared" si="12"/>
        <v>3.9000000000000005E-4</v>
      </c>
      <c r="H102" s="116"/>
      <c r="I102" s="116"/>
      <c r="J102" s="116"/>
      <c r="K102" s="116"/>
      <c r="L102" s="117">
        <f t="shared" si="13"/>
        <v>3.2000000000000003E-4</v>
      </c>
      <c r="M102" s="118"/>
      <c r="N102" s="145">
        <f t="shared" si="14"/>
        <v>0</v>
      </c>
      <c r="O102" s="146">
        <f t="shared" si="15"/>
        <v>1E-4</v>
      </c>
      <c r="P102" s="147">
        <f t="shared" si="16"/>
        <v>0</v>
      </c>
      <c r="Q102" s="146">
        <f t="shared" si="17"/>
        <v>1E-4</v>
      </c>
      <c r="R102" s="128"/>
      <c r="S102" s="128"/>
      <c r="T102" s="128"/>
      <c r="U102" s="128"/>
      <c r="V102" s="148">
        <f>ROWS($B$63:B102)</f>
        <v>40</v>
      </c>
      <c r="W102" s="149">
        <f t="array" ref="W102">IFERROR(AVERAGE(IF(C102:F102&gt;1,C102:F102)),0)</f>
        <v>0</v>
      </c>
      <c r="X102" s="150">
        <f t="array" ref="X102">W102+(COUNTIFS($W$63:$W102,W102)-1)*0.00001</f>
        <v>3.9000000000000005E-4</v>
      </c>
      <c r="Y102" s="151">
        <f t="shared" si="18"/>
        <v>1E-4</v>
      </c>
      <c r="Z102" s="152">
        <f t="shared" si="19"/>
        <v>0</v>
      </c>
      <c r="AA102" s="153">
        <f t="shared" si="20"/>
        <v>0</v>
      </c>
      <c r="AB102" s="170"/>
      <c r="AC102" s="155">
        <f t="array" ref="AC102">IFERROR(AVERAGE(IF(H102:K102&gt;1,H102:K102)),0)</f>
        <v>0</v>
      </c>
      <c r="AD102" s="156">
        <f t="array" ref="AD102">AC102+(COUNTIFS($AC$63:$AC102,AC102)-1)*0.00001</f>
        <v>3.2000000000000003E-4</v>
      </c>
      <c r="AE102" s="157">
        <f t="shared" si="21"/>
        <v>1E-4</v>
      </c>
      <c r="AF102" s="152">
        <f t="shared" si="22"/>
        <v>0</v>
      </c>
      <c r="AG102" s="153">
        <f t="shared" si="23"/>
        <v>0</v>
      </c>
      <c r="AH102" s="133"/>
    </row>
    <row r="103" spans="1:34" ht="15" customHeight="1" x14ac:dyDescent="0.25">
      <c r="A103" s="25">
        <v>41</v>
      </c>
      <c r="B103" s="67">
        <f t="array" ref="B103">INDEX(CV2SF,$A103,1)</f>
        <v>0</v>
      </c>
      <c r="C103" s="115"/>
      <c r="D103" s="115"/>
      <c r="E103" s="115"/>
      <c r="F103" s="116"/>
      <c r="G103" s="117">
        <f t="shared" si="12"/>
        <v>4.0000000000000002E-4</v>
      </c>
      <c r="H103" s="116"/>
      <c r="I103" s="116"/>
      <c r="J103" s="116"/>
      <c r="K103" s="116"/>
      <c r="L103" s="117">
        <f t="shared" si="13"/>
        <v>3.3000000000000005E-4</v>
      </c>
      <c r="M103" s="118"/>
      <c r="N103" s="145">
        <f t="shared" si="14"/>
        <v>0</v>
      </c>
      <c r="O103" s="146">
        <f t="shared" si="15"/>
        <v>9.0000000000000006E-5</v>
      </c>
      <c r="P103" s="147">
        <f t="shared" si="16"/>
        <v>0</v>
      </c>
      <c r="Q103" s="146">
        <f t="shared" si="17"/>
        <v>9.0000000000000006E-5</v>
      </c>
      <c r="R103" s="128"/>
      <c r="S103" s="128"/>
      <c r="T103" s="128"/>
      <c r="U103" s="128"/>
      <c r="V103" s="148">
        <f>ROWS($B$63:B103)</f>
        <v>41</v>
      </c>
      <c r="W103" s="149">
        <f t="array" ref="W103">IFERROR(AVERAGE(IF(C103:F103&gt;1,C103:F103)),0)</f>
        <v>0</v>
      </c>
      <c r="X103" s="150">
        <f t="array" ref="X103">W103+(COUNTIFS($W$63:$W103,W103)-1)*0.00001</f>
        <v>4.0000000000000002E-4</v>
      </c>
      <c r="Y103" s="151">
        <f t="shared" si="18"/>
        <v>9.0000000000000006E-5</v>
      </c>
      <c r="Z103" s="152">
        <f t="shared" si="19"/>
        <v>0</v>
      </c>
      <c r="AA103" s="153">
        <f t="shared" si="20"/>
        <v>0</v>
      </c>
      <c r="AB103" s="170"/>
      <c r="AC103" s="155">
        <f t="array" ref="AC103">IFERROR(AVERAGE(IF(H103:K103&gt;1,H103:K103)),0)</f>
        <v>0</v>
      </c>
      <c r="AD103" s="156">
        <f t="array" ref="AD103">AC103+(COUNTIFS($AC$63:$AC103,AC103)-1)*0.00001</f>
        <v>3.3000000000000005E-4</v>
      </c>
      <c r="AE103" s="157">
        <f t="shared" si="21"/>
        <v>9.0000000000000006E-5</v>
      </c>
      <c r="AF103" s="152">
        <f t="shared" si="22"/>
        <v>0</v>
      </c>
      <c r="AG103" s="153">
        <f t="shared" si="23"/>
        <v>0</v>
      </c>
      <c r="AH103" s="133"/>
    </row>
    <row r="104" spans="1:34" ht="15" customHeight="1" x14ac:dyDescent="0.25">
      <c r="A104" s="25">
        <v>42</v>
      </c>
      <c r="B104" s="67">
        <f t="array" ref="B104">INDEX(CV2SF,$A104,1)</f>
        <v>0</v>
      </c>
      <c r="C104" s="115"/>
      <c r="D104" s="115"/>
      <c r="E104" s="115"/>
      <c r="F104" s="116"/>
      <c r="G104" s="117">
        <f t="shared" si="12"/>
        <v>4.1000000000000005E-4</v>
      </c>
      <c r="H104" s="116"/>
      <c r="I104" s="116"/>
      <c r="J104" s="116"/>
      <c r="K104" s="116"/>
      <c r="L104" s="117">
        <f t="shared" si="13"/>
        <v>3.4000000000000002E-4</v>
      </c>
      <c r="M104" s="118"/>
      <c r="N104" s="145">
        <f t="shared" si="14"/>
        <v>0</v>
      </c>
      <c r="O104" s="146">
        <f t="shared" si="15"/>
        <v>8.0000000000000007E-5</v>
      </c>
      <c r="P104" s="147">
        <f t="shared" si="16"/>
        <v>0</v>
      </c>
      <c r="Q104" s="146">
        <f t="shared" si="17"/>
        <v>8.0000000000000007E-5</v>
      </c>
      <c r="R104" s="128"/>
      <c r="S104" s="128"/>
      <c r="T104" s="128"/>
      <c r="U104" s="128"/>
      <c r="V104" s="148">
        <f>ROWS($B$63:B104)</f>
        <v>42</v>
      </c>
      <c r="W104" s="149">
        <f t="array" ref="W104">IFERROR(AVERAGE(IF(C104:F104&gt;1,C104:F104)),0)</f>
        <v>0</v>
      </c>
      <c r="X104" s="150">
        <f t="array" ref="X104">W104+(COUNTIFS($W$63:$W104,W104)-1)*0.00001</f>
        <v>4.1000000000000005E-4</v>
      </c>
      <c r="Y104" s="151">
        <f t="shared" si="18"/>
        <v>8.0000000000000007E-5</v>
      </c>
      <c r="Z104" s="152">
        <f t="shared" si="19"/>
        <v>0</v>
      </c>
      <c r="AA104" s="153">
        <f t="shared" si="20"/>
        <v>0</v>
      </c>
      <c r="AB104" s="170"/>
      <c r="AC104" s="155">
        <f t="array" ref="AC104">IFERROR(AVERAGE(IF(H104:K104&gt;1,H104:K104)),0)</f>
        <v>0</v>
      </c>
      <c r="AD104" s="156">
        <f t="array" ref="AD104">AC104+(COUNTIFS($AC$63:$AC104,AC104)-1)*0.00001</f>
        <v>3.4000000000000002E-4</v>
      </c>
      <c r="AE104" s="157">
        <f t="shared" si="21"/>
        <v>8.0000000000000007E-5</v>
      </c>
      <c r="AF104" s="152">
        <f t="shared" si="22"/>
        <v>0</v>
      </c>
      <c r="AG104" s="153">
        <f t="shared" si="23"/>
        <v>0</v>
      </c>
      <c r="AH104" s="133"/>
    </row>
    <row r="105" spans="1:34" ht="15" customHeight="1" x14ac:dyDescent="0.25">
      <c r="A105" s="25">
        <v>43</v>
      </c>
      <c r="B105" s="67">
        <f t="array" ref="B105">INDEX(CV2SF,$A105,1)</f>
        <v>0</v>
      </c>
      <c r="C105" s="116"/>
      <c r="D105" s="116"/>
      <c r="E105" s="116"/>
      <c r="F105" s="116"/>
      <c r="G105" s="117">
        <f t="shared" si="12"/>
        <v>4.2000000000000002E-4</v>
      </c>
      <c r="H105" s="116"/>
      <c r="I105" s="116"/>
      <c r="J105" s="116"/>
      <c r="K105" s="116"/>
      <c r="L105" s="117">
        <f t="shared" si="13"/>
        <v>3.5000000000000005E-4</v>
      </c>
      <c r="M105" s="118"/>
      <c r="N105" s="145">
        <f t="shared" si="14"/>
        <v>0</v>
      </c>
      <c r="O105" s="146">
        <f t="shared" si="15"/>
        <v>7.0000000000000007E-5</v>
      </c>
      <c r="P105" s="147">
        <f t="shared" si="16"/>
        <v>0</v>
      </c>
      <c r="Q105" s="146">
        <f t="shared" si="17"/>
        <v>7.0000000000000007E-5</v>
      </c>
      <c r="R105" s="128"/>
      <c r="S105" s="128"/>
      <c r="T105" s="128"/>
      <c r="U105" s="128"/>
      <c r="V105" s="148">
        <f>ROWS($B$63:B105)</f>
        <v>43</v>
      </c>
      <c r="W105" s="149">
        <f t="array" ref="W105">IFERROR(AVERAGE(IF(C105:F105&gt;1,C105:F105)),0)</f>
        <v>0</v>
      </c>
      <c r="X105" s="150">
        <f t="array" ref="X105">W105+(COUNTIFS($W$63:$W105,W105)-1)*0.00001</f>
        <v>4.2000000000000002E-4</v>
      </c>
      <c r="Y105" s="151">
        <f t="shared" si="18"/>
        <v>7.0000000000000007E-5</v>
      </c>
      <c r="Z105" s="152">
        <f t="shared" si="19"/>
        <v>0</v>
      </c>
      <c r="AA105" s="153">
        <f t="shared" si="20"/>
        <v>0</v>
      </c>
      <c r="AB105" s="170"/>
      <c r="AC105" s="155">
        <f t="array" ref="AC105">IFERROR(AVERAGE(IF(H105:K105&gt;1,H105:K105)),0)</f>
        <v>0</v>
      </c>
      <c r="AD105" s="156">
        <f t="array" ref="AD105">AC105+(COUNTIFS($AC$63:$AC105,AC105)-1)*0.00001</f>
        <v>3.5000000000000005E-4</v>
      </c>
      <c r="AE105" s="157">
        <f t="shared" si="21"/>
        <v>7.0000000000000007E-5</v>
      </c>
      <c r="AF105" s="152">
        <f t="shared" si="22"/>
        <v>0</v>
      </c>
      <c r="AG105" s="153">
        <f t="shared" si="23"/>
        <v>0</v>
      </c>
      <c r="AH105" s="133"/>
    </row>
    <row r="106" spans="1:34" ht="15" customHeight="1" x14ac:dyDescent="0.25">
      <c r="A106" s="25">
        <v>44</v>
      </c>
      <c r="B106" s="67">
        <f t="array" ref="B106">INDEX(CV2SF,$A106,1)</f>
        <v>0</v>
      </c>
      <c r="C106" s="116"/>
      <c r="D106" s="116"/>
      <c r="E106" s="116"/>
      <c r="F106" s="119"/>
      <c r="G106" s="117">
        <f t="shared" si="12"/>
        <v>4.3000000000000004E-4</v>
      </c>
      <c r="H106" s="116"/>
      <c r="I106" s="116"/>
      <c r="J106" s="116"/>
      <c r="K106" s="116"/>
      <c r="L106" s="117">
        <f t="shared" si="13"/>
        <v>3.6000000000000002E-4</v>
      </c>
      <c r="M106" s="118"/>
      <c r="N106" s="145">
        <f t="shared" si="14"/>
        <v>0</v>
      </c>
      <c r="O106" s="146">
        <f t="shared" si="15"/>
        <v>6.0000000000000008E-5</v>
      </c>
      <c r="P106" s="147">
        <f t="shared" si="16"/>
        <v>0</v>
      </c>
      <c r="Q106" s="146">
        <f t="shared" si="17"/>
        <v>6.0000000000000008E-5</v>
      </c>
      <c r="R106" s="128"/>
      <c r="S106" s="128"/>
      <c r="T106" s="128"/>
      <c r="U106" s="128"/>
      <c r="V106" s="148">
        <f>ROWS($B$63:B106)</f>
        <v>44</v>
      </c>
      <c r="W106" s="149">
        <f t="array" ref="W106">IFERROR(AVERAGE(IF(C106:F106&gt;1,C106:F106)),0)</f>
        <v>0</v>
      </c>
      <c r="X106" s="150">
        <f t="array" ref="X106">W106+(COUNTIFS($W$63:$W106,W106)-1)*0.00001</f>
        <v>4.3000000000000004E-4</v>
      </c>
      <c r="Y106" s="151">
        <f t="shared" si="18"/>
        <v>6.0000000000000008E-5</v>
      </c>
      <c r="Z106" s="152">
        <f t="shared" si="19"/>
        <v>0</v>
      </c>
      <c r="AA106" s="153">
        <f t="shared" si="20"/>
        <v>0</v>
      </c>
      <c r="AB106" s="170"/>
      <c r="AC106" s="155">
        <f t="array" ref="AC106">IFERROR(AVERAGE(IF(H106:K106&gt;1,H106:K106)),0)</f>
        <v>0</v>
      </c>
      <c r="AD106" s="156">
        <f t="array" ref="AD106">AC106+(COUNTIFS($AC$63:$AC106,AC106)-1)*0.00001</f>
        <v>3.6000000000000002E-4</v>
      </c>
      <c r="AE106" s="157">
        <f t="shared" si="21"/>
        <v>6.0000000000000008E-5</v>
      </c>
      <c r="AF106" s="152">
        <f t="shared" si="22"/>
        <v>0</v>
      </c>
      <c r="AG106" s="153">
        <f t="shared" si="23"/>
        <v>0</v>
      </c>
      <c r="AH106" s="133"/>
    </row>
    <row r="107" spans="1:34" ht="15" customHeight="1" x14ac:dyDescent="0.25">
      <c r="A107" s="25">
        <v>45</v>
      </c>
      <c r="B107" s="67">
        <f t="array" ref="B107">INDEX(CV2SF,$A107,1)</f>
        <v>0</v>
      </c>
      <c r="C107" s="116"/>
      <c r="D107" s="116"/>
      <c r="E107" s="116"/>
      <c r="F107" s="116"/>
      <c r="G107" s="117">
        <f t="shared" si="12"/>
        <v>4.4000000000000002E-4</v>
      </c>
      <c r="H107" s="116"/>
      <c r="I107" s="116"/>
      <c r="J107" s="116"/>
      <c r="K107" s="116"/>
      <c r="L107" s="117">
        <f t="shared" si="13"/>
        <v>3.7000000000000005E-4</v>
      </c>
      <c r="M107" s="118"/>
      <c r="N107" s="145">
        <f t="shared" si="14"/>
        <v>0</v>
      </c>
      <c r="O107" s="146">
        <f t="shared" si="15"/>
        <v>5.0000000000000002E-5</v>
      </c>
      <c r="P107" s="147">
        <f t="shared" si="16"/>
        <v>0</v>
      </c>
      <c r="Q107" s="146">
        <f t="shared" si="17"/>
        <v>5.0000000000000002E-5</v>
      </c>
      <c r="R107" s="128"/>
      <c r="S107" s="128"/>
      <c r="T107" s="128"/>
      <c r="U107" s="128"/>
      <c r="V107" s="148">
        <f>ROWS($B$63:B107)</f>
        <v>45</v>
      </c>
      <c r="W107" s="149">
        <f t="array" ref="W107">IFERROR(AVERAGE(IF(C107:F107&gt;1,C107:F107)),0)</f>
        <v>0</v>
      </c>
      <c r="X107" s="150">
        <f t="array" ref="X107">W107+(COUNTIFS($W$63:$W107,W107)-1)*0.00001</f>
        <v>4.4000000000000002E-4</v>
      </c>
      <c r="Y107" s="151">
        <f t="shared" si="18"/>
        <v>5.0000000000000002E-5</v>
      </c>
      <c r="Z107" s="152">
        <f t="shared" si="19"/>
        <v>0</v>
      </c>
      <c r="AA107" s="153">
        <f t="shared" si="20"/>
        <v>0</v>
      </c>
      <c r="AB107" s="170"/>
      <c r="AC107" s="155">
        <f t="array" ref="AC107">IFERROR(AVERAGE(IF(H107:K107&gt;1,H107:K107)),0)</f>
        <v>0</v>
      </c>
      <c r="AD107" s="156">
        <f t="array" ref="AD107">AC107+(COUNTIFS($AC$63:$AC107,AC107)-1)*0.00001</f>
        <v>3.7000000000000005E-4</v>
      </c>
      <c r="AE107" s="157">
        <f t="shared" si="21"/>
        <v>5.0000000000000002E-5</v>
      </c>
      <c r="AF107" s="152">
        <f t="shared" si="22"/>
        <v>0</v>
      </c>
      <c r="AG107" s="153">
        <f t="shared" si="23"/>
        <v>0</v>
      </c>
      <c r="AH107" s="133"/>
    </row>
    <row r="108" spans="1:34" ht="15" customHeight="1" x14ac:dyDescent="0.25">
      <c r="A108" s="25">
        <v>46</v>
      </c>
      <c r="B108" s="67">
        <f t="array" ref="B108">INDEX(CV2SF,$A108,1)</f>
        <v>0</v>
      </c>
      <c r="C108" s="116"/>
      <c r="D108" s="116"/>
      <c r="E108" s="116"/>
      <c r="F108" s="116"/>
      <c r="G108" s="117">
        <f t="shared" si="12"/>
        <v>4.5000000000000004E-4</v>
      </c>
      <c r="H108" s="116"/>
      <c r="I108" s="116"/>
      <c r="J108" s="116"/>
      <c r="K108" s="116"/>
      <c r="L108" s="117">
        <f t="shared" si="13"/>
        <v>3.8000000000000002E-4</v>
      </c>
      <c r="M108" s="118"/>
      <c r="N108" s="145">
        <f t="shared" si="14"/>
        <v>0</v>
      </c>
      <c r="O108" s="146">
        <f t="shared" si="15"/>
        <v>4.0000000000000003E-5</v>
      </c>
      <c r="P108" s="147">
        <f t="shared" si="16"/>
        <v>0</v>
      </c>
      <c r="Q108" s="146">
        <f t="shared" si="17"/>
        <v>4.0000000000000003E-5</v>
      </c>
      <c r="R108" s="128"/>
      <c r="S108" s="128"/>
      <c r="T108" s="128"/>
      <c r="U108" s="128"/>
      <c r="V108" s="148">
        <f>ROWS($B$63:B108)</f>
        <v>46</v>
      </c>
      <c r="W108" s="149">
        <f t="array" ref="W108">IFERROR(AVERAGE(IF(C108:F108&gt;1,C108:F108)),0)</f>
        <v>0</v>
      </c>
      <c r="X108" s="150">
        <f t="array" ref="X108">W108+(COUNTIFS($W$63:$W108,W108)-1)*0.00001</f>
        <v>4.5000000000000004E-4</v>
      </c>
      <c r="Y108" s="151">
        <f t="shared" si="18"/>
        <v>4.0000000000000003E-5</v>
      </c>
      <c r="Z108" s="152">
        <f t="shared" si="19"/>
        <v>0</v>
      </c>
      <c r="AA108" s="153">
        <f t="shared" si="20"/>
        <v>0</v>
      </c>
      <c r="AB108" s="170"/>
      <c r="AC108" s="155">
        <f t="array" ref="AC108">IFERROR(AVERAGE(IF(H108:K108&gt;1,H108:K108)),0)</f>
        <v>0</v>
      </c>
      <c r="AD108" s="156">
        <f t="array" ref="AD108">AC108+(COUNTIFS($AC$63:$AC108,AC108)-1)*0.00001</f>
        <v>3.8000000000000002E-4</v>
      </c>
      <c r="AE108" s="157">
        <f t="shared" si="21"/>
        <v>4.0000000000000003E-5</v>
      </c>
      <c r="AF108" s="152">
        <f t="shared" si="22"/>
        <v>0</v>
      </c>
      <c r="AG108" s="153">
        <f t="shared" si="23"/>
        <v>0</v>
      </c>
      <c r="AH108" s="133"/>
    </row>
    <row r="109" spans="1:34" ht="15" customHeight="1" x14ac:dyDescent="0.25">
      <c r="A109" s="25">
        <v>47</v>
      </c>
      <c r="B109" s="67">
        <f t="array" ref="B109">INDEX(CV2SF,$A109,1)</f>
        <v>0</v>
      </c>
      <c r="C109" s="116"/>
      <c r="D109" s="116"/>
      <c r="E109" s="116"/>
      <c r="F109" s="116"/>
      <c r="G109" s="117">
        <f t="shared" si="12"/>
        <v>4.6000000000000001E-4</v>
      </c>
      <c r="H109" s="116"/>
      <c r="I109" s="116"/>
      <c r="J109" s="116"/>
      <c r="K109" s="116"/>
      <c r="L109" s="117">
        <f t="shared" si="13"/>
        <v>3.9000000000000005E-4</v>
      </c>
      <c r="M109" s="118"/>
      <c r="N109" s="145">
        <f t="shared" si="14"/>
        <v>0</v>
      </c>
      <c r="O109" s="146">
        <f t="shared" si="15"/>
        <v>3.0000000000000004E-5</v>
      </c>
      <c r="P109" s="147">
        <f t="shared" si="16"/>
        <v>0</v>
      </c>
      <c r="Q109" s="146">
        <f t="shared" si="17"/>
        <v>3.0000000000000004E-5</v>
      </c>
      <c r="R109" s="128"/>
      <c r="S109" s="128"/>
      <c r="T109" s="128"/>
      <c r="U109" s="128"/>
      <c r="V109" s="148">
        <f>ROWS($B$63:B109)</f>
        <v>47</v>
      </c>
      <c r="W109" s="149">
        <f t="array" ref="W109">IFERROR(AVERAGE(IF(C109:F109&gt;1,C109:F109)),0)</f>
        <v>0</v>
      </c>
      <c r="X109" s="150">
        <f t="array" ref="X109">W109+(COUNTIFS($W$63:$W109,W109)-1)*0.00001</f>
        <v>4.6000000000000001E-4</v>
      </c>
      <c r="Y109" s="151">
        <f t="shared" si="18"/>
        <v>3.0000000000000004E-5</v>
      </c>
      <c r="Z109" s="152">
        <f t="shared" si="19"/>
        <v>0</v>
      </c>
      <c r="AA109" s="153">
        <f t="shared" si="20"/>
        <v>0</v>
      </c>
      <c r="AB109" s="170"/>
      <c r="AC109" s="155">
        <f t="array" ref="AC109">IFERROR(AVERAGE(IF(H109:K109&gt;1,H109:K109)),0)</f>
        <v>0</v>
      </c>
      <c r="AD109" s="156">
        <f t="array" ref="AD109">AC109+(COUNTIFS($AC$63:$AC109,AC109)-1)*0.00001</f>
        <v>3.9000000000000005E-4</v>
      </c>
      <c r="AE109" s="157">
        <f t="shared" si="21"/>
        <v>3.0000000000000004E-5</v>
      </c>
      <c r="AF109" s="152">
        <f t="shared" si="22"/>
        <v>0</v>
      </c>
      <c r="AG109" s="153">
        <f t="shared" si="23"/>
        <v>0</v>
      </c>
      <c r="AH109" s="133"/>
    </row>
    <row r="110" spans="1:34" ht="15" customHeight="1" x14ac:dyDescent="0.25">
      <c r="A110" s="25">
        <v>48</v>
      </c>
      <c r="B110" s="67">
        <f t="array" ref="B110">INDEX(CV2SF,$A110,1)</f>
        <v>0</v>
      </c>
      <c r="C110" s="116"/>
      <c r="D110" s="116"/>
      <c r="E110" s="116"/>
      <c r="F110" s="116"/>
      <c r="G110" s="117">
        <f t="shared" si="12"/>
        <v>4.7000000000000004E-4</v>
      </c>
      <c r="H110" s="116"/>
      <c r="I110" s="116"/>
      <c r="J110" s="116"/>
      <c r="K110" s="116"/>
      <c r="L110" s="117">
        <f t="shared" si="13"/>
        <v>4.0000000000000002E-4</v>
      </c>
      <c r="M110" s="118"/>
      <c r="N110" s="145">
        <f t="shared" si="14"/>
        <v>0</v>
      </c>
      <c r="O110" s="146">
        <f t="shared" si="15"/>
        <v>2.0000000000000002E-5</v>
      </c>
      <c r="P110" s="147">
        <f t="shared" si="16"/>
        <v>0</v>
      </c>
      <c r="Q110" s="146">
        <f t="shared" si="17"/>
        <v>2.0000000000000002E-5</v>
      </c>
      <c r="R110" s="128"/>
      <c r="S110" s="128"/>
      <c r="T110" s="128"/>
      <c r="U110" s="128"/>
      <c r="V110" s="148">
        <f>ROWS($B$63:B110)</f>
        <v>48</v>
      </c>
      <c r="W110" s="149">
        <f t="array" ref="W110">IFERROR(AVERAGE(IF(C110:F110&gt;1,C110:F110)),0)</f>
        <v>0</v>
      </c>
      <c r="X110" s="150">
        <f t="array" ref="X110">W110+(COUNTIFS($W$63:$W110,W110)-1)*0.00001</f>
        <v>4.7000000000000004E-4</v>
      </c>
      <c r="Y110" s="151">
        <f t="shared" si="18"/>
        <v>2.0000000000000002E-5</v>
      </c>
      <c r="Z110" s="152">
        <f t="shared" si="19"/>
        <v>0</v>
      </c>
      <c r="AA110" s="153">
        <f t="shared" si="20"/>
        <v>0</v>
      </c>
      <c r="AB110" s="170"/>
      <c r="AC110" s="155">
        <f t="array" ref="AC110">IFERROR(AVERAGE(IF(H110:K110&gt;1,H110:K110)),0)</f>
        <v>0</v>
      </c>
      <c r="AD110" s="156">
        <f t="array" ref="AD110">AC110+(COUNTIFS($AC$63:$AC110,AC110)-1)*0.00001</f>
        <v>4.0000000000000002E-4</v>
      </c>
      <c r="AE110" s="157">
        <f t="shared" si="21"/>
        <v>2.0000000000000002E-5</v>
      </c>
      <c r="AF110" s="152">
        <f t="shared" si="22"/>
        <v>0</v>
      </c>
      <c r="AG110" s="153">
        <f t="shared" si="23"/>
        <v>0</v>
      </c>
      <c r="AH110" s="133"/>
    </row>
    <row r="111" spans="1:34" ht="15" customHeight="1" x14ac:dyDescent="0.25">
      <c r="A111" s="25">
        <v>49</v>
      </c>
      <c r="B111" s="67">
        <f t="array" ref="B111">INDEX(CV2SF,$A111,1)</f>
        <v>0</v>
      </c>
      <c r="C111" s="116"/>
      <c r="D111" s="116"/>
      <c r="E111" s="116"/>
      <c r="F111" s="119"/>
      <c r="G111" s="117">
        <f t="shared" si="12"/>
        <v>4.8000000000000007E-4</v>
      </c>
      <c r="H111" s="116"/>
      <c r="I111" s="116"/>
      <c r="J111" s="116"/>
      <c r="K111" s="116"/>
      <c r="L111" s="117">
        <f t="shared" si="13"/>
        <v>4.1000000000000005E-4</v>
      </c>
      <c r="M111" s="118"/>
      <c r="N111" s="145">
        <f t="shared" si="14"/>
        <v>0</v>
      </c>
      <c r="O111" s="146">
        <f t="shared" si="15"/>
        <v>1.0000000000000001E-5</v>
      </c>
      <c r="P111" s="147">
        <f t="shared" si="16"/>
        <v>0</v>
      </c>
      <c r="Q111" s="146">
        <f t="shared" si="17"/>
        <v>1.0000000000000001E-5</v>
      </c>
      <c r="R111" s="128"/>
      <c r="S111" s="128"/>
      <c r="T111" s="128"/>
      <c r="U111" s="128"/>
      <c r="V111" s="148">
        <f>ROWS($B$63:B111)</f>
        <v>49</v>
      </c>
      <c r="W111" s="149">
        <f t="array" ref="W111">IFERROR(AVERAGE(IF(C111:F111&gt;1,C111:F111)),0)</f>
        <v>0</v>
      </c>
      <c r="X111" s="150">
        <f t="array" ref="X111">W111+(COUNTIFS($W$63:$W111,W111)-1)*0.00001</f>
        <v>4.8000000000000007E-4</v>
      </c>
      <c r="Y111" s="151">
        <f t="shared" si="18"/>
        <v>1.0000000000000001E-5</v>
      </c>
      <c r="Z111" s="152">
        <f t="shared" si="19"/>
        <v>0</v>
      </c>
      <c r="AA111" s="153">
        <f t="shared" si="20"/>
        <v>0</v>
      </c>
      <c r="AB111" s="170"/>
      <c r="AC111" s="155">
        <f t="array" ref="AC111">IFERROR(AVERAGE(IF(H111:K111&gt;1,H111:K111)),0)</f>
        <v>0</v>
      </c>
      <c r="AD111" s="156">
        <f t="array" ref="AD111">AC111+(COUNTIFS($AC$63:$AC111,AC111)-1)*0.00001</f>
        <v>4.1000000000000005E-4</v>
      </c>
      <c r="AE111" s="157">
        <f t="shared" si="21"/>
        <v>1.0000000000000001E-5</v>
      </c>
      <c r="AF111" s="152">
        <f t="shared" si="22"/>
        <v>0</v>
      </c>
      <c r="AG111" s="153">
        <f t="shared" si="23"/>
        <v>0</v>
      </c>
      <c r="AH111" s="133"/>
    </row>
    <row r="112" spans="1:34" ht="15" customHeight="1" x14ac:dyDescent="0.25">
      <c r="A112" s="25">
        <v>50</v>
      </c>
      <c r="B112" s="67">
        <f t="array" ref="B112">INDEX(CV2SF,$A112,1)</f>
        <v>0</v>
      </c>
      <c r="C112" s="116"/>
      <c r="D112" s="116"/>
      <c r="E112" s="116"/>
      <c r="F112" s="116"/>
      <c r="G112" s="117">
        <f t="shared" si="12"/>
        <v>4.9000000000000009E-4</v>
      </c>
      <c r="H112" s="116"/>
      <c r="I112" s="116"/>
      <c r="J112" s="116"/>
      <c r="K112" s="116"/>
      <c r="L112" s="117">
        <f t="shared" si="13"/>
        <v>4.2000000000000002E-4</v>
      </c>
      <c r="M112" s="118"/>
      <c r="N112" s="145">
        <f t="shared" si="14"/>
        <v>0</v>
      </c>
      <c r="O112" s="146">
        <f t="shared" si="15"/>
        <v>0</v>
      </c>
      <c r="P112" s="147">
        <f t="shared" si="16"/>
        <v>0</v>
      </c>
      <c r="Q112" s="146">
        <f t="shared" si="17"/>
        <v>0</v>
      </c>
      <c r="R112" s="128"/>
      <c r="S112" s="128"/>
      <c r="T112" s="128"/>
      <c r="U112" s="128"/>
      <c r="V112" s="148">
        <f>ROWS($B$63:B112)</f>
        <v>50</v>
      </c>
      <c r="W112" s="149">
        <f t="array" ref="W112">IFERROR(AVERAGE(IF(C112:F112&gt;1,C112:F112)),0)</f>
        <v>0</v>
      </c>
      <c r="X112" s="150">
        <f t="array" ref="X112">W112+(COUNTIFS($W$63:$W112,W112)-1)*0.00001</f>
        <v>4.9000000000000009E-4</v>
      </c>
      <c r="Y112" s="151">
        <f t="shared" si="18"/>
        <v>0</v>
      </c>
      <c r="Z112" s="152">
        <f t="shared" si="19"/>
        <v>0</v>
      </c>
      <c r="AA112" s="153">
        <f t="shared" si="20"/>
        <v>0</v>
      </c>
      <c r="AB112" s="170"/>
      <c r="AC112" s="155">
        <f t="array" ref="AC112">IFERROR(AVERAGE(IF(H112:K112&gt;1,H112:K112)),0)</f>
        <v>0</v>
      </c>
      <c r="AD112" s="156">
        <f t="array" ref="AD112">AC112+(COUNTIFS($AC$63:$AC112,AC112)-1)*0.00001</f>
        <v>4.2000000000000002E-4</v>
      </c>
      <c r="AE112" s="157">
        <f t="shared" si="21"/>
        <v>0</v>
      </c>
      <c r="AF112" s="152">
        <f t="shared" si="22"/>
        <v>0</v>
      </c>
      <c r="AG112" s="153">
        <f t="shared" si="23"/>
        <v>0</v>
      </c>
      <c r="AH112" s="133"/>
    </row>
    <row r="113" spans="1:34" ht="15" customHeight="1" x14ac:dyDescent="0.25">
      <c r="A113" s="2"/>
      <c r="B113" s="2"/>
      <c r="C113" s="118"/>
      <c r="D113" s="118"/>
      <c r="E113" s="118"/>
      <c r="F113" s="52"/>
      <c r="G113" s="103"/>
      <c r="H113" s="118"/>
      <c r="I113" s="118"/>
      <c r="J113" s="118"/>
      <c r="K113" s="52"/>
      <c r="L113" s="103"/>
      <c r="M113" s="2"/>
      <c r="N113" s="160" t="s">
        <v>350</v>
      </c>
      <c r="O113" s="161" t="str">
        <f>'ANVA-MDS'!H69</f>
        <v>ns</v>
      </c>
      <c r="P113" s="160" t="s">
        <v>350</v>
      </c>
      <c r="Q113" s="161" t="str">
        <f>'ANVA-MDS'!BT69</f>
        <v>***</v>
      </c>
      <c r="R113" s="128"/>
      <c r="S113" s="128"/>
      <c r="T113" s="128"/>
      <c r="U113" s="128"/>
      <c r="V113" s="154"/>
      <c r="W113" s="154"/>
      <c r="X113" s="171"/>
      <c r="Y113" s="154"/>
      <c r="Z113" s="154"/>
      <c r="AA113" s="154"/>
      <c r="AB113" s="154"/>
      <c r="AC113" s="154"/>
      <c r="AD113" s="154"/>
      <c r="AE113" s="154"/>
      <c r="AF113" s="154"/>
      <c r="AG113" s="154"/>
      <c r="AH113" s="128"/>
    </row>
    <row r="114" spans="1:34" ht="15" customHeight="1" x14ac:dyDescent="0.25">
      <c r="A114" s="2"/>
      <c r="B114" s="2"/>
      <c r="C114" s="118"/>
      <c r="D114" s="118"/>
      <c r="E114" s="118"/>
      <c r="F114" s="34"/>
      <c r="G114" s="103"/>
      <c r="H114" s="118"/>
      <c r="I114" s="118"/>
      <c r="J114" s="118"/>
      <c r="K114" s="34"/>
      <c r="L114" s="103"/>
      <c r="M114" s="2"/>
      <c r="N114" s="160" t="s">
        <v>351</v>
      </c>
      <c r="O114" s="165" t="str">
        <f>'ANVA-MDS'!B76</f>
        <v>sd</v>
      </c>
      <c r="P114" s="160" t="s">
        <v>351</v>
      </c>
      <c r="Q114" s="165">
        <f>'ANVA-MDS'!BN76</f>
        <v>0.16198099586886425</v>
      </c>
      <c r="R114" s="128"/>
      <c r="S114" s="128"/>
      <c r="T114" s="128"/>
      <c r="U114" s="128"/>
      <c r="V114" s="154"/>
      <c r="W114" s="154"/>
      <c r="X114" s="171"/>
      <c r="Y114" s="154"/>
      <c r="Z114" s="154"/>
      <c r="AA114" s="154"/>
      <c r="AB114" s="154"/>
      <c r="AC114" s="154"/>
      <c r="AD114" s="154"/>
      <c r="AE114" s="154"/>
      <c r="AF114" s="154"/>
      <c r="AG114" s="154"/>
      <c r="AH114" s="128"/>
    </row>
    <row r="115" spans="1:34" ht="15" customHeight="1" x14ac:dyDescent="0.25">
      <c r="A115" s="2"/>
      <c r="B115" s="2"/>
      <c r="C115" s="15"/>
      <c r="D115" s="15"/>
      <c r="E115" s="15"/>
      <c r="F115" s="34"/>
      <c r="G115" s="103"/>
      <c r="H115" s="15"/>
      <c r="I115" s="34"/>
      <c r="J115" s="34"/>
      <c r="K115" s="34"/>
      <c r="L115" s="103"/>
      <c r="M115" s="2"/>
      <c r="N115" s="133"/>
      <c r="O115" s="172"/>
      <c r="P115" s="133"/>
      <c r="Q115" s="172"/>
      <c r="R115" s="128"/>
      <c r="S115" s="128"/>
      <c r="T115" s="128"/>
      <c r="U115" s="128"/>
      <c r="V115" s="154"/>
      <c r="W115" s="154"/>
      <c r="X115" s="154"/>
      <c r="Y115" s="154"/>
      <c r="Z115" s="154"/>
      <c r="AA115" s="154"/>
      <c r="AB115" s="154"/>
      <c r="AC115" s="154"/>
      <c r="AD115" s="154"/>
      <c r="AE115" s="154"/>
      <c r="AF115" s="154"/>
      <c r="AG115" s="154"/>
      <c r="AH115" s="128"/>
    </row>
    <row r="116" spans="1:34" ht="15" customHeight="1" x14ac:dyDescent="0.25">
      <c r="A116" s="2"/>
      <c r="B116" s="2"/>
      <c r="C116" s="34"/>
      <c r="D116" s="34"/>
      <c r="E116" s="34"/>
      <c r="F116" s="34"/>
      <c r="G116" s="103"/>
      <c r="H116" s="34"/>
      <c r="I116" s="34"/>
      <c r="J116" s="34"/>
      <c r="K116" s="34"/>
      <c r="L116" s="103"/>
      <c r="M116" s="2"/>
      <c r="N116" s="135" t="s">
        <v>244</v>
      </c>
      <c r="O116" s="172"/>
      <c r="P116" s="133"/>
      <c r="Q116" s="172"/>
      <c r="R116" s="128"/>
      <c r="S116" s="128"/>
      <c r="T116" s="128"/>
      <c r="U116" s="128"/>
      <c r="V116" s="154"/>
      <c r="W116" s="154"/>
      <c r="X116" s="154"/>
      <c r="Y116" s="154"/>
      <c r="Z116" s="154"/>
      <c r="AA116" s="154"/>
      <c r="AB116" s="154"/>
      <c r="AC116" s="154"/>
      <c r="AD116" s="154"/>
      <c r="AE116" s="154"/>
      <c r="AF116" s="154"/>
      <c r="AG116" s="154"/>
      <c r="AH116" s="128"/>
    </row>
    <row r="117" spans="1:34" ht="15" customHeight="1" x14ac:dyDescent="0.25">
      <c r="A117" s="2"/>
      <c r="B117" s="2"/>
      <c r="C117" s="78" t="str">
        <f>Fechas!$C$114</f>
        <v>3º ÉPOCA: CICLOS CORTOS E INTERMEDIOS SIN FUNG.</v>
      </c>
      <c r="D117" s="44"/>
      <c r="E117" s="44"/>
      <c r="F117" s="44"/>
      <c r="G117" s="46"/>
      <c r="H117" s="79" t="str">
        <f>Fechas!$K$114</f>
        <v>3º ÉPOCA: CICLOS CORTOS E INTERMEDIOS CON FUNG.</v>
      </c>
      <c r="I117" s="48"/>
      <c r="J117" s="48"/>
      <c r="K117" s="48"/>
      <c r="L117" s="50"/>
      <c r="M117" s="2"/>
      <c r="N117" s="173" t="str">
        <f>C117</f>
        <v>3º ÉPOCA: CICLOS CORTOS E INTERMEDIOS SIN FUNG.</v>
      </c>
      <c r="O117" s="174"/>
      <c r="P117" s="175" t="str">
        <f>H117</f>
        <v>3º ÉPOCA: CICLOS CORTOS E INTERMEDIOS CON FUNG.</v>
      </c>
      <c r="Q117" s="176"/>
      <c r="R117" s="128"/>
      <c r="S117" s="128"/>
      <c r="T117" s="128"/>
      <c r="U117" s="128"/>
      <c r="V117" s="154"/>
      <c r="W117" s="154"/>
      <c r="X117" s="154"/>
      <c r="Y117" s="154"/>
      <c r="Z117" s="154"/>
      <c r="AA117" s="154"/>
      <c r="AB117" s="154"/>
      <c r="AC117" s="154"/>
      <c r="AD117" s="154"/>
      <c r="AE117" s="154"/>
      <c r="AF117" s="154"/>
      <c r="AG117" s="154"/>
      <c r="AH117" s="128"/>
    </row>
    <row r="118" spans="1:34" ht="15" customHeight="1" x14ac:dyDescent="0.25">
      <c r="A118" s="2"/>
      <c r="B118" s="106"/>
      <c r="C118" s="107" t="s">
        <v>245</v>
      </c>
      <c r="D118" s="108"/>
      <c r="E118" s="109"/>
      <c r="F118" s="109"/>
      <c r="G118" s="110"/>
      <c r="H118" s="111" t="s">
        <v>245</v>
      </c>
      <c r="I118" s="109"/>
      <c r="J118" s="109"/>
      <c r="K118" s="109"/>
      <c r="L118" s="112"/>
      <c r="M118" s="2"/>
      <c r="N118" s="140" t="s">
        <v>245</v>
      </c>
      <c r="O118" s="133"/>
      <c r="P118" s="141" t="s">
        <v>245</v>
      </c>
      <c r="Q118" s="142"/>
      <c r="R118" s="128"/>
      <c r="S118" s="128"/>
      <c r="T118" s="128"/>
      <c r="U118" s="128"/>
      <c r="V118" s="154"/>
      <c r="W118" s="154"/>
      <c r="X118" s="154"/>
      <c r="Y118" s="154"/>
      <c r="Z118" s="154"/>
      <c r="AA118" s="154"/>
      <c r="AB118" s="154"/>
      <c r="AC118" s="154"/>
      <c r="AD118" s="154"/>
      <c r="AE118" s="154"/>
      <c r="AF118" s="154"/>
      <c r="AG118" s="154"/>
      <c r="AH118" s="128"/>
    </row>
    <row r="119" spans="1:34" ht="15" customHeight="1" x14ac:dyDescent="0.25">
      <c r="A119" s="2"/>
      <c r="B119" s="66" t="s">
        <v>108</v>
      </c>
      <c r="C119" s="113" t="s">
        <v>246</v>
      </c>
      <c r="D119" s="113" t="s">
        <v>247</v>
      </c>
      <c r="E119" s="113" t="s">
        <v>248</v>
      </c>
      <c r="F119" s="113" t="s">
        <v>249</v>
      </c>
      <c r="G119" s="114" t="s">
        <v>250</v>
      </c>
      <c r="H119" s="113" t="s">
        <v>246</v>
      </c>
      <c r="I119" s="113" t="s">
        <v>247</v>
      </c>
      <c r="J119" s="113" t="s">
        <v>248</v>
      </c>
      <c r="K119" s="113" t="s">
        <v>249</v>
      </c>
      <c r="L119" s="114" t="s">
        <v>250</v>
      </c>
      <c r="M119" s="2"/>
      <c r="N119" s="143" t="s">
        <v>108</v>
      </c>
      <c r="O119" s="144" t="s">
        <v>250</v>
      </c>
      <c r="P119" s="143" t="s">
        <v>108</v>
      </c>
      <c r="Q119" s="144" t="s">
        <v>250</v>
      </c>
      <c r="R119" s="128"/>
      <c r="S119" s="128"/>
      <c r="T119" s="128"/>
      <c r="U119" s="128"/>
      <c r="V119" s="154"/>
      <c r="W119" s="154"/>
      <c r="X119" s="154"/>
      <c r="Y119" s="154"/>
      <c r="Z119" s="154"/>
      <c r="AA119" s="154"/>
      <c r="AB119" s="154"/>
      <c r="AC119" s="154"/>
      <c r="AD119" s="154"/>
      <c r="AE119" s="154"/>
      <c r="AF119" s="154"/>
      <c r="AG119" s="154"/>
      <c r="AH119" s="128"/>
    </row>
    <row r="120" spans="1:34" ht="15" customHeight="1" x14ac:dyDescent="0.25">
      <c r="A120" s="25">
        <v>1</v>
      </c>
      <c r="B120" s="67" t="str">
        <f t="array" ref="B120">INDEX(CV3SF,$A120,1)</f>
        <v>Buck Bravio</v>
      </c>
      <c r="C120" s="125"/>
      <c r="D120" s="125"/>
      <c r="E120" s="125"/>
      <c r="F120" s="116"/>
      <c r="G120" s="117">
        <f t="shared" ref="G120:G169" si="24">X120</f>
        <v>0</v>
      </c>
      <c r="H120" s="343">
        <v>1163.2280701754387</v>
      </c>
      <c r="I120" s="343">
        <v>1224.0994152046783</v>
      </c>
      <c r="J120" s="343">
        <v>1354.8538011695907</v>
      </c>
      <c r="K120" s="116"/>
      <c r="L120" s="117">
        <f t="shared" ref="L120:L169" si="25">AD120</f>
        <v>1247.3937621832358</v>
      </c>
      <c r="M120" s="118"/>
      <c r="N120" s="145" t="str">
        <f t="shared" ref="N120:N169" si="26">AA120</f>
        <v>Buck Bravio</v>
      </c>
      <c r="O120" s="146">
        <f t="shared" ref="O120:O169" si="27">Y120</f>
        <v>4.9000000000000009E-4</v>
      </c>
      <c r="P120" s="147" t="str">
        <f t="shared" ref="P120:P169" si="28">AG120</f>
        <v xml:space="preserve"> PEHUEN</v>
      </c>
      <c r="Q120" s="146">
        <f t="shared" ref="Q120:Q169" si="29">AE120</f>
        <v>3144.0740740740735</v>
      </c>
      <c r="R120" s="128"/>
      <c r="S120" s="128"/>
      <c r="T120" s="128"/>
      <c r="U120" s="128"/>
      <c r="V120" s="148">
        <f>ROWS($B$120:B120)</f>
        <v>1</v>
      </c>
      <c r="W120" s="149">
        <f t="array" ref="W120">IFERROR(AVERAGE(IF(C120:F120&gt;1,C120:F120)),0)</f>
        <v>0</v>
      </c>
      <c r="X120" s="150">
        <f t="array" ref="X120">W120+(COUNTIFS($W$120:$W120,W120)-1)*0.00001</f>
        <v>0</v>
      </c>
      <c r="Y120" s="151">
        <f>LARGE($X$120:$X$169,V120)</f>
        <v>4.9000000000000009E-4</v>
      </c>
      <c r="Z120" s="152">
        <f>IF(Y120&lt;1,0,MATCH(Y120,$X$120:$X$169,0))</f>
        <v>0</v>
      </c>
      <c r="AA120" s="153" t="str">
        <f>INDEX($B$120:$B$169,Z120,1)</f>
        <v>Buck Bravio</v>
      </c>
      <c r="AB120" s="154"/>
      <c r="AC120" s="155">
        <f t="array" ref="AC120">IFERROR(AVERAGE(IF(H120:K120&gt;1,H120:K120)),0)</f>
        <v>1247.3937621832358</v>
      </c>
      <c r="AD120" s="156">
        <f t="array" ref="AD120">AC120+(COUNTIFS($AC$120:$AC120,AC120)-1)*0.00001</f>
        <v>1247.3937621832358</v>
      </c>
      <c r="AE120" s="157">
        <f>LARGE($AD$120:$AD$169,V120)</f>
        <v>3144.0740740740735</v>
      </c>
      <c r="AF120" s="152">
        <f>IF(AE120&lt;1,0,MATCH(AE120,$AD$120:$AD$169,0))</f>
        <v>7</v>
      </c>
      <c r="AG120" s="153" t="str">
        <f>INDEX($B$120:$B$169,AF120,1)</f>
        <v xml:space="preserve"> PEHUEN</v>
      </c>
      <c r="AH120" s="128"/>
    </row>
    <row r="121" spans="1:34" ht="15" customHeight="1" x14ac:dyDescent="0.25">
      <c r="A121" s="25">
        <v>2</v>
      </c>
      <c r="B121" s="67" t="str">
        <f t="array" ref="B121">INDEX(CV3SF,$A121,1)</f>
        <v xml:space="preserve"> ÑANDUBAY</v>
      </c>
      <c r="C121" s="125"/>
      <c r="D121" s="125"/>
      <c r="E121" s="125"/>
      <c r="F121" s="116"/>
      <c r="G121" s="117">
        <f t="shared" si="24"/>
        <v>1.0000000000000001E-5</v>
      </c>
      <c r="H121" s="343">
        <v>2207.4795321637425</v>
      </c>
      <c r="I121" s="343">
        <v>3299.7660818713452</v>
      </c>
      <c r="J121" s="343">
        <v>2572.2105263157896</v>
      </c>
      <c r="K121" s="116"/>
      <c r="L121" s="117">
        <f t="shared" si="25"/>
        <v>2693.1520467836258</v>
      </c>
      <c r="M121" s="118"/>
      <c r="N121" s="145" t="str">
        <f t="shared" si="26"/>
        <v xml:space="preserve"> ÑANDUBAY</v>
      </c>
      <c r="O121" s="146">
        <f t="shared" si="27"/>
        <v>4.8000000000000007E-4</v>
      </c>
      <c r="P121" s="147" t="str">
        <f t="shared" si="28"/>
        <v>Klein Liebre</v>
      </c>
      <c r="Q121" s="146">
        <f t="shared" si="29"/>
        <v>3035.2846003898635</v>
      </c>
      <c r="R121" s="128"/>
      <c r="S121" s="128"/>
      <c r="T121" s="128"/>
      <c r="U121" s="128"/>
      <c r="V121" s="148">
        <f>ROWS($B$120:B121)</f>
        <v>2</v>
      </c>
      <c r="W121" s="149">
        <f t="array" ref="W121">IFERROR(AVERAGE(IF(C121:F121&gt;1,C121:F121)),0)</f>
        <v>0</v>
      </c>
      <c r="X121" s="150">
        <f t="array" ref="X121">W121+(COUNTIFS($W$120:$W121,W121)-1)*0.00001</f>
        <v>1.0000000000000001E-5</v>
      </c>
      <c r="Y121" s="151">
        <f t="shared" ref="Y121:Y169" si="30">LARGE($X$120:$X$169,V121)</f>
        <v>4.8000000000000007E-4</v>
      </c>
      <c r="Z121" s="152">
        <f t="shared" ref="Z121:Z169" si="31">IF(Y121&lt;1,0,MATCH(Y121,$X$120:$X$169,0))</f>
        <v>0</v>
      </c>
      <c r="AA121" s="153" t="str">
        <f t="shared" ref="AA121:AA169" si="32">INDEX($B$120:$B$169,Z121,1)</f>
        <v xml:space="preserve"> ÑANDUBAY</v>
      </c>
      <c r="AB121" s="154"/>
      <c r="AC121" s="155">
        <f t="array" ref="AC121">IFERROR(AVERAGE(IF(H121:K121&gt;1,H121:K121)),0)</f>
        <v>2693.1520467836258</v>
      </c>
      <c r="AD121" s="156">
        <f t="array" ref="AD121">AC121+(COUNTIFS($AC$120:$AC121,AC121)-1)*0.00001</f>
        <v>2693.1520467836258</v>
      </c>
      <c r="AE121" s="157">
        <f t="shared" ref="AE121:AE169" si="33">LARGE($AD$120:$AD$169,V121)</f>
        <v>3035.2846003898635</v>
      </c>
      <c r="AF121" s="152">
        <f t="shared" ref="AF121:AF169" si="34">IF(AE121&lt;1,0,MATCH(AE121,$AD$120:$AD$169,0))</f>
        <v>9</v>
      </c>
      <c r="AG121" s="153" t="str">
        <f t="shared" ref="AG121:AG169" si="35">INDEX($B$120:$B$169,AF121,1)</f>
        <v>Klein Liebre</v>
      </c>
      <c r="AH121" s="128"/>
    </row>
    <row r="122" spans="1:34" ht="15" customHeight="1" x14ac:dyDescent="0.25">
      <c r="A122" s="25">
        <v>3</v>
      </c>
      <c r="B122" s="67" t="str">
        <f t="array" ref="B122">INDEX(CV3SF,$A122,1)</f>
        <v>ACA 603</v>
      </c>
      <c r="C122" s="125"/>
      <c r="D122" s="125"/>
      <c r="E122" s="125"/>
      <c r="F122" s="116"/>
      <c r="G122" s="117">
        <f t="shared" si="24"/>
        <v>2.0000000000000002E-5</v>
      </c>
      <c r="H122" s="343">
        <v>2791.5789473684204</v>
      </c>
      <c r="I122" s="343">
        <v>2013.3333333333333</v>
      </c>
      <c r="J122" s="343">
        <v>2728.4327485380113</v>
      </c>
      <c r="K122" s="116"/>
      <c r="L122" s="117">
        <f t="shared" si="25"/>
        <v>2511.1150097465884</v>
      </c>
      <c r="M122" s="118"/>
      <c r="N122" s="145" t="str">
        <f t="shared" si="26"/>
        <v>ACA 603</v>
      </c>
      <c r="O122" s="146">
        <f t="shared" si="27"/>
        <v>4.7000000000000004E-4</v>
      </c>
      <c r="P122" s="147" t="str">
        <f t="shared" si="28"/>
        <v>SY 211</v>
      </c>
      <c r="Q122" s="146">
        <f t="shared" si="29"/>
        <v>2997.6101364522419</v>
      </c>
      <c r="R122" s="128"/>
      <c r="S122" s="128"/>
      <c r="T122" s="128"/>
      <c r="U122" s="128"/>
      <c r="V122" s="148">
        <f>ROWS($B$120:B122)</f>
        <v>3</v>
      </c>
      <c r="W122" s="149">
        <f t="array" ref="W122">IFERROR(AVERAGE(IF(C122:F122&gt;1,C122:F122)),0)</f>
        <v>0</v>
      </c>
      <c r="X122" s="150">
        <f t="array" ref="X122">W122+(COUNTIFS($W$120:$W122,W122)-1)*0.00001</f>
        <v>2.0000000000000002E-5</v>
      </c>
      <c r="Y122" s="151">
        <f t="shared" si="30"/>
        <v>4.7000000000000004E-4</v>
      </c>
      <c r="Z122" s="152">
        <f t="shared" si="31"/>
        <v>0</v>
      </c>
      <c r="AA122" s="153" t="str">
        <f t="shared" si="32"/>
        <v>ACA 603</v>
      </c>
      <c r="AB122" s="154"/>
      <c r="AC122" s="155">
        <f t="array" ref="AC122">IFERROR(AVERAGE(IF(H122:K122&gt;1,H122:K122)),0)</f>
        <v>2511.1150097465884</v>
      </c>
      <c r="AD122" s="156">
        <f t="array" ref="AD122">AC122+(COUNTIFS($AC$120:$AC122,AC122)-1)*0.00001</f>
        <v>2511.1150097465884</v>
      </c>
      <c r="AE122" s="157">
        <f t="shared" si="33"/>
        <v>2997.6101364522419</v>
      </c>
      <c r="AF122" s="152">
        <f t="shared" si="34"/>
        <v>12</v>
      </c>
      <c r="AG122" s="153" t="str">
        <f t="shared" si="35"/>
        <v>SY 211</v>
      </c>
      <c r="AH122" s="128"/>
    </row>
    <row r="123" spans="1:34" ht="15" customHeight="1" x14ac:dyDescent="0.25">
      <c r="A123" s="25">
        <v>4</v>
      </c>
      <c r="B123" s="67" t="str">
        <f t="array" ref="B123">INDEX(CV3SF,$A123,1)</f>
        <v>Buck Camba</v>
      </c>
      <c r="C123" s="125"/>
      <c r="D123" s="125"/>
      <c r="E123" s="125"/>
      <c r="F123" s="116"/>
      <c r="G123" s="117">
        <f t="shared" si="24"/>
        <v>3.0000000000000004E-5</v>
      </c>
      <c r="H123" s="343">
        <v>1771</v>
      </c>
      <c r="I123" s="343">
        <v>1375.1169590643274</v>
      </c>
      <c r="J123" s="343">
        <v>1581.3333333333333</v>
      </c>
      <c r="K123" s="116"/>
      <c r="L123" s="117">
        <f t="shared" si="25"/>
        <v>1575.8167641325535</v>
      </c>
      <c r="M123" s="118"/>
      <c r="N123" s="145" t="str">
        <f t="shared" si="26"/>
        <v>Buck Camba</v>
      </c>
      <c r="O123" s="146">
        <f t="shared" si="27"/>
        <v>4.6000000000000001E-4</v>
      </c>
      <c r="P123" s="147" t="str">
        <f t="shared" si="28"/>
        <v>Klein Favorito II</v>
      </c>
      <c r="Q123" s="146">
        <f t="shared" si="29"/>
        <v>2753.8635477582848</v>
      </c>
      <c r="R123" s="128"/>
      <c r="S123" s="128"/>
      <c r="T123" s="128"/>
      <c r="U123" s="128"/>
      <c r="V123" s="148">
        <f>ROWS($B$120:B123)</f>
        <v>4</v>
      </c>
      <c r="W123" s="149">
        <f t="array" ref="W123">IFERROR(AVERAGE(IF(C123:F123&gt;1,C123:F123)),0)</f>
        <v>0</v>
      </c>
      <c r="X123" s="150">
        <f t="array" ref="X123">W123+(COUNTIFS($W$120:$W123,W123)-1)*0.00001</f>
        <v>3.0000000000000004E-5</v>
      </c>
      <c r="Y123" s="151">
        <f t="shared" si="30"/>
        <v>4.6000000000000001E-4</v>
      </c>
      <c r="Z123" s="152">
        <f t="shared" si="31"/>
        <v>0</v>
      </c>
      <c r="AA123" s="153" t="str">
        <f t="shared" si="32"/>
        <v>Buck Camba</v>
      </c>
      <c r="AB123" s="154"/>
      <c r="AC123" s="155">
        <f t="array" ref="AC123">IFERROR(AVERAGE(IF(H123:K123&gt;1,H123:K123)),0)</f>
        <v>1575.8167641325535</v>
      </c>
      <c r="AD123" s="156">
        <f t="array" ref="AD123">AC123+(COUNTIFS($AC$120:$AC123,AC123)-1)*0.00001</f>
        <v>1575.8167641325535</v>
      </c>
      <c r="AE123" s="157">
        <f t="shared" si="33"/>
        <v>2753.8635477582848</v>
      </c>
      <c r="AF123" s="152">
        <f t="shared" si="34"/>
        <v>8</v>
      </c>
      <c r="AG123" s="153" t="str">
        <f t="shared" si="35"/>
        <v>Klein Favorito II</v>
      </c>
      <c r="AH123" s="128"/>
    </row>
    <row r="124" spans="1:34" ht="15" customHeight="1" x14ac:dyDescent="0.25">
      <c r="A124" s="25">
        <v>5</v>
      </c>
      <c r="B124" s="67" t="str">
        <f t="array" ref="B124">INDEX(CV3SF,$A124,1)</f>
        <v>Buck Colihue</v>
      </c>
      <c r="C124" s="125"/>
      <c r="D124" s="125"/>
      <c r="E124" s="125"/>
      <c r="F124" s="116"/>
      <c r="G124" s="117">
        <f t="shared" si="24"/>
        <v>4.0000000000000003E-5</v>
      </c>
      <c r="H124" s="343">
        <v>2008.0701754385962</v>
      </c>
      <c r="I124" s="343">
        <v>1316.046783625731</v>
      </c>
      <c r="J124" s="343">
        <v>2055.2631578947367</v>
      </c>
      <c r="K124" s="116"/>
      <c r="L124" s="117">
        <f t="shared" si="25"/>
        <v>1793.1267056530214</v>
      </c>
      <c r="M124" s="118"/>
      <c r="N124" s="145" t="str">
        <f t="shared" si="26"/>
        <v>Buck Colihue</v>
      </c>
      <c r="O124" s="146">
        <f t="shared" si="27"/>
        <v>4.5000000000000004E-4</v>
      </c>
      <c r="P124" s="147" t="str">
        <f t="shared" si="28"/>
        <v xml:space="preserve"> ÑANDUBAY</v>
      </c>
      <c r="Q124" s="146">
        <f t="shared" si="29"/>
        <v>2693.1520467836258</v>
      </c>
      <c r="R124" s="128"/>
      <c r="S124" s="128"/>
      <c r="T124" s="128"/>
      <c r="U124" s="128"/>
      <c r="V124" s="148">
        <f>ROWS($B$120:B124)</f>
        <v>5</v>
      </c>
      <c r="W124" s="149">
        <f t="array" ref="W124">IFERROR(AVERAGE(IF(C124:F124&gt;1,C124:F124)),0)</f>
        <v>0</v>
      </c>
      <c r="X124" s="150">
        <f t="array" ref="X124">W124+(COUNTIFS($W$120:$W124,W124)-1)*0.00001</f>
        <v>4.0000000000000003E-5</v>
      </c>
      <c r="Y124" s="151">
        <f t="shared" si="30"/>
        <v>4.5000000000000004E-4</v>
      </c>
      <c r="Z124" s="152">
        <f t="shared" si="31"/>
        <v>0</v>
      </c>
      <c r="AA124" s="153" t="str">
        <f t="shared" si="32"/>
        <v>Buck Colihue</v>
      </c>
      <c r="AB124" s="154"/>
      <c r="AC124" s="155">
        <f t="array" ref="AC124">IFERROR(AVERAGE(IF(H124:K124&gt;1,H124:K124)),0)</f>
        <v>1793.1267056530214</v>
      </c>
      <c r="AD124" s="156">
        <f t="array" ref="AD124">AC124+(COUNTIFS($AC$120:$AC124,AC124)-1)*0.00001</f>
        <v>1793.1267056530214</v>
      </c>
      <c r="AE124" s="157">
        <f t="shared" si="33"/>
        <v>2693.1520467836258</v>
      </c>
      <c r="AF124" s="152">
        <f t="shared" si="34"/>
        <v>2</v>
      </c>
      <c r="AG124" s="153" t="str">
        <f t="shared" si="35"/>
        <v xml:space="preserve"> ÑANDUBAY</v>
      </c>
      <c r="AH124" s="128"/>
    </row>
    <row r="125" spans="1:34" ht="15" customHeight="1" x14ac:dyDescent="0.25">
      <c r="A125" s="25">
        <v>6</v>
      </c>
      <c r="B125" s="67" t="str">
        <f t="array" ref="B125">INDEX(CV3SF,$A125,1)</f>
        <v xml:space="preserve"> ALGARROBO</v>
      </c>
      <c r="C125" s="125"/>
      <c r="D125" s="125"/>
      <c r="E125" s="125"/>
      <c r="F125" s="116"/>
      <c r="G125" s="117">
        <f t="shared" si="24"/>
        <v>5.0000000000000002E-5</v>
      </c>
      <c r="H125" s="343">
        <v>961</v>
      </c>
      <c r="I125" s="343">
        <v>759.88304093567251</v>
      </c>
      <c r="J125" s="343">
        <v>1048.5380116959063</v>
      </c>
      <c r="K125" s="116"/>
      <c r="L125" s="117">
        <f t="shared" si="25"/>
        <v>923.14035087719287</v>
      </c>
      <c r="M125" s="118"/>
      <c r="N125" s="145" t="str">
        <f t="shared" si="26"/>
        <v xml:space="preserve"> ALGARROBO</v>
      </c>
      <c r="O125" s="146">
        <f t="shared" si="27"/>
        <v>4.4000000000000002E-4</v>
      </c>
      <c r="P125" s="147" t="str">
        <f t="shared" si="28"/>
        <v>ACA 603</v>
      </c>
      <c r="Q125" s="146">
        <f t="shared" si="29"/>
        <v>2511.1150097465884</v>
      </c>
      <c r="R125" s="128"/>
      <c r="S125" s="128"/>
      <c r="T125" s="128"/>
      <c r="U125" s="128"/>
      <c r="V125" s="148">
        <f>ROWS($B$120:B125)</f>
        <v>6</v>
      </c>
      <c r="W125" s="149">
        <f t="array" ref="W125">IFERROR(AVERAGE(IF(C125:F125&gt;1,C125:F125)),0)</f>
        <v>0</v>
      </c>
      <c r="X125" s="150">
        <f t="array" ref="X125">W125+(COUNTIFS($W$120:$W125,W125)-1)*0.00001</f>
        <v>5.0000000000000002E-5</v>
      </c>
      <c r="Y125" s="151">
        <f t="shared" si="30"/>
        <v>4.4000000000000002E-4</v>
      </c>
      <c r="Z125" s="152">
        <f t="shared" si="31"/>
        <v>0</v>
      </c>
      <c r="AA125" s="153" t="str">
        <f t="shared" si="32"/>
        <v xml:space="preserve"> ALGARROBO</v>
      </c>
      <c r="AB125" s="154"/>
      <c r="AC125" s="155">
        <f t="array" ref="AC125">IFERROR(AVERAGE(IF(H125:K125&gt;1,H125:K125)),0)</f>
        <v>923.14035087719287</v>
      </c>
      <c r="AD125" s="156">
        <f t="array" ref="AD125">AC125+(COUNTIFS($AC$120:$AC125,AC125)-1)*0.00001</f>
        <v>923.14035087719287</v>
      </c>
      <c r="AE125" s="157">
        <f t="shared" si="33"/>
        <v>2511.1150097465884</v>
      </c>
      <c r="AF125" s="152">
        <f t="shared" si="34"/>
        <v>3</v>
      </c>
      <c r="AG125" s="153" t="str">
        <f t="shared" si="35"/>
        <v>ACA 603</v>
      </c>
      <c r="AH125" s="128"/>
    </row>
    <row r="126" spans="1:34" ht="15" customHeight="1" x14ac:dyDescent="0.25">
      <c r="A126" s="25">
        <v>7</v>
      </c>
      <c r="B126" s="67" t="str">
        <f t="array" ref="B126">INDEX(CV3SF,$A126,1)</f>
        <v xml:space="preserve"> PEHUEN</v>
      </c>
      <c r="C126" s="125"/>
      <c r="D126" s="125"/>
      <c r="E126" s="125"/>
      <c r="F126" s="116"/>
      <c r="G126" s="117">
        <f t="shared" si="24"/>
        <v>6.0000000000000008E-5</v>
      </c>
      <c r="H126" s="343">
        <v>3618.7134502923973</v>
      </c>
      <c r="I126" s="343">
        <v>3151.8304093567249</v>
      </c>
      <c r="J126" s="343">
        <v>2661.6783625730991</v>
      </c>
      <c r="K126" s="116"/>
      <c r="L126" s="117">
        <f t="shared" si="25"/>
        <v>3144.0740740740735</v>
      </c>
      <c r="M126" s="118"/>
      <c r="N126" s="145" t="str">
        <f t="shared" si="26"/>
        <v xml:space="preserve"> PEHUEN</v>
      </c>
      <c r="O126" s="146">
        <f t="shared" si="27"/>
        <v>4.3000000000000004E-4</v>
      </c>
      <c r="P126" s="147" t="str">
        <f t="shared" si="28"/>
        <v>MS INTA 415</v>
      </c>
      <c r="Q126" s="146">
        <f t="shared" si="29"/>
        <v>2181.4230019493175</v>
      </c>
      <c r="R126" s="128"/>
      <c r="S126" s="128"/>
      <c r="T126" s="128"/>
      <c r="U126" s="128"/>
      <c r="V126" s="148">
        <f>ROWS($B$120:B126)</f>
        <v>7</v>
      </c>
      <c r="W126" s="149">
        <f t="array" ref="W126">IFERROR(AVERAGE(IF(C126:F126&gt;1,C126:F126)),0)</f>
        <v>0</v>
      </c>
      <c r="X126" s="150">
        <f t="array" ref="X126">W126+(COUNTIFS($W$120:$W126,W126)-1)*0.00001</f>
        <v>6.0000000000000008E-5</v>
      </c>
      <c r="Y126" s="151">
        <f t="shared" si="30"/>
        <v>4.3000000000000004E-4</v>
      </c>
      <c r="Z126" s="152">
        <f t="shared" si="31"/>
        <v>0</v>
      </c>
      <c r="AA126" s="153" t="str">
        <f t="shared" si="32"/>
        <v xml:space="preserve"> PEHUEN</v>
      </c>
      <c r="AB126" s="158"/>
      <c r="AC126" s="155">
        <f t="array" ref="AC126">IFERROR(AVERAGE(IF(H126:K126&gt;1,H126:K126)),0)</f>
        <v>3144.0740740740735</v>
      </c>
      <c r="AD126" s="156">
        <f t="array" ref="AD126">AC126+(COUNTIFS($AC$120:$AC126,AC126)-1)*0.00001</f>
        <v>3144.0740740740735</v>
      </c>
      <c r="AE126" s="157">
        <f t="shared" si="33"/>
        <v>2181.4230019493175</v>
      </c>
      <c r="AF126" s="152">
        <f t="shared" si="34"/>
        <v>10</v>
      </c>
      <c r="AG126" s="153" t="str">
        <f t="shared" si="35"/>
        <v>MS INTA 415</v>
      </c>
      <c r="AH126" s="133"/>
    </row>
    <row r="127" spans="1:34" ht="15" customHeight="1" x14ac:dyDescent="0.25">
      <c r="A127" s="25">
        <v>8</v>
      </c>
      <c r="B127" s="67" t="str">
        <f t="array" ref="B127">INDEX(CV3SF,$A127,1)</f>
        <v>Klein Favorito II</v>
      </c>
      <c r="C127" s="125"/>
      <c r="D127" s="125"/>
      <c r="E127" s="125"/>
      <c r="F127" s="116"/>
      <c r="G127" s="117">
        <f t="shared" si="24"/>
        <v>7.0000000000000007E-5</v>
      </c>
      <c r="H127" s="343">
        <v>2930.2456140350878</v>
      </c>
      <c r="I127" s="343">
        <v>3008.8187134502923</v>
      </c>
      <c r="J127" s="343">
        <v>2322.5263157894738</v>
      </c>
      <c r="K127" s="116"/>
      <c r="L127" s="117">
        <f t="shared" si="25"/>
        <v>2753.8635477582848</v>
      </c>
      <c r="M127" s="118"/>
      <c r="N127" s="145" t="str">
        <f t="shared" si="26"/>
        <v>Klein Favorito II</v>
      </c>
      <c r="O127" s="146">
        <f t="shared" si="27"/>
        <v>4.2000000000000002E-4</v>
      </c>
      <c r="P127" s="147" t="str">
        <f t="shared" si="28"/>
        <v>SY 200</v>
      </c>
      <c r="Q127" s="146">
        <f t="shared" si="29"/>
        <v>2162.3079922027287</v>
      </c>
      <c r="R127" s="128"/>
      <c r="S127" s="128"/>
      <c r="T127" s="128"/>
      <c r="U127" s="128"/>
      <c r="V127" s="148">
        <f>ROWS($B$120:B127)</f>
        <v>8</v>
      </c>
      <c r="W127" s="149">
        <f t="array" ref="W127">IFERROR(AVERAGE(IF(C127:F127&gt;1,C127:F127)),0)</f>
        <v>0</v>
      </c>
      <c r="X127" s="150">
        <f t="array" ref="X127">W127+(COUNTIFS($W$120:$W127,W127)-1)*0.00001</f>
        <v>7.0000000000000007E-5</v>
      </c>
      <c r="Y127" s="151">
        <f t="shared" si="30"/>
        <v>4.2000000000000002E-4</v>
      </c>
      <c r="Z127" s="152">
        <f t="shared" si="31"/>
        <v>0</v>
      </c>
      <c r="AA127" s="153" t="str">
        <f t="shared" si="32"/>
        <v>Klein Favorito II</v>
      </c>
      <c r="AB127" s="158"/>
      <c r="AC127" s="155">
        <f t="array" ref="AC127">IFERROR(AVERAGE(IF(H127:K127&gt;1,H127:K127)),0)</f>
        <v>2753.8635477582848</v>
      </c>
      <c r="AD127" s="156">
        <f t="array" ref="AD127">AC127+(COUNTIFS($AC$120:$AC127,AC127)-1)*0.00001</f>
        <v>2753.8635477582848</v>
      </c>
      <c r="AE127" s="157">
        <f t="shared" si="33"/>
        <v>2162.3079922027287</v>
      </c>
      <c r="AF127" s="152">
        <f t="shared" si="34"/>
        <v>11</v>
      </c>
      <c r="AG127" s="153" t="str">
        <f t="shared" si="35"/>
        <v>SY 200</v>
      </c>
      <c r="AH127" s="133"/>
    </row>
    <row r="128" spans="1:34" ht="15" customHeight="1" x14ac:dyDescent="0.25">
      <c r="A128" s="25">
        <v>9</v>
      </c>
      <c r="B128" s="67" t="str">
        <f t="array" ref="B128">INDEX(CV3SF,$A128,1)</f>
        <v>Klein Liebre</v>
      </c>
      <c r="C128" s="125"/>
      <c r="D128" s="125"/>
      <c r="E128" s="125"/>
      <c r="F128" s="116"/>
      <c r="G128" s="117">
        <f t="shared" si="24"/>
        <v>8.0000000000000007E-5</v>
      </c>
      <c r="H128" s="343">
        <v>2887.8947368421054</v>
      </c>
      <c r="I128" s="343">
        <v>3286.9649122807018</v>
      </c>
      <c r="J128" s="343">
        <v>2930.9941520467833</v>
      </c>
      <c r="K128" s="116"/>
      <c r="L128" s="117">
        <f t="shared" si="25"/>
        <v>3035.2846003898635</v>
      </c>
      <c r="M128" s="118"/>
      <c r="N128" s="145" t="str">
        <f t="shared" si="26"/>
        <v>Klein Liebre</v>
      </c>
      <c r="O128" s="146">
        <f t="shared" si="27"/>
        <v>4.1000000000000005E-4</v>
      </c>
      <c r="P128" s="147" t="str">
        <f t="shared" si="28"/>
        <v>Buck Colihue</v>
      </c>
      <c r="Q128" s="146">
        <f t="shared" si="29"/>
        <v>1793.1267056530214</v>
      </c>
      <c r="R128" s="128"/>
      <c r="S128" s="128"/>
      <c r="T128" s="128"/>
      <c r="U128" s="128"/>
      <c r="V128" s="148">
        <f>ROWS($B$120:B128)</f>
        <v>9</v>
      </c>
      <c r="W128" s="149">
        <f t="array" ref="W128">IFERROR(AVERAGE(IF(C128:F128&gt;1,C128:F128)),0)</f>
        <v>0</v>
      </c>
      <c r="X128" s="150">
        <f t="array" ref="X128">W128+(COUNTIFS($W$120:$W128,W128)-1)*0.00001</f>
        <v>8.0000000000000007E-5</v>
      </c>
      <c r="Y128" s="151">
        <f t="shared" si="30"/>
        <v>4.1000000000000005E-4</v>
      </c>
      <c r="Z128" s="152">
        <f t="shared" si="31"/>
        <v>0</v>
      </c>
      <c r="AA128" s="153" t="str">
        <f t="shared" si="32"/>
        <v>Klein Liebre</v>
      </c>
      <c r="AB128" s="158"/>
      <c r="AC128" s="155">
        <f t="array" ref="AC128">IFERROR(AVERAGE(IF(H128:K128&gt;1,H128:K128)),0)</f>
        <v>3035.2846003898635</v>
      </c>
      <c r="AD128" s="156">
        <f t="array" ref="AD128">AC128+(COUNTIFS($AC$120:$AC128,AC128)-1)*0.00001</f>
        <v>3035.2846003898635</v>
      </c>
      <c r="AE128" s="157">
        <f t="shared" si="33"/>
        <v>1793.1267056530214</v>
      </c>
      <c r="AF128" s="152">
        <f t="shared" si="34"/>
        <v>5</v>
      </c>
      <c r="AG128" s="153" t="str">
        <f t="shared" si="35"/>
        <v>Buck Colihue</v>
      </c>
      <c r="AH128" s="133"/>
    </row>
    <row r="129" spans="1:34" ht="15" customHeight="1" x14ac:dyDescent="0.25">
      <c r="A129" s="25">
        <v>10</v>
      </c>
      <c r="B129" s="67" t="str">
        <f t="array" ref="B129">INDEX(CV3SF,$A129,1)</f>
        <v>MS INTA 415</v>
      </c>
      <c r="C129" s="125"/>
      <c r="D129" s="125"/>
      <c r="E129" s="125"/>
      <c r="F129" s="116"/>
      <c r="G129" s="117">
        <f t="shared" si="24"/>
        <v>9.0000000000000006E-5</v>
      </c>
      <c r="H129" s="343">
        <v>1845.2631578947369</v>
      </c>
      <c r="I129" s="343">
        <v>2394.6198830409357</v>
      </c>
      <c r="J129" s="343">
        <v>2304.3859649122805</v>
      </c>
      <c r="K129" s="116"/>
      <c r="L129" s="117">
        <f t="shared" si="25"/>
        <v>2181.4230019493175</v>
      </c>
      <c r="M129" s="118"/>
      <c r="N129" s="145" t="str">
        <f t="shared" si="26"/>
        <v>MS INTA 415</v>
      </c>
      <c r="O129" s="146">
        <f t="shared" si="27"/>
        <v>4.0000000000000002E-4</v>
      </c>
      <c r="P129" s="147" t="str">
        <f t="shared" si="28"/>
        <v>Buck Camba</v>
      </c>
      <c r="Q129" s="146">
        <f t="shared" si="29"/>
        <v>1575.8167641325535</v>
      </c>
      <c r="R129" s="128"/>
      <c r="S129" s="128"/>
      <c r="T129" s="128"/>
      <c r="U129" s="128"/>
      <c r="V129" s="148">
        <f>ROWS($B$120:B129)</f>
        <v>10</v>
      </c>
      <c r="W129" s="149">
        <f t="array" ref="W129">IFERROR(AVERAGE(IF(C129:F129&gt;1,C129:F129)),0)</f>
        <v>0</v>
      </c>
      <c r="X129" s="150">
        <f t="array" ref="X129">W129+(COUNTIFS($W$120:$W129,W129)-1)*0.00001</f>
        <v>9.0000000000000006E-5</v>
      </c>
      <c r="Y129" s="151">
        <f t="shared" si="30"/>
        <v>4.0000000000000002E-4</v>
      </c>
      <c r="Z129" s="152">
        <f t="shared" si="31"/>
        <v>0</v>
      </c>
      <c r="AA129" s="153" t="str">
        <f t="shared" si="32"/>
        <v>MS INTA 415</v>
      </c>
      <c r="AB129" s="158"/>
      <c r="AC129" s="155">
        <f t="array" ref="AC129">IFERROR(AVERAGE(IF(H129:K129&gt;1,H129:K129)),0)</f>
        <v>2181.4230019493175</v>
      </c>
      <c r="AD129" s="156">
        <f t="array" ref="AD129">AC129+(COUNTIFS($AC$120:$AC129,AC129)-1)*0.00001</f>
        <v>2181.4230019493175</v>
      </c>
      <c r="AE129" s="157">
        <f t="shared" si="33"/>
        <v>1575.8167641325535</v>
      </c>
      <c r="AF129" s="152">
        <f t="shared" si="34"/>
        <v>4</v>
      </c>
      <c r="AG129" s="153" t="str">
        <f t="shared" si="35"/>
        <v>Buck Camba</v>
      </c>
      <c r="AH129" s="133"/>
    </row>
    <row r="130" spans="1:34" ht="15" customHeight="1" x14ac:dyDescent="0.25">
      <c r="A130" s="25">
        <v>11</v>
      </c>
      <c r="B130" s="67" t="str">
        <f t="array" ref="B130">INDEX(CV3SF,$A130,1)</f>
        <v>SY 200</v>
      </c>
      <c r="C130" s="125"/>
      <c r="D130" s="125"/>
      <c r="E130" s="125"/>
      <c r="F130" s="116"/>
      <c r="G130" s="117">
        <f t="shared" si="24"/>
        <v>1E-4</v>
      </c>
      <c r="H130" s="343">
        <v>1809.1461988304093</v>
      </c>
      <c r="I130" s="343">
        <v>1873.6842105263156</v>
      </c>
      <c r="J130" s="343">
        <v>2804.093567251462</v>
      </c>
      <c r="K130" s="116"/>
      <c r="L130" s="117">
        <f t="shared" si="25"/>
        <v>2162.3079922027287</v>
      </c>
      <c r="M130" s="118"/>
      <c r="N130" s="145" t="str">
        <f t="shared" si="26"/>
        <v>SY 200</v>
      </c>
      <c r="O130" s="146">
        <f t="shared" si="27"/>
        <v>3.9000000000000005E-4</v>
      </c>
      <c r="P130" s="147" t="str">
        <f t="shared" si="28"/>
        <v>Buck Bravio</v>
      </c>
      <c r="Q130" s="146">
        <f t="shared" si="29"/>
        <v>1247.3937621832358</v>
      </c>
      <c r="R130" s="128"/>
      <c r="S130" s="128"/>
      <c r="T130" s="128"/>
      <c r="U130" s="128"/>
      <c r="V130" s="148">
        <f>ROWS($B$120:B130)</f>
        <v>11</v>
      </c>
      <c r="W130" s="149">
        <f t="array" ref="W130">IFERROR(AVERAGE(IF(C130:F130&gt;1,C130:F130)),0)</f>
        <v>0</v>
      </c>
      <c r="X130" s="150">
        <f t="array" ref="X130">W130+(COUNTIFS($W$120:$W130,W130)-1)*0.00001</f>
        <v>1E-4</v>
      </c>
      <c r="Y130" s="151">
        <f t="shared" si="30"/>
        <v>3.9000000000000005E-4</v>
      </c>
      <c r="Z130" s="152">
        <f t="shared" si="31"/>
        <v>0</v>
      </c>
      <c r="AA130" s="153" t="str">
        <f t="shared" si="32"/>
        <v>SY 200</v>
      </c>
      <c r="AB130" s="158"/>
      <c r="AC130" s="155">
        <f t="array" ref="AC130">IFERROR(AVERAGE(IF(H130:K130&gt;1,H130:K130)),0)</f>
        <v>2162.3079922027287</v>
      </c>
      <c r="AD130" s="156">
        <f t="array" ref="AD130">AC130+(COUNTIFS($AC$120:$AC130,AC130)-1)*0.00001</f>
        <v>2162.3079922027287</v>
      </c>
      <c r="AE130" s="157">
        <f t="shared" si="33"/>
        <v>1247.3937621832358</v>
      </c>
      <c r="AF130" s="152">
        <f t="shared" si="34"/>
        <v>1</v>
      </c>
      <c r="AG130" s="153" t="str">
        <f t="shared" si="35"/>
        <v>Buck Bravio</v>
      </c>
      <c r="AH130" s="133"/>
    </row>
    <row r="131" spans="1:34" ht="15" customHeight="1" x14ac:dyDescent="0.25">
      <c r="A131" s="25">
        <v>12</v>
      </c>
      <c r="B131" s="67" t="str">
        <f t="array" ref="B131">INDEX(CV3SF,$A131,1)</f>
        <v>SY 211</v>
      </c>
      <c r="C131" s="125"/>
      <c r="D131" s="125"/>
      <c r="E131" s="125"/>
      <c r="F131" s="116"/>
      <c r="G131" s="117">
        <f t="shared" si="24"/>
        <v>1.1E-4</v>
      </c>
      <c r="H131" s="343">
        <v>3329.2163742690063</v>
      </c>
      <c r="I131" s="343">
        <v>2982.7368421052629</v>
      </c>
      <c r="J131" s="343">
        <v>2680.8771929824561</v>
      </c>
      <c r="K131" s="116"/>
      <c r="L131" s="117">
        <f t="shared" si="25"/>
        <v>2997.6101364522419</v>
      </c>
      <c r="M131" s="118"/>
      <c r="N131" s="145" t="str">
        <f t="shared" si="26"/>
        <v>SY 211</v>
      </c>
      <c r="O131" s="146">
        <f t="shared" si="27"/>
        <v>3.8000000000000002E-4</v>
      </c>
      <c r="P131" s="147" t="str">
        <f t="shared" si="28"/>
        <v xml:space="preserve"> ALGARROBO</v>
      </c>
      <c r="Q131" s="146">
        <f t="shared" si="29"/>
        <v>923.14035087719287</v>
      </c>
      <c r="R131" s="128"/>
      <c r="S131" s="128"/>
      <c r="T131" s="128"/>
      <c r="U131" s="128"/>
      <c r="V131" s="148">
        <f>ROWS($B$120:B131)</f>
        <v>12</v>
      </c>
      <c r="W131" s="149">
        <f t="array" ref="W131">IFERROR(AVERAGE(IF(C131:F131&gt;1,C131:F131)),0)</f>
        <v>0</v>
      </c>
      <c r="X131" s="150">
        <f t="array" ref="X131">W131+(COUNTIFS($W$120:$W131,W131)-1)*0.00001</f>
        <v>1.1E-4</v>
      </c>
      <c r="Y131" s="151">
        <f t="shared" si="30"/>
        <v>3.8000000000000002E-4</v>
      </c>
      <c r="Z131" s="152">
        <f t="shared" si="31"/>
        <v>0</v>
      </c>
      <c r="AA131" s="153" t="str">
        <f t="shared" si="32"/>
        <v>SY 211</v>
      </c>
      <c r="AB131" s="158"/>
      <c r="AC131" s="155">
        <f t="array" ref="AC131">IFERROR(AVERAGE(IF(H131:K131&gt;1,H131:K131)),0)</f>
        <v>2997.6101364522419</v>
      </c>
      <c r="AD131" s="156">
        <f t="array" ref="AD131">AC131+(COUNTIFS($AC$120:$AC131,AC131)-1)*0.00001</f>
        <v>2997.6101364522419</v>
      </c>
      <c r="AE131" s="157">
        <f t="shared" si="33"/>
        <v>923.14035087719287</v>
      </c>
      <c r="AF131" s="152">
        <f t="shared" si="34"/>
        <v>6</v>
      </c>
      <c r="AG131" s="153" t="str">
        <f t="shared" si="35"/>
        <v xml:space="preserve"> ALGARROBO</v>
      </c>
      <c r="AH131" s="133"/>
    </row>
    <row r="132" spans="1:34" ht="15" customHeight="1" x14ac:dyDescent="0.25">
      <c r="A132" s="25">
        <v>13</v>
      </c>
      <c r="B132" s="67">
        <f t="array" ref="B132">INDEX(CV3SF,$A132,1)</f>
        <v>0</v>
      </c>
      <c r="C132" s="125"/>
      <c r="D132" s="125"/>
      <c r="E132" s="125"/>
      <c r="F132" s="116"/>
      <c r="G132" s="117">
        <f t="shared" si="24"/>
        <v>1.2000000000000002E-4</v>
      </c>
      <c r="H132" s="125"/>
      <c r="I132" s="125"/>
      <c r="J132" s="125"/>
      <c r="K132" s="116"/>
      <c r="L132" s="117">
        <f t="shared" si="25"/>
        <v>0</v>
      </c>
      <c r="M132" s="118"/>
      <c r="N132" s="145">
        <f t="shared" si="26"/>
        <v>0</v>
      </c>
      <c r="O132" s="146">
        <f t="shared" si="27"/>
        <v>3.7000000000000005E-4</v>
      </c>
      <c r="P132" s="147">
        <f t="shared" si="28"/>
        <v>0</v>
      </c>
      <c r="Q132" s="146">
        <f t="shared" si="29"/>
        <v>3.7000000000000005E-4</v>
      </c>
      <c r="R132" s="128"/>
      <c r="S132" s="128"/>
      <c r="T132" s="128"/>
      <c r="U132" s="128"/>
      <c r="V132" s="148">
        <f>ROWS($B$120:B132)</f>
        <v>13</v>
      </c>
      <c r="W132" s="149">
        <f t="array" ref="W132">IFERROR(AVERAGE(IF(C132:F132&gt;1,C132:F132)),0)</f>
        <v>0</v>
      </c>
      <c r="X132" s="150">
        <f t="array" ref="X132">W132+(COUNTIFS($W$120:$W132,W132)-1)*0.00001</f>
        <v>1.2000000000000002E-4</v>
      </c>
      <c r="Y132" s="151">
        <f t="shared" si="30"/>
        <v>3.7000000000000005E-4</v>
      </c>
      <c r="Z132" s="152">
        <f t="shared" si="31"/>
        <v>0</v>
      </c>
      <c r="AA132" s="153">
        <f t="shared" si="32"/>
        <v>0</v>
      </c>
      <c r="AB132" s="158"/>
      <c r="AC132" s="155">
        <f t="array" ref="AC132">IFERROR(AVERAGE(IF(H132:K132&gt;1,H132:K132)),0)</f>
        <v>0</v>
      </c>
      <c r="AD132" s="156">
        <f t="array" ref="AD132">AC132+(COUNTIFS($AC$120:$AC132,AC132)-1)*0.00001</f>
        <v>0</v>
      </c>
      <c r="AE132" s="157">
        <f t="shared" si="33"/>
        <v>3.7000000000000005E-4</v>
      </c>
      <c r="AF132" s="152">
        <f t="shared" si="34"/>
        <v>0</v>
      </c>
      <c r="AG132" s="153">
        <f t="shared" si="35"/>
        <v>0</v>
      </c>
      <c r="AH132" s="133"/>
    </row>
    <row r="133" spans="1:34" ht="15" customHeight="1" x14ac:dyDescent="0.25">
      <c r="A133" s="25">
        <v>14</v>
      </c>
      <c r="B133" s="67">
        <f t="array" ref="B133">INDEX(CV3SF,$A133,1)</f>
        <v>0</v>
      </c>
      <c r="C133" s="125"/>
      <c r="D133" s="125"/>
      <c r="E133" s="125"/>
      <c r="F133" s="116"/>
      <c r="G133" s="117">
        <f t="shared" si="24"/>
        <v>1.3000000000000002E-4</v>
      </c>
      <c r="H133" s="125"/>
      <c r="I133" s="125"/>
      <c r="J133" s="125"/>
      <c r="K133" s="116"/>
      <c r="L133" s="117">
        <f t="shared" si="25"/>
        <v>1.0000000000000001E-5</v>
      </c>
      <c r="M133" s="118"/>
      <c r="N133" s="145">
        <f t="shared" si="26"/>
        <v>0</v>
      </c>
      <c r="O133" s="146">
        <f t="shared" si="27"/>
        <v>3.6000000000000002E-4</v>
      </c>
      <c r="P133" s="147">
        <f t="shared" si="28"/>
        <v>0</v>
      </c>
      <c r="Q133" s="146">
        <f t="shared" si="29"/>
        <v>3.6000000000000002E-4</v>
      </c>
      <c r="R133" s="128"/>
      <c r="S133" s="128"/>
      <c r="T133" s="128"/>
      <c r="U133" s="128"/>
      <c r="V133" s="148">
        <f>ROWS($B$120:B133)</f>
        <v>14</v>
      </c>
      <c r="W133" s="149">
        <f t="array" ref="W133">IFERROR(AVERAGE(IF(C133:F133&gt;1,C133:F133)),0)</f>
        <v>0</v>
      </c>
      <c r="X133" s="150">
        <f t="array" ref="X133">W133+(COUNTIFS($W$120:$W133,W133)-1)*0.00001</f>
        <v>1.3000000000000002E-4</v>
      </c>
      <c r="Y133" s="151">
        <f t="shared" si="30"/>
        <v>3.6000000000000002E-4</v>
      </c>
      <c r="Z133" s="152">
        <f t="shared" si="31"/>
        <v>0</v>
      </c>
      <c r="AA133" s="153">
        <f t="shared" si="32"/>
        <v>0</v>
      </c>
      <c r="AB133" s="158"/>
      <c r="AC133" s="155">
        <f t="array" ref="AC133">IFERROR(AVERAGE(IF(H133:K133&gt;1,H133:K133)),0)</f>
        <v>0</v>
      </c>
      <c r="AD133" s="156">
        <f t="array" ref="AD133">AC133+(COUNTIFS($AC$120:$AC133,AC133)-1)*0.00001</f>
        <v>1.0000000000000001E-5</v>
      </c>
      <c r="AE133" s="157">
        <f t="shared" si="33"/>
        <v>3.6000000000000002E-4</v>
      </c>
      <c r="AF133" s="152">
        <f t="shared" si="34"/>
        <v>0</v>
      </c>
      <c r="AG133" s="153">
        <f t="shared" si="35"/>
        <v>0</v>
      </c>
      <c r="AH133" s="133"/>
    </row>
    <row r="134" spans="1:34" ht="15" customHeight="1" x14ac:dyDescent="0.25">
      <c r="A134" s="25">
        <v>15</v>
      </c>
      <c r="B134" s="67">
        <f t="array" ref="B134">INDEX(CV3SF,$A134,1)</f>
        <v>0</v>
      </c>
      <c r="C134" s="125"/>
      <c r="D134" s="125"/>
      <c r="E134" s="125"/>
      <c r="F134" s="116"/>
      <c r="G134" s="117">
        <f t="shared" si="24"/>
        <v>1.4000000000000001E-4</v>
      </c>
      <c r="H134" s="125"/>
      <c r="I134" s="125"/>
      <c r="J134" s="125"/>
      <c r="K134" s="116"/>
      <c r="L134" s="117">
        <f t="shared" si="25"/>
        <v>2.0000000000000002E-5</v>
      </c>
      <c r="M134" s="118"/>
      <c r="N134" s="145">
        <f t="shared" si="26"/>
        <v>0</v>
      </c>
      <c r="O134" s="146">
        <f t="shared" si="27"/>
        <v>3.5000000000000005E-4</v>
      </c>
      <c r="P134" s="147">
        <f t="shared" si="28"/>
        <v>0</v>
      </c>
      <c r="Q134" s="146">
        <f t="shared" si="29"/>
        <v>3.5000000000000005E-4</v>
      </c>
      <c r="R134" s="128"/>
      <c r="S134" s="128"/>
      <c r="T134" s="128"/>
      <c r="U134" s="128"/>
      <c r="V134" s="148">
        <f>ROWS($B$120:B134)</f>
        <v>15</v>
      </c>
      <c r="W134" s="149">
        <f t="array" ref="W134">IFERROR(AVERAGE(IF(C134:F134&gt;1,C134:F134)),0)</f>
        <v>0</v>
      </c>
      <c r="X134" s="150">
        <f t="array" ref="X134">W134+(COUNTIFS($W$120:$W134,W134)-1)*0.00001</f>
        <v>1.4000000000000001E-4</v>
      </c>
      <c r="Y134" s="151">
        <f t="shared" si="30"/>
        <v>3.5000000000000005E-4</v>
      </c>
      <c r="Z134" s="152">
        <f t="shared" si="31"/>
        <v>0</v>
      </c>
      <c r="AA134" s="153">
        <f t="shared" si="32"/>
        <v>0</v>
      </c>
      <c r="AB134" s="158"/>
      <c r="AC134" s="155">
        <f t="array" ref="AC134">IFERROR(AVERAGE(IF(H134:K134&gt;1,H134:K134)),0)</f>
        <v>0</v>
      </c>
      <c r="AD134" s="156">
        <f t="array" ref="AD134">AC134+(COUNTIFS($AC$120:$AC134,AC134)-1)*0.00001</f>
        <v>2.0000000000000002E-5</v>
      </c>
      <c r="AE134" s="157">
        <f t="shared" si="33"/>
        <v>3.5000000000000005E-4</v>
      </c>
      <c r="AF134" s="152">
        <f t="shared" si="34"/>
        <v>0</v>
      </c>
      <c r="AG134" s="153">
        <f t="shared" si="35"/>
        <v>0</v>
      </c>
      <c r="AH134" s="133"/>
    </row>
    <row r="135" spans="1:34" ht="15" customHeight="1" x14ac:dyDescent="0.25">
      <c r="A135" s="25">
        <v>16</v>
      </c>
      <c r="B135" s="67">
        <f t="array" ref="B135">INDEX(CV3SF,$A135,1)</f>
        <v>0</v>
      </c>
      <c r="C135" s="125"/>
      <c r="D135" s="125"/>
      <c r="E135" s="125"/>
      <c r="F135" s="116"/>
      <c r="G135" s="117">
        <f t="shared" si="24"/>
        <v>1.5000000000000001E-4</v>
      </c>
      <c r="H135" s="125"/>
      <c r="I135" s="125"/>
      <c r="J135" s="125"/>
      <c r="K135" s="116"/>
      <c r="L135" s="117">
        <f t="shared" si="25"/>
        <v>3.0000000000000004E-5</v>
      </c>
      <c r="M135" s="118"/>
      <c r="N135" s="145">
        <f t="shared" si="26"/>
        <v>0</v>
      </c>
      <c r="O135" s="146">
        <f t="shared" si="27"/>
        <v>3.4000000000000002E-4</v>
      </c>
      <c r="P135" s="147">
        <f t="shared" si="28"/>
        <v>0</v>
      </c>
      <c r="Q135" s="146">
        <f t="shared" si="29"/>
        <v>3.4000000000000002E-4</v>
      </c>
      <c r="R135" s="128"/>
      <c r="S135" s="128"/>
      <c r="T135" s="128"/>
      <c r="U135" s="128"/>
      <c r="V135" s="148">
        <f>ROWS($B$120:B135)</f>
        <v>16</v>
      </c>
      <c r="W135" s="149">
        <f t="array" ref="W135">IFERROR(AVERAGE(IF(C135:F135&gt;1,C135:F135)),0)</f>
        <v>0</v>
      </c>
      <c r="X135" s="150">
        <f t="array" ref="X135">W135+(COUNTIFS($W$120:$W135,W135)-1)*0.00001</f>
        <v>1.5000000000000001E-4</v>
      </c>
      <c r="Y135" s="151">
        <f t="shared" si="30"/>
        <v>3.4000000000000002E-4</v>
      </c>
      <c r="Z135" s="152">
        <f t="shared" si="31"/>
        <v>0</v>
      </c>
      <c r="AA135" s="153">
        <f t="shared" si="32"/>
        <v>0</v>
      </c>
      <c r="AB135" s="158"/>
      <c r="AC135" s="155">
        <f t="array" ref="AC135">IFERROR(AVERAGE(IF(H135:K135&gt;1,H135:K135)),0)</f>
        <v>0</v>
      </c>
      <c r="AD135" s="156">
        <f t="array" ref="AD135">AC135+(COUNTIFS($AC$120:$AC135,AC135)-1)*0.00001</f>
        <v>3.0000000000000004E-5</v>
      </c>
      <c r="AE135" s="157">
        <f t="shared" si="33"/>
        <v>3.4000000000000002E-4</v>
      </c>
      <c r="AF135" s="152">
        <f t="shared" si="34"/>
        <v>0</v>
      </c>
      <c r="AG135" s="153">
        <f t="shared" si="35"/>
        <v>0</v>
      </c>
      <c r="AH135" s="133"/>
    </row>
    <row r="136" spans="1:34" ht="15" customHeight="1" x14ac:dyDescent="0.25">
      <c r="A136" s="25">
        <v>17</v>
      </c>
      <c r="B136" s="67">
        <f t="array" ref="B136">INDEX(CV3SF,$A136,1)</f>
        <v>0</v>
      </c>
      <c r="C136" s="125"/>
      <c r="D136" s="125"/>
      <c r="E136" s="125"/>
      <c r="F136" s="116"/>
      <c r="G136" s="117">
        <f t="shared" si="24"/>
        <v>1.6000000000000001E-4</v>
      </c>
      <c r="H136" s="125"/>
      <c r="I136" s="125"/>
      <c r="J136" s="125"/>
      <c r="K136" s="116"/>
      <c r="L136" s="117">
        <f t="shared" si="25"/>
        <v>4.0000000000000003E-5</v>
      </c>
      <c r="M136" s="118"/>
      <c r="N136" s="145">
        <f t="shared" si="26"/>
        <v>0</v>
      </c>
      <c r="O136" s="146">
        <f t="shared" si="27"/>
        <v>3.3000000000000005E-4</v>
      </c>
      <c r="P136" s="147">
        <f t="shared" si="28"/>
        <v>0</v>
      </c>
      <c r="Q136" s="146">
        <f t="shared" si="29"/>
        <v>3.3000000000000005E-4</v>
      </c>
      <c r="R136" s="128"/>
      <c r="S136" s="128"/>
      <c r="T136" s="128"/>
      <c r="U136" s="128"/>
      <c r="V136" s="148">
        <f>ROWS($B$120:B136)</f>
        <v>17</v>
      </c>
      <c r="W136" s="149">
        <f t="array" ref="W136">IFERROR(AVERAGE(IF(C136:F136&gt;1,C136:F136)),0)</f>
        <v>0</v>
      </c>
      <c r="X136" s="150">
        <f t="array" ref="X136">W136+(COUNTIFS($W$120:$W136,W136)-1)*0.00001</f>
        <v>1.6000000000000001E-4</v>
      </c>
      <c r="Y136" s="151">
        <f t="shared" si="30"/>
        <v>3.3000000000000005E-4</v>
      </c>
      <c r="Z136" s="152">
        <f t="shared" si="31"/>
        <v>0</v>
      </c>
      <c r="AA136" s="153">
        <f t="shared" si="32"/>
        <v>0</v>
      </c>
      <c r="AB136" s="158"/>
      <c r="AC136" s="155">
        <f t="array" ref="AC136">IFERROR(AVERAGE(IF(H136:K136&gt;1,H136:K136)),0)</f>
        <v>0</v>
      </c>
      <c r="AD136" s="156">
        <f t="array" ref="AD136">AC136+(COUNTIFS($AC$120:$AC136,AC136)-1)*0.00001</f>
        <v>4.0000000000000003E-5</v>
      </c>
      <c r="AE136" s="157">
        <f t="shared" si="33"/>
        <v>3.3000000000000005E-4</v>
      </c>
      <c r="AF136" s="152">
        <f t="shared" si="34"/>
        <v>0</v>
      </c>
      <c r="AG136" s="153">
        <f t="shared" si="35"/>
        <v>0</v>
      </c>
      <c r="AH136" s="133"/>
    </row>
    <row r="137" spans="1:34" ht="15" customHeight="1" x14ac:dyDescent="0.25">
      <c r="A137" s="25">
        <v>18</v>
      </c>
      <c r="B137" s="67">
        <f t="array" ref="B137">INDEX(CV3SF,$A137,1)</f>
        <v>0</v>
      </c>
      <c r="C137" s="125"/>
      <c r="D137" s="125"/>
      <c r="E137" s="125"/>
      <c r="F137" s="116"/>
      <c r="G137" s="117">
        <f t="shared" si="24"/>
        <v>1.7000000000000001E-4</v>
      </c>
      <c r="H137" s="125"/>
      <c r="I137" s="125"/>
      <c r="J137" s="125"/>
      <c r="K137" s="116"/>
      <c r="L137" s="117">
        <f t="shared" si="25"/>
        <v>5.0000000000000002E-5</v>
      </c>
      <c r="M137" s="118"/>
      <c r="N137" s="145">
        <f t="shared" si="26"/>
        <v>0</v>
      </c>
      <c r="O137" s="146">
        <f t="shared" si="27"/>
        <v>3.2000000000000003E-4</v>
      </c>
      <c r="P137" s="147">
        <f t="shared" si="28"/>
        <v>0</v>
      </c>
      <c r="Q137" s="146">
        <f t="shared" si="29"/>
        <v>3.2000000000000003E-4</v>
      </c>
      <c r="R137" s="128"/>
      <c r="S137" s="128"/>
      <c r="T137" s="128"/>
      <c r="U137" s="128"/>
      <c r="V137" s="148">
        <f>ROWS($B$120:B137)</f>
        <v>18</v>
      </c>
      <c r="W137" s="149">
        <f t="array" ref="W137">IFERROR(AVERAGE(IF(C137:F137&gt;1,C137:F137)),0)</f>
        <v>0</v>
      </c>
      <c r="X137" s="150">
        <f t="array" ref="X137">W137+(COUNTIFS($W$120:$W137,W137)-1)*0.00001</f>
        <v>1.7000000000000001E-4</v>
      </c>
      <c r="Y137" s="151">
        <f t="shared" si="30"/>
        <v>3.2000000000000003E-4</v>
      </c>
      <c r="Z137" s="152">
        <f t="shared" si="31"/>
        <v>0</v>
      </c>
      <c r="AA137" s="153">
        <f t="shared" si="32"/>
        <v>0</v>
      </c>
      <c r="AB137" s="158"/>
      <c r="AC137" s="155">
        <f t="array" ref="AC137">IFERROR(AVERAGE(IF(H137:K137&gt;1,H137:K137)),0)</f>
        <v>0</v>
      </c>
      <c r="AD137" s="156">
        <f t="array" ref="AD137">AC137+(COUNTIFS($AC$120:$AC137,AC137)-1)*0.00001</f>
        <v>5.0000000000000002E-5</v>
      </c>
      <c r="AE137" s="157">
        <f t="shared" si="33"/>
        <v>3.2000000000000003E-4</v>
      </c>
      <c r="AF137" s="152">
        <f t="shared" si="34"/>
        <v>0</v>
      </c>
      <c r="AG137" s="153">
        <f t="shared" si="35"/>
        <v>0</v>
      </c>
      <c r="AH137" s="133"/>
    </row>
    <row r="138" spans="1:34" ht="15" customHeight="1" x14ac:dyDescent="0.25">
      <c r="A138" s="25">
        <v>19</v>
      </c>
      <c r="B138" s="67">
        <f t="array" ref="B138">INDEX(CV3SF,$A138,1)</f>
        <v>0</v>
      </c>
      <c r="C138" s="125"/>
      <c r="D138" s="125"/>
      <c r="E138" s="125"/>
      <c r="F138" s="116"/>
      <c r="G138" s="117">
        <f t="shared" si="24"/>
        <v>1.8000000000000001E-4</v>
      </c>
      <c r="H138" s="125"/>
      <c r="I138" s="125"/>
      <c r="J138" s="125"/>
      <c r="K138" s="116"/>
      <c r="L138" s="117">
        <f t="shared" si="25"/>
        <v>6.0000000000000008E-5</v>
      </c>
      <c r="M138" s="118"/>
      <c r="N138" s="145">
        <f t="shared" si="26"/>
        <v>0</v>
      </c>
      <c r="O138" s="146">
        <f t="shared" si="27"/>
        <v>3.1E-4</v>
      </c>
      <c r="P138" s="147">
        <f t="shared" si="28"/>
        <v>0</v>
      </c>
      <c r="Q138" s="146">
        <f t="shared" si="29"/>
        <v>3.1E-4</v>
      </c>
      <c r="R138" s="128"/>
      <c r="S138" s="128"/>
      <c r="T138" s="128"/>
      <c r="U138" s="128"/>
      <c r="V138" s="148">
        <f>ROWS($B$120:B138)</f>
        <v>19</v>
      </c>
      <c r="W138" s="149">
        <f t="array" ref="W138">IFERROR(AVERAGE(IF(C138:F138&gt;1,C138:F138)),0)</f>
        <v>0</v>
      </c>
      <c r="X138" s="150">
        <f t="array" ref="X138">W138+(COUNTIFS($W$120:$W138,W138)-1)*0.00001</f>
        <v>1.8000000000000001E-4</v>
      </c>
      <c r="Y138" s="151">
        <f t="shared" si="30"/>
        <v>3.1E-4</v>
      </c>
      <c r="Z138" s="152">
        <f t="shared" si="31"/>
        <v>0</v>
      </c>
      <c r="AA138" s="153">
        <f t="shared" si="32"/>
        <v>0</v>
      </c>
      <c r="AB138" s="158"/>
      <c r="AC138" s="155">
        <f t="array" ref="AC138">IFERROR(AVERAGE(IF(H138:K138&gt;1,H138:K138)),0)</f>
        <v>0</v>
      </c>
      <c r="AD138" s="156">
        <f t="array" ref="AD138">AC138+(COUNTIFS($AC$120:$AC138,AC138)-1)*0.00001</f>
        <v>6.0000000000000008E-5</v>
      </c>
      <c r="AE138" s="157">
        <f t="shared" si="33"/>
        <v>3.1E-4</v>
      </c>
      <c r="AF138" s="152">
        <f t="shared" si="34"/>
        <v>0</v>
      </c>
      <c r="AG138" s="153">
        <f t="shared" si="35"/>
        <v>0</v>
      </c>
      <c r="AH138" s="133"/>
    </row>
    <row r="139" spans="1:34" ht="15" customHeight="1" x14ac:dyDescent="0.25">
      <c r="A139" s="25">
        <v>20</v>
      </c>
      <c r="B139" s="67">
        <f t="array" ref="B139">INDEX(CV3SF,$A139,1)</f>
        <v>0</v>
      </c>
      <c r="C139" s="125"/>
      <c r="D139" s="125"/>
      <c r="E139" s="125"/>
      <c r="F139" s="116"/>
      <c r="G139" s="117">
        <f t="shared" si="24"/>
        <v>1.9000000000000001E-4</v>
      </c>
      <c r="H139" s="125"/>
      <c r="I139" s="125"/>
      <c r="J139" s="125"/>
      <c r="K139" s="116"/>
      <c r="L139" s="117">
        <f t="shared" si="25"/>
        <v>7.0000000000000007E-5</v>
      </c>
      <c r="M139" s="118"/>
      <c r="N139" s="145">
        <f t="shared" si="26"/>
        <v>0</v>
      </c>
      <c r="O139" s="146">
        <f t="shared" si="27"/>
        <v>3.0000000000000003E-4</v>
      </c>
      <c r="P139" s="147">
        <f t="shared" si="28"/>
        <v>0</v>
      </c>
      <c r="Q139" s="146">
        <f t="shared" si="29"/>
        <v>3.0000000000000003E-4</v>
      </c>
      <c r="R139" s="128"/>
      <c r="S139" s="128"/>
      <c r="T139" s="128"/>
      <c r="U139" s="128"/>
      <c r="V139" s="148">
        <f>ROWS($B$120:B139)</f>
        <v>20</v>
      </c>
      <c r="W139" s="149">
        <f t="array" ref="W139">IFERROR(AVERAGE(IF(C139:F139&gt;1,C139:F139)),0)</f>
        <v>0</v>
      </c>
      <c r="X139" s="150">
        <f t="array" ref="X139">W139+(COUNTIFS($W$120:$W139,W139)-1)*0.00001</f>
        <v>1.9000000000000001E-4</v>
      </c>
      <c r="Y139" s="151">
        <f t="shared" si="30"/>
        <v>3.0000000000000003E-4</v>
      </c>
      <c r="Z139" s="152">
        <f t="shared" si="31"/>
        <v>0</v>
      </c>
      <c r="AA139" s="153">
        <f t="shared" si="32"/>
        <v>0</v>
      </c>
      <c r="AB139" s="158"/>
      <c r="AC139" s="155">
        <f t="array" ref="AC139">IFERROR(AVERAGE(IF(H139:K139&gt;1,H139:K139)),0)</f>
        <v>0</v>
      </c>
      <c r="AD139" s="156">
        <f t="array" ref="AD139">AC139+(COUNTIFS($AC$120:$AC139,AC139)-1)*0.00001</f>
        <v>7.0000000000000007E-5</v>
      </c>
      <c r="AE139" s="157">
        <f t="shared" si="33"/>
        <v>3.0000000000000003E-4</v>
      </c>
      <c r="AF139" s="152">
        <f t="shared" si="34"/>
        <v>0</v>
      </c>
      <c r="AG139" s="153">
        <f t="shared" si="35"/>
        <v>0</v>
      </c>
      <c r="AH139" s="133"/>
    </row>
    <row r="140" spans="1:34" ht="15" customHeight="1" x14ac:dyDescent="0.25">
      <c r="A140" s="25">
        <v>21</v>
      </c>
      <c r="B140" s="67">
        <f t="array" ref="B140">INDEX(CV3SF,$A140,1)</f>
        <v>0</v>
      </c>
      <c r="C140" s="125"/>
      <c r="D140" s="125"/>
      <c r="E140" s="125"/>
      <c r="F140" s="116"/>
      <c r="G140" s="117">
        <f t="shared" si="24"/>
        <v>2.0000000000000001E-4</v>
      </c>
      <c r="H140" s="125"/>
      <c r="I140" s="125"/>
      <c r="J140" s="125"/>
      <c r="K140" s="116"/>
      <c r="L140" s="117">
        <f t="shared" si="25"/>
        <v>8.0000000000000007E-5</v>
      </c>
      <c r="M140" s="118"/>
      <c r="N140" s="145">
        <f t="shared" si="26"/>
        <v>0</v>
      </c>
      <c r="O140" s="146">
        <f t="shared" si="27"/>
        <v>2.9E-4</v>
      </c>
      <c r="P140" s="147">
        <f t="shared" si="28"/>
        <v>0</v>
      </c>
      <c r="Q140" s="146">
        <f t="shared" si="29"/>
        <v>2.9E-4</v>
      </c>
      <c r="R140" s="128"/>
      <c r="S140" s="128"/>
      <c r="T140" s="128"/>
      <c r="U140" s="128"/>
      <c r="V140" s="148">
        <f>ROWS($B$120:B140)</f>
        <v>21</v>
      </c>
      <c r="W140" s="149">
        <f t="array" ref="W140">IFERROR(AVERAGE(IF(C140:F140&gt;1,C140:F140)),0)</f>
        <v>0</v>
      </c>
      <c r="X140" s="150">
        <f t="array" ref="X140">W140+(COUNTIFS($W$120:$W140,W140)-1)*0.00001</f>
        <v>2.0000000000000001E-4</v>
      </c>
      <c r="Y140" s="151">
        <f t="shared" si="30"/>
        <v>2.9E-4</v>
      </c>
      <c r="Z140" s="152">
        <f t="shared" si="31"/>
        <v>0</v>
      </c>
      <c r="AA140" s="153">
        <f t="shared" si="32"/>
        <v>0</v>
      </c>
      <c r="AB140" s="158"/>
      <c r="AC140" s="155">
        <f t="array" ref="AC140">IFERROR(AVERAGE(IF(H140:K140&gt;1,H140:K140)),0)</f>
        <v>0</v>
      </c>
      <c r="AD140" s="156">
        <f t="array" ref="AD140">AC140+(COUNTIFS($AC$120:$AC140,AC140)-1)*0.00001</f>
        <v>8.0000000000000007E-5</v>
      </c>
      <c r="AE140" s="157">
        <f t="shared" si="33"/>
        <v>2.9E-4</v>
      </c>
      <c r="AF140" s="152">
        <f t="shared" si="34"/>
        <v>0</v>
      </c>
      <c r="AG140" s="153">
        <f t="shared" si="35"/>
        <v>0</v>
      </c>
      <c r="AH140" s="133"/>
    </row>
    <row r="141" spans="1:34" ht="15" customHeight="1" x14ac:dyDescent="0.25">
      <c r="A141" s="25">
        <v>22</v>
      </c>
      <c r="B141" s="67">
        <f t="array" ref="B141">INDEX(CV3SF,$A141,1)</f>
        <v>0</v>
      </c>
      <c r="C141" s="125"/>
      <c r="D141" s="125"/>
      <c r="E141" s="125"/>
      <c r="F141" s="116"/>
      <c r="G141" s="117">
        <f t="shared" si="24"/>
        <v>2.1000000000000001E-4</v>
      </c>
      <c r="H141" s="125"/>
      <c r="I141" s="125"/>
      <c r="J141" s="125"/>
      <c r="K141" s="116"/>
      <c r="L141" s="117">
        <f t="shared" si="25"/>
        <v>9.0000000000000006E-5</v>
      </c>
      <c r="M141" s="118"/>
      <c r="N141" s="145">
        <f t="shared" si="26"/>
        <v>0</v>
      </c>
      <c r="O141" s="146">
        <f t="shared" si="27"/>
        <v>2.8000000000000003E-4</v>
      </c>
      <c r="P141" s="147">
        <f t="shared" si="28"/>
        <v>0</v>
      </c>
      <c r="Q141" s="146">
        <f t="shared" si="29"/>
        <v>2.8000000000000003E-4</v>
      </c>
      <c r="R141" s="128"/>
      <c r="S141" s="128"/>
      <c r="T141" s="128"/>
      <c r="U141" s="128"/>
      <c r="V141" s="148">
        <f>ROWS($B$120:B141)</f>
        <v>22</v>
      </c>
      <c r="W141" s="149">
        <f t="array" ref="W141">IFERROR(AVERAGE(IF(C141:F141&gt;1,C141:F141)),0)</f>
        <v>0</v>
      </c>
      <c r="X141" s="150">
        <f t="array" ref="X141">W141+(COUNTIFS($W$120:$W141,W141)-1)*0.00001</f>
        <v>2.1000000000000001E-4</v>
      </c>
      <c r="Y141" s="151">
        <f t="shared" si="30"/>
        <v>2.8000000000000003E-4</v>
      </c>
      <c r="Z141" s="152">
        <f t="shared" si="31"/>
        <v>0</v>
      </c>
      <c r="AA141" s="153">
        <f t="shared" si="32"/>
        <v>0</v>
      </c>
      <c r="AB141" s="158"/>
      <c r="AC141" s="155">
        <f t="array" ref="AC141">IFERROR(AVERAGE(IF(H141:K141&gt;1,H141:K141)),0)</f>
        <v>0</v>
      </c>
      <c r="AD141" s="156">
        <f t="array" ref="AD141">AC141+(COUNTIFS($AC$120:$AC141,AC141)-1)*0.00001</f>
        <v>9.0000000000000006E-5</v>
      </c>
      <c r="AE141" s="157">
        <f t="shared" si="33"/>
        <v>2.8000000000000003E-4</v>
      </c>
      <c r="AF141" s="152">
        <f t="shared" si="34"/>
        <v>0</v>
      </c>
      <c r="AG141" s="153">
        <f t="shared" si="35"/>
        <v>0</v>
      </c>
      <c r="AH141" s="133"/>
    </row>
    <row r="142" spans="1:34" ht="15" customHeight="1" x14ac:dyDescent="0.25">
      <c r="A142" s="25">
        <v>23</v>
      </c>
      <c r="B142" s="67">
        <f t="array" ref="B142">INDEX(CV3SF,$A142,1)</f>
        <v>0</v>
      </c>
      <c r="C142" s="125"/>
      <c r="D142" s="125"/>
      <c r="E142" s="125"/>
      <c r="F142" s="116"/>
      <c r="G142" s="117">
        <f t="shared" si="24"/>
        <v>2.2000000000000001E-4</v>
      </c>
      <c r="H142" s="125"/>
      <c r="I142" s="125"/>
      <c r="J142" s="125"/>
      <c r="K142" s="116"/>
      <c r="L142" s="117">
        <f t="shared" si="25"/>
        <v>1E-4</v>
      </c>
      <c r="M142" s="118"/>
      <c r="N142" s="145">
        <f t="shared" si="26"/>
        <v>0</v>
      </c>
      <c r="O142" s="146">
        <f t="shared" si="27"/>
        <v>2.7E-4</v>
      </c>
      <c r="P142" s="147">
        <f t="shared" si="28"/>
        <v>0</v>
      </c>
      <c r="Q142" s="146">
        <f t="shared" si="29"/>
        <v>2.7E-4</v>
      </c>
      <c r="R142" s="128"/>
      <c r="S142" s="128"/>
      <c r="T142" s="128"/>
      <c r="U142" s="128"/>
      <c r="V142" s="148">
        <f>ROWS($B$120:B142)</f>
        <v>23</v>
      </c>
      <c r="W142" s="149">
        <f t="array" ref="W142">IFERROR(AVERAGE(IF(C142:F142&gt;1,C142:F142)),0)</f>
        <v>0</v>
      </c>
      <c r="X142" s="150">
        <f t="array" ref="X142">W142+(COUNTIFS($W$120:$W142,W142)-1)*0.00001</f>
        <v>2.2000000000000001E-4</v>
      </c>
      <c r="Y142" s="151">
        <f t="shared" si="30"/>
        <v>2.7E-4</v>
      </c>
      <c r="Z142" s="152">
        <f t="shared" si="31"/>
        <v>0</v>
      </c>
      <c r="AA142" s="153">
        <f t="shared" si="32"/>
        <v>0</v>
      </c>
      <c r="AB142" s="158"/>
      <c r="AC142" s="155">
        <f t="array" ref="AC142">IFERROR(AVERAGE(IF(H142:K142&gt;1,H142:K142)),0)</f>
        <v>0</v>
      </c>
      <c r="AD142" s="156">
        <f t="array" ref="AD142">AC142+(COUNTIFS($AC$120:$AC142,AC142)-1)*0.00001</f>
        <v>1E-4</v>
      </c>
      <c r="AE142" s="157">
        <f t="shared" si="33"/>
        <v>2.7E-4</v>
      </c>
      <c r="AF142" s="152">
        <f t="shared" si="34"/>
        <v>0</v>
      </c>
      <c r="AG142" s="153">
        <f t="shared" si="35"/>
        <v>0</v>
      </c>
      <c r="AH142" s="133"/>
    </row>
    <row r="143" spans="1:34" ht="15" customHeight="1" x14ac:dyDescent="0.25">
      <c r="A143" s="25">
        <v>24</v>
      </c>
      <c r="B143" s="67">
        <f t="array" ref="B143">INDEX(CV3SF,$A143,1)</f>
        <v>0</v>
      </c>
      <c r="C143" s="125"/>
      <c r="D143" s="125"/>
      <c r="E143" s="125"/>
      <c r="F143" s="116"/>
      <c r="G143" s="117">
        <f t="shared" si="24"/>
        <v>2.3000000000000001E-4</v>
      </c>
      <c r="H143" s="125"/>
      <c r="I143" s="125"/>
      <c r="J143" s="125"/>
      <c r="K143" s="116"/>
      <c r="L143" s="117">
        <f t="shared" si="25"/>
        <v>1.1E-4</v>
      </c>
      <c r="M143" s="118"/>
      <c r="N143" s="145">
        <f t="shared" si="26"/>
        <v>0</v>
      </c>
      <c r="O143" s="146">
        <f t="shared" si="27"/>
        <v>2.6000000000000003E-4</v>
      </c>
      <c r="P143" s="147">
        <f t="shared" si="28"/>
        <v>0</v>
      </c>
      <c r="Q143" s="146">
        <f t="shared" si="29"/>
        <v>2.6000000000000003E-4</v>
      </c>
      <c r="R143" s="128"/>
      <c r="S143" s="128"/>
      <c r="T143" s="128"/>
      <c r="U143" s="128"/>
      <c r="V143" s="148">
        <f>ROWS($B$120:B143)</f>
        <v>24</v>
      </c>
      <c r="W143" s="149">
        <f t="array" ref="W143">IFERROR(AVERAGE(IF(C143:F143&gt;1,C143:F143)),0)</f>
        <v>0</v>
      </c>
      <c r="X143" s="150">
        <f t="array" ref="X143">W143+(COUNTIFS($W$120:$W143,W143)-1)*0.00001</f>
        <v>2.3000000000000001E-4</v>
      </c>
      <c r="Y143" s="151">
        <f t="shared" si="30"/>
        <v>2.6000000000000003E-4</v>
      </c>
      <c r="Z143" s="152">
        <f t="shared" si="31"/>
        <v>0</v>
      </c>
      <c r="AA143" s="153">
        <f t="shared" si="32"/>
        <v>0</v>
      </c>
      <c r="AB143" s="158"/>
      <c r="AC143" s="155">
        <f t="array" ref="AC143">IFERROR(AVERAGE(IF(H143:K143&gt;1,H143:K143)),0)</f>
        <v>0</v>
      </c>
      <c r="AD143" s="156">
        <f t="array" ref="AD143">AC143+(COUNTIFS($AC$120:$AC143,AC143)-1)*0.00001</f>
        <v>1.1E-4</v>
      </c>
      <c r="AE143" s="157">
        <f t="shared" si="33"/>
        <v>2.6000000000000003E-4</v>
      </c>
      <c r="AF143" s="152">
        <f t="shared" si="34"/>
        <v>0</v>
      </c>
      <c r="AG143" s="153">
        <f t="shared" si="35"/>
        <v>0</v>
      </c>
      <c r="AH143" s="133"/>
    </row>
    <row r="144" spans="1:34" ht="15" customHeight="1" x14ac:dyDescent="0.25">
      <c r="A144" s="25">
        <v>25</v>
      </c>
      <c r="B144" s="67">
        <f t="array" ref="B144">INDEX(CV3SF,$A144,1)</f>
        <v>0</v>
      </c>
      <c r="C144" s="125"/>
      <c r="D144" s="125"/>
      <c r="E144" s="125"/>
      <c r="F144" s="116"/>
      <c r="G144" s="117">
        <f t="shared" si="24"/>
        <v>2.4000000000000003E-4</v>
      </c>
      <c r="H144" s="125"/>
      <c r="I144" s="125"/>
      <c r="J144" s="125"/>
      <c r="K144" s="116"/>
      <c r="L144" s="117">
        <f t="shared" si="25"/>
        <v>1.2000000000000002E-4</v>
      </c>
      <c r="M144" s="118"/>
      <c r="N144" s="145">
        <f t="shared" si="26"/>
        <v>0</v>
      </c>
      <c r="O144" s="146">
        <f t="shared" si="27"/>
        <v>2.5000000000000001E-4</v>
      </c>
      <c r="P144" s="147">
        <f t="shared" si="28"/>
        <v>0</v>
      </c>
      <c r="Q144" s="146">
        <f t="shared" si="29"/>
        <v>2.5000000000000001E-4</v>
      </c>
      <c r="R144" s="128"/>
      <c r="S144" s="128"/>
      <c r="T144" s="128"/>
      <c r="U144" s="128"/>
      <c r="V144" s="148">
        <f>ROWS($B$120:B144)</f>
        <v>25</v>
      </c>
      <c r="W144" s="149">
        <f t="array" ref="W144">IFERROR(AVERAGE(IF(C144:F144&gt;1,C144:F144)),0)</f>
        <v>0</v>
      </c>
      <c r="X144" s="150">
        <f t="array" ref="X144">W144+(COUNTIFS($W$120:$W144,W144)-1)*0.00001</f>
        <v>2.4000000000000003E-4</v>
      </c>
      <c r="Y144" s="151">
        <f t="shared" si="30"/>
        <v>2.5000000000000001E-4</v>
      </c>
      <c r="Z144" s="152">
        <f t="shared" si="31"/>
        <v>0</v>
      </c>
      <c r="AA144" s="153">
        <f t="shared" si="32"/>
        <v>0</v>
      </c>
      <c r="AB144" s="158"/>
      <c r="AC144" s="155">
        <f t="array" ref="AC144">IFERROR(AVERAGE(IF(H144:K144&gt;1,H144:K144)),0)</f>
        <v>0</v>
      </c>
      <c r="AD144" s="156">
        <f t="array" ref="AD144">AC144+(COUNTIFS($AC$120:$AC144,AC144)-1)*0.00001</f>
        <v>1.2000000000000002E-4</v>
      </c>
      <c r="AE144" s="157">
        <f t="shared" si="33"/>
        <v>2.5000000000000001E-4</v>
      </c>
      <c r="AF144" s="152">
        <f t="shared" si="34"/>
        <v>0</v>
      </c>
      <c r="AG144" s="153">
        <f t="shared" si="35"/>
        <v>0</v>
      </c>
      <c r="AH144" s="133"/>
    </row>
    <row r="145" spans="1:34" ht="15" customHeight="1" x14ac:dyDescent="0.25">
      <c r="A145" s="25">
        <v>26</v>
      </c>
      <c r="B145" s="67">
        <f t="array" ref="B145">INDEX(CV3SF,$A145,1)</f>
        <v>0</v>
      </c>
      <c r="C145" s="125"/>
      <c r="D145" s="125"/>
      <c r="E145" s="125"/>
      <c r="F145" s="116"/>
      <c r="G145" s="117">
        <f t="shared" si="24"/>
        <v>2.5000000000000001E-4</v>
      </c>
      <c r="H145" s="125"/>
      <c r="I145" s="125"/>
      <c r="J145" s="125"/>
      <c r="K145" s="116"/>
      <c r="L145" s="117">
        <f t="shared" si="25"/>
        <v>1.3000000000000002E-4</v>
      </c>
      <c r="M145" s="118"/>
      <c r="N145" s="145">
        <f t="shared" si="26"/>
        <v>0</v>
      </c>
      <c r="O145" s="146">
        <f t="shared" si="27"/>
        <v>2.4000000000000003E-4</v>
      </c>
      <c r="P145" s="147">
        <f t="shared" si="28"/>
        <v>0</v>
      </c>
      <c r="Q145" s="146">
        <f t="shared" si="29"/>
        <v>2.4000000000000003E-4</v>
      </c>
      <c r="R145" s="128"/>
      <c r="S145" s="128"/>
      <c r="T145" s="128"/>
      <c r="U145" s="128"/>
      <c r="V145" s="148">
        <f>ROWS($B$120:B145)</f>
        <v>26</v>
      </c>
      <c r="W145" s="149">
        <f t="array" ref="W145">IFERROR(AVERAGE(IF(C145:F145&gt;1,C145:F145)),0)</f>
        <v>0</v>
      </c>
      <c r="X145" s="150">
        <f t="array" ref="X145">W145+(COUNTIFS($W$120:$W145,W145)-1)*0.00001</f>
        <v>2.5000000000000001E-4</v>
      </c>
      <c r="Y145" s="151">
        <f t="shared" si="30"/>
        <v>2.4000000000000003E-4</v>
      </c>
      <c r="Z145" s="152">
        <f t="shared" si="31"/>
        <v>0</v>
      </c>
      <c r="AA145" s="153">
        <f t="shared" si="32"/>
        <v>0</v>
      </c>
      <c r="AB145" s="158"/>
      <c r="AC145" s="155">
        <f t="array" ref="AC145">IFERROR(AVERAGE(IF(H145:K145&gt;1,H145:K145)),0)</f>
        <v>0</v>
      </c>
      <c r="AD145" s="156">
        <f t="array" ref="AD145">AC145+(COUNTIFS($AC$120:$AC145,AC145)-1)*0.00001</f>
        <v>1.3000000000000002E-4</v>
      </c>
      <c r="AE145" s="157">
        <f t="shared" si="33"/>
        <v>2.4000000000000003E-4</v>
      </c>
      <c r="AF145" s="152">
        <f t="shared" si="34"/>
        <v>0</v>
      </c>
      <c r="AG145" s="153">
        <f t="shared" si="35"/>
        <v>0</v>
      </c>
      <c r="AH145" s="133"/>
    </row>
    <row r="146" spans="1:34" ht="15" customHeight="1" x14ac:dyDescent="0.25">
      <c r="A146" s="25">
        <v>27</v>
      </c>
      <c r="B146" s="67">
        <f t="array" ref="B146">INDEX(CV3SF,$A146,1)</f>
        <v>0</v>
      </c>
      <c r="C146" s="125"/>
      <c r="D146" s="125"/>
      <c r="E146" s="125"/>
      <c r="F146" s="116"/>
      <c r="G146" s="117">
        <f t="shared" si="24"/>
        <v>2.6000000000000003E-4</v>
      </c>
      <c r="H146" s="125"/>
      <c r="I146" s="125"/>
      <c r="J146" s="125"/>
      <c r="K146" s="116"/>
      <c r="L146" s="117">
        <f t="shared" si="25"/>
        <v>1.4000000000000001E-4</v>
      </c>
      <c r="M146" s="118"/>
      <c r="N146" s="145">
        <f t="shared" si="26"/>
        <v>0</v>
      </c>
      <c r="O146" s="146">
        <f t="shared" si="27"/>
        <v>2.3000000000000001E-4</v>
      </c>
      <c r="P146" s="147">
        <f t="shared" si="28"/>
        <v>0</v>
      </c>
      <c r="Q146" s="146">
        <f t="shared" si="29"/>
        <v>2.3000000000000001E-4</v>
      </c>
      <c r="R146" s="128"/>
      <c r="S146" s="128"/>
      <c r="T146" s="128"/>
      <c r="U146" s="128"/>
      <c r="V146" s="148">
        <f>ROWS($B$120:B146)</f>
        <v>27</v>
      </c>
      <c r="W146" s="149">
        <f t="array" ref="W146">IFERROR(AVERAGE(IF(C146:F146&gt;1,C146:F146)),0)</f>
        <v>0</v>
      </c>
      <c r="X146" s="150">
        <f t="array" ref="X146">W146+(COUNTIFS($W$120:$W146,W146)-1)*0.00001</f>
        <v>2.6000000000000003E-4</v>
      </c>
      <c r="Y146" s="151">
        <f t="shared" si="30"/>
        <v>2.3000000000000001E-4</v>
      </c>
      <c r="Z146" s="152">
        <f t="shared" si="31"/>
        <v>0</v>
      </c>
      <c r="AA146" s="153">
        <f t="shared" si="32"/>
        <v>0</v>
      </c>
      <c r="AB146" s="158"/>
      <c r="AC146" s="155">
        <f t="array" ref="AC146">IFERROR(AVERAGE(IF(H146:K146&gt;1,H146:K146)),0)</f>
        <v>0</v>
      </c>
      <c r="AD146" s="156">
        <f t="array" ref="AD146">AC146+(COUNTIFS($AC$120:$AC146,AC146)-1)*0.00001</f>
        <v>1.4000000000000001E-4</v>
      </c>
      <c r="AE146" s="157">
        <f t="shared" si="33"/>
        <v>2.3000000000000001E-4</v>
      </c>
      <c r="AF146" s="152">
        <f t="shared" si="34"/>
        <v>0</v>
      </c>
      <c r="AG146" s="153">
        <f t="shared" si="35"/>
        <v>0</v>
      </c>
      <c r="AH146" s="133"/>
    </row>
    <row r="147" spans="1:34" ht="15" customHeight="1" x14ac:dyDescent="0.25">
      <c r="A147" s="25">
        <v>28</v>
      </c>
      <c r="B147" s="67">
        <f t="array" ref="B147">INDEX(CV3SF,$A147,1)</f>
        <v>0</v>
      </c>
      <c r="C147" s="125"/>
      <c r="D147" s="125"/>
      <c r="E147" s="125"/>
      <c r="F147" s="116"/>
      <c r="G147" s="117">
        <f t="shared" si="24"/>
        <v>2.7E-4</v>
      </c>
      <c r="H147" s="125"/>
      <c r="I147" s="125"/>
      <c r="J147" s="125"/>
      <c r="K147" s="116"/>
      <c r="L147" s="117">
        <f t="shared" si="25"/>
        <v>1.5000000000000001E-4</v>
      </c>
      <c r="M147" s="118"/>
      <c r="N147" s="145">
        <f t="shared" si="26"/>
        <v>0</v>
      </c>
      <c r="O147" s="146">
        <f t="shared" si="27"/>
        <v>2.2000000000000001E-4</v>
      </c>
      <c r="P147" s="147">
        <f t="shared" si="28"/>
        <v>0</v>
      </c>
      <c r="Q147" s="146">
        <f t="shared" si="29"/>
        <v>2.2000000000000001E-4</v>
      </c>
      <c r="R147" s="128"/>
      <c r="S147" s="128"/>
      <c r="T147" s="128"/>
      <c r="U147" s="128"/>
      <c r="V147" s="148">
        <f>ROWS($B$120:B147)</f>
        <v>28</v>
      </c>
      <c r="W147" s="149">
        <f t="array" ref="W147">IFERROR(AVERAGE(IF(C147:F147&gt;1,C147:F147)),0)</f>
        <v>0</v>
      </c>
      <c r="X147" s="150">
        <f t="array" ref="X147">W147+(COUNTIFS($W$120:$W147,W147)-1)*0.00001</f>
        <v>2.7E-4</v>
      </c>
      <c r="Y147" s="151">
        <f t="shared" si="30"/>
        <v>2.2000000000000001E-4</v>
      </c>
      <c r="Z147" s="152">
        <f t="shared" si="31"/>
        <v>0</v>
      </c>
      <c r="AA147" s="153">
        <f t="shared" si="32"/>
        <v>0</v>
      </c>
      <c r="AB147" s="158"/>
      <c r="AC147" s="155">
        <f t="array" ref="AC147">IFERROR(AVERAGE(IF(H147:K147&gt;1,H147:K147)),0)</f>
        <v>0</v>
      </c>
      <c r="AD147" s="156">
        <f t="array" ref="AD147">AC147+(COUNTIFS($AC$120:$AC147,AC147)-1)*0.00001</f>
        <v>1.5000000000000001E-4</v>
      </c>
      <c r="AE147" s="157">
        <f t="shared" si="33"/>
        <v>2.2000000000000001E-4</v>
      </c>
      <c r="AF147" s="152">
        <f t="shared" si="34"/>
        <v>0</v>
      </c>
      <c r="AG147" s="153">
        <f t="shared" si="35"/>
        <v>0</v>
      </c>
      <c r="AH147" s="133"/>
    </row>
    <row r="148" spans="1:34" ht="15" customHeight="1" x14ac:dyDescent="0.25">
      <c r="A148" s="25">
        <v>29</v>
      </c>
      <c r="B148" s="67">
        <f t="array" ref="B148">INDEX(CV3SF,$A148,1)</f>
        <v>0</v>
      </c>
      <c r="C148" s="125"/>
      <c r="D148" s="125"/>
      <c r="E148" s="125"/>
      <c r="F148" s="116"/>
      <c r="G148" s="117">
        <f t="shared" si="24"/>
        <v>2.8000000000000003E-4</v>
      </c>
      <c r="H148" s="125"/>
      <c r="I148" s="125"/>
      <c r="J148" s="125"/>
      <c r="K148" s="116"/>
      <c r="L148" s="117">
        <f t="shared" si="25"/>
        <v>1.6000000000000001E-4</v>
      </c>
      <c r="M148" s="118"/>
      <c r="N148" s="145">
        <f t="shared" si="26"/>
        <v>0</v>
      </c>
      <c r="O148" s="146">
        <f t="shared" si="27"/>
        <v>2.1000000000000001E-4</v>
      </c>
      <c r="P148" s="147">
        <f t="shared" si="28"/>
        <v>0</v>
      </c>
      <c r="Q148" s="146">
        <f t="shared" si="29"/>
        <v>2.1000000000000001E-4</v>
      </c>
      <c r="R148" s="128"/>
      <c r="S148" s="128"/>
      <c r="T148" s="128"/>
      <c r="U148" s="128"/>
      <c r="V148" s="148">
        <f>ROWS($B$120:B148)</f>
        <v>29</v>
      </c>
      <c r="W148" s="149">
        <f t="array" ref="W148">IFERROR(AVERAGE(IF(C148:F148&gt;1,C148:F148)),0)</f>
        <v>0</v>
      </c>
      <c r="X148" s="150">
        <f t="array" ref="X148">W148+(COUNTIFS($W$120:$W148,W148)-1)*0.00001</f>
        <v>2.8000000000000003E-4</v>
      </c>
      <c r="Y148" s="151">
        <f t="shared" si="30"/>
        <v>2.1000000000000001E-4</v>
      </c>
      <c r="Z148" s="152">
        <f t="shared" si="31"/>
        <v>0</v>
      </c>
      <c r="AA148" s="153">
        <f t="shared" si="32"/>
        <v>0</v>
      </c>
      <c r="AB148" s="158"/>
      <c r="AC148" s="155">
        <f t="array" ref="AC148">IFERROR(AVERAGE(IF(H148:K148&gt;1,H148:K148)),0)</f>
        <v>0</v>
      </c>
      <c r="AD148" s="156">
        <f t="array" ref="AD148">AC148+(COUNTIFS($AC$120:$AC148,AC148)-1)*0.00001</f>
        <v>1.6000000000000001E-4</v>
      </c>
      <c r="AE148" s="157">
        <f t="shared" si="33"/>
        <v>2.1000000000000001E-4</v>
      </c>
      <c r="AF148" s="152">
        <f t="shared" si="34"/>
        <v>0</v>
      </c>
      <c r="AG148" s="153">
        <f t="shared" si="35"/>
        <v>0</v>
      </c>
      <c r="AH148" s="133"/>
    </row>
    <row r="149" spans="1:34" ht="15" customHeight="1" x14ac:dyDescent="0.25">
      <c r="A149" s="25">
        <v>30</v>
      </c>
      <c r="B149" s="67">
        <f t="array" ref="B149">INDEX(CV3SF,$A149,1)</f>
        <v>0</v>
      </c>
      <c r="C149" s="125"/>
      <c r="D149" s="125"/>
      <c r="E149" s="125"/>
      <c r="F149" s="116"/>
      <c r="G149" s="117">
        <f t="shared" si="24"/>
        <v>2.9E-4</v>
      </c>
      <c r="H149" s="125"/>
      <c r="I149" s="125"/>
      <c r="J149" s="125"/>
      <c r="K149" s="116"/>
      <c r="L149" s="117">
        <f t="shared" si="25"/>
        <v>1.7000000000000001E-4</v>
      </c>
      <c r="M149" s="118"/>
      <c r="N149" s="145">
        <f t="shared" si="26"/>
        <v>0</v>
      </c>
      <c r="O149" s="146">
        <f t="shared" si="27"/>
        <v>2.0000000000000001E-4</v>
      </c>
      <c r="P149" s="147">
        <f t="shared" si="28"/>
        <v>0</v>
      </c>
      <c r="Q149" s="146">
        <f t="shared" si="29"/>
        <v>2.0000000000000001E-4</v>
      </c>
      <c r="R149" s="128"/>
      <c r="S149" s="128"/>
      <c r="T149" s="128"/>
      <c r="U149" s="128"/>
      <c r="V149" s="148">
        <f>ROWS($B$120:B149)</f>
        <v>30</v>
      </c>
      <c r="W149" s="149">
        <f t="array" ref="W149">IFERROR(AVERAGE(IF(C149:F149&gt;1,C149:F149)),0)</f>
        <v>0</v>
      </c>
      <c r="X149" s="150">
        <f t="array" ref="X149">W149+(COUNTIFS($W$120:$W149,W149)-1)*0.00001</f>
        <v>2.9E-4</v>
      </c>
      <c r="Y149" s="151">
        <f t="shared" si="30"/>
        <v>2.0000000000000001E-4</v>
      </c>
      <c r="Z149" s="152">
        <f t="shared" si="31"/>
        <v>0</v>
      </c>
      <c r="AA149" s="153">
        <f t="shared" si="32"/>
        <v>0</v>
      </c>
      <c r="AB149" s="158"/>
      <c r="AC149" s="155">
        <f t="array" ref="AC149">IFERROR(AVERAGE(IF(H149:K149&gt;1,H149:K149)),0)</f>
        <v>0</v>
      </c>
      <c r="AD149" s="156">
        <f t="array" ref="AD149">AC149+(COUNTIFS($AC$120:$AC149,AC149)-1)*0.00001</f>
        <v>1.7000000000000001E-4</v>
      </c>
      <c r="AE149" s="157">
        <f t="shared" si="33"/>
        <v>2.0000000000000001E-4</v>
      </c>
      <c r="AF149" s="152">
        <f t="shared" si="34"/>
        <v>0</v>
      </c>
      <c r="AG149" s="153">
        <f t="shared" si="35"/>
        <v>0</v>
      </c>
      <c r="AH149" s="133"/>
    </row>
    <row r="150" spans="1:34" ht="15" customHeight="1" x14ac:dyDescent="0.25">
      <c r="A150" s="25">
        <v>31</v>
      </c>
      <c r="B150" s="67">
        <f t="array" ref="B150">INDEX(CV3SF,$A150,1)</f>
        <v>0</v>
      </c>
      <c r="C150" s="116"/>
      <c r="D150" s="116"/>
      <c r="E150" s="116"/>
      <c r="F150" s="116"/>
      <c r="G150" s="117">
        <f t="shared" si="24"/>
        <v>3.0000000000000003E-4</v>
      </c>
      <c r="H150" s="116"/>
      <c r="I150" s="116"/>
      <c r="J150" s="116"/>
      <c r="K150" s="116"/>
      <c r="L150" s="117">
        <f t="shared" si="25"/>
        <v>1.8000000000000001E-4</v>
      </c>
      <c r="M150" s="118"/>
      <c r="N150" s="145">
        <f t="shared" si="26"/>
        <v>0</v>
      </c>
      <c r="O150" s="146">
        <f t="shared" si="27"/>
        <v>1.9000000000000001E-4</v>
      </c>
      <c r="P150" s="147">
        <f t="shared" si="28"/>
        <v>0</v>
      </c>
      <c r="Q150" s="146">
        <f t="shared" si="29"/>
        <v>1.9000000000000001E-4</v>
      </c>
      <c r="R150" s="128"/>
      <c r="S150" s="128"/>
      <c r="T150" s="128"/>
      <c r="U150" s="128"/>
      <c r="V150" s="148">
        <f>ROWS($B$120:B150)</f>
        <v>31</v>
      </c>
      <c r="W150" s="149">
        <f t="array" ref="W150">IFERROR(AVERAGE(IF(C150:F150&gt;1,C150:F150)),0)</f>
        <v>0</v>
      </c>
      <c r="X150" s="150">
        <f t="array" ref="X150">W150+(COUNTIFS($W$120:$W150,W150)-1)*0.00001</f>
        <v>3.0000000000000003E-4</v>
      </c>
      <c r="Y150" s="151">
        <f t="shared" si="30"/>
        <v>1.9000000000000001E-4</v>
      </c>
      <c r="Z150" s="152">
        <f t="shared" si="31"/>
        <v>0</v>
      </c>
      <c r="AA150" s="153">
        <f t="shared" si="32"/>
        <v>0</v>
      </c>
      <c r="AB150" s="158"/>
      <c r="AC150" s="155">
        <f t="array" ref="AC150">IFERROR(AVERAGE(IF(H150:K150&gt;1,H150:K150)),0)</f>
        <v>0</v>
      </c>
      <c r="AD150" s="156">
        <f t="array" ref="AD150">AC150+(COUNTIFS($AC$120:$AC150,AC150)-1)*0.00001</f>
        <v>1.8000000000000001E-4</v>
      </c>
      <c r="AE150" s="157">
        <f t="shared" si="33"/>
        <v>1.9000000000000001E-4</v>
      </c>
      <c r="AF150" s="152">
        <f t="shared" si="34"/>
        <v>0</v>
      </c>
      <c r="AG150" s="153">
        <f t="shared" si="35"/>
        <v>0</v>
      </c>
      <c r="AH150" s="133"/>
    </row>
    <row r="151" spans="1:34" ht="15" customHeight="1" x14ac:dyDescent="0.25">
      <c r="A151" s="25">
        <v>32</v>
      </c>
      <c r="B151" s="67">
        <f t="array" ref="B151">INDEX(CV3SF,$A151,1)</f>
        <v>0</v>
      </c>
      <c r="C151" s="116"/>
      <c r="D151" s="116"/>
      <c r="E151" s="116"/>
      <c r="F151" s="116"/>
      <c r="G151" s="117">
        <f t="shared" si="24"/>
        <v>3.1E-4</v>
      </c>
      <c r="H151" s="116"/>
      <c r="I151" s="116"/>
      <c r="J151" s="116"/>
      <c r="K151" s="116"/>
      <c r="L151" s="117">
        <f t="shared" si="25"/>
        <v>1.9000000000000001E-4</v>
      </c>
      <c r="M151" s="118"/>
      <c r="N151" s="145">
        <f t="shared" si="26"/>
        <v>0</v>
      </c>
      <c r="O151" s="146">
        <f t="shared" si="27"/>
        <v>1.8000000000000001E-4</v>
      </c>
      <c r="P151" s="147">
        <f t="shared" si="28"/>
        <v>0</v>
      </c>
      <c r="Q151" s="146">
        <f t="shared" si="29"/>
        <v>1.8000000000000001E-4</v>
      </c>
      <c r="R151" s="128"/>
      <c r="S151" s="128"/>
      <c r="T151" s="128"/>
      <c r="U151" s="128"/>
      <c r="V151" s="148">
        <f>ROWS($B$120:B151)</f>
        <v>32</v>
      </c>
      <c r="W151" s="149">
        <f t="array" ref="W151">IFERROR(AVERAGE(IF(C151:F151&gt;1,C151:F151)),0)</f>
        <v>0</v>
      </c>
      <c r="X151" s="150">
        <f t="array" ref="X151">W151+(COUNTIFS($W$120:$W151,W151)-1)*0.00001</f>
        <v>3.1E-4</v>
      </c>
      <c r="Y151" s="151">
        <f t="shared" si="30"/>
        <v>1.8000000000000001E-4</v>
      </c>
      <c r="Z151" s="152">
        <f t="shared" si="31"/>
        <v>0</v>
      </c>
      <c r="AA151" s="153">
        <f t="shared" si="32"/>
        <v>0</v>
      </c>
      <c r="AB151" s="158"/>
      <c r="AC151" s="155">
        <f t="array" ref="AC151">IFERROR(AVERAGE(IF(H151:K151&gt;1,H151:K151)),0)</f>
        <v>0</v>
      </c>
      <c r="AD151" s="156">
        <f t="array" ref="AD151">AC151+(COUNTIFS($AC$120:$AC151,AC151)-1)*0.00001</f>
        <v>1.9000000000000001E-4</v>
      </c>
      <c r="AE151" s="157">
        <f t="shared" si="33"/>
        <v>1.8000000000000001E-4</v>
      </c>
      <c r="AF151" s="152">
        <f t="shared" si="34"/>
        <v>0</v>
      </c>
      <c r="AG151" s="153">
        <f t="shared" si="35"/>
        <v>0</v>
      </c>
      <c r="AH151" s="133"/>
    </row>
    <row r="152" spans="1:34" ht="15" customHeight="1" x14ac:dyDescent="0.25">
      <c r="A152" s="25">
        <v>33</v>
      </c>
      <c r="B152" s="67">
        <f t="array" ref="B152">INDEX(CV3SF,$A152,1)</f>
        <v>0</v>
      </c>
      <c r="C152" s="116"/>
      <c r="D152" s="116"/>
      <c r="E152" s="116"/>
      <c r="F152" s="116"/>
      <c r="G152" s="117">
        <f t="shared" si="24"/>
        <v>3.2000000000000003E-4</v>
      </c>
      <c r="H152" s="116"/>
      <c r="I152" s="116"/>
      <c r="J152" s="116"/>
      <c r="K152" s="116"/>
      <c r="L152" s="117">
        <f t="shared" si="25"/>
        <v>2.0000000000000001E-4</v>
      </c>
      <c r="M152" s="118"/>
      <c r="N152" s="145">
        <f t="shared" si="26"/>
        <v>0</v>
      </c>
      <c r="O152" s="146">
        <f t="shared" si="27"/>
        <v>1.7000000000000001E-4</v>
      </c>
      <c r="P152" s="147">
        <f t="shared" si="28"/>
        <v>0</v>
      </c>
      <c r="Q152" s="146">
        <f t="shared" si="29"/>
        <v>1.7000000000000001E-4</v>
      </c>
      <c r="R152" s="128"/>
      <c r="S152" s="128"/>
      <c r="T152" s="128"/>
      <c r="U152" s="128"/>
      <c r="V152" s="148">
        <f>ROWS($B$120:B152)</f>
        <v>33</v>
      </c>
      <c r="W152" s="149">
        <f t="array" ref="W152">IFERROR(AVERAGE(IF(C152:F152&gt;1,C152:F152)),0)</f>
        <v>0</v>
      </c>
      <c r="X152" s="150">
        <f t="array" ref="X152">W152+(COUNTIFS($W$120:$W152,W152)-1)*0.00001</f>
        <v>3.2000000000000003E-4</v>
      </c>
      <c r="Y152" s="151">
        <f t="shared" si="30"/>
        <v>1.7000000000000001E-4</v>
      </c>
      <c r="Z152" s="152">
        <f t="shared" si="31"/>
        <v>0</v>
      </c>
      <c r="AA152" s="153">
        <f t="shared" si="32"/>
        <v>0</v>
      </c>
      <c r="AB152" s="158"/>
      <c r="AC152" s="155">
        <f t="array" ref="AC152">IFERROR(AVERAGE(IF(H152:K152&gt;1,H152:K152)),0)</f>
        <v>0</v>
      </c>
      <c r="AD152" s="156">
        <f t="array" ref="AD152">AC152+(COUNTIFS($AC$120:$AC152,AC152)-1)*0.00001</f>
        <v>2.0000000000000001E-4</v>
      </c>
      <c r="AE152" s="157">
        <f t="shared" si="33"/>
        <v>1.7000000000000001E-4</v>
      </c>
      <c r="AF152" s="152">
        <f t="shared" si="34"/>
        <v>0</v>
      </c>
      <c r="AG152" s="153">
        <f t="shared" si="35"/>
        <v>0</v>
      </c>
      <c r="AH152" s="133"/>
    </row>
    <row r="153" spans="1:34" ht="15" customHeight="1" x14ac:dyDescent="0.25">
      <c r="A153" s="25">
        <v>34</v>
      </c>
      <c r="B153" s="67">
        <f t="array" ref="B153">INDEX(CV3SF,$A153,1)</f>
        <v>0</v>
      </c>
      <c r="C153" s="116"/>
      <c r="D153" s="116"/>
      <c r="E153" s="116"/>
      <c r="F153" s="116"/>
      <c r="G153" s="117">
        <f t="shared" si="24"/>
        <v>3.3000000000000005E-4</v>
      </c>
      <c r="H153" s="116"/>
      <c r="I153" s="116"/>
      <c r="J153" s="116"/>
      <c r="K153" s="116"/>
      <c r="L153" s="117">
        <f t="shared" si="25"/>
        <v>2.1000000000000001E-4</v>
      </c>
      <c r="M153" s="118"/>
      <c r="N153" s="145">
        <f t="shared" si="26"/>
        <v>0</v>
      </c>
      <c r="O153" s="146">
        <f t="shared" si="27"/>
        <v>1.6000000000000001E-4</v>
      </c>
      <c r="P153" s="147">
        <f t="shared" si="28"/>
        <v>0</v>
      </c>
      <c r="Q153" s="146">
        <f t="shared" si="29"/>
        <v>1.6000000000000001E-4</v>
      </c>
      <c r="R153" s="128"/>
      <c r="S153" s="128"/>
      <c r="T153" s="128"/>
      <c r="U153" s="128"/>
      <c r="V153" s="148">
        <f>ROWS($B$120:B153)</f>
        <v>34</v>
      </c>
      <c r="W153" s="149">
        <f t="array" ref="W153">IFERROR(AVERAGE(IF(C153:F153&gt;1,C153:F153)),0)</f>
        <v>0</v>
      </c>
      <c r="X153" s="150">
        <f t="array" ref="X153">W153+(COUNTIFS($W$120:$W153,W153)-1)*0.00001</f>
        <v>3.3000000000000005E-4</v>
      </c>
      <c r="Y153" s="151">
        <f t="shared" si="30"/>
        <v>1.6000000000000001E-4</v>
      </c>
      <c r="Z153" s="152">
        <f t="shared" si="31"/>
        <v>0</v>
      </c>
      <c r="AA153" s="153">
        <f t="shared" si="32"/>
        <v>0</v>
      </c>
      <c r="AB153" s="158"/>
      <c r="AC153" s="155">
        <f t="array" ref="AC153">IFERROR(AVERAGE(IF(H153:K153&gt;1,H153:K153)),0)</f>
        <v>0</v>
      </c>
      <c r="AD153" s="156">
        <f t="array" ref="AD153">AC153+(COUNTIFS($AC$120:$AC153,AC153)-1)*0.00001</f>
        <v>2.1000000000000001E-4</v>
      </c>
      <c r="AE153" s="157">
        <f t="shared" si="33"/>
        <v>1.6000000000000001E-4</v>
      </c>
      <c r="AF153" s="152">
        <f t="shared" si="34"/>
        <v>0</v>
      </c>
      <c r="AG153" s="153">
        <f t="shared" si="35"/>
        <v>0</v>
      </c>
      <c r="AH153" s="133"/>
    </row>
    <row r="154" spans="1:34" ht="15" customHeight="1" x14ac:dyDescent="0.25">
      <c r="A154" s="25">
        <v>35</v>
      </c>
      <c r="B154" s="67">
        <f t="array" ref="B154">INDEX(CV3SF,$A154,1)</f>
        <v>0</v>
      </c>
      <c r="C154" s="116"/>
      <c r="D154" s="116"/>
      <c r="E154" s="116"/>
      <c r="F154" s="116"/>
      <c r="G154" s="117">
        <f t="shared" si="24"/>
        <v>3.4000000000000002E-4</v>
      </c>
      <c r="H154" s="116"/>
      <c r="I154" s="116"/>
      <c r="J154" s="116"/>
      <c r="K154" s="116"/>
      <c r="L154" s="117">
        <f t="shared" si="25"/>
        <v>2.2000000000000001E-4</v>
      </c>
      <c r="M154" s="118"/>
      <c r="N154" s="145">
        <f t="shared" si="26"/>
        <v>0</v>
      </c>
      <c r="O154" s="146">
        <f t="shared" si="27"/>
        <v>1.5000000000000001E-4</v>
      </c>
      <c r="P154" s="147">
        <f t="shared" si="28"/>
        <v>0</v>
      </c>
      <c r="Q154" s="146">
        <f t="shared" si="29"/>
        <v>1.5000000000000001E-4</v>
      </c>
      <c r="R154" s="128"/>
      <c r="S154" s="128"/>
      <c r="T154" s="128"/>
      <c r="U154" s="128"/>
      <c r="V154" s="148">
        <f>ROWS($B$120:B154)</f>
        <v>35</v>
      </c>
      <c r="W154" s="149">
        <f t="array" ref="W154">IFERROR(AVERAGE(IF(C154:F154&gt;1,C154:F154)),0)</f>
        <v>0</v>
      </c>
      <c r="X154" s="150">
        <f t="array" ref="X154">W154+(COUNTIFS($W$120:$W154,W154)-1)*0.00001</f>
        <v>3.4000000000000002E-4</v>
      </c>
      <c r="Y154" s="151">
        <f t="shared" si="30"/>
        <v>1.5000000000000001E-4</v>
      </c>
      <c r="Z154" s="152">
        <f t="shared" si="31"/>
        <v>0</v>
      </c>
      <c r="AA154" s="153">
        <f t="shared" si="32"/>
        <v>0</v>
      </c>
      <c r="AB154" s="158"/>
      <c r="AC154" s="155">
        <f t="array" ref="AC154">IFERROR(AVERAGE(IF(H154:K154&gt;1,H154:K154)),0)</f>
        <v>0</v>
      </c>
      <c r="AD154" s="156">
        <f t="array" ref="AD154">AC154+(COUNTIFS($AC$120:$AC154,AC154)-1)*0.00001</f>
        <v>2.2000000000000001E-4</v>
      </c>
      <c r="AE154" s="157">
        <f t="shared" si="33"/>
        <v>1.5000000000000001E-4</v>
      </c>
      <c r="AF154" s="152">
        <f t="shared" si="34"/>
        <v>0</v>
      </c>
      <c r="AG154" s="153">
        <f t="shared" si="35"/>
        <v>0</v>
      </c>
      <c r="AH154" s="133"/>
    </row>
    <row r="155" spans="1:34" ht="15" customHeight="1" x14ac:dyDescent="0.25">
      <c r="A155" s="25">
        <v>36</v>
      </c>
      <c r="B155" s="67">
        <f t="array" ref="B155">INDEX(CV3SF,$A155,1)</f>
        <v>0</v>
      </c>
      <c r="C155" s="116"/>
      <c r="D155" s="116"/>
      <c r="E155" s="116"/>
      <c r="F155" s="116"/>
      <c r="G155" s="117">
        <f t="shared" si="24"/>
        <v>3.5000000000000005E-4</v>
      </c>
      <c r="H155" s="116"/>
      <c r="I155" s="116"/>
      <c r="J155" s="116"/>
      <c r="K155" s="116"/>
      <c r="L155" s="117">
        <f t="shared" si="25"/>
        <v>2.3000000000000001E-4</v>
      </c>
      <c r="M155" s="118"/>
      <c r="N155" s="145">
        <f t="shared" si="26"/>
        <v>0</v>
      </c>
      <c r="O155" s="146">
        <f t="shared" si="27"/>
        <v>1.4000000000000001E-4</v>
      </c>
      <c r="P155" s="147">
        <f t="shared" si="28"/>
        <v>0</v>
      </c>
      <c r="Q155" s="146">
        <f t="shared" si="29"/>
        <v>1.4000000000000001E-4</v>
      </c>
      <c r="R155" s="128"/>
      <c r="S155" s="128"/>
      <c r="T155" s="128"/>
      <c r="U155" s="128"/>
      <c r="V155" s="148">
        <f>ROWS($B$120:B155)</f>
        <v>36</v>
      </c>
      <c r="W155" s="149">
        <f t="array" ref="W155">IFERROR(AVERAGE(IF(C155:F155&gt;1,C155:F155)),0)</f>
        <v>0</v>
      </c>
      <c r="X155" s="150">
        <f t="array" ref="X155">W155+(COUNTIFS($W$120:$W155,W155)-1)*0.00001</f>
        <v>3.5000000000000005E-4</v>
      </c>
      <c r="Y155" s="151">
        <f t="shared" si="30"/>
        <v>1.4000000000000001E-4</v>
      </c>
      <c r="Z155" s="152">
        <f t="shared" si="31"/>
        <v>0</v>
      </c>
      <c r="AA155" s="153">
        <f t="shared" si="32"/>
        <v>0</v>
      </c>
      <c r="AB155" s="158"/>
      <c r="AC155" s="155">
        <f t="array" ref="AC155">IFERROR(AVERAGE(IF(H155:K155&gt;1,H155:K155)),0)</f>
        <v>0</v>
      </c>
      <c r="AD155" s="156">
        <f t="array" ref="AD155">AC155+(COUNTIFS($AC$120:$AC155,AC155)-1)*0.00001</f>
        <v>2.3000000000000001E-4</v>
      </c>
      <c r="AE155" s="157">
        <f t="shared" si="33"/>
        <v>1.4000000000000001E-4</v>
      </c>
      <c r="AF155" s="152">
        <f t="shared" si="34"/>
        <v>0</v>
      </c>
      <c r="AG155" s="153">
        <f t="shared" si="35"/>
        <v>0</v>
      </c>
      <c r="AH155" s="133"/>
    </row>
    <row r="156" spans="1:34" ht="15" customHeight="1" x14ac:dyDescent="0.25">
      <c r="A156" s="25">
        <v>37</v>
      </c>
      <c r="B156" s="67">
        <f t="array" ref="B156">INDEX(CV3SF,$A156,1)</f>
        <v>0</v>
      </c>
      <c r="C156" s="116"/>
      <c r="D156" s="116"/>
      <c r="E156" s="116"/>
      <c r="F156" s="116"/>
      <c r="G156" s="117">
        <f t="shared" si="24"/>
        <v>3.6000000000000002E-4</v>
      </c>
      <c r="H156" s="116"/>
      <c r="I156" s="116"/>
      <c r="J156" s="116"/>
      <c r="K156" s="116"/>
      <c r="L156" s="117">
        <f t="shared" si="25"/>
        <v>2.4000000000000003E-4</v>
      </c>
      <c r="M156" s="118"/>
      <c r="N156" s="145">
        <f t="shared" si="26"/>
        <v>0</v>
      </c>
      <c r="O156" s="146">
        <f t="shared" si="27"/>
        <v>1.3000000000000002E-4</v>
      </c>
      <c r="P156" s="147">
        <f t="shared" si="28"/>
        <v>0</v>
      </c>
      <c r="Q156" s="146">
        <f t="shared" si="29"/>
        <v>1.3000000000000002E-4</v>
      </c>
      <c r="R156" s="128"/>
      <c r="S156" s="128"/>
      <c r="T156" s="128"/>
      <c r="U156" s="128"/>
      <c r="V156" s="148">
        <f>ROWS($B$120:B156)</f>
        <v>37</v>
      </c>
      <c r="W156" s="149">
        <f t="array" ref="W156">IFERROR(AVERAGE(IF(C156:F156&gt;1,C156:F156)),0)</f>
        <v>0</v>
      </c>
      <c r="X156" s="150">
        <f t="array" ref="X156">W156+(COUNTIFS($W$120:$W156,W156)-1)*0.00001</f>
        <v>3.6000000000000002E-4</v>
      </c>
      <c r="Y156" s="151">
        <f t="shared" si="30"/>
        <v>1.3000000000000002E-4</v>
      </c>
      <c r="Z156" s="152">
        <f t="shared" si="31"/>
        <v>0</v>
      </c>
      <c r="AA156" s="153">
        <f t="shared" si="32"/>
        <v>0</v>
      </c>
      <c r="AB156" s="158"/>
      <c r="AC156" s="155">
        <f t="array" ref="AC156">IFERROR(AVERAGE(IF(H156:K156&gt;1,H156:K156)),0)</f>
        <v>0</v>
      </c>
      <c r="AD156" s="156">
        <f t="array" ref="AD156">AC156+(COUNTIFS($AC$120:$AC156,AC156)-1)*0.00001</f>
        <v>2.4000000000000003E-4</v>
      </c>
      <c r="AE156" s="157">
        <f t="shared" si="33"/>
        <v>1.3000000000000002E-4</v>
      </c>
      <c r="AF156" s="152">
        <f t="shared" si="34"/>
        <v>0</v>
      </c>
      <c r="AG156" s="153">
        <f t="shared" si="35"/>
        <v>0</v>
      </c>
      <c r="AH156" s="133"/>
    </row>
    <row r="157" spans="1:34" ht="15" customHeight="1" x14ac:dyDescent="0.25">
      <c r="A157" s="25">
        <v>38</v>
      </c>
      <c r="B157" s="67">
        <f t="array" ref="B157">INDEX(CV3SF,$A157,1)</f>
        <v>0</v>
      </c>
      <c r="C157" s="116"/>
      <c r="D157" s="116"/>
      <c r="E157" s="116"/>
      <c r="F157" s="116"/>
      <c r="G157" s="117">
        <f t="shared" si="24"/>
        <v>3.7000000000000005E-4</v>
      </c>
      <c r="H157" s="116"/>
      <c r="I157" s="116"/>
      <c r="J157" s="116"/>
      <c r="K157" s="116"/>
      <c r="L157" s="117">
        <f t="shared" si="25"/>
        <v>2.5000000000000001E-4</v>
      </c>
      <c r="M157" s="118"/>
      <c r="N157" s="145">
        <f t="shared" si="26"/>
        <v>0</v>
      </c>
      <c r="O157" s="146">
        <f t="shared" si="27"/>
        <v>1.2000000000000002E-4</v>
      </c>
      <c r="P157" s="147">
        <f t="shared" si="28"/>
        <v>0</v>
      </c>
      <c r="Q157" s="146">
        <f t="shared" si="29"/>
        <v>1.2000000000000002E-4</v>
      </c>
      <c r="R157" s="128"/>
      <c r="S157" s="128"/>
      <c r="T157" s="128"/>
      <c r="U157" s="128"/>
      <c r="V157" s="148">
        <f>ROWS($B$120:B157)</f>
        <v>38</v>
      </c>
      <c r="W157" s="149">
        <f t="array" ref="W157">IFERROR(AVERAGE(IF(C157:F157&gt;1,C157:F157)),0)</f>
        <v>0</v>
      </c>
      <c r="X157" s="150">
        <f t="array" ref="X157">W157+(COUNTIFS($W$120:$W157,W157)-1)*0.00001</f>
        <v>3.7000000000000005E-4</v>
      </c>
      <c r="Y157" s="151">
        <f t="shared" si="30"/>
        <v>1.2000000000000002E-4</v>
      </c>
      <c r="Z157" s="152">
        <f t="shared" si="31"/>
        <v>0</v>
      </c>
      <c r="AA157" s="153">
        <f t="shared" si="32"/>
        <v>0</v>
      </c>
      <c r="AB157" s="158"/>
      <c r="AC157" s="155">
        <f t="array" ref="AC157">IFERROR(AVERAGE(IF(H157:K157&gt;1,H157:K157)),0)</f>
        <v>0</v>
      </c>
      <c r="AD157" s="156">
        <f t="array" ref="AD157">AC157+(COUNTIFS($AC$120:$AC157,AC157)-1)*0.00001</f>
        <v>2.5000000000000001E-4</v>
      </c>
      <c r="AE157" s="157">
        <f t="shared" si="33"/>
        <v>1.2000000000000002E-4</v>
      </c>
      <c r="AF157" s="152">
        <f t="shared" si="34"/>
        <v>0</v>
      </c>
      <c r="AG157" s="153">
        <f t="shared" si="35"/>
        <v>0</v>
      </c>
      <c r="AH157" s="133"/>
    </row>
    <row r="158" spans="1:34" ht="15" customHeight="1" x14ac:dyDescent="0.25">
      <c r="A158" s="25">
        <v>39</v>
      </c>
      <c r="B158" s="67">
        <f t="array" ref="B158">INDEX(CV3SF,$A158,1)</f>
        <v>0</v>
      </c>
      <c r="C158" s="116"/>
      <c r="D158" s="116"/>
      <c r="E158" s="116"/>
      <c r="F158" s="116"/>
      <c r="G158" s="117">
        <f t="shared" si="24"/>
        <v>3.8000000000000002E-4</v>
      </c>
      <c r="H158" s="116"/>
      <c r="I158" s="116"/>
      <c r="J158" s="116"/>
      <c r="K158" s="116"/>
      <c r="L158" s="117">
        <f t="shared" si="25"/>
        <v>2.6000000000000003E-4</v>
      </c>
      <c r="M158" s="118"/>
      <c r="N158" s="145">
        <f t="shared" si="26"/>
        <v>0</v>
      </c>
      <c r="O158" s="146">
        <f t="shared" si="27"/>
        <v>1.1E-4</v>
      </c>
      <c r="P158" s="147">
        <f t="shared" si="28"/>
        <v>0</v>
      </c>
      <c r="Q158" s="146">
        <f t="shared" si="29"/>
        <v>1.1E-4</v>
      </c>
      <c r="R158" s="128"/>
      <c r="S158" s="128"/>
      <c r="T158" s="128"/>
      <c r="U158" s="128"/>
      <c r="V158" s="148">
        <f>ROWS($B$120:B158)</f>
        <v>39</v>
      </c>
      <c r="W158" s="149">
        <f t="array" ref="W158">IFERROR(AVERAGE(IF(C158:F158&gt;1,C158:F158)),0)</f>
        <v>0</v>
      </c>
      <c r="X158" s="150">
        <f t="array" ref="X158">W158+(COUNTIFS($W$120:$W158,W158)-1)*0.00001</f>
        <v>3.8000000000000002E-4</v>
      </c>
      <c r="Y158" s="151">
        <f t="shared" si="30"/>
        <v>1.1E-4</v>
      </c>
      <c r="Z158" s="152">
        <f t="shared" si="31"/>
        <v>0</v>
      </c>
      <c r="AA158" s="153">
        <f t="shared" si="32"/>
        <v>0</v>
      </c>
      <c r="AB158" s="158"/>
      <c r="AC158" s="155">
        <f t="array" ref="AC158">IFERROR(AVERAGE(IF(H158:K158&gt;1,H158:K158)),0)</f>
        <v>0</v>
      </c>
      <c r="AD158" s="156">
        <f t="array" ref="AD158">AC158+(COUNTIFS($AC$120:$AC158,AC158)-1)*0.00001</f>
        <v>2.6000000000000003E-4</v>
      </c>
      <c r="AE158" s="157">
        <f t="shared" si="33"/>
        <v>1.1E-4</v>
      </c>
      <c r="AF158" s="152">
        <f t="shared" si="34"/>
        <v>0</v>
      </c>
      <c r="AG158" s="153">
        <f t="shared" si="35"/>
        <v>0</v>
      </c>
      <c r="AH158" s="133"/>
    </row>
    <row r="159" spans="1:34" ht="15" customHeight="1" x14ac:dyDescent="0.25">
      <c r="A159" s="25">
        <v>40</v>
      </c>
      <c r="B159" s="67">
        <f t="array" ref="B159">INDEX(CV3SF,$A159,1)</f>
        <v>0</v>
      </c>
      <c r="C159" s="116"/>
      <c r="D159" s="116"/>
      <c r="E159" s="116"/>
      <c r="F159" s="116"/>
      <c r="G159" s="117">
        <f t="shared" si="24"/>
        <v>3.9000000000000005E-4</v>
      </c>
      <c r="H159" s="116"/>
      <c r="I159" s="116"/>
      <c r="J159" s="116"/>
      <c r="K159" s="116"/>
      <c r="L159" s="117">
        <f t="shared" si="25"/>
        <v>2.7E-4</v>
      </c>
      <c r="M159" s="118"/>
      <c r="N159" s="145">
        <f t="shared" si="26"/>
        <v>0</v>
      </c>
      <c r="O159" s="146">
        <f t="shared" si="27"/>
        <v>1E-4</v>
      </c>
      <c r="P159" s="147">
        <f t="shared" si="28"/>
        <v>0</v>
      </c>
      <c r="Q159" s="146">
        <f t="shared" si="29"/>
        <v>1E-4</v>
      </c>
      <c r="R159" s="128"/>
      <c r="S159" s="128"/>
      <c r="T159" s="128"/>
      <c r="U159" s="128"/>
      <c r="V159" s="148">
        <f>ROWS($B$120:B159)</f>
        <v>40</v>
      </c>
      <c r="W159" s="149">
        <f t="array" ref="W159">IFERROR(AVERAGE(IF(C159:F159&gt;1,C159:F159)),0)</f>
        <v>0</v>
      </c>
      <c r="X159" s="150">
        <f t="array" ref="X159">W159+(COUNTIFS($W$120:$W159,W159)-1)*0.00001</f>
        <v>3.9000000000000005E-4</v>
      </c>
      <c r="Y159" s="151">
        <f t="shared" si="30"/>
        <v>1E-4</v>
      </c>
      <c r="Z159" s="152">
        <f t="shared" si="31"/>
        <v>0</v>
      </c>
      <c r="AA159" s="153">
        <f t="shared" si="32"/>
        <v>0</v>
      </c>
      <c r="AB159" s="158"/>
      <c r="AC159" s="155">
        <f t="array" ref="AC159">IFERROR(AVERAGE(IF(H159:K159&gt;1,H159:K159)),0)</f>
        <v>0</v>
      </c>
      <c r="AD159" s="156">
        <f t="array" ref="AD159">AC159+(COUNTIFS($AC$120:$AC159,AC159)-1)*0.00001</f>
        <v>2.7E-4</v>
      </c>
      <c r="AE159" s="157">
        <f t="shared" si="33"/>
        <v>1E-4</v>
      </c>
      <c r="AF159" s="152">
        <f t="shared" si="34"/>
        <v>0</v>
      </c>
      <c r="AG159" s="153">
        <f t="shared" si="35"/>
        <v>0</v>
      </c>
      <c r="AH159" s="133"/>
    </row>
    <row r="160" spans="1:34" ht="15" customHeight="1" x14ac:dyDescent="0.25">
      <c r="A160" s="25">
        <v>41</v>
      </c>
      <c r="B160" s="67">
        <f t="array" ref="B160">INDEX(CV3SF,$A160,1)</f>
        <v>0</v>
      </c>
      <c r="C160" s="116"/>
      <c r="D160" s="116"/>
      <c r="E160" s="116"/>
      <c r="F160" s="116"/>
      <c r="G160" s="117">
        <f t="shared" si="24"/>
        <v>4.0000000000000002E-4</v>
      </c>
      <c r="H160" s="116"/>
      <c r="I160" s="116"/>
      <c r="J160" s="116"/>
      <c r="K160" s="116"/>
      <c r="L160" s="117">
        <f t="shared" si="25"/>
        <v>2.8000000000000003E-4</v>
      </c>
      <c r="M160" s="118"/>
      <c r="N160" s="145">
        <f t="shared" si="26"/>
        <v>0</v>
      </c>
      <c r="O160" s="146">
        <f t="shared" si="27"/>
        <v>9.0000000000000006E-5</v>
      </c>
      <c r="P160" s="147">
        <f t="shared" si="28"/>
        <v>0</v>
      </c>
      <c r="Q160" s="146">
        <f t="shared" si="29"/>
        <v>9.0000000000000006E-5</v>
      </c>
      <c r="R160" s="128"/>
      <c r="S160" s="128"/>
      <c r="T160" s="128"/>
      <c r="U160" s="128"/>
      <c r="V160" s="148">
        <f>ROWS($B$120:B160)</f>
        <v>41</v>
      </c>
      <c r="W160" s="149">
        <f t="array" ref="W160">IFERROR(AVERAGE(IF(C160:F160&gt;1,C160:F160)),0)</f>
        <v>0</v>
      </c>
      <c r="X160" s="150">
        <f t="array" ref="X160">W160+(COUNTIFS($W$120:$W160,W160)-1)*0.00001</f>
        <v>4.0000000000000002E-4</v>
      </c>
      <c r="Y160" s="151">
        <f t="shared" si="30"/>
        <v>9.0000000000000006E-5</v>
      </c>
      <c r="Z160" s="152">
        <f t="shared" si="31"/>
        <v>0</v>
      </c>
      <c r="AA160" s="153">
        <f t="shared" si="32"/>
        <v>0</v>
      </c>
      <c r="AB160" s="158"/>
      <c r="AC160" s="155">
        <f t="array" ref="AC160">IFERROR(AVERAGE(IF(H160:K160&gt;1,H160:K160)),0)</f>
        <v>0</v>
      </c>
      <c r="AD160" s="156">
        <f t="array" ref="AD160">AC160+(COUNTIFS($AC$120:$AC160,AC160)-1)*0.00001</f>
        <v>2.8000000000000003E-4</v>
      </c>
      <c r="AE160" s="157">
        <f t="shared" si="33"/>
        <v>9.0000000000000006E-5</v>
      </c>
      <c r="AF160" s="152">
        <f t="shared" si="34"/>
        <v>0</v>
      </c>
      <c r="AG160" s="153">
        <f t="shared" si="35"/>
        <v>0</v>
      </c>
      <c r="AH160" s="133"/>
    </row>
    <row r="161" spans="1:34" ht="15" customHeight="1" x14ac:dyDescent="0.25">
      <c r="A161" s="25">
        <v>42</v>
      </c>
      <c r="B161" s="67">
        <f t="array" ref="B161">INDEX(CV3SF,$A161,1)</f>
        <v>0</v>
      </c>
      <c r="C161" s="116"/>
      <c r="D161" s="116"/>
      <c r="E161" s="116"/>
      <c r="F161" s="116"/>
      <c r="G161" s="117">
        <f t="shared" si="24"/>
        <v>4.1000000000000005E-4</v>
      </c>
      <c r="H161" s="116"/>
      <c r="I161" s="116"/>
      <c r="J161" s="116"/>
      <c r="K161" s="116"/>
      <c r="L161" s="117">
        <f t="shared" si="25"/>
        <v>2.9E-4</v>
      </c>
      <c r="M161" s="118"/>
      <c r="N161" s="145">
        <f t="shared" si="26"/>
        <v>0</v>
      </c>
      <c r="O161" s="146">
        <f t="shared" si="27"/>
        <v>8.0000000000000007E-5</v>
      </c>
      <c r="P161" s="147">
        <f t="shared" si="28"/>
        <v>0</v>
      </c>
      <c r="Q161" s="146">
        <f t="shared" si="29"/>
        <v>8.0000000000000007E-5</v>
      </c>
      <c r="R161" s="128"/>
      <c r="S161" s="128"/>
      <c r="T161" s="128"/>
      <c r="U161" s="128"/>
      <c r="V161" s="148">
        <f>ROWS($B$120:B161)</f>
        <v>42</v>
      </c>
      <c r="W161" s="149">
        <f t="array" ref="W161">IFERROR(AVERAGE(IF(C161:F161&gt;1,C161:F161)),0)</f>
        <v>0</v>
      </c>
      <c r="X161" s="150">
        <f t="array" ref="X161">W161+(COUNTIFS($W$120:$W161,W161)-1)*0.00001</f>
        <v>4.1000000000000005E-4</v>
      </c>
      <c r="Y161" s="151">
        <f t="shared" si="30"/>
        <v>8.0000000000000007E-5</v>
      </c>
      <c r="Z161" s="152">
        <f t="shared" si="31"/>
        <v>0</v>
      </c>
      <c r="AA161" s="153">
        <f t="shared" si="32"/>
        <v>0</v>
      </c>
      <c r="AB161" s="158"/>
      <c r="AC161" s="155">
        <f t="array" ref="AC161">IFERROR(AVERAGE(IF(H161:K161&gt;1,H161:K161)),0)</f>
        <v>0</v>
      </c>
      <c r="AD161" s="156">
        <f t="array" ref="AD161">AC161+(COUNTIFS($AC$120:$AC161,AC161)-1)*0.00001</f>
        <v>2.9E-4</v>
      </c>
      <c r="AE161" s="157">
        <f t="shared" si="33"/>
        <v>8.0000000000000007E-5</v>
      </c>
      <c r="AF161" s="152">
        <f t="shared" si="34"/>
        <v>0</v>
      </c>
      <c r="AG161" s="153">
        <f t="shared" si="35"/>
        <v>0</v>
      </c>
      <c r="AH161" s="133"/>
    </row>
    <row r="162" spans="1:34" ht="15" customHeight="1" x14ac:dyDescent="0.25">
      <c r="A162" s="25">
        <v>43</v>
      </c>
      <c r="B162" s="67">
        <f t="array" ref="B162">INDEX(CV3SF,$A162,1)</f>
        <v>0</v>
      </c>
      <c r="C162" s="116"/>
      <c r="D162" s="116"/>
      <c r="E162" s="116"/>
      <c r="F162" s="116"/>
      <c r="G162" s="117">
        <f t="shared" si="24"/>
        <v>4.2000000000000002E-4</v>
      </c>
      <c r="H162" s="116"/>
      <c r="I162" s="116"/>
      <c r="J162" s="116"/>
      <c r="K162" s="116"/>
      <c r="L162" s="117">
        <f t="shared" si="25"/>
        <v>3.0000000000000003E-4</v>
      </c>
      <c r="M162" s="118"/>
      <c r="N162" s="145">
        <f t="shared" si="26"/>
        <v>0</v>
      </c>
      <c r="O162" s="146">
        <f t="shared" si="27"/>
        <v>7.0000000000000007E-5</v>
      </c>
      <c r="P162" s="147">
        <f t="shared" si="28"/>
        <v>0</v>
      </c>
      <c r="Q162" s="146">
        <f t="shared" si="29"/>
        <v>7.0000000000000007E-5</v>
      </c>
      <c r="R162" s="128"/>
      <c r="S162" s="128"/>
      <c r="T162" s="128"/>
      <c r="U162" s="128"/>
      <c r="V162" s="148">
        <f>ROWS($B$120:B162)</f>
        <v>43</v>
      </c>
      <c r="W162" s="149">
        <f t="array" ref="W162">IFERROR(AVERAGE(IF(C162:F162&gt;1,C162:F162)),0)</f>
        <v>0</v>
      </c>
      <c r="X162" s="150">
        <f t="array" ref="X162">W162+(COUNTIFS($W$120:$W162,W162)-1)*0.00001</f>
        <v>4.2000000000000002E-4</v>
      </c>
      <c r="Y162" s="151">
        <f t="shared" si="30"/>
        <v>7.0000000000000007E-5</v>
      </c>
      <c r="Z162" s="152">
        <f t="shared" si="31"/>
        <v>0</v>
      </c>
      <c r="AA162" s="153">
        <f t="shared" si="32"/>
        <v>0</v>
      </c>
      <c r="AB162" s="158"/>
      <c r="AC162" s="155">
        <f t="array" ref="AC162">IFERROR(AVERAGE(IF(H162:K162&gt;1,H162:K162)),0)</f>
        <v>0</v>
      </c>
      <c r="AD162" s="156">
        <f t="array" ref="AD162">AC162+(COUNTIFS($AC$120:$AC162,AC162)-1)*0.00001</f>
        <v>3.0000000000000003E-4</v>
      </c>
      <c r="AE162" s="157">
        <f t="shared" si="33"/>
        <v>7.0000000000000007E-5</v>
      </c>
      <c r="AF162" s="152">
        <f t="shared" si="34"/>
        <v>0</v>
      </c>
      <c r="AG162" s="153">
        <f t="shared" si="35"/>
        <v>0</v>
      </c>
      <c r="AH162" s="133"/>
    </row>
    <row r="163" spans="1:34" ht="15" customHeight="1" x14ac:dyDescent="0.25">
      <c r="A163" s="25">
        <v>44</v>
      </c>
      <c r="B163" s="67">
        <f t="array" ref="B163">INDEX(CV3SF,$A163,1)</f>
        <v>0</v>
      </c>
      <c r="C163" s="116"/>
      <c r="D163" s="116"/>
      <c r="E163" s="116"/>
      <c r="F163" s="116"/>
      <c r="G163" s="117">
        <f t="shared" si="24"/>
        <v>4.3000000000000004E-4</v>
      </c>
      <c r="H163" s="116"/>
      <c r="I163" s="116"/>
      <c r="J163" s="116"/>
      <c r="K163" s="116"/>
      <c r="L163" s="117">
        <f t="shared" si="25"/>
        <v>3.1E-4</v>
      </c>
      <c r="M163" s="118"/>
      <c r="N163" s="145">
        <f t="shared" si="26"/>
        <v>0</v>
      </c>
      <c r="O163" s="146">
        <f t="shared" si="27"/>
        <v>6.0000000000000008E-5</v>
      </c>
      <c r="P163" s="147">
        <f t="shared" si="28"/>
        <v>0</v>
      </c>
      <c r="Q163" s="146">
        <f t="shared" si="29"/>
        <v>6.0000000000000008E-5</v>
      </c>
      <c r="R163" s="128"/>
      <c r="S163" s="128"/>
      <c r="T163" s="128"/>
      <c r="U163" s="128"/>
      <c r="V163" s="148">
        <f>ROWS($B$120:B163)</f>
        <v>44</v>
      </c>
      <c r="W163" s="149">
        <f t="array" ref="W163">IFERROR(AVERAGE(IF(C163:F163&gt;1,C163:F163)),0)</f>
        <v>0</v>
      </c>
      <c r="X163" s="150">
        <f t="array" ref="X163">W163+(COUNTIFS($W$120:$W163,W163)-1)*0.00001</f>
        <v>4.3000000000000004E-4</v>
      </c>
      <c r="Y163" s="151">
        <f t="shared" si="30"/>
        <v>6.0000000000000008E-5</v>
      </c>
      <c r="Z163" s="152">
        <f t="shared" si="31"/>
        <v>0</v>
      </c>
      <c r="AA163" s="153">
        <f t="shared" si="32"/>
        <v>0</v>
      </c>
      <c r="AB163" s="158"/>
      <c r="AC163" s="155">
        <f t="array" ref="AC163">IFERROR(AVERAGE(IF(H163:K163&gt;1,H163:K163)),0)</f>
        <v>0</v>
      </c>
      <c r="AD163" s="156">
        <f t="array" ref="AD163">AC163+(COUNTIFS($AC$120:$AC163,AC163)-1)*0.00001</f>
        <v>3.1E-4</v>
      </c>
      <c r="AE163" s="157">
        <f t="shared" si="33"/>
        <v>6.0000000000000008E-5</v>
      </c>
      <c r="AF163" s="152">
        <f t="shared" si="34"/>
        <v>0</v>
      </c>
      <c r="AG163" s="153">
        <f t="shared" si="35"/>
        <v>0</v>
      </c>
      <c r="AH163" s="133"/>
    </row>
    <row r="164" spans="1:34" ht="15" customHeight="1" x14ac:dyDescent="0.25">
      <c r="A164" s="25">
        <v>45</v>
      </c>
      <c r="B164" s="67">
        <f t="array" ref="B164">INDEX(CV3SF,$A164,1)</f>
        <v>0</v>
      </c>
      <c r="C164" s="116"/>
      <c r="D164" s="116"/>
      <c r="E164" s="116"/>
      <c r="F164" s="116"/>
      <c r="G164" s="117">
        <f t="shared" si="24"/>
        <v>4.4000000000000002E-4</v>
      </c>
      <c r="H164" s="116"/>
      <c r="I164" s="116"/>
      <c r="J164" s="116"/>
      <c r="K164" s="116"/>
      <c r="L164" s="117">
        <f t="shared" si="25"/>
        <v>3.2000000000000003E-4</v>
      </c>
      <c r="M164" s="118"/>
      <c r="N164" s="145">
        <f t="shared" si="26"/>
        <v>0</v>
      </c>
      <c r="O164" s="146">
        <f t="shared" si="27"/>
        <v>5.0000000000000002E-5</v>
      </c>
      <c r="P164" s="147">
        <f t="shared" si="28"/>
        <v>0</v>
      </c>
      <c r="Q164" s="146">
        <f t="shared" si="29"/>
        <v>5.0000000000000002E-5</v>
      </c>
      <c r="R164" s="128"/>
      <c r="S164" s="128"/>
      <c r="T164" s="128"/>
      <c r="U164" s="128"/>
      <c r="V164" s="148">
        <f>ROWS($B$120:B164)</f>
        <v>45</v>
      </c>
      <c r="W164" s="149">
        <f t="array" ref="W164">IFERROR(AVERAGE(IF(C164:F164&gt;1,C164:F164)),0)</f>
        <v>0</v>
      </c>
      <c r="X164" s="150">
        <f t="array" ref="X164">W164+(COUNTIFS($W$120:$W164,W164)-1)*0.00001</f>
        <v>4.4000000000000002E-4</v>
      </c>
      <c r="Y164" s="151">
        <f t="shared" si="30"/>
        <v>5.0000000000000002E-5</v>
      </c>
      <c r="Z164" s="152">
        <f t="shared" si="31"/>
        <v>0</v>
      </c>
      <c r="AA164" s="153">
        <f t="shared" si="32"/>
        <v>0</v>
      </c>
      <c r="AB164" s="158"/>
      <c r="AC164" s="155">
        <f t="array" ref="AC164">IFERROR(AVERAGE(IF(H164:K164&gt;1,H164:K164)),0)</f>
        <v>0</v>
      </c>
      <c r="AD164" s="156">
        <f t="array" ref="AD164">AC164+(COUNTIFS($AC$120:$AC164,AC164)-1)*0.00001</f>
        <v>3.2000000000000003E-4</v>
      </c>
      <c r="AE164" s="157">
        <f t="shared" si="33"/>
        <v>5.0000000000000002E-5</v>
      </c>
      <c r="AF164" s="152">
        <f t="shared" si="34"/>
        <v>0</v>
      </c>
      <c r="AG164" s="153">
        <f t="shared" si="35"/>
        <v>0</v>
      </c>
      <c r="AH164" s="133"/>
    </row>
    <row r="165" spans="1:34" ht="15" customHeight="1" x14ac:dyDescent="0.25">
      <c r="A165" s="25">
        <v>46</v>
      </c>
      <c r="B165" s="67">
        <f t="array" ref="B165">INDEX(CV3SF,$A165,1)</f>
        <v>0</v>
      </c>
      <c r="C165" s="116"/>
      <c r="D165" s="116"/>
      <c r="E165" s="116"/>
      <c r="F165" s="116"/>
      <c r="G165" s="117">
        <f t="shared" si="24"/>
        <v>4.5000000000000004E-4</v>
      </c>
      <c r="H165" s="116"/>
      <c r="I165" s="116"/>
      <c r="J165" s="116"/>
      <c r="K165" s="116"/>
      <c r="L165" s="117">
        <f t="shared" si="25"/>
        <v>3.3000000000000005E-4</v>
      </c>
      <c r="M165" s="118"/>
      <c r="N165" s="145">
        <f t="shared" si="26"/>
        <v>0</v>
      </c>
      <c r="O165" s="146">
        <f t="shared" si="27"/>
        <v>4.0000000000000003E-5</v>
      </c>
      <c r="P165" s="147">
        <f t="shared" si="28"/>
        <v>0</v>
      </c>
      <c r="Q165" s="146">
        <f t="shared" si="29"/>
        <v>4.0000000000000003E-5</v>
      </c>
      <c r="R165" s="128"/>
      <c r="S165" s="128"/>
      <c r="T165" s="128"/>
      <c r="U165" s="128"/>
      <c r="V165" s="148">
        <f>ROWS($B$120:B165)</f>
        <v>46</v>
      </c>
      <c r="W165" s="149">
        <f t="array" ref="W165">IFERROR(AVERAGE(IF(C165:F165&gt;1,C165:F165)),0)</f>
        <v>0</v>
      </c>
      <c r="X165" s="150">
        <f t="array" ref="X165">W165+(COUNTIFS($W$120:$W165,W165)-1)*0.00001</f>
        <v>4.5000000000000004E-4</v>
      </c>
      <c r="Y165" s="151">
        <f t="shared" si="30"/>
        <v>4.0000000000000003E-5</v>
      </c>
      <c r="Z165" s="152">
        <f t="shared" si="31"/>
        <v>0</v>
      </c>
      <c r="AA165" s="153">
        <f t="shared" si="32"/>
        <v>0</v>
      </c>
      <c r="AB165" s="158"/>
      <c r="AC165" s="155">
        <f t="array" ref="AC165">IFERROR(AVERAGE(IF(H165:K165&gt;1,H165:K165)),0)</f>
        <v>0</v>
      </c>
      <c r="AD165" s="156">
        <f t="array" ref="AD165">AC165+(COUNTIFS($AC$120:$AC165,AC165)-1)*0.00001</f>
        <v>3.3000000000000005E-4</v>
      </c>
      <c r="AE165" s="157">
        <f t="shared" si="33"/>
        <v>4.0000000000000003E-5</v>
      </c>
      <c r="AF165" s="152">
        <f t="shared" si="34"/>
        <v>0</v>
      </c>
      <c r="AG165" s="153">
        <f t="shared" si="35"/>
        <v>0</v>
      </c>
      <c r="AH165" s="133"/>
    </row>
    <row r="166" spans="1:34" ht="15" customHeight="1" x14ac:dyDescent="0.25">
      <c r="A166" s="25">
        <v>47</v>
      </c>
      <c r="B166" s="67">
        <f t="array" ref="B166">INDEX(CV3SF,$A166,1)</f>
        <v>0</v>
      </c>
      <c r="C166" s="116"/>
      <c r="D166" s="116"/>
      <c r="E166" s="116"/>
      <c r="F166" s="116"/>
      <c r="G166" s="117">
        <f t="shared" si="24"/>
        <v>4.6000000000000001E-4</v>
      </c>
      <c r="H166" s="116"/>
      <c r="I166" s="116"/>
      <c r="J166" s="116"/>
      <c r="K166" s="116"/>
      <c r="L166" s="117">
        <f t="shared" si="25"/>
        <v>3.4000000000000002E-4</v>
      </c>
      <c r="M166" s="118"/>
      <c r="N166" s="145">
        <f t="shared" si="26"/>
        <v>0</v>
      </c>
      <c r="O166" s="146">
        <f t="shared" si="27"/>
        <v>3.0000000000000004E-5</v>
      </c>
      <c r="P166" s="147">
        <f t="shared" si="28"/>
        <v>0</v>
      </c>
      <c r="Q166" s="146">
        <f t="shared" si="29"/>
        <v>3.0000000000000004E-5</v>
      </c>
      <c r="R166" s="128"/>
      <c r="S166" s="128"/>
      <c r="T166" s="128"/>
      <c r="U166" s="128"/>
      <c r="V166" s="148">
        <f>ROWS($B$120:B166)</f>
        <v>47</v>
      </c>
      <c r="W166" s="149">
        <f t="array" ref="W166">IFERROR(AVERAGE(IF(C166:F166&gt;1,C166:F166)),0)</f>
        <v>0</v>
      </c>
      <c r="X166" s="150">
        <f t="array" ref="X166">W166+(COUNTIFS($W$120:$W166,W166)-1)*0.00001</f>
        <v>4.6000000000000001E-4</v>
      </c>
      <c r="Y166" s="151">
        <f t="shared" si="30"/>
        <v>3.0000000000000004E-5</v>
      </c>
      <c r="Z166" s="152">
        <f t="shared" si="31"/>
        <v>0</v>
      </c>
      <c r="AA166" s="153">
        <f t="shared" si="32"/>
        <v>0</v>
      </c>
      <c r="AB166" s="158"/>
      <c r="AC166" s="155">
        <f t="array" ref="AC166">IFERROR(AVERAGE(IF(H166:K166&gt;1,H166:K166)),0)</f>
        <v>0</v>
      </c>
      <c r="AD166" s="156">
        <f t="array" ref="AD166">AC166+(COUNTIFS($AC$120:$AC166,AC166)-1)*0.00001</f>
        <v>3.4000000000000002E-4</v>
      </c>
      <c r="AE166" s="157">
        <f t="shared" si="33"/>
        <v>3.0000000000000004E-5</v>
      </c>
      <c r="AF166" s="152">
        <f t="shared" si="34"/>
        <v>0</v>
      </c>
      <c r="AG166" s="153">
        <f t="shared" si="35"/>
        <v>0</v>
      </c>
      <c r="AH166" s="133"/>
    </row>
    <row r="167" spans="1:34" ht="15" customHeight="1" x14ac:dyDescent="0.25">
      <c r="A167" s="25">
        <v>48</v>
      </c>
      <c r="B167" s="67">
        <f t="array" ref="B167">INDEX(CV3SF,$A167,1)</f>
        <v>0</v>
      </c>
      <c r="C167" s="116"/>
      <c r="D167" s="116"/>
      <c r="E167" s="116"/>
      <c r="F167" s="116"/>
      <c r="G167" s="117">
        <f t="shared" si="24"/>
        <v>4.7000000000000004E-4</v>
      </c>
      <c r="H167" s="116"/>
      <c r="I167" s="116"/>
      <c r="J167" s="116"/>
      <c r="K167" s="116"/>
      <c r="L167" s="117">
        <f t="shared" si="25"/>
        <v>3.5000000000000005E-4</v>
      </c>
      <c r="M167" s="118"/>
      <c r="N167" s="145">
        <f t="shared" si="26"/>
        <v>0</v>
      </c>
      <c r="O167" s="146">
        <f t="shared" si="27"/>
        <v>2.0000000000000002E-5</v>
      </c>
      <c r="P167" s="147">
        <f t="shared" si="28"/>
        <v>0</v>
      </c>
      <c r="Q167" s="146">
        <f t="shared" si="29"/>
        <v>2.0000000000000002E-5</v>
      </c>
      <c r="R167" s="128"/>
      <c r="S167" s="128"/>
      <c r="T167" s="128"/>
      <c r="U167" s="128"/>
      <c r="V167" s="148">
        <f>ROWS($B$120:B167)</f>
        <v>48</v>
      </c>
      <c r="W167" s="149">
        <f t="array" ref="W167">IFERROR(AVERAGE(IF(C167:F167&gt;1,C167:F167)),0)</f>
        <v>0</v>
      </c>
      <c r="X167" s="150">
        <f t="array" ref="X167">W167+(COUNTIFS($W$120:$W167,W167)-1)*0.00001</f>
        <v>4.7000000000000004E-4</v>
      </c>
      <c r="Y167" s="151">
        <f t="shared" si="30"/>
        <v>2.0000000000000002E-5</v>
      </c>
      <c r="Z167" s="152">
        <f t="shared" si="31"/>
        <v>0</v>
      </c>
      <c r="AA167" s="153">
        <f t="shared" si="32"/>
        <v>0</v>
      </c>
      <c r="AB167" s="158"/>
      <c r="AC167" s="155">
        <f t="array" ref="AC167">IFERROR(AVERAGE(IF(H167:K167&gt;1,H167:K167)),0)</f>
        <v>0</v>
      </c>
      <c r="AD167" s="156">
        <f t="array" ref="AD167">AC167+(COUNTIFS($AC$120:$AC167,AC167)-1)*0.00001</f>
        <v>3.5000000000000005E-4</v>
      </c>
      <c r="AE167" s="157">
        <f t="shared" si="33"/>
        <v>2.0000000000000002E-5</v>
      </c>
      <c r="AF167" s="152">
        <f t="shared" si="34"/>
        <v>0</v>
      </c>
      <c r="AG167" s="153">
        <f t="shared" si="35"/>
        <v>0</v>
      </c>
      <c r="AH167" s="133"/>
    </row>
    <row r="168" spans="1:34" ht="15" customHeight="1" x14ac:dyDescent="0.25">
      <c r="A168" s="25">
        <v>49</v>
      </c>
      <c r="B168" s="67">
        <f t="array" ref="B168">INDEX(CV3SF,$A168,1)</f>
        <v>0</v>
      </c>
      <c r="C168" s="116"/>
      <c r="D168" s="116"/>
      <c r="E168" s="116"/>
      <c r="F168" s="116"/>
      <c r="G168" s="117">
        <f t="shared" si="24"/>
        <v>4.8000000000000007E-4</v>
      </c>
      <c r="H168" s="116"/>
      <c r="I168" s="116"/>
      <c r="J168" s="116"/>
      <c r="K168" s="116"/>
      <c r="L168" s="117">
        <f t="shared" si="25"/>
        <v>3.6000000000000002E-4</v>
      </c>
      <c r="M168" s="118"/>
      <c r="N168" s="145">
        <f t="shared" si="26"/>
        <v>0</v>
      </c>
      <c r="O168" s="146">
        <f t="shared" si="27"/>
        <v>1.0000000000000001E-5</v>
      </c>
      <c r="P168" s="147">
        <f t="shared" si="28"/>
        <v>0</v>
      </c>
      <c r="Q168" s="146">
        <f t="shared" si="29"/>
        <v>1.0000000000000001E-5</v>
      </c>
      <c r="R168" s="128"/>
      <c r="S168" s="128"/>
      <c r="T168" s="128"/>
      <c r="U168" s="128"/>
      <c r="V168" s="148">
        <f>ROWS($B$120:B168)</f>
        <v>49</v>
      </c>
      <c r="W168" s="149">
        <f t="array" ref="W168">IFERROR(AVERAGE(IF(C168:F168&gt;1,C168:F168)),0)</f>
        <v>0</v>
      </c>
      <c r="X168" s="150">
        <f t="array" ref="X168">W168+(COUNTIFS($W$120:$W168,W168)-1)*0.00001</f>
        <v>4.8000000000000007E-4</v>
      </c>
      <c r="Y168" s="151">
        <f t="shared" si="30"/>
        <v>1.0000000000000001E-5</v>
      </c>
      <c r="Z168" s="152">
        <f t="shared" si="31"/>
        <v>0</v>
      </c>
      <c r="AA168" s="153">
        <f t="shared" si="32"/>
        <v>0</v>
      </c>
      <c r="AB168" s="158"/>
      <c r="AC168" s="155">
        <f t="array" ref="AC168">IFERROR(AVERAGE(IF(H168:K168&gt;1,H168:K168)),0)</f>
        <v>0</v>
      </c>
      <c r="AD168" s="156">
        <f t="array" ref="AD168">AC168+(COUNTIFS($AC$120:$AC168,AC168)-1)*0.00001</f>
        <v>3.6000000000000002E-4</v>
      </c>
      <c r="AE168" s="157">
        <f t="shared" si="33"/>
        <v>1.0000000000000001E-5</v>
      </c>
      <c r="AF168" s="152">
        <f t="shared" si="34"/>
        <v>0</v>
      </c>
      <c r="AG168" s="153">
        <f t="shared" si="35"/>
        <v>0</v>
      </c>
      <c r="AH168" s="133"/>
    </row>
    <row r="169" spans="1:34" ht="15" customHeight="1" x14ac:dyDescent="0.25">
      <c r="A169" s="25">
        <v>50</v>
      </c>
      <c r="B169" s="67">
        <f t="array" ref="B169">INDEX(CV3SF,$A169,1)</f>
        <v>0</v>
      </c>
      <c r="C169" s="116"/>
      <c r="D169" s="116"/>
      <c r="E169" s="116"/>
      <c r="F169" s="116"/>
      <c r="G169" s="117">
        <f t="shared" si="24"/>
        <v>4.9000000000000009E-4</v>
      </c>
      <c r="H169" s="116"/>
      <c r="I169" s="116"/>
      <c r="J169" s="116"/>
      <c r="K169" s="116"/>
      <c r="L169" s="117">
        <f t="shared" si="25"/>
        <v>3.7000000000000005E-4</v>
      </c>
      <c r="M169" s="118"/>
      <c r="N169" s="145">
        <f t="shared" si="26"/>
        <v>0</v>
      </c>
      <c r="O169" s="146">
        <f t="shared" si="27"/>
        <v>0</v>
      </c>
      <c r="P169" s="147">
        <f t="shared" si="28"/>
        <v>0</v>
      </c>
      <c r="Q169" s="146">
        <f t="shared" si="29"/>
        <v>0</v>
      </c>
      <c r="R169" s="128"/>
      <c r="S169" s="128"/>
      <c r="T169" s="128"/>
      <c r="U169" s="128"/>
      <c r="V169" s="148">
        <f>ROWS($B$120:B169)</f>
        <v>50</v>
      </c>
      <c r="W169" s="149">
        <f t="array" ref="W169">IFERROR(AVERAGE(IF(C169:F169&gt;1,C169:F169)),0)</f>
        <v>0</v>
      </c>
      <c r="X169" s="150">
        <f t="array" ref="X169">W169+(COUNTIFS($W$120:$W169,W169)-1)*0.00001</f>
        <v>4.9000000000000009E-4</v>
      </c>
      <c r="Y169" s="151">
        <f t="shared" si="30"/>
        <v>0</v>
      </c>
      <c r="Z169" s="152">
        <f t="shared" si="31"/>
        <v>0</v>
      </c>
      <c r="AA169" s="153">
        <f t="shared" si="32"/>
        <v>0</v>
      </c>
      <c r="AB169" s="158"/>
      <c r="AC169" s="155">
        <f t="array" ref="AC169">IFERROR(AVERAGE(IF(H169:K169&gt;1,H169:K169)),0)</f>
        <v>0</v>
      </c>
      <c r="AD169" s="156">
        <f t="array" ref="AD169">AC169+(COUNTIFS($AC$120:$AC169,AC169)-1)*0.00001</f>
        <v>3.7000000000000005E-4</v>
      </c>
      <c r="AE169" s="157">
        <f t="shared" si="33"/>
        <v>0</v>
      </c>
      <c r="AF169" s="152">
        <f t="shared" si="34"/>
        <v>0</v>
      </c>
      <c r="AG169" s="153">
        <f t="shared" si="35"/>
        <v>0</v>
      </c>
      <c r="AH169" s="133"/>
    </row>
    <row r="170" spans="1:34" ht="15" customHeight="1" x14ac:dyDescent="0.25">
      <c r="A170" s="2"/>
      <c r="B170" s="2"/>
      <c r="C170" s="118"/>
      <c r="D170" s="118"/>
      <c r="E170" s="118"/>
      <c r="F170" s="34"/>
      <c r="G170" s="103"/>
      <c r="H170" s="34"/>
      <c r="I170" s="34"/>
      <c r="J170" s="34"/>
      <c r="K170" s="34"/>
      <c r="L170" s="103"/>
      <c r="M170" s="2"/>
      <c r="N170" s="160" t="s">
        <v>350</v>
      </c>
      <c r="O170" s="161" t="str">
        <f>'ANVA-MDS'!H124</f>
        <v>ns</v>
      </c>
      <c r="P170" s="160" t="s">
        <v>350</v>
      </c>
      <c r="Q170" s="161" t="str">
        <f>'ANVA-MDS'!BT124</f>
        <v>***</v>
      </c>
      <c r="R170" s="133"/>
      <c r="S170" s="133"/>
      <c r="T170" s="133"/>
      <c r="U170" s="133"/>
      <c r="V170" s="158"/>
      <c r="W170" s="158"/>
      <c r="X170" s="158"/>
      <c r="Y170" s="158"/>
      <c r="Z170" s="158"/>
      <c r="AA170" s="158"/>
      <c r="AB170" s="158"/>
      <c r="AC170" s="158"/>
      <c r="AD170" s="158"/>
      <c r="AE170" s="158"/>
      <c r="AF170" s="158"/>
      <c r="AG170" s="158"/>
      <c r="AH170" s="133"/>
    </row>
    <row r="171" spans="1:34" ht="15" customHeight="1" x14ac:dyDescent="0.25">
      <c r="A171" s="2"/>
      <c r="B171" s="2"/>
      <c r="C171" s="118"/>
      <c r="D171" s="118"/>
      <c r="E171" s="118"/>
      <c r="F171" s="34"/>
      <c r="G171" s="103"/>
      <c r="H171" s="34"/>
      <c r="I171" s="34"/>
      <c r="J171" s="34"/>
      <c r="K171" s="34"/>
      <c r="L171" s="103"/>
      <c r="M171" s="2"/>
      <c r="N171" s="160" t="s">
        <v>351</v>
      </c>
      <c r="O171" s="165" t="str">
        <f>'ANVA-MDS'!B131</f>
        <v>sd</v>
      </c>
      <c r="P171" s="160" t="s">
        <v>351</v>
      </c>
      <c r="Q171" s="165">
        <f>'ANVA-MDS'!BN131</f>
        <v>0.17199727848255286</v>
      </c>
      <c r="R171" s="133"/>
      <c r="S171" s="133"/>
      <c r="T171" s="133"/>
      <c r="U171" s="133"/>
      <c r="V171" s="158"/>
      <c r="W171" s="158"/>
      <c r="X171" s="158"/>
      <c r="Y171" s="158"/>
      <c r="Z171" s="158"/>
      <c r="AA171" s="158"/>
      <c r="AB171" s="158"/>
      <c r="AC171" s="158"/>
      <c r="AD171" s="158"/>
      <c r="AE171" s="158"/>
      <c r="AF171" s="158"/>
      <c r="AG171" s="158"/>
      <c r="AH171" s="133"/>
    </row>
    <row r="172" spans="1:34" ht="15" customHeight="1" x14ac:dyDescent="0.25">
      <c r="A172" s="2"/>
      <c r="B172" s="2"/>
      <c r="C172" s="15"/>
      <c r="D172" s="15"/>
      <c r="E172" s="15"/>
      <c r="F172" s="34"/>
      <c r="G172" s="103"/>
      <c r="H172" s="15"/>
      <c r="I172" s="15"/>
      <c r="J172" s="15"/>
      <c r="K172" s="15"/>
      <c r="L172" s="104"/>
      <c r="M172" s="2"/>
      <c r="N172" s="128"/>
      <c r="O172" s="172"/>
      <c r="P172" s="128"/>
      <c r="Q172" s="172"/>
      <c r="R172" s="128"/>
      <c r="S172" s="128"/>
      <c r="T172" s="128"/>
      <c r="U172" s="128"/>
      <c r="V172" s="154"/>
      <c r="W172" s="154"/>
      <c r="X172" s="154"/>
      <c r="Y172" s="154"/>
      <c r="Z172" s="154"/>
      <c r="AA172" s="154"/>
      <c r="AB172" s="154"/>
      <c r="AC172" s="154"/>
      <c r="AD172" s="154"/>
      <c r="AE172" s="154"/>
      <c r="AF172" s="154"/>
      <c r="AG172" s="154"/>
      <c r="AH172" s="128"/>
    </row>
    <row r="173" spans="1:34" ht="15" customHeight="1" x14ac:dyDescent="0.25">
      <c r="A173" s="2"/>
      <c r="B173" s="2"/>
      <c r="C173" s="34"/>
      <c r="D173" s="34"/>
      <c r="E173" s="34"/>
      <c r="F173" s="34"/>
      <c r="G173" s="103"/>
      <c r="H173" s="34"/>
      <c r="I173" s="34"/>
      <c r="J173" s="34"/>
      <c r="K173" s="34"/>
      <c r="L173" s="103"/>
      <c r="M173" s="2"/>
      <c r="N173" s="135" t="s">
        <v>244</v>
      </c>
      <c r="O173" s="134"/>
      <c r="P173" s="133"/>
      <c r="Q173" s="172"/>
      <c r="R173" s="128"/>
      <c r="S173" s="128"/>
      <c r="T173" s="128"/>
      <c r="U173" s="128"/>
      <c r="V173" s="154"/>
      <c r="W173" s="154"/>
      <c r="X173" s="154"/>
      <c r="Y173" s="154"/>
      <c r="Z173" s="154"/>
      <c r="AA173" s="154"/>
      <c r="AB173" s="154"/>
      <c r="AC173" s="154"/>
      <c r="AD173" s="154"/>
      <c r="AE173" s="154"/>
      <c r="AF173" s="154"/>
      <c r="AG173" s="154"/>
      <c r="AH173" s="128"/>
    </row>
    <row r="174" spans="1:34" ht="15" customHeight="1" x14ac:dyDescent="0.25">
      <c r="A174" s="2"/>
      <c r="B174" s="2"/>
      <c r="C174" s="83" t="str">
        <f>Fechas!$C$169</f>
        <v>4º ÉPOCA: CICLOS CORTOS SIN FUNGICIDA</v>
      </c>
      <c r="D174" s="54"/>
      <c r="E174" s="54"/>
      <c r="F174" s="54"/>
      <c r="G174" s="56"/>
      <c r="H174" s="85" t="str">
        <f>Fechas!$K$169</f>
        <v>4º ÉPOCA: CICLOS CORTOS CON FUNGICIDA</v>
      </c>
      <c r="I174" s="58"/>
      <c r="J174" s="58"/>
      <c r="K174" s="58"/>
      <c r="L174" s="60"/>
      <c r="M174" s="2"/>
      <c r="N174" s="177" t="str">
        <f>C174</f>
        <v>4º ÉPOCA: CICLOS CORTOS SIN FUNGICIDA</v>
      </c>
      <c r="O174" s="178"/>
      <c r="P174" s="179" t="str">
        <f>H174</f>
        <v>4º ÉPOCA: CICLOS CORTOS CON FUNGICIDA</v>
      </c>
      <c r="Q174" s="180"/>
      <c r="R174" s="128"/>
      <c r="S174" s="128"/>
      <c r="T174" s="128"/>
      <c r="U174" s="128"/>
      <c r="V174" s="154"/>
      <c r="W174" s="154"/>
      <c r="X174" s="154"/>
      <c r="Y174" s="154"/>
      <c r="Z174" s="154"/>
      <c r="AA174" s="154"/>
      <c r="AB174" s="154"/>
      <c r="AC174" s="154"/>
      <c r="AD174" s="154"/>
      <c r="AE174" s="154"/>
      <c r="AF174" s="154"/>
      <c r="AG174" s="154"/>
      <c r="AH174" s="128"/>
    </row>
    <row r="175" spans="1:34" ht="15" customHeight="1" x14ac:dyDescent="0.25">
      <c r="A175" s="2"/>
      <c r="B175" s="106"/>
      <c r="C175" s="107" t="s">
        <v>245</v>
      </c>
      <c r="D175" s="108"/>
      <c r="E175" s="109"/>
      <c r="F175" s="109"/>
      <c r="G175" s="110"/>
      <c r="H175" s="111" t="s">
        <v>245</v>
      </c>
      <c r="I175" s="109"/>
      <c r="J175" s="109"/>
      <c r="K175" s="109"/>
      <c r="L175" s="112"/>
      <c r="M175" s="2"/>
      <c r="N175" s="140" t="s">
        <v>245</v>
      </c>
      <c r="O175" s="133"/>
      <c r="P175" s="141" t="s">
        <v>245</v>
      </c>
      <c r="Q175" s="142"/>
      <c r="R175" s="128"/>
      <c r="S175" s="128"/>
      <c r="T175" s="128"/>
      <c r="U175" s="128"/>
      <c r="V175" s="154"/>
      <c r="W175" s="154"/>
      <c r="X175" s="154"/>
      <c r="Y175" s="154"/>
      <c r="Z175" s="154"/>
      <c r="AA175" s="154"/>
      <c r="AB175" s="154"/>
      <c r="AC175" s="154"/>
      <c r="AD175" s="154"/>
      <c r="AE175" s="154"/>
      <c r="AF175" s="154"/>
      <c r="AG175" s="154"/>
      <c r="AH175" s="128"/>
    </row>
    <row r="176" spans="1:34" ht="15" customHeight="1" x14ac:dyDescent="0.25">
      <c r="A176" s="2"/>
      <c r="B176" s="66" t="s">
        <v>108</v>
      </c>
      <c r="C176" s="113" t="s">
        <v>246</v>
      </c>
      <c r="D176" s="113" t="s">
        <v>247</v>
      </c>
      <c r="E176" s="113" t="s">
        <v>248</v>
      </c>
      <c r="F176" s="113" t="s">
        <v>249</v>
      </c>
      <c r="G176" s="114" t="s">
        <v>250</v>
      </c>
      <c r="H176" s="352" t="s">
        <v>246</v>
      </c>
      <c r="I176" s="352" t="s">
        <v>247</v>
      </c>
      <c r="J176" s="352" t="s">
        <v>248</v>
      </c>
      <c r="K176" s="113" t="s">
        <v>249</v>
      </c>
      <c r="L176" s="114" t="s">
        <v>250</v>
      </c>
      <c r="M176" s="2"/>
      <c r="N176" s="143" t="s">
        <v>108</v>
      </c>
      <c r="O176" s="144" t="s">
        <v>250</v>
      </c>
      <c r="P176" s="143" t="s">
        <v>108</v>
      </c>
      <c r="Q176" s="144" t="s">
        <v>250</v>
      </c>
      <c r="R176" s="128"/>
      <c r="S176" s="128"/>
      <c r="T176" s="128"/>
      <c r="U176" s="128"/>
      <c r="V176" s="154"/>
      <c r="W176" s="154"/>
      <c r="X176" s="154"/>
      <c r="Y176" s="154"/>
      <c r="Z176" s="154"/>
      <c r="AA176" s="154"/>
      <c r="AB176" s="154"/>
      <c r="AC176" s="154"/>
      <c r="AD176" s="154"/>
      <c r="AE176" s="154"/>
      <c r="AF176" s="154"/>
      <c r="AG176" s="154"/>
      <c r="AH176" s="128"/>
    </row>
    <row r="177" spans="1:34" ht="15" customHeight="1" x14ac:dyDescent="0.25">
      <c r="A177" s="25">
        <v>1</v>
      </c>
      <c r="B177" s="67" t="str">
        <f t="array" ref="B177">INDEX(CV4SF,$A177,1)</f>
        <v>ACA 460</v>
      </c>
      <c r="C177" s="126"/>
      <c r="D177" s="126"/>
      <c r="E177" s="126"/>
      <c r="F177" s="116"/>
      <c r="G177" s="350">
        <f t="shared" ref="G177:G226" si="36">X177</f>
        <v>0</v>
      </c>
      <c r="H177" s="354">
        <v>2177.3684210526317</v>
      </c>
      <c r="I177" s="354">
        <v>1889.4970760233914</v>
      </c>
      <c r="J177" s="354">
        <v>2385.333333333333</v>
      </c>
      <c r="K177" s="351"/>
      <c r="L177" s="117">
        <f t="shared" ref="L177:L226" si="37">AD177</f>
        <v>2150.7329434697854</v>
      </c>
      <c r="M177" s="118"/>
      <c r="N177" s="145" t="str">
        <f t="shared" ref="N177:N226" si="38">AA177</f>
        <v>ACA 460</v>
      </c>
      <c r="O177" s="146">
        <f t="shared" ref="O177:O226" si="39">Y177</f>
        <v>4.9000000000000009E-4</v>
      </c>
      <c r="P177" s="147" t="str">
        <f t="shared" ref="P177:P226" si="40">AG177</f>
        <v>MS INTA 817</v>
      </c>
      <c r="Q177" s="146">
        <f t="shared" ref="Q177:Q226" si="41">AE177</f>
        <v>3929.8654970760231</v>
      </c>
      <c r="R177" s="128"/>
      <c r="S177" s="128"/>
      <c r="T177" s="128"/>
      <c r="U177" s="128"/>
      <c r="V177" s="148">
        <f>ROWS($B$177:B177)</f>
        <v>1</v>
      </c>
      <c r="W177" s="149">
        <f t="array" ref="W177">IFERROR(AVERAGE(IF(C177:F177&gt;1,C177:F177)),0)</f>
        <v>0</v>
      </c>
      <c r="X177" s="150">
        <f t="array" ref="X177">W177+(COUNTIFS($W$177:$W177,W177)-1)*0.00001</f>
        <v>0</v>
      </c>
      <c r="Y177" s="151">
        <f>LARGE($X$177:$X$226,V177)</f>
        <v>4.9000000000000009E-4</v>
      </c>
      <c r="Z177" s="152">
        <f>IF(Y177&lt;1,0,MATCH(Y177,$X$177:$X$226,0))</f>
        <v>0</v>
      </c>
      <c r="AA177" s="153" t="str">
        <f>INDEX($B$177:$B$226,Z177,1)</f>
        <v>ACA 460</v>
      </c>
      <c r="AB177" s="154"/>
      <c r="AC177" s="155">
        <f t="array" ref="AC177">IFERROR(AVERAGE(IF(H177:K177&gt;1,H177:K177)),0)</f>
        <v>2150.7329434697854</v>
      </c>
      <c r="AD177" s="156">
        <f t="array" ref="AD177">AC177+(COUNTIFS($AC$177:$AC177,AC177)-1)*0.00001</f>
        <v>2150.7329434697854</v>
      </c>
      <c r="AE177" s="157">
        <f>LARGE($AD$177:$AD$226,V177)</f>
        <v>3929.8654970760231</v>
      </c>
      <c r="AF177" s="152">
        <f>IF(AE177&lt;1,0,MATCH(AE177,$AD$177:$AD$226,0))</f>
        <v>26</v>
      </c>
      <c r="AG177" s="153" t="str">
        <f>INDEX($B$177:$B$226,AF177,1)</f>
        <v>MS INTA 817</v>
      </c>
      <c r="AH177" s="128"/>
    </row>
    <row r="178" spans="1:34" ht="15" customHeight="1" x14ac:dyDescent="0.25">
      <c r="A178" s="25">
        <v>2</v>
      </c>
      <c r="B178" s="67" t="str">
        <f t="array" ref="B178">INDEX(CV4SF,$A178,1)</f>
        <v>ACA 915</v>
      </c>
      <c r="C178" s="126"/>
      <c r="D178" s="126"/>
      <c r="E178" s="126"/>
      <c r="F178" s="116"/>
      <c r="G178" s="350">
        <f t="shared" si="36"/>
        <v>1.0000000000000001E-5</v>
      </c>
      <c r="H178" s="354">
        <v>2374.9824561403507</v>
      </c>
      <c r="I178" s="354">
        <v>2796.9473684210529</v>
      </c>
      <c r="J178" s="354">
        <v>2099.8479532163742</v>
      </c>
      <c r="K178" s="351"/>
      <c r="L178" s="117">
        <f t="shared" si="37"/>
        <v>2423.9259259259256</v>
      </c>
      <c r="M178" s="118"/>
      <c r="N178" s="145" t="str">
        <f t="shared" si="38"/>
        <v>ACA 915</v>
      </c>
      <c r="O178" s="146">
        <f t="shared" si="39"/>
        <v>4.8000000000000007E-4</v>
      </c>
      <c r="P178" s="147" t="str">
        <f t="shared" si="40"/>
        <v>Biointa 1006</v>
      </c>
      <c r="Q178" s="146">
        <f t="shared" si="41"/>
        <v>3859.1715399610134</v>
      </c>
      <c r="R178" s="128"/>
      <c r="S178" s="128"/>
      <c r="T178" s="128"/>
      <c r="U178" s="128"/>
      <c r="V178" s="148">
        <f>ROWS($B$177:B178)</f>
        <v>2</v>
      </c>
      <c r="W178" s="149">
        <f t="array" ref="W178">IFERROR(AVERAGE(IF(C178:F178&gt;1,C178:F178)),0)</f>
        <v>0</v>
      </c>
      <c r="X178" s="150">
        <f t="array" ref="X178">W178+(COUNTIFS($W$177:$W178,W178)-1)*0.00001</f>
        <v>1.0000000000000001E-5</v>
      </c>
      <c r="Y178" s="151">
        <f t="shared" ref="Y178:Y226" si="42">LARGE($X$177:$X$226,V178)</f>
        <v>4.8000000000000007E-4</v>
      </c>
      <c r="Z178" s="152">
        <f t="shared" ref="Z178:Z226" si="43">IF(Y178&lt;1,0,MATCH(Y178,$X$177:$X$226,0))</f>
        <v>0</v>
      </c>
      <c r="AA178" s="153" t="str">
        <f t="shared" ref="AA178:AA226" si="44">INDEX($B$177:$B$226,Z178,1)</f>
        <v>ACA 915</v>
      </c>
      <c r="AB178" s="154"/>
      <c r="AC178" s="155">
        <f t="array" ref="AC178">IFERROR(AVERAGE(IF(H178:K178&gt;1,H178:K178)),0)</f>
        <v>2423.9259259259256</v>
      </c>
      <c r="AD178" s="156">
        <f t="array" ref="AD178">AC178+(COUNTIFS($AC$177:$AC178,AC178)-1)*0.00001</f>
        <v>2423.9259259259256</v>
      </c>
      <c r="AE178" s="157">
        <f t="shared" ref="AE178:AE226" si="45">LARGE($AD$177:$AD$226,V178)</f>
        <v>3859.1715399610134</v>
      </c>
      <c r="AF178" s="152">
        <f t="shared" ref="AF178:AF226" si="46">IF(AE178&lt;1,0,MATCH(AE178,$AD$177:$AD$226,0))</f>
        <v>9</v>
      </c>
      <c r="AG178" s="153" t="str">
        <f t="shared" ref="AG178:AG226" si="47">INDEX($B$177:$B$226,AF178,1)</f>
        <v>Biointa 1006</v>
      </c>
      <c r="AH178" s="128"/>
    </row>
    <row r="179" spans="1:34" ht="15" customHeight="1" x14ac:dyDescent="0.25">
      <c r="A179" s="25">
        <v>3</v>
      </c>
      <c r="B179" s="67" t="str">
        <f t="array" ref="B179">INDEX(CV4SF,$A179,1)</f>
        <v>ACA 916</v>
      </c>
      <c r="C179" s="126"/>
      <c r="D179" s="126"/>
      <c r="E179" s="126"/>
      <c r="F179" s="116"/>
      <c r="G179" s="350">
        <f t="shared" si="36"/>
        <v>2.0000000000000002E-5</v>
      </c>
      <c r="H179" s="354">
        <v>2109.9122807017543</v>
      </c>
      <c r="I179" s="354">
        <v>2452.894736842105</v>
      </c>
      <c r="J179" s="354">
        <v>2731.5087719298244</v>
      </c>
      <c r="K179" s="351"/>
      <c r="L179" s="117">
        <f t="shared" si="37"/>
        <v>2431.4385964912276</v>
      </c>
      <c r="M179" s="118"/>
      <c r="N179" s="145" t="str">
        <f t="shared" si="38"/>
        <v>ACA 916</v>
      </c>
      <c r="O179" s="146">
        <f t="shared" si="39"/>
        <v>4.7000000000000004E-4</v>
      </c>
      <c r="P179" s="147" t="str">
        <f t="shared" si="40"/>
        <v>SY 330</v>
      </c>
      <c r="Q179" s="146">
        <f t="shared" si="41"/>
        <v>3473.0994152046783</v>
      </c>
      <c r="R179" s="128"/>
      <c r="S179" s="128"/>
      <c r="T179" s="128"/>
      <c r="U179" s="128"/>
      <c r="V179" s="148">
        <f>ROWS($B$177:B179)</f>
        <v>3</v>
      </c>
      <c r="W179" s="149">
        <f t="array" ref="W179">IFERROR(AVERAGE(IF(C179:F179&gt;1,C179:F179)),0)</f>
        <v>0</v>
      </c>
      <c r="X179" s="150">
        <f t="array" ref="X179">W179+(COUNTIFS($W$177:$W179,W179)-1)*0.00001</f>
        <v>2.0000000000000002E-5</v>
      </c>
      <c r="Y179" s="151">
        <f t="shared" si="42"/>
        <v>4.7000000000000004E-4</v>
      </c>
      <c r="Z179" s="152">
        <f t="shared" si="43"/>
        <v>0</v>
      </c>
      <c r="AA179" s="153" t="str">
        <f t="shared" si="44"/>
        <v>ACA 916</v>
      </c>
      <c r="AB179" s="154"/>
      <c r="AC179" s="155">
        <f t="array" ref="AC179">IFERROR(AVERAGE(IF(H179:K179&gt;1,H179:K179)),0)</f>
        <v>2431.4385964912276</v>
      </c>
      <c r="AD179" s="156">
        <f t="array" ref="AD179">AC179+(COUNTIFS($AC$177:$AC179,AC179)-1)*0.00001</f>
        <v>2431.4385964912276</v>
      </c>
      <c r="AE179" s="157">
        <f t="shared" si="45"/>
        <v>3473.0994152046783</v>
      </c>
      <c r="AF179" s="152">
        <f t="shared" si="46"/>
        <v>28</v>
      </c>
      <c r="AG179" s="153" t="str">
        <f t="shared" si="47"/>
        <v>SY 330</v>
      </c>
      <c r="AH179" s="128"/>
    </row>
    <row r="180" spans="1:34" ht="15" customHeight="1" x14ac:dyDescent="0.25">
      <c r="A180" s="25">
        <v>4</v>
      </c>
      <c r="B180" s="67" t="str">
        <f t="array" ref="B180">INDEX(CV4SF,$A180,1)</f>
        <v>ACA 917</v>
      </c>
      <c r="C180" s="126"/>
      <c r="D180" s="126"/>
      <c r="E180" s="126"/>
      <c r="F180" s="116"/>
      <c r="G180" s="350">
        <f t="shared" si="36"/>
        <v>3.0000000000000004E-5</v>
      </c>
      <c r="H180" s="354">
        <v>3223.2748538011697</v>
      </c>
      <c r="I180" s="354">
        <v>2581.7368421052633</v>
      </c>
      <c r="J180" s="354">
        <v>2993.1286549707602</v>
      </c>
      <c r="K180" s="351"/>
      <c r="L180" s="117">
        <f t="shared" si="37"/>
        <v>2932.7134502923977</v>
      </c>
      <c r="M180" s="118"/>
      <c r="N180" s="145" t="str">
        <f t="shared" si="38"/>
        <v>ACA 917</v>
      </c>
      <c r="O180" s="146">
        <f t="shared" si="39"/>
        <v>4.6000000000000001E-4</v>
      </c>
      <c r="P180" s="147" t="str">
        <f t="shared" si="40"/>
        <v>Tuc Granivo</v>
      </c>
      <c r="Q180" s="146">
        <f t="shared" si="41"/>
        <v>3238.3957115009748</v>
      </c>
      <c r="R180" s="128"/>
      <c r="S180" s="128"/>
      <c r="T180" s="128"/>
      <c r="U180" s="128"/>
      <c r="V180" s="148">
        <f>ROWS($B$177:B180)</f>
        <v>4</v>
      </c>
      <c r="W180" s="149">
        <f t="array" ref="W180">IFERROR(AVERAGE(IF(C180:F180&gt;1,C180:F180)),0)</f>
        <v>0</v>
      </c>
      <c r="X180" s="150">
        <f t="array" ref="X180">W180+(COUNTIFS($W$177:$W180,W180)-1)*0.00001</f>
        <v>3.0000000000000004E-5</v>
      </c>
      <c r="Y180" s="151">
        <f t="shared" si="42"/>
        <v>4.6000000000000001E-4</v>
      </c>
      <c r="Z180" s="152">
        <f t="shared" si="43"/>
        <v>0</v>
      </c>
      <c r="AA180" s="153" t="str">
        <f t="shared" si="44"/>
        <v>ACA 917</v>
      </c>
      <c r="AB180" s="154"/>
      <c r="AC180" s="155">
        <f t="array" ref="AC180">IFERROR(AVERAGE(IF(H180:K180&gt;1,H180:K180)),0)</f>
        <v>2932.7134502923977</v>
      </c>
      <c r="AD180" s="156">
        <f t="array" ref="AD180">AC180+(COUNTIFS($AC$177:$AC180,AC180)-1)*0.00001</f>
        <v>2932.7134502923977</v>
      </c>
      <c r="AE180" s="157">
        <f t="shared" si="45"/>
        <v>3238.3957115009748</v>
      </c>
      <c r="AF180" s="152">
        <f t="shared" si="46"/>
        <v>31</v>
      </c>
      <c r="AG180" s="153" t="str">
        <f t="shared" si="47"/>
        <v>Tuc Granivo</v>
      </c>
      <c r="AH180" s="128"/>
    </row>
    <row r="181" spans="1:34" ht="15" customHeight="1" x14ac:dyDescent="0.25">
      <c r="A181" s="25">
        <v>5</v>
      </c>
      <c r="B181" s="67" t="str">
        <f t="array" ref="B181">INDEX(CV4SF,$A181,1)</f>
        <v>ACA 920</v>
      </c>
      <c r="C181" s="126"/>
      <c r="D181" s="126"/>
      <c r="E181" s="126"/>
      <c r="F181" s="116"/>
      <c r="G181" s="350">
        <f t="shared" si="36"/>
        <v>4.0000000000000003E-5</v>
      </c>
      <c r="H181" s="354">
        <v>3368.2339181286543</v>
      </c>
      <c r="I181" s="354">
        <v>2987.7894736842104</v>
      </c>
      <c r="J181" s="354">
        <v>2789.7543859649118</v>
      </c>
      <c r="K181" s="351"/>
      <c r="L181" s="117">
        <f t="shared" si="37"/>
        <v>3048.5925925925926</v>
      </c>
      <c r="M181" s="118"/>
      <c r="N181" s="145" t="str">
        <f t="shared" si="38"/>
        <v>ACA 920</v>
      </c>
      <c r="O181" s="146">
        <f t="shared" si="39"/>
        <v>4.5000000000000004E-4</v>
      </c>
      <c r="P181" s="147" t="str">
        <f t="shared" si="40"/>
        <v>Tuc Elitte 43</v>
      </c>
      <c r="Q181" s="146">
        <f t="shared" si="41"/>
        <v>3194.5321637426896</v>
      </c>
      <c r="R181" s="128"/>
      <c r="S181" s="128"/>
      <c r="T181" s="128"/>
      <c r="U181" s="128"/>
      <c r="V181" s="148">
        <f>ROWS($B$177:B181)</f>
        <v>5</v>
      </c>
      <c r="W181" s="149">
        <f t="array" ref="W181">IFERROR(AVERAGE(IF(C181:F181&gt;1,C181:F181)),0)</f>
        <v>0</v>
      </c>
      <c r="X181" s="150">
        <f t="array" ref="X181">W181+(COUNTIFS($W$177:$W181,W181)-1)*0.00001</f>
        <v>4.0000000000000003E-5</v>
      </c>
      <c r="Y181" s="151">
        <f t="shared" si="42"/>
        <v>4.5000000000000004E-4</v>
      </c>
      <c r="Z181" s="152">
        <f t="shared" si="43"/>
        <v>0</v>
      </c>
      <c r="AA181" s="153" t="str">
        <f t="shared" si="44"/>
        <v>ACA 920</v>
      </c>
      <c r="AB181" s="154"/>
      <c r="AC181" s="155">
        <f t="array" ref="AC181">IFERROR(AVERAGE(IF(H181:K181&gt;1,H181:K181)),0)</f>
        <v>3048.5925925925926</v>
      </c>
      <c r="AD181" s="156">
        <f t="array" ref="AD181">AC181+(COUNTIFS($AC$177:$AC181,AC181)-1)*0.00001</f>
        <v>3048.5925925925926</v>
      </c>
      <c r="AE181" s="157">
        <f t="shared" si="45"/>
        <v>3194.5321637426896</v>
      </c>
      <c r="AF181" s="152">
        <f t="shared" si="46"/>
        <v>30</v>
      </c>
      <c r="AG181" s="153" t="str">
        <f t="shared" si="47"/>
        <v>Tuc Elitte 43</v>
      </c>
      <c r="AH181" s="128"/>
    </row>
    <row r="182" spans="1:34" ht="15" customHeight="1" x14ac:dyDescent="0.25">
      <c r="A182" s="25">
        <v>6</v>
      </c>
      <c r="B182" s="67" t="str">
        <f t="array" ref="B182">INDEX(CV4SF,$A182,1)</f>
        <v>BAGUETTE 450</v>
      </c>
      <c r="C182" s="126"/>
      <c r="D182" s="126"/>
      <c r="E182" s="126"/>
      <c r="F182" s="116"/>
      <c r="G182" s="350">
        <f t="shared" si="36"/>
        <v>5.0000000000000002E-5</v>
      </c>
      <c r="H182" s="354">
        <v>2150.5497076023389</v>
      </c>
      <c r="I182" s="354">
        <v>2674.8187134502919</v>
      </c>
      <c r="J182" s="354">
        <v>2110.3859649122801</v>
      </c>
      <c r="K182" s="351"/>
      <c r="L182" s="117">
        <f t="shared" si="37"/>
        <v>2311.9181286549701</v>
      </c>
      <c r="M182" s="118"/>
      <c r="N182" s="145" t="str">
        <f t="shared" si="38"/>
        <v>BAGUETTE 450</v>
      </c>
      <c r="O182" s="146">
        <f t="shared" si="39"/>
        <v>4.4000000000000002E-4</v>
      </c>
      <c r="P182" s="147" t="str">
        <f t="shared" si="40"/>
        <v>MS INTA 815</v>
      </c>
      <c r="Q182" s="146">
        <f t="shared" si="41"/>
        <v>3178.3391812865489</v>
      </c>
      <c r="R182" s="128"/>
      <c r="S182" s="128"/>
      <c r="T182" s="128"/>
      <c r="U182" s="128"/>
      <c r="V182" s="148">
        <f>ROWS($B$177:B182)</f>
        <v>6</v>
      </c>
      <c r="W182" s="149">
        <f t="array" ref="W182">IFERROR(AVERAGE(IF(C182:F182&gt;1,C182:F182)),0)</f>
        <v>0</v>
      </c>
      <c r="X182" s="150">
        <f t="array" ref="X182">W182+(COUNTIFS($W$177:$W182,W182)-1)*0.00001</f>
        <v>5.0000000000000002E-5</v>
      </c>
      <c r="Y182" s="151">
        <f t="shared" si="42"/>
        <v>4.4000000000000002E-4</v>
      </c>
      <c r="Z182" s="152">
        <f t="shared" si="43"/>
        <v>0</v>
      </c>
      <c r="AA182" s="153" t="str">
        <f t="shared" si="44"/>
        <v>BAGUETTE 450</v>
      </c>
      <c r="AB182" s="154"/>
      <c r="AC182" s="155">
        <f t="array" ref="AC182">IFERROR(AVERAGE(IF(H182:K182&gt;1,H182:K182)),0)</f>
        <v>2311.9181286549701</v>
      </c>
      <c r="AD182" s="156">
        <f t="array" ref="AD182">AC182+(COUNTIFS($AC$177:$AC182,AC182)-1)*0.00001</f>
        <v>2311.9181286549701</v>
      </c>
      <c r="AE182" s="157">
        <f t="shared" si="45"/>
        <v>3178.3391812865489</v>
      </c>
      <c r="AF182" s="152">
        <f t="shared" si="46"/>
        <v>25</v>
      </c>
      <c r="AG182" s="153" t="str">
        <f t="shared" si="47"/>
        <v>MS INTA 815</v>
      </c>
      <c r="AH182" s="128"/>
    </row>
    <row r="183" spans="1:34" ht="15" customHeight="1" x14ac:dyDescent="0.25">
      <c r="A183" s="25">
        <v>7</v>
      </c>
      <c r="B183" s="67" t="str">
        <f t="array" ref="B183">INDEX(CV4SF,$A183,1)</f>
        <v>BAGUETTE 550</v>
      </c>
      <c r="C183" s="126"/>
      <c r="D183" s="126"/>
      <c r="E183" s="126"/>
      <c r="F183" s="116"/>
      <c r="G183" s="350">
        <f t="shared" si="36"/>
        <v>6.0000000000000008E-5</v>
      </c>
      <c r="H183" s="354">
        <v>1341.2982456140348</v>
      </c>
      <c r="I183" s="354">
        <v>1128.187134502924</v>
      </c>
      <c r="J183" s="354">
        <v>1475.3684210526314</v>
      </c>
      <c r="K183" s="351"/>
      <c r="L183" s="117">
        <f t="shared" si="37"/>
        <v>1314.95126705653</v>
      </c>
      <c r="M183" s="118"/>
      <c r="N183" s="145" t="str">
        <f t="shared" si="38"/>
        <v>BAGUETTE 550</v>
      </c>
      <c r="O183" s="146">
        <f t="shared" si="39"/>
        <v>4.3000000000000004E-4</v>
      </c>
      <c r="P183" s="147" t="str">
        <f t="shared" si="40"/>
        <v>GINGKO</v>
      </c>
      <c r="Q183" s="146">
        <f t="shared" si="41"/>
        <v>3134.7602339181285</v>
      </c>
      <c r="R183" s="128"/>
      <c r="S183" s="128"/>
      <c r="T183" s="128"/>
      <c r="U183" s="128"/>
      <c r="V183" s="148">
        <f>ROWS($B$177:B183)</f>
        <v>7</v>
      </c>
      <c r="W183" s="149">
        <f t="array" ref="W183">IFERROR(AVERAGE(IF(C183:F183&gt;1,C183:F183)),0)</f>
        <v>0</v>
      </c>
      <c r="X183" s="150">
        <f t="array" ref="X183">W183+(COUNTIFS($W$177:$W183,W183)-1)*0.00001</f>
        <v>6.0000000000000008E-5</v>
      </c>
      <c r="Y183" s="151">
        <f t="shared" si="42"/>
        <v>4.3000000000000004E-4</v>
      </c>
      <c r="Z183" s="152">
        <f t="shared" si="43"/>
        <v>0</v>
      </c>
      <c r="AA183" s="153" t="str">
        <f t="shared" si="44"/>
        <v>BAGUETTE 550</v>
      </c>
      <c r="AB183" s="158"/>
      <c r="AC183" s="155">
        <f t="array" ref="AC183">IFERROR(AVERAGE(IF(H183:K183&gt;1,H183:K183)),0)</f>
        <v>1314.95126705653</v>
      </c>
      <c r="AD183" s="156">
        <f t="array" ref="AD183">AC183+(COUNTIFS($AC$177:$AC183,AC183)-1)*0.00001</f>
        <v>1314.95126705653</v>
      </c>
      <c r="AE183" s="157">
        <f t="shared" si="45"/>
        <v>3134.7602339181285</v>
      </c>
      <c r="AF183" s="152">
        <f t="shared" si="46"/>
        <v>19</v>
      </c>
      <c r="AG183" s="153" t="str">
        <f t="shared" si="47"/>
        <v>GINGKO</v>
      </c>
      <c r="AH183" s="128"/>
    </row>
    <row r="184" spans="1:34" ht="15" customHeight="1" x14ac:dyDescent="0.25">
      <c r="A184" s="25">
        <v>8</v>
      </c>
      <c r="B184" s="67" t="str">
        <f t="array" ref="B184">INDEX(CV4SF,$A184,1)</f>
        <v>BIOCERES 1008</v>
      </c>
      <c r="C184" s="126"/>
      <c r="D184" s="126"/>
      <c r="E184" s="126"/>
      <c r="F184" s="116"/>
      <c r="G184" s="350">
        <f t="shared" si="36"/>
        <v>7.0000000000000007E-5</v>
      </c>
      <c r="H184" s="354">
        <v>2561.3508771929824</v>
      </c>
      <c r="I184" s="354">
        <v>2954.105263157895</v>
      </c>
      <c r="J184" s="354">
        <v>2854.53216374269</v>
      </c>
      <c r="K184" s="351"/>
      <c r="L184" s="117">
        <f t="shared" si="37"/>
        <v>2789.9961013645225</v>
      </c>
      <c r="M184" s="118"/>
      <c r="N184" s="145" t="str">
        <f t="shared" si="38"/>
        <v>BIOCERES 1008</v>
      </c>
      <c r="O184" s="146">
        <f t="shared" si="39"/>
        <v>4.2000000000000002E-4</v>
      </c>
      <c r="P184" s="147" t="str">
        <f t="shared" si="40"/>
        <v>Tuc Elitte 17</v>
      </c>
      <c r="Q184" s="146">
        <f t="shared" si="41"/>
        <v>3100.4990253411306</v>
      </c>
      <c r="R184" s="128"/>
      <c r="S184" s="128"/>
      <c r="T184" s="128"/>
      <c r="U184" s="128"/>
      <c r="V184" s="148">
        <f>ROWS($B$177:B184)</f>
        <v>8</v>
      </c>
      <c r="W184" s="149">
        <f t="array" ref="W184">IFERROR(AVERAGE(IF(C184:F184&gt;1,C184:F184)),0)</f>
        <v>0</v>
      </c>
      <c r="X184" s="150">
        <f t="array" ref="X184">W184+(COUNTIFS($W$177:$W184,W184)-1)*0.00001</f>
        <v>7.0000000000000007E-5</v>
      </c>
      <c r="Y184" s="151">
        <f t="shared" si="42"/>
        <v>4.2000000000000002E-4</v>
      </c>
      <c r="Z184" s="152">
        <f t="shared" si="43"/>
        <v>0</v>
      </c>
      <c r="AA184" s="153" t="str">
        <f t="shared" si="44"/>
        <v>BIOCERES 1008</v>
      </c>
      <c r="AB184" s="158"/>
      <c r="AC184" s="155">
        <f t="array" ref="AC184">IFERROR(AVERAGE(IF(H184:K184&gt;1,H184:K184)),0)</f>
        <v>2789.9961013645225</v>
      </c>
      <c r="AD184" s="156">
        <f t="array" ref="AD184">AC184+(COUNTIFS($AC$177:$AC184,AC184)-1)*0.00001</f>
        <v>2789.9961013645225</v>
      </c>
      <c r="AE184" s="157">
        <f t="shared" si="45"/>
        <v>3100.4990253411306</v>
      </c>
      <c r="AF184" s="152">
        <f t="shared" si="46"/>
        <v>29</v>
      </c>
      <c r="AG184" s="153" t="str">
        <f t="shared" si="47"/>
        <v>Tuc Elitte 17</v>
      </c>
      <c r="AH184" s="128"/>
    </row>
    <row r="185" spans="1:34" ht="15" customHeight="1" x14ac:dyDescent="0.25">
      <c r="A185" s="25">
        <v>9</v>
      </c>
      <c r="B185" s="67" t="str">
        <f t="array" ref="B185">INDEX(CV4SF,$A185,1)</f>
        <v>Biointa 1006</v>
      </c>
      <c r="C185" s="126"/>
      <c r="D185" s="126"/>
      <c r="E185" s="126"/>
      <c r="F185" s="116"/>
      <c r="G185" s="350">
        <f t="shared" si="36"/>
        <v>8.0000000000000007E-5</v>
      </c>
      <c r="H185" s="354">
        <v>3356.7251461988299</v>
      </c>
      <c r="I185" s="354">
        <v>3653.6842105263154</v>
      </c>
      <c r="J185" s="354">
        <v>4567.1052631578941</v>
      </c>
      <c r="K185" s="351"/>
      <c r="L185" s="117">
        <f t="shared" si="37"/>
        <v>3859.1715399610134</v>
      </c>
      <c r="M185" s="118"/>
      <c r="N185" s="145" t="str">
        <f t="shared" si="38"/>
        <v>Biointa 1006</v>
      </c>
      <c r="O185" s="146">
        <f t="shared" si="39"/>
        <v>4.1000000000000005E-4</v>
      </c>
      <c r="P185" s="147" t="str">
        <f t="shared" si="40"/>
        <v xml:space="preserve"> TBIO AUDAZ</v>
      </c>
      <c r="Q185" s="146">
        <f t="shared" si="41"/>
        <v>3100.183235867446</v>
      </c>
      <c r="R185" s="128"/>
      <c r="S185" s="128"/>
      <c r="T185" s="128"/>
      <c r="U185" s="128"/>
      <c r="V185" s="148">
        <f>ROWS($B$177:B185)</f>
        <v>9</v>
      </c>
      <c r="W185" s="149">
        <f t="array" ref="W185">IFERROR(AVERAGE(IF(C185:F185&gt;1,C185:F185)),0)</f>
        <v>0</v>
      </c>
      <c r="X185" s="150">
        <f t="array" ref="X185">W185+(COUNTIFS($W$177:$W185,W185)-1)*0.00001</f>
        <v>8.0000000000000007E-5</v>
      </c>
      <c r="Y185" s="151">
        <f t="shared" si="42"/>
        <v>4.1000000000000005E-4</v>
      </c>
      <c r="Z185" s="152">
        <f t="shared" si="43"/>
        <v>0</v>
      </c>
      <c r="AA185" s="153" t="str">
        <f t="shared" si="44"/>
        <v>Biointa 1006</v>
      </c>
      <c r="AB185" s="158"/>
      <c r="AC185" s="155">
        <f t="array" ref="AC185">IFERROR(AVERAGE(IF(H185:K185&gt;1,H185:K185)),0)</f>
        <v>3859.1715399610134</v>
      </c>
      <c r="AD185" s="156">
        <f t="array" ref="AD185">AC185+(COUNTIFS($AC$177:$AC185,AC185)-1)*0.00001</f>
        <v>3859.1715399610134</v>
      </c>
      <c r="AE185" s="157">
        <f t="shared" si="45"/>
        <v>3100.183235867446</v>
      </c>
      <c r="AF185" s="152">
        <f t="shared" si="46"/>
        <v>17</v>
      </c>
      <c r="AG185" s="153" t="str">
        <f t="shared" si="47"/>
        <v xml:space="preserve"> TBIO AUDAZ</v>
      </c>
      <c r="AH185" s="128"/>
    </row>
    <row r="186" spans="1:34" ht="15" customHeight="1" x14ac:dyDescent="0.25">
      <c r="A186" s="25">
        <v>10</v>
      </c>
      <c r="B186" s="67" t="str">
        <f t="array" ref="B186">INDEX(CV4SF,$A186,1)</f>
        <v>Buck Fulgor</v>
      </c>
      <c r="C186" s="126"/>
      <c r="D186" s="126"/>
      <c r="E186" s="126"/>
      <c r="F186" s="116"/>
      <c r="G186" s="350">
        <f t="shared" si="36"/>
        <v>9.0000000000000006E-5</v>
      </c>
      <c r="H186" s="354">
        <v>1836.0584795321633</v>
      </c>
      <c r="I186" s="354">
        <v>1131.7894736842106</v>
      </c>
      <c r="J186" s="354">
        <v>1561.6140350877192</v>
      </c>
      <c r="K186" s="351"/>
      <c r="L186" s="117">
        <f t="shared" si="37"/>
        <v>1509.8206627680311</v>
      </c>
      <c r="M186" s="118"/>
      <c r="N186" s="145" t="str">
        <f t="shared" si="38"/>
        <v>Buck Fulgor</v>
      </c>
      <c r="O186" s="146">
        <f t="shared" si="39"/>
        <v>4.0000000000000002E-4</v>
      </c>
      <c r="P186" s="147" t="str">
        <f t="shared" si="40"/>
        <v>Klein Nutria</v>
      </c>
      <c r="Q186" s="146">
        <f t="shared" si="41"/>
        <v>3099.857699805068</v>
      </c>
      <c r="R186" s="128"/>
      <c r="S186" s="128"/>
      <c r="T186" s="128"/>
      <c r="U186" s="128"/>
      <c r="V186" s="148">
        <f>ROWS($B$177:B186)</f>
        <v>10</v>
      </c>
      <c r="W186" s="149">
        <f t="array" ref="W186">IFERROR(AVERAGE(IF(C186:F186&gt;1,C186:F186)),0)</f>
        <v>0</v>
      </c>
      <c r="X186" s="150">
        <f t="array" ref="X186">W186+(COUNTIFS($W$177:$W186,W186)-1)*0.00001</f>
        <v>9.0000000000000006E-5</v>
      </c>
      <c r="Y186" s="151">
        <f t="shared" si="42"/>
        <v>4.0000000000000002E-4</v>
      </c>
      <c r="Z186" s="152">
        <f t="shared" si="43"/>
        <v>0</v>
      </c>
      <c r="AA186" s="153" t="str">
        <f t="shared" si="44"/>
        <v>Buck Fulgor</v>
      </c>
      <c r="AB186" s="158"/>
      <c r="AC186" s="155">
        <f t="array" ref="AC186">IFERROR(AVERAGE(IF(H186:K186&gt;1,H186:K186)),0)</f>
        <v>1509.8206627680311</v>
      </c>
      <c r="AD186" s="156">
        <f t="array" ref="AD186">AC186+(COUNTIFS($AC$177:$AC186,AC186)-1)*0.00001</f>
        <v>1509.8206627680311</v>
      </c>
      <c r="AE186" s="157">
        <f t="shared" si="45"/>
        <v>3099.857699805068</v>
      </c>
      <c r="AF186" s="152">
        <f t="shared" si="46"/>
        <v>20</v>
      </c>
      <c r="AG186" s="153" t="str">
        <f t="shared" si="47"/>
        <v>Klein Nutria</v>
      </c>
      <c r="AH186" s="128"/>
    </row>
    <row r="187" spans="1:34" ht="15" customHeight="1" x14ac:dyDescent="0.25">
      <c r="A187" s="25">
        <v>11</v>
      </c>
      <c r="B187" s="67" t="str">
        <f t="array" ref="B187">INDEX(CV4SF,$A187,1)</f>
        <v>Buck Mutisia</v>
      </c>
      <c r="C187" s="126"/>
      <c r="D187" s="126"/>
      <c r="E187" s="126"/>
      <c r="F187" s="116"/>
      <c r="G187" s="350">
        <f t="shared" si="36"/>
        <v>1E-4</v>
      </c>
      <c r="H187" s="354">
        <v>1559.9999999999998</v>
      </c>
      <c r="I187" s="354">
        <v>1840.3742690058477</v>
      </c>
      <c r="J187" s="354">
        <v>1787.6666666666665</v>
      </c>
      <c r="K187" s="351"/>
      <c r="L187" s="117">
        <f t="shared" si="37"/>
        <v>1729.3469785575046</v>
      </c>
      <c r="M187" s="118"/>
      <c r="N187" s="145" t="str">
        <f t="shared" si="38"/>
        <v>Buck Mutisia</v>
      </c>
      <c r="O187" s="146">
        <f t="shared" si="39"/>
        <v>3.9000000000000005E-4</v>
      </c>
      <c r="P187" s="147" t="str">
        <f t="shared" si="40"/>
        <v>ACA 920</v>
      </c>
      <c r="Q187" s="146">
        <f t="shared" si="41"/>
        <v>3048.5925925925926</v>
      </c>
      <c r="R187" s="128"/>
      <c r="S187" s="128"/>
      <c r="T187" s="128"/>
      <c r="U187" s="128"/>
      <c r="V187" s="148">
        <f>ROWS($B$177:B187)</f>
        <v>11</v>
      </c>
      <c r="W187" s="149">
        <f t="array" ref="W187">IFERROR(AVERAGE(IF(C187:F187&gt;1,C187:F187)),0)</f>
        <v>0</v>
      </c>
      <c r="X187" s="150">
        <f t="array" ref="X187">W187+(COUNTIFS($W$177:$W187,W187)-1)*0.00001</f>
        <v>1E-4</v>
      </c>
      <c r="Y187" s="151">
        <f t="shared" si="42"/>
        <v>3.9000000000000005E-4</v>
      </c>
      <c r="Z187" s="152">
        <f t="shared" si="43"/>
        <v>0</v>
      </c>
      <c r="AA187" s="153" t="str">
        <f t="shared" si="44"/>
        <v>Buck Mutisia</v>
      </c>
      <c r="AB187" s="158"/>
      <c r="AC187" s="155">
        <f t="array" ref="AC187">IFERROR(AVERAGE(IF(H187:K187&gt;1,H187:K187)),0)</f>
        <v>1729.3469785575046</v>
      </c>
      <c r="AD187" s="156">
        <f t="array" ref="AD187">AC187+(COUNTIFS($AC$177:$AC187,AC187)-1)*0.00001</f>
        <v>1729.3469785575046</v>
      </c>
      <c r="AE187" s="157">
        <f t="shared" si="45"/>
        <v>3048.5925925925926</v>
      </c>
      <c r="AF187" s="152">
        <f t="shared" si="46"/>
        <v>5</v>
      </c>
      <c r="AG187" s="153" t="str">
        <f t="shared" si="47"/>
        <v>ACA 920</v>
      </c>
      <c r="AH187" s="128"/>
    </row>
    <row r="188" spans="1:34" ht="15" customHeight="1" x14ac:dyDescent="0.25">
      <c r="A188" s="25">
        <v>12</v>
      </c>
      <c r="B188" s="67" t="str">
        <f t="array" ref="B188">INDEX(CV4SF,$A188,1)</f>
        <v>Buck Saeta</v>
      </c>
      <c r="C188" s="126"/>
      <c r="D188" s="126"/>
      <c r="E188" s="126"/>
      <c r="F188" s="116"/>
      <c r="G188" s="350">
        <f t="shared" si="36"/>
        <v>1.1E-4</v>
      </c>
      <c r="H188" s="354">
        <v>1778.3391812865495</v>
      </c>
      <c r="I188" s="354">
        <v>1173.7076023391812</v>
      </c>
      <c r="J188" s="354">
        <v>1360.0584795321636</v>
      </c>
      <c r="K188" s="351"/>
      <c r="L188" s="117">
        <f t="shared" si="37"/>
        <v>1437.3684210526314</v>
      </c>
      <c r="M188" s="118"/>
      <c r="N188" s="145" t="str">
        <f t="shared" si="38"/>
        <v>Buck Saeta</v>
      </c>
      <c r="O188" s="146">
        <f t="shared" si="39"/>
        <v>3.8000000000000002E-4</v>
      </c>
      <c r="P188" s="147" t="str">
        <f t="shared" si="40"/>
        <v xml:space="preserve"> ALERCE</v>
      </c>
      <c r="Q188" s="146">
        <f t="shared" si="41"/>
        <v>3027.033138401559</v>
      </c>
      <c r="R188" s="128"/>
      <c r="S188" s="128"/>
      <c r="T188" s="128"/>
      <c r="U188" s="128"/>
      <c r="V188" s="148">
        <f>ROWS($B$177:B188)</f>
        <v>12</v>
      </c>
      <c r="W188" s="149">
        <f t="array" ref="W188">IFERROR(AVERAGE(IF(C188:F188&gt;1,C188:F188)),0)</f>
        <v>0</v>
      </c>
      <c r="X188" s="150">
        <f t="array" ref="X188">W188+(COUNTIFS($W$177:$W188,W188)-1)*0.00001</f>
        <v>1.1E-4</v>
      </c>
      <c r="Y188" s="151">
        <f t="shared" si="42"/>
        <v>3.8000000000000002E-4</v>
      </c>
      <c r="Z188" s="152">
        <f t="shared" si="43"/>
        <v>0</v>
      </c>
      <c r="AA188" s="153" t="str">
        <f t="shared" si="44"/>
        <v>Buck Saeta</v>
      </c>
      <c r="AB188" s="158"/>
      <c r="AC188" s="155">
        <f t="array" ref="AC188">IFERROR(AVERAGE(IF(H188:K188&gt;1,H188:K188)),0)</f>
        <v>1437.3684210526314</v>
      </c>
      <c r="AD188" s="156">
        <f t="array" ref="AD188">AC188+(COUNTIFS($AC$177:$AC188,AC188)-1)*0.00001</f>
        <v>1437.3684210526314</v>
      </c>
      <c r="AE188" s="157">
        <f t="shared" si="45"/>
        <v>3027.033138401559</v>
      </c>
      <c r="AF188" s="152">
        <f t="shared" si="46"/>
        <v>13</v>
      </c>
      <c r="AG188" s="153" t="str">
        <f t="shared" si="47"/>
        <v xml:space="preserve"> ALERCE</v>
      </c>
      <c r="AH188" s="128"/>
    </row>
    <row r="189" spans="1:34" ht="15" customHeight="1" x14ac:dyDescent="0.25">
      <c r="A189" s="25">
        <v>13</v>
      </c>
      <c r="B189" s="67" t="str">
        <f t="array" ref="B189">INDEX(CV4SF,$A189,1)</f>
        <v xml:space="preserve"> ALERCE</v>
      </c>
      <c r="C189" s="126"/>
      <c r="D189" s="126"/>
      <c r="E189" s="126"/>
      <c r="F189" s="116"/>
      <c r="G189" s="350">
        <f t="shared" si="36"/>
        <v>1.2000000000000002E-4</v>
      </c>
      <c r="H189" s="354">
        <v>2671.4619883040937</v>
      </c>
      <c r="I189" s="354">
        <v>3058.6666666666665</v>
      </c>
      <c r="J189" s="354">
        <v>3350.9707602339172</v>
      </c>
      <c r="K189" s="351"/>
      <c r="L189" s="117">
        <f t="shared" si="37"/>
        <v>3027.033138401559</v>
      </c>
      <c r="M189" s="118"/>
      <c r="N189" s="145" t="str">
        <f t="shared" si="38"/>
        <v xml:space="preserve"> ALERCE</v>
      </c>
      <c r="O189" s="146">
        <f t="shared" si="39"/>
        <v>3.7000000000000005E-4</v>
      </c>
      <c r="P189" s="147" t="str">
        <f t="shared" si="40"/>
        <v>ACA 917</v>
      </c>
      <c r="Q189" s="146">
        <f t="shared" si="41"/>
        <v>2932.7134502923977</v>
      </c>
      <c r="R189" s="128"/>
      <c r="S189" s="128"/>
      <c r="T189" s="128"/>
      <c r="U189" s="128"/>
      <c r="V189" s="148">
        <f>ROWS($B$177:B189)</f>
        <v>13</v>
      </c>
      <c r="W189" s="149">
        <f t="array" ref="W189">IFERROR(AVERAGE(IF(C189:F189&gt;1,C189:F189)),0)</f>
        <v>0</v>
      </c>
      <c r="X189" s="150">
        <f t="array" ref="X189">W189+(COUNTIFS($W$177:$W189,W189)-1)*0.00001</f>
        <v>1.2000000000000002E-4</v>
      </c>
      <c r="Y189" s="151">
        <f t="shared" si="42"/>
        <v>3.7000000000000005E-4</v>
      </c>
      <c r="Z189" s="152">
        <f t="shared" si="43"/>
        <v>0</v>
      </c>
      <c r="AA189" s="153" t="str">
        <f t="shared" si="44"/>
        <v xml:space="preserve"> ALERCE</v>
      </c>
      <c r="AB189" s="158"/>
      <c r="AC189" s="155">
        <f t="array" ref="AC189">IFERROR(AVERAGE(IF(H189:K189&gt;1,H189:K189)),0)</f>
        <v>3027.033138401559</v>
      </c>
      <c r="AD189" s="156">
        <f t="array" ref="AD189">AC189+(COUNTIFS($AC$177:$AC189,AC189)-1)*0.00001</f>
        <v>3027.033138401559</v>
      </c>
      <c r="AE189" s="157">
        <f t="shared" si="45"/>
        <v>2932.7134502923977</v>
      </c>
      <c r="AF189" s="152">
        <f t="shared" si="46"/>
        <v>4</v>
      </c>
      <c r="AG189" s="153" t="str">
        <f t="shared" si="47"/>
        <v>ACA 917</v>
      </c>
      <c r="AH189" s="128"/>
    </row>
    <row r="190" spans="1:34" ht="15" customHeight="1" x14ac:dyDescent="0.25">
      <c r="A190" s="25">
        <v>14</v>
      </c>
      <c r="B190" s="67" t="str">
        <f t="array" ref="B190">INDEX(CV4SF,$A190,1)</f>
        <v xml:space="preserve"> CEIBO</v>
      </c>
      <c r="C190" s="126"/>
      <c r="D190" s="126"/>
      <c r="E190" s="126"/>
      <c r="F190" s="116"/>
      <c r="G190" s="350">
        <f t="shared" si="36"/>
        <v>1.3000000000000002E-4</v>
      </c>
      <c r="H190" s="354">
        <v>2205.9824561403507</v>
      </c>
      <c r="I190" s="354">
        <v>1741.3918128654968</v>
      </c>
      <c r="J190" s="354">
        <v>2009.2865497076023</v>
      </c>
      <c r="K190" s="351"/>
      <c r="L190" s="117">
        <f t="shared" si="37"/>
        <v>1985.5536062378167</v>
      </c>
      <c r="M190" s="118"/>
      <c r="N190" s="145" t="str">
        <f t="shared" si="38"/>
        <v xml:space="preserve"> CEIBO</v>
      </c>
      <c r="O190" s="146">
        <f t="shared" si="39"/>
        <v>3.6000000000000002E-4</v>
      </c>
      <c r="P190" s="147" t="str">
        <f t="shared" si="40"/>
        <v>BIOCERES 1008</v>
      </c>
      <c r="Q190" s="146">
        <f t="shared" si="41"/>
        <v>2789.9961013645225</v>
      </c>
      <c r="R190" s="128"/>
      <c r="S190" s="128"/>
      <c r="T190" s="128"/>
      <c r="U190" s="128"/>
      <c r="V190" s="148">
        <f>ROWS($B$177:B190)</f>
        <v>14</v>
      </c>
      <c r="W190" s="149">
        <f t="array" ref="W190">IFERROR(AVERAGE(IF(C190:F190&gt;1,C190:F190)),0)</f>
        <v>0</v>
      </c>
      <c r="X190" s="150">
        <f t="array" ref="X190">W190+(COUNTIFS($W$177:$W190,W190)-1)*0.00001</f>
        <v>1.3000000000000002E-4</v>
      </c>
      <c r="Y190" s="151">
        <f t="shared" si="42"/>
        <v>3.6000000000000002E-4</v>
      </c>
      <c r="Z190" s="152">
        <f t="shared" si="43"/>
        <v>0</v>
      </c>
      <c r="AA190" s="153" t="str">
        <f t="shared" si="44"/>
        <v xml:space="preserve"> CEIBO</v>
      </c>
      <c r="AB190" s="158"/>
      <c r="AC190" s="155">
        <f t="array" ref="AC190">IFERROR(AVERAGE(IF(H190:K190&gt;1,H190:K190)),0)</f>
        <v>1985.5536062378167</v>
      </c>
      <c r="AD190" s="156">
        <f t="array" ref="AD190">AC190+(COUNTIFS($AC$177:$AC190,AC190)-1)*0.00001</f>
        <v>1985.5536062378167</v>
      </c>
      <c r="AE190" s="157">
        <f t="shared" si="45"/>
        <v>2789.9961013645225</v>
      </c>
      <c r="AF190" s="152">
        <f t="shared" si="46"/>
        <v>8</v>
      </c>
      <c r="AG190" s="153" t="str">
        <f t="shared" si="47"/>
        <v>BIOCERES 1008</v>
      </c>
      <c r="AH190" s="128"/>
    </row>
    <row r="191" spans="1:34" ht="15" customHeight="1" x14ac:dyDescent="0.25">
      <c r="A191" s="25">
        <v>15</v>
      </c>
      <c r="B191" s="67" t="str">
        <f t="array" ref="B191">INDEX(CV4SF,$A191,1)</f>
        <v xml:space="preserve"> HORNERO</v>
      </c>
      <c r="C191" s="126"/>
      <c r="D191" s="126"/>
      <c r="E191" s="126"/>
      <c r="F191" s="116"/>
      <c r="G191" s="350">
        <f t="shared" si="36"/>
        <v>1.4000000000000001E-4</v>
      </c>
      <c r="H191" s="354">
        <v>2687.415204678362</v>
      </c>
      <c r="I191" s="354">
        <v>2140.4912280701756</v>
      </c>
      <c r="J191" s="354">
        <v>2025.3333333333333</v>
      </c>
      <c r="K191" s="351"/>
      <c r="L191" s="117">
        <f t="shared" si="37"/>
        <v>2284.4132553606237</v>
      </c>
      <c r="M191" s="118"/>
      <c r="N191" s="145" t="str">
        <f t="shared" si="38"/>
        <v xml:space="preserve"> HORNERO</v>
      </c>
      <c r="O191" s="146">
        <f t="shared" si="39"/>
        <v>3.5000000000000005E-4</v>
      </c>
      <c r="P191" s="147" t="str">
        <f t="shared" si="40"/>
        <v xml:space="preserve"> TORDO</v>
      </c>
      <c r="Q191" s="146">
        <f t="shared" si="41"/>
        <v>2635.3216374269009</v>
      </c>
      <c r="R191" s="128"/>
      <c r="S191" s="128"/>
      <c r="T191" s="128"/>
      <c r="U191" s="128"/>
      <c r="V191" s="148">
        <f>ROWS($B$177:B191)</f>
        <v>15</v>
      </c>
      <c r="W191" s="149">
        <f t="array" ref="W191">IFERROR(AVERAGE(IF(C191:F191&gt;1,C191:F191)),0)</f>
        <v>0</v>
      </c>
      <c r="X191" s="150">
        <f t="array" ref="X191">W191+(COUNTIFS($W$177:$W191,W191)-1)*0.00001</f>
        <v>1.4000000000000001E-4</v>
      </c>
      <c r="Y191" s="151">
        <f t="shared" si="42"/>
        <v>3.5000000000000005E-4</v>
      </c>
      <c r="Z191" s="152">
        <f t="shared" si="43"/>
        <v>0</v>
      </c>
      <c r="AA191" s="153" t="str">
        <f t="shared" si="44"/>
        <v xml:space="preserve"> HORNERO</v>
      </c>
      <c r="AB191" s="158"/>
      <c r="AC191" s="155">
        <f t="array" ref="AC191">IFERROR(AVERAGE(IF(H191:K191&gt;1,H191:K191)),0)</f>
        <v>2284.4132553606237</v>
      </c>
      <c r="AD191" s="156">
        <f t="array" ref="AD191">AC191+(COUNTIFS($AC$177:$AC191,AC191)-1)*0.00001</f>
        <v>2284.4132553606237</v>
      </c>
      <c r="AE191" s="157">
        <f t="shared" si="45"/>
        <v>2635.3216374269009</v>
      </c>
      <c r="AF191" s="152">
        <f t="shared" si="46"/>
        <v>18</v>
      </c>
      <c r="AG191" s="153" t="str">
        <f t="shared" si="47"/>
        <v xml:space="preserve"> TORDO</v>
      </c>
      <c r="AH191" s="128"/>
    </row>
    <row r="192" spans="1:34" ht="15" customHeight="1" x14ac:dyDescent="0.25">
      <c r="A192" s="25">
        <v>16</v>
      </c>
      <c r="B192" s="67" t="str">
        <f t="array" ref="B192">INDEX(CV4SF,$A192,1)</f>
        <v xml:space="preserve"> MAITEN</v>
      </c>
      <c r="C192" s="126"/>
      <c r="D192" s="126"/>
      <c r="E192" s="126"/>
      <c r="F192" s="116"/>
      <c r="G192" s="350">
        <f t="shared" si="36"/>
        <v>1.5000000000000001E-4</v>
      </c>
      <c r="H192" s="354">
        <v>1101.53216374269</v>
      </c>
      <c r="I192" s="354">
        <v>1601.9649122807018</v>
      </c>
      <c r="J192" s="354">
        <v>1338.280701754386</v>
      </c>
      <c r="K192" s="351"/>
      <c r="L192" s="117">
        <f t="shared" si="37"/>
        <v>1347.2592592592594</v>
      </c>
      <c r="M192" s="118"/>
      <c r="N192" s="145" t="str">
        <f t="shared" si="38"/>
        <v xml:space="preserve"> MAITEN</v>
      </c>
      <c r="O192" s="146">
        <f t="shared" si="39"/>
        <v>3.4000000000000002E-4</v>
      </c>
      <c r="P192" s="147" t="str">
        <f t="shared" si="40"/>
        <v>ACA 916</v>
      </c>
      <c r="Q192" s="146">
        <f t="shared" si="41"/>
        <v>2431.4385964912276</v>
      </c>
      <c r="R192" s="128"/>
      <c r="S192" s="128"/>
      <c r="T192" s="128"/>
      <c r="U192" s="128"/>
      <c r="V192" s="148">
        <f>ROWS($B$177:B192)</f>
        <v>16</v>
      </c>
      <c r="W192" s="149">
        <f t="array" ref="W192">IFERROR(AVERAGE(IF(C192:F192&gt;1,C192:F192)),0)</f>
        <v>0</v>
      </c>
      <c r="X192" s="150">
        <f t="array" ref="X192">W192+(COUNTIFS($W$177:$W192,W192)-1)*0.00001</f>
        <v>1.5000000000000001E-4</v>
      </c>
      <c r="Y192" s="151">
        <f t="shared" si="42"/>
        <v>3.4000000000000002E-4</v>
      </c>
      <c r="Z192" s="152">
        <f t="shared" si="43"/>
        <v>0</v>
      </c>
      <c r="AA192" s="153" t="str">
        <f t="shared" si="44"/>
        <v xml:space="preserve"> MAITEN</v>
      </c>
      <c r="AB192" s="158"/>
      <c r="AC192" s="155">
        <f t="array" ref="AC192">IFERROR(AVERAGE(IF(H192:K192&gt;1,H192:K192)),0)</f>
        <v>1347.2592592592594</v>
      </c>
      <c r="AD192" s="156">
        <f t="array" ref="AD192">AC192+(COUNTIFS($AC$177:$AC192,AC192)-1)*0.00001</f>
        <v>1347.2592592592594</v>
      </c>
      <c r="AE192" s="157">
        <f t="shared" si="45"/>
        <v>2431.4385964912276</v>
      </c>
      <c r="AF192" s="152">
        <f t="shared" si="46"/>
        <v>3</v>
      </c>
      <c r="AG192" s="153" t="str">
        <f t="shared" si="47"/>
        <v>ACA 916</v>
      </c>
      <c r="AH192" s="128"/>
    </row>
    <row r="193" spans="1:34" ht="15" customHeight="1" x14ac:dyDescent="0.25">
      <c r="A193" s="25">
        <v>17</v>
      </c>
      <c r="B193" s="67" t="str">
        <f t="array" ref="B193">INDEX(CV4SF,$A193,1)</f>
        <v xml:space="preserve"> TBIO AUDAZ</v>
      </c>
      <c r="C193" s="126"/>
      <c r="D193" s="126"/>
      <c r="E193" s="126"/>
      <c r="F193" s="116"/>
      <c r="G193" s="350">
        <f t="shared" si="36"/>
        <v>1.6000000000000001E-4</v>
      </c>
      <c r="H193" s="354">
        <v>3021.8245614035086</v>
      </c>
      <c r="I193" s="354">
        <v>3299.0175438596489</v>
      </c>
      <c r="J193" s="354">
        <v>2979.7076023391814</v>
      </c>
      <c r="K193" s="351"/>
      <c r="L193" s="117">
        <f t="shared" si="37"/>
        <v>3100.183235867446</v>
      </c>
      <c r="M193" s="118"/>
      <c r="N193" s="145" t="str">
        <f t="shared" si="38"/>
        <v xml:space="preserve"> TBIO AUDAZ</v>
      </c>
      <c r="O193" s="146">
        <f t="shared" si="39"/>
        <v>3.3000000000000005E-4</v>
      </c>
      <c r="P193" s="147" t="str">
        <f t="shared" si="40"/>
        <v>ACA 915</v>
      </c>
      <c r="Q193" s="146">
        <f t="shared" si="41"/>
        <v>2423.9259259259256</v>
      </c>
      <c r="R193" s="128"/>
      <c r="S193" s="128"/>
      <c r="T193" s="128"/>
      <c r="U193" s="128"/>
      <c r="V193" s="148">
        <f>ROWS($B$177:B193)</f>
        <v>17</v>
      </c>
      <c r="W193" s="149">
        <f t="array" ref="W193">IFERROR(AVERAGE(IF(C193:F193&gt;1,C193:F193)),0)</f>
        <v>0</v>
      </c>
      <c r="X193" s="150">
        <f t="array" ref="X193">W193+(COUNTIFS($W$177:$W193,W193)-1)*0.00001</f>
        <v>1.6000000000000001E-4</v>
      </c>
      <c r="Y193" s="151">
        <f t="shared" si="42"/>
        <v>3.3000000000000005E-4</v>
      </c>
      <c r="Z193" s="152">
        <f t="shared" si="43"/>
        <v>0</v>
      </c>
      <c r="AA193" s="153" t="str">
        <f t="shared" si="44"/>
        <v xml:space="preserve"> TBIO AUDAZ</v>
      </c>
      <c r="AB193" s="158"/>
      <c r="AC193" s="155">
        <f t="array" ref="AC193">IFERROR(AVERAGE(IF(H193:K193&gt;1,H193:K193)),0)</f>
        <v>3100.183235867446</v>
      </c>
      <c r="AD193" s="156">
        <f t="array" ref="AD193">AC193+(COUNTIFS($AC$177:$AC193,AC193)-1)*0.00001</f>
        <v>3100.183235867446</v>
      </c>
      <c r="AE193" s="157">
        <f t="shared" si="45"/>
        <v>2423.9259259259256</v>
      </c>
      <c r="AF193" s="152">
        <f t="shared" si="46"/>
        <v>2</v>
      </c>
      <c r="AG193" s="153" t="str">
        <f t="shared" si="47"/>
        <v>ACA 915</v>
      </c>
      <c r="AH193" s="128"/>
    </row>
    <row r="194" spans="1:34" ht="15" customHeight="1" x14ac:dyDescent="0.25">
      <c r="A194" s="25">
        <v>18</v>
      </c>
      <c r="B194" s="67" t="str">
        <f t="array" ref="B194">INDEX(CV4SF,$A194,1)</f>
        <v xml:space="preserve"> TORDO</v>
      </c>
      <c r="C194" s="126"/>
      <c r="D194" s="126"/>
      <c r="E194" s="126"/>
      <c r="F194" s="116"/>
      <c r="G194" s="350">
        <f t="shared" si="36"/>
        <v>1.7000000000000001E-4</v>
      </c>
      <c r="H194" s="354">
        <v>2270.6842105263154</v>
      </c>
      <c r="I194" s="354">
        <v>2540.2631578947371</v>
      </c>
      <c r="J194" s="354">
        <v>3095.0175438596493</v>
      </c>
      <c r="K194" s="351"/>
      <c r="L194" s="117">
        <f t="shared" si="37"/>
        <v>2635.3216374269009</v>
      </c>
      <c r="M194" s="118"/>
      <c r="N194" s="145" t="str">
        <f t="shared" si="38"/>
        <v xml:space="preserve"> TORDO</v>
      </c>
      <c r="O194" s="146">
        <f t="shared" si="39"/>
        <v>3.2000000000000003E-4</v>
      </c>
      <c r="P194" s="147" t="str">
        <f t="shared" si="40"/>
        <v>PAMPERO</v>
      </c>
      <c r="Q194" s="146">
        <f t="shared" si="41"/>
        <v>2367.2982456140348</v>
      </c>
      <c r="R194" s="128"/>
      <c r="S194" s="128"/>
      <c r="T194" s="128"/>
      <c r="U194" s="128"/>
      <c r="V194" s="148">
        <f>ROWS($B$177:B194)</f>
        <v>18</v>
      </c>
      <c r="W194" s="149">
        <f t="array" ref="W194">IFERROR(AVERAGE(IF(C194:F194&gt;1,C194:F194)),0)</f>
        <v>0</v>
      </c>
      <c r="X194" s="150">
        <f t="array" ref="X194">W194+(COUNTIFS($W$177:$W194,W194)-1)*0.00001</f>
        <v>1.7000000000000001E-4</v>
      </c>
      <c r="Y194" s="151">
        <f t="shared" si="42"/>
        <v>3.2000000000000003E-4</v>
      </c>
      <c r="Z194" s="152">
        <f t="shared" si="43"/>
        <v>0</v>
      </c>
      <c r="AA194" s="153" t="str">
        <f t="shared" si="44"/>
        <v xml:space="preserve"> TORDO</v>
      </c>
      <c r="AB194" s="158"/>
      <c r="AC194" s="155">
        <f t="array" ref="AC194">IFERROR(AVERAGE(IF(H194:K194&gt;1,H194:K194)),0)</f>
        <v>2635.3216374269009</v>
      </c>
      <c r="AD194" s="156">
        <f t="array" ref="AD194">AC194+(COUNTIFS($AC$177:$AC194,AC194)-1)*0.00001</f>
        <v>2635.3216374269009</v>
      </c>
      <c r="AE194" s="157">
        <f t="shared" si="45"/>
        <v>2367.2982456140348</v>
      </c>
      <c r="AF194" s="152">
        <f t="shared" si="46"/>
        <v>27</v>
      </c>
      <c r="AG194" s="153" t="str">
        <f t="shared" si="47"/>
        <v>PAMPERO</v>
      </c>
      <c r="AH194" s="128"/>
    </row>
    <row r="195" spans="1:34" ht="15" customHeight="1" x14ac:dyDescent="0.25">
      <c r="A195" s="25">
        <v>19</v>
      </c>
      <c r="B195" s="67" t="str">
        <f t="array" ref="B195">INDEX(CV4SF,$A195,1)</f>
        <v>GINGKO</v>
      </c>
      <c r="C195" s="126"/>
      <c r="D195" s="126"/>
      <c r="E195" s="126"/>
      <c r="F195" s="116"/>
      <c r="G195" s="350">
        <f t="shared" si="36"/>
        <v>1.8000000000000001E-4</v>
      </c>
      <c r="H195" s="354">
        <v>3641.3684210526312</v>
      </c>
      <c r="I195" s="354">
        <v>3111.5087719298244</v>
      </c>
      <c r="J195" s="354">
        <v>2651.4035087719294</v>
      </c>
      <c r="K195" s="351"/>
      <c r="L195" s="117">
        <f t="shared" si="37"/>
        <v>3134.7602339181285</v>
      </c>
      <c r="M195" s="118"/>
      <c r="N195" s="145" t="str">
        <f t="shared" si="38"/>
        <v>GINGKO</v>
      </c>
      <c r="O195" s="146">
        <f t="shared" si="39"/>
        <v>3.1E-4</v>
      </c>
      <c r="P195" s="147" t="str">
        <f t="shared" si="40"/>
        <v>BAGUETTE 450</v>
      </c>
      <c r="Q195" s="146">
        <f t="shared" si="41"/>
        <v>2311.9181286549701</v>
      </c>
      <c r="R195" s="128"/>
      <c r="S195" s="128"/>
      <c r="T195" s="128"/>
      <c r="U195" s="128"/>
      <c r="V195" s="148">
        <f>ROWS($B$177:B195)</f>
        <v>19</v>
      </c>
      <c r="W195" s="149">
        <f t="array" ref="W195">IFERROR(AVERAGE(IF(C195:F195&gt;1,C195:F195)),0)</f>
        <v>0</v>
      </c>
      <c r="X195" s="150">
        <f t="array" ref="X195">W195+(COUNTIFS($W$177:$W195,W195)-1)*0.00001</f>
        <v>1.8000000000000001E-4</v>
      </c>
      <c r="Y195" s="151">
        <f t="shared" si="42"/>
        <v>3.1E-4</v>
      </c>
      <c r="Z195" s="152">
        <f t="shared" si="43"/>
        <v>0</v>
      </c>
      <c r="AA195" s="153" t="str">
        <f t="shared" si="44"/>
        <v>GINGKO</v>
      </c>
      <c r="AB195" s="158"/>
      <c r="AC195" s="155">
        <f t="array" ref="AC195">IFERROR(AVERAGE(IF(H195:K195&gt;1,H195:K195)),0)</f>
        <v>3134.7602339181285</v>
      </c>
      <c r="AD195" s="156">
        <f t="array" ref="AD195">AC195+(COUNTIFS($AC$177:$AC195,AC195)-1)*0.00001</f>
        <v>3134.7602339181285</v>
      </c>
      <c r="AE195" s="157">
        <f t="shared" si="45"/>
        <v>2311.9181286549701</v>
      </c>
      <c r="AF195" s="152">
        <f t="shared" si="46"/>
        <v>6</v>
      </c>
      <c r="AG195" s="153" t="str">
        <f t="shared" si="47"/>
        <v>BAGUETTE 450</v>
      </c>
      <c r="AH195" s="128"/>
    </row>
    <row r="196" spans="1:34" ht="15" customHeight="1" x14ac:dyDescent="0.25">
      <c r="A196" s="25">
        <v>20</v>
      </c>
      <c r="B196" s="67" t="str">
        <f t="array" ref="B196">INDEX(CV4SF,$A196,1)</f>
        <v>Klein Nutria</v>
      </c>
      <c r="C196" s="125"/>
      <c r="D196" s="125"/>
      <c r="E196" s="125"/>
      <c r="F196" s="116"/>
      <c r="G196" s="350">
        <f t="shared" si="36"/>
        <v>1.9000000000000001E-4</v>
      </c>
      <c r="H196" s="354">
        <v>3072.1812865497077</v>
      </c>
      <c r="I196" s="354">
        <v>2941.3099415204674</v>
      </c>
      <c r="J196" s="354">
        <v>3286.081871345029</v>
      </c>
      <c r="K196" s="351"/>
      <c r="L196" s="117">
        <f t="shared" si="37"/>
        <v>3099.857699805068</v>
      </c>
      <c r="M196" s="118"/>
      <c r="N196" s="145" t="str">
        <f t="shared" si="38"/>
        <v>Klein Nutria</v>
      </c>
      <c r="O196" s="146">
        <f t="shared" si="39"/>
        <v>3.0000000000000003E-4</v>
      </c>
      <c r="P196" s="147" t="str">
        <f t="shared" si="40"/>
        <v xml:space="preserve"> HORNERO</v>
      </c>
      <c r="Q196" s="146">
        <f t="shared" si="41"/>
        <v>2284.4132553606237</v>
      </c>
      <c r="R196" s="128"/>
      <c r="S196" s="128"/>
      <c r="T196" s="128"/>
      <c r="U196" s="128"/>
      <c r="V196" s="148">
        <f>ROWS($B$177:B196)</f>
        <v>20</v>
      </c>
      <c r="W196" s="149">
        <f t="array" ref="W196">IFERROR(AVERAGE(IF(C196:F196&gt;1,C196:F196)),0)</f>
        <v>0</v>
      </c>
      <c r="X196" s="150">
        <f t="array" ref="X196">W196+(COUNTIFS($W$177:$W196,W196)-1)*0.00001</f>
        <v>1.9000000000000001E-4</v>
      </c>
      <c r="Y196" s="151">
        <f t="shared" si="42"/>
        <v>3.0000000000000003E-4</v>
      </c>
      <c r="Z196" s="152">
        <f t="shared" si="43"/>
        <v>0</v>
      </c>
      <c r="AA196" s="153" t="str">
        <f t="shared" si="44"/>
        <v>Klein Nutria</v>
      </c>
      <c r="AB196" s="158"/>
      <c r="AC196" s="155">
        <f t="array" ref="AC196">IFERROR(AVERAGE(IF(H196:K196&gt;1,H196:K196)),0)</f>
        <v>3099.857699805068</v>
      </c>
      <c r="AD196" s="156">
        <f t="array" ref="AD196">AC196+(COUNTIFS($AC$177:$AC196,AC196)-1)*0.00001</f>
        <v>3099.857699805068</v>
      </c>
      <c r="AE196" s="157">
        <f t="shared" si="45"/>
        <v>2284.4132553606237</v>
      </c>
      <c r="AF196" s="152">
        <f t="shared" si="46"/>
        <v>15</v>
      </c>
      <c r="AG196" s="153" t="str">
        <f t="shared" si="47"/>
        <v xml:space="preserve"> HORNERO</v>
      </c>
      <c r="AH196" s="128"/>
    </row>
    <row r="197" spans="1:34" ht="15" customHeight="1" x14ac:dyDescent="0.25">
      <c r="A197" s="25">
        <v>21</v>
      </c>
      <c r="B197" s="67" t="str">
        <f t="array" ref="B197">INDEX(CV4SF,$A197,1)</f>
        <v>Klein Potro</v>
      </c>
      <c r="C197" s="125"/>
      <c r="D197" s="125"/>
      <c r="E197" s="125"/>
      <c r="F197" s="116"/>
      <c r="G197" s="350">
        <f t="shared" si="36"/>
        <v>2.0000000000000001E-4</v>
      </c>
      <c r="H197" s="354">
        <v>1382.1111111111109</v>
      </c>
      <c r="I197" s="354">
        <v>1720.8771929824561</v>
      </c>
      <c r="J197" s="354">
        <v>1872.1520467836253</v>
      </c>
      <c r="K197" s="351"/>
      <c r="L197" s="117">
        <f t="shared" si="37"/>
        <v>1658.3801169590643</v>
      </c>
      <c r="M197" s="118"/>
      <c r="N197" s="145" t="str">
        <f t="shared" si="38"/>
        <v>Klein Potro</v>
      </c>
      <c r="O197" s="146">
        <f t="shared" si="39"/>
        <v>2.9E-4</v>
      </c>
      <c r="P197" s="147" t="str">
        <f t="shared" si="40"/>
        <v>ACA 460</v>
      </c>
      <c r="Q197" s="146">
        <f t="shared" si="41"/>
        <v>2150.7329434697854</v>
      </c>
      <c r="R197" s="128"/>
      <c r="S197" s="128"/>
      <c r="T197" s="128"/>
      <c r="U197" s="128"/>
      <c r="V197" s="148">
        <f>ROWS($B$177:B197)</f>
        <v>21</v>
      </c>
      <c r="W197" s="149">
        <f t="array" ref="W197">IFERROR(AVERAGE(IF(C197:F197&gt;1,C197:F197)),0)</f>
        <v>0</v>
      </c>
      <c r="X197" s="150">
        <f t="array" ref="X197">W197+(COUNTIFS($W$177:$W197,W197)-1)*0.00001</f>
        <v>2.0000000000000001E-4</v>
      </c>
      <c r="Y197" s="151">
        <f t="shared" si="42"/>
        <v>2.9E-4</v>
      </c>
      <c r="Z197" s="152">
        <f t="shared" si="43"/>
        <v>0</v>
      </c>
      <c r="AA197" s="153" t="str">
        <f t="shared" si="44"/>
        <v>Klein Potro</v>
      </c>
      <c r="AB197" s="158"/>
      <c r="AC197" s="155">
        <f t="array" ref="AC197">IFERROR(AVERAGE(IF(H197:K197&gt;1,H197:K197)),0)</f>
        <v>1658.3801169590643</v>
      </c>
      <c r="AD197" s="156">
        <f t="array" ref="AD197">AC197+(COUNTIFS($AC$177:$AC197,AC197)-1)*0.00001</f>
        <v>1658.3801169590643</v>
      </c>
      <c r="AE197" s="157">
        <f t="shared" si="45"/>
        <v>2150.7329434697854</v>
      </c>
      <c r="AF197" s="152">
        <f t="shared" si="46"/>
        <v>1</v>
      </c>
      <c r="AG197" s="153" t="str">
        <f t="shared" si="47"/>
        <v>ACA 460</v>
      </c>
      <c r="AH197" s="128"/>
    </row>
    <row r="198" spans="1:34" ht="15" customHeight="1" x14ac:dyDescent="0.25">
      <c r="A198" s="25">
        <v>22</v>
      </c>
      <c r="B198" s="67" t="str">
        <f t="array" ref="B198">INDEX(CV4SF,$A198,1)</f>
        <v>Klein Prometeo</v>
      </c>
      <c r="C198" s="125"/>
      <c r="D198" s="125"/>
      <c r="E198" s="125"/>
      <c r="F198" s="116"/>
      <c r="G198" s="350">
        <f t="shared" si="36"/>
        <v>2.1000000000000001E-4</v>
      </c>
      <c r="H198" s="354">
        <v>1254.5789473684213</v>
      </c>
      <c r="I198" s="354">
        <v>1906.7719298245618</v>
      </c>
      <c r="J198" s="354">
        <v>1755.6491228070174</v>
      </c>
      <c r="K198" s="351"/>
      <c r="L198" s="117">
        <f t="shared" si="37"/>
        <v>1639</v>
      </c>
      <c r="M198" s="118"/>
      <c r="N198" s="145" t="str">
        <f t="shared" si="38"/>
        <v>Klein Prometeo</v>
      </c>
      <c r="O198" s="146">
        <f t="shared" si="39"/>
        <v>2.8000000000000003E-4</v>
      </c>
      <c r="P198" s="147" t="str">
        <f t="shared" si="40"/>
        <v>Klein Valor</v>
      </c>
      <c r="Q198" s="146">
        <f t="shared" si="41"/>
        <v>2096.4814814814813</v>
      </c>
      <c r="R198" s="128"/>
      <c r="S198" s="128"/>
      <c r="T198" s="128"/>
      <c r="U198" s="128"/>
      <c r="V198" s="148">
        <f>ROWS($B$177:B198)</f>
        <v>22</v>
      </c>
      <c r="W198" s="149">
        <f t="array" ref="W198">IFERROR(AVERAGE(IF(C198:F198&gt;1,C198:F198)),0)</f>
        <v>0</v>
      </c>
      <c r="X198" s="150">
        <f t="array" ref="X198">W198+(COUNTIFS($W$177:$W198,W198)-1)*0.00001</f>
        <v>2.1000000000000001E-4</v>
      </c>
      <c r="Y198" s="151">
        <f t="shared" si="42"/>
        <v>2.8000000000000003E-4</v>
      </c>
      <c r="Z198" s="152">
        <f t="shared" si="43"/>
        <v>0</v>
      </c>
      <c r="AA198" s="153" t="str">
        <f t="shared" si="44"/>
        <v>Klein Prometeo</v>
      </c>
      <c r="AB198" s="158"/>
      <c r="AC198" s="155">
        <f t="array" ref="AC198">IFERROR(AVERAGE(IF(H198:K198&gt;1,H198:K198)),0)</f>
        <v>1639</v>
      </c>
      <c r="AD198" s="156">
        <f t="array" ref="AD198">AC198+(COUNTIFS($AC$177:$AC198,AC198)-1)*0.00001</f>
        <v>1639</v>
      </c>
      <c r="AE198" s="157">
        <f t="shared" si="45"/>
        <v>2096.4814814814813</v>
      </c>
      <c r="AF198" s="152">
        <f t="shared" si="46"/>
        <v>24</v>
      </c>
      <c r="AG198" s="153" t="str">
        <f t="shared" si="47"/>
        <v>Klein Valor</v>
      </c>
      <c r="AH198" s="128"/>
    </row>
    <row r="199" spans="1:34" ht="15" customHeight="1" x14ac:dyDescent="0.25">
      <c r="A199" s="25">
        <v>23</v>
      </c>
      <c r="B199" s="67" t="str">
        <f t="array" ref="B199">INDEX(CV4SF,$A199,1)</f>
        <v>Klein Selenio</v>
      </c>
      <c r="C199" s="115"/>
      <c r="D199" s="115"/>
      <c r="E199" s="115"/>
      <c r="F199" s="116"/>
      <c r="G199" s="350">
        <f t="shared" si="36"/>
        <v>2.2000000000000001E-4</v>
      </c>
      <c r="H199" s="349">
        <v>1201.380116959064</v>
      </c>
      <c r="I199" s="349">
        <v>1780.7017543859645</v>
      </c>
      <c r="J199" s="349">
        <v>1316.046783625731</v>
      </c>
      <c r="K199" s="351"/>
      <c r="L199" s="117">
        <f t="shared" si="37"/>
        <v>1432.7095516569198</v>
      </c>
      <c r="M199" s="118"/>
      <c r="N199" s="145" t="str">
        <f t="shared" si="38"/>
        <v>Klein Selenio</v>
      </c>
      <c r="O199" s="146">
        <f t="shared" si="39"/>
        <v>2.7E-4</v>
      </c>
      <c r="P199" s="147" t="str">
        <f t="shared" si="40"/>
        <v xml:space="preserve"> CEIBO</v>
      </c>
      <c r="Q199" s="146">
        <f t="shared" si="41"/>
        <v>1985.5536062378167</v>
      </c>
      <c r="R199" s="128"/>
      <c r="S199" s="128"/>
      <c r="T199" s="128"/>
      <c r="U199" s="128"/>
      <c r="V199" s="148">
        <f>ROWS($B$177:B199)</f>
        <v>23</v>
      </c>
      <c r="W199" s="149">
        <f t="array" ref="W199">IFERROR(AVERAGE(IF(C199:F199&gt;1,C199:F199)),0)</f>
        <v>0</v>
      </c>
      <c r="X199" s="150">
        <f t="array" ref="X199">W199+(COUNTIFS($W$177:$W199,W199)-1)*0.00001</f>
        <v>2.2000000000000001E-4</v>
      </c>
      <c r="Y199" s="151">
        <f t="shared" si="42"/>
        <v>2.7E-4</v>
      </c>
      <c r="Z199" s="152">
        <f t="shared" si="43"/>
        <v>0</v>
      </c>
      <c r="AA199" s="153" t="str">
        <f t="shared" si="44"/>
        <v>Klein Selenio</v>
      </c>
      <c r="AB199" s="158"/>
      <c r="AC199" s="155">
        <f t="array" ref="AC199">IFERROR(AVERAGE(IF(H199:K199&gt;1,H199:K199)),0)</f>
        <v>1432.7095516569198</v>
      </c>
      <c r="AD199" s="156">
        <f t="array" ref="AD199">AC199+(COUNTIFS($AC$177:$AC199,AC199)-1)*0.00001</f>
        <v>1432.7095516569198</v>
      </c>
      <c r="AE199" s="157">
        <f t="shared" si="45"/>
        <v>1985.5536062378167</v>
      </c>
      <c r="AF199" s="152">
        <f t="shared" si="46"/>
        <v>14</v>
      </c>
      <c r="AG199" s="153" t="str">
        <f t="shared" si="47"/>
        <v xml:space="preserve"> CEIBO</v>
      </c>
      <c r="AH199" s="128"/>
    </row>
    <row r="200" spans="1:34" ht="15" customHeight="1" x14ac:dyDescent="0.25">
      <c r="A200" s="25">
        <v>24</v>
      </c>
      <c r="B200" s="67" t="str">
        <f t="array" ref="B200">INDEX(CV4SF,$A200,1)</f>
        <v>Klein Valor</v>
      </c>
      <c r="C200" s="115"/>
      <c r="D200" s="115"/>
      <c r="E200" s="115"/>
      <c r="F200" s="116"/>
      <c r="G200" s="350">
        <f t="shared" si="36"/>
        <v>2.3000000000000001E-4</v>
      </c>
      <c r="H200" s="349">
        <v>2426.2105263157891</v>
      </c>
      <c r="I200" s="349">
        <v>2011.4736842105258</v>
      </c>
      <c r="J200" s="349">
        <v>1851.7602339181281</v>
      </c>
      <c r="K200" s="351"/>
      <c r="L200" s="117">
        <f t="shared" si="37"/>
        <v>2096.4814814814813</v>
      </c>
      <c r="M200" s="118"/>
      <c r="N200" s="145" t="str">
        <f t="shared" si="38"/>
        <v>Klein Valor</v>
      </c>
      <c r="O200" s="146">
        <f t="shared" si="39"/>
        <v>2.6000000000000003E-4</v>
      </c>
      <c r="P200" s="147" t="str">
        <f t="shared" si="40"/>
        <v>Buck Mutisia</v>
      </c>
      <c r="Q200" s="146">
        <f t="shared" si="41"/>
        <v>1729.3469785575046</v>
      </c>
      <c r="R200" s="128"/>
      <c r="S200" s="128"/>
      <c r="T200" s="128"/>
      <c r="U200" s="128"/>
      <c r="V200" s="148">
        <f>ROWS($B$177:B200)</f>
        <v>24</v>
      </c>
      <c r="W200" s="149">
        <f t="array" ref="W200">IFERROR(AVERAGE(IF(C200:F200&gt;1,C200:F200)),0)</f>
        <v>0</v>
      </c>
      <c r="X200" s="150">
        <f t="array" ref="X200">W200+(COUNTIFS($W$177:$W200,W200)-1)*0.00001</f>
        <v>2.3000000000000001E-4</v>
      </c>
      <c r="Y200" s="151">
        <f t="shared" si="42"/>
        <v>2.6000000000000003E-4</v>
      </c>
      <c r="Z200" s="152">
        <f t="shared" si="43"/>
        <v>0</v>
      </c>
      <c r="AA200" s="153" t="str">
        <f t="shared" si="44"/>
        <v>Klein Valor</v>
      </c>
      <c r="AB200" s="158"/>
      <c r="AC200" s="155">
        <f t="array" ref="AC200">IFERROR(AVERAGE(IF(H200:K200&gt;1,H200:K200)),0)</f>
        <v>2096.4814814814813</v>
      </c>
      <c r="AD200" s="156">
        <f t="array" ref="AD200">AC200+(COUNTIFS($AC$177:$AC200,AC200)-1)*0.00001</f>
        <v>2096.4814814814813</v>
      </c>
      <c r="AE200" s="157">
        <f t="shared" si="45"/>
        <v>1729.3469785575046</v>
      </c>
      <c r="AF200" s="152">
        <f t="shared" si="46"/>
        <v>11</v>
      </c>
      <c r="AG200" s="153" t="str">
        <f t="shared" si="47"/>
        <v>Buck Mutisia</v>
      </c>
      <c r="AH200" s="128"/>
    </row>
    <row r="201" spans="1:34" ht="15" customHeight="1" x14ac:dyDescent="0.25">
      <c r="A201" s="25">
        <v>25</v>
      </c>
      <c r="B201" s="67" t="str">
        <f t="array" ref="B201">INDEX(CV4SF,$A201,1)</f>
        <v>MS INTA 815</v>
      </c>
      <c r="C201" s="115"/>
      <c r="D201" s="115"/>
      <c r="E201" s="115"/>
      <c r="F201" s="116"/>
      <c r="G201" s="350">
        <f t="shared" si="36"/>
        <v>2.4000000000000003E-4</v>
      </c>
      <c r="H201" s="349">
        <v>3516.2514619883032</v>
      </c>
      <c r="I201" s="349">
        <v>3294.947368421052</v>
      </c>
      <c r="J201" s="349">
        <v>2723.8187134502919</v>
      </c>
      <c r="K201" s="351"/>
      <c r="L201" s="117">
        <f t="shared" si="37"/>
        <v>3178.3391812865489</v>
      </c>
      <c r="M201" s="118"/>
      <c r="N201" s="145" t="str">
        <f t="shared" si="38"/>
        <v>MS INTA 815</v>
      </c>
      <c r="O201" s="146">
        <f t="shared" si="39"/>
        <v>2.5000000000000001E-4</v>
      </c>
      <c r="P201" s="147" t="str">
        <f t="shared" si="40"/>
        <v>Klein Potro</v>
      </c>
      <c r="Q201" s="146">
        <f t="shared" si="41"/>
        <v>1658.3801169590643</v>
      </c>
      <c r="R201" s="128"/>
      <c r="S201" s="128"/>
      <c r="T201" s="128"/>
      <c r="U201" s="128"/>
      <c r="V201" s="148">
        <f>ROWS($B$177:B201)</f>
        <v>25</v>
      </c>
      <c r="W201" s="149">
        <f t="array" ref="W201">IFERROR(AVERAGE(IF(C201:F201&gt;1,C201:F201)),0)</f>
        <v>0</v>
      </c>
      <c r="X201" s="150">
        <f t="array" ref="X201">W201+(COUNTIFS($W$177:$W201,W201)-1)*0.00001</f>
        <v>2.4000000000000003E-4</v>
      </c>
      <c r="Y201" s="151">
        <f t="shared" si="42"/>
        <v>2.5000000000000001E-4</v>
      </c>
      <c r="Z201" s="152">
        <f t="shared" si="43"/>
        <v>0</v>
      </c>
      <c r="AA201" s="153" t="str">
        <f t="shared" si="44"/>
        <v>MS INTA 815</v>
      </c>
      <c r="AB201" s="158"/>
      <c r="AC201" s="155">
        <f t="array" ref="AC201">IFERROR(AVERAGE(IF(H201:K201&gt;1,H201:K201)),0)</f>
        <v>3178.3391812865489</v>
      </c>
      <c r="AD201" s="156">
        <f t="array" ref="AD201">AC201+(COUNTIFS($AC$177:$AC201,AC201)-1)*0.00001</f>
        <v>3178.3391812865489</v>
      </c>
      <c r="AE201" s="157">
        <f t="shared" si="45"/>
        <v>1658.3801169590643</v>
      </c>
      <c r="AF201" s="152">
        <f t="shared" si="46"/>
        <v>21</v>
      </c>
      <c r="AG201" s="153" t="str">
        <f t="shared" si="47"/>
        <v>Klein Potro</v>
      </c>
      <c r="AH201" s="128"/>
    </row>
    <row r="202" spans="1:34" ht="15" customHeight="1" x14ac:dyDescent="0.25">
      <c r="A202" s="25">
        <v>26</v>
      </c>
      <c r="B202" s="67" t="str">
        <f t="array" ref="B202">INDEX(CV4SF,$A202,1)</f>
        <v>MS INTA 817</v>
      </c>
      <c r="C202" s="116"/>
      <c r="D202" s="116"/>
      <c r="E202" s="116"/>
      <c r="F202" s="116"/>
      <c r="G202" s="350">
        <f t="shared" si="36"/>
        <v>2.5000000000000001E-4</v>
      </c>
      <c r="H202" s="349">
        <v>3962.1461988304081</v>
      </c>
      <c r="I202" s="349">
        <v>3635.2280701754385</v>
      </c>
      <c r="J202" s="349">
        <v>4192.2222222222226</v>
      </c>
      <c r="K202" s="351"/>
      <c r="L202" s="117">
        <f t="shared" si="37"/>
        <v>3929.8654970760231</v>
      </c>
      <c r="M202" s="118"/>
      <c r="N202" s="145" t="str">
        <f t="shared" si="38"/>
        <v>MS INTA 817</v>
      </c>
      <c r="O202" s="146">
        <f t="shared" si="39"/>
        <v>2.4000000000000003E-4</v>
      </c>
      <c r="P202" s="147" t="str">
        <f t="shared" si="40"/>
        <v>Klein Prometeo</v>
      </c>
      <c r="Q202" s="146">
        <f t="shared" si="41"/>
        <v>1639</v>
      </c>
      <c r="R202" s="128"/>
      <c r="S202" s="128"/>
      <c r="T202" s="128"/>
      <c r="U202" s="128"/>
      <c r="V202" s="148">
        <f>ROWS($B$177:B202)</f>
        <v>26</v>
      </c>
      <c r="W202" s="149">
        <f t="array" ref="W202">IFERROR(AVERAGE(IF(C202:F202&gt;1,C202:F202)),0)</f>
        <v>0</v>
      </c>
      <c r="X202" s="150">
        <f t="array" ref="X202">W202+(COUNTIFS($W$177:$W202,W202)-1)*0.00001</f>
        <v>2.5000000000000001E-4</v>
      </c>
      <c r="Y202" s="151">
        <f t="shared" si="42"/>
        <v>2.4000000000000003E-4</v>
      </c>
      <c r="Z202" s="152">
        <f t="shared" si="43"/>
        <v>0</v>
      </c>
      <c r="AA202" s="153" t="str">
        <f t="shared" si="44"/>
        <v>MS INTA 817</v>
      </c>
      <c r="AB202" s="158"/>
      <c r="AC202" s="155">
        <f t="array" ref="AC202">IFERROR(AVERAGE(IF(H202:K202&gt;1,H202:K202)),0)</f>
        <v>3929.8654970760231</v>
      </c>
      <c r="AD202" s="156">
        <f t="array" ref="AD202">AC202+(COUNTIFS($AC$177:$AC202,AC202)-1)*0.00001</f>
        <v>3929.8654970760231</v>
      </c>
      <c r="AE202" s="157">
        <f t="shared" si="45"/>
        <v>1639</v>
      </c>
      <c r="AF202" s="152">
        <f t="shared" si="46"/>
        <v>22</v>
      </c>
      <c r="AG202" s="153" t="str">
        <f t="shared" si="47"/>
        <v>Klein Prometeo</v>
      </c>
      <c r="AH202" s="128"/>
    </row>
    <row r="203" spans="1:34" ht="15" customHeight="1" x14ac:dyDescent="0.25">
      <c r="A203" s="25">
        <v>27</v>
      </c>
      <c r="B203" s="67" t="str">
        <f t="array" ref="B203">INDEX(CV4SF,$A203,1)</f>
        <v>PAMPERO</v>
      </c>
      <c r="C203" s="116"/>
      <c r="D203" s="116"/>
      <c r="E203" s="116"/>
      <c r="F203" s="116"/>
      <c r="G203" s="350">
        <f t="shared" si="36"/>
        <v>2.6000000000000003E-4</v>
      </c>
      <c r="H203" s="348">
        <v>2350.9766081871339</v>
      </c>
      <c r="I203" s="348">
        <v>2257.7660818713448</v>
      </c>
      <c r="J203" s="348">
        <v>2493.1520467836258</v>
      </c>
      <c r="K203" s="351"/>
      <c r="L203" s="117">
        <f t="shared" si="37"/>
        <v>2367.2982456140348</v>
      </c>
      <c r="M203" s="118"/>
      <c r="N203" s="145" t="str">
        <f t="shared" si="38"/>
        <v>PAMPERO</v>
      </c>
      <c r="O203" s="146">
        <f t="shared" si="39"/>
        <v>2.3000000000000001E-4</v>
      </c>
      <c r="P203" s="147" t="str">
        <f t="shared" si="40"/>
        <v>Buck Fulgor</v>
      </c>
      <c r="Q203" s="146">
        <f t="shared" si="41"/>
        <v>1509.8206627680311</v>
      </c>
      <c r="R203" s="128"/>
      <c r="S203" s="128"/>
      <c r="T203" s="128"/>
      <c r="U203" s="128"/>
      <c r="V203" s="148">
        <f>ROWS($B$177:B203)</f>
        <v>27</v>
      </c>
      <c r="W203" s="149">
        <f t="array" ref="W203">IFERROR(AVERAGE(IF(C203:F203&gt;1,C203:F203)),0)</f>
        <v>0</v>
      </c>
      <c r="X203" s="150">
        <f t="array" ref="X203">W203+(COUNTIFS($W$177:$W203,W203)-1)*0.00001</f>
        <v>2.6000000000000003E-4</v>
      </c>
      <c r="Y203" s="151">
        <f t="shared" si="42"/>
        <v>2.3000000000000001E-4</v>
      </c>
      <c r="Z203" s="152">
        <f t="shared" si="43"/>
        <v>0</v>
      </c>
      <c r="AA203" s="153" t="str">
        <f t="shared" si="44"/>
        <v>PAMPERO</v>
      </c>
      <c r="AB203" s="158"/>
      <c r="AC203" s="155">
        <f t="array" ref="AC203">IFERROR(AVERAGE(IF(H203:K203&gt;1,H203:K203)),0)</f>
        <v>2367.2982456140348</v>
      </c>
      <c r="AD203" s="156">
        <f t="array" ref="AD203">AC203+(COUNTIFS($AC$177:$AC203,AC203)-1)*0.00001</f>
        <v>2367.2982456140348</v>
      </c>
      <c r="AE203" s="157">
        <f t="shared" si="45"/>
        <v>1509.8206627680311</v>
      </c>
      <c r="AF203" s="152">
        <f t="shared" si="46"/>
        <v>10</v>
      </c>
      <c r="AG203" s="153" t="str">
        <f t="shared" si="47"/>
        <v>Buck Fulgor</v>
      </c>
      <c r="AH203" s="128"/>
    </row>
    <row r="204" spans="1:34" ht="15" customHeight="1" x14ac:dyDescent="0.25">
      <c r="A204" s="25">
        <v>28</v>
      </c>
      <c r="B204" s="67" t="str">
        <f t="array" ref="B204">INDEX(CV4SF,$A204,1)</f>
        <v>SY 330</v>
      </c>
      <c r="C204" s="116"/>
      <c r="D204" s="116"/>
      <c r="E204" s="116"/>
      <c r="F204" s="116"/>
      <c r="G204" s="350">
        <f t="shared" si="36"/>
        <v>2.7E-4</v>
      </c>
      <c r="H204" s="348">
        <v>3633.1578947368416</v>
      </c>
      <c r="I204" s="348">
        <v>3343.333333333333</v>
      </c>
      <c r="J204" s="348">
        <v>3442.8070175438593</v>
      </c>
      <c r="K204" s="351"/>
      <c r="L204" s="117">
        <f t="shared" si="37"/>
        <v>3473.0994152046783</v>
      </c>
      <c r="M204" s="118"/>
      <c r="N204" s="145" t="str">
        <f t="shared" si="38"/>
        <v>SY 330</v>
      </c>
      <c r="O204" s="146">
        <f t="shared" si="39"/>
        <v>2.2000000000000001E-4</v>
      </c>
      <c r="P204" s="147" t="str">
        <f t="shared" si="40"/>
        <v>Buck Saeta</v>
      </c>
      <c r="Q204" s="146">
        <f t="shared" si="41"/>
        <v>1437.3684210526314</v>
      </c>
      <c r="R204" s="128"/>
      <c r="S204" s="128"/>
      <c r="T204" s="128"/>
      <c r="U204" s="128"/>
      <c r="V204" s="148">
        <f>ROWS($B$177:B204)</f>
        <v>28</v>
      </c>
      <c r="W204" s="149">
        <f t="array" ref="W204">IFERROR(AVERAGE(IF(C204:F204&gt;1,C204:F204)),0)</f>
        <v>0</v>
      </c>
      <c r="X204" s="150">
        <f t="array" ref="X204">W204+(COUNTIFS($W$177:$W204,W204)-1)*0.00001</f>
        <v>2.7E-4</v>
      </c>
      <c r="Y204" s="151">
        <f t="shared" si="42"/>
        <v>2.2000000000000001E-4</v>
      </c>
      <c r="Z204" s="152">
        <f t="shared" si="43"/>
        <v>0</v>
      </c>
      <c r="AA204" s="153" t="str">
        <f t="shared" si="44"/>
        <v>SY 330</v>
      </c>
      <c r="AB204" s="158"/>
      <c r="AC204" s="155">
        <f t="array" ref="AC204">IFERROR(AVERAGE(IF(H204:K204&gt;1,H204:K204)),0)</f>
        <v>3473.0994152046783</v>
      </c>
      <c r="AD204" s="156">
        <f t="array" ref="AD204">AC204+(COUNTIFS($AC$177:$AC204,AC204)-1)*0.00001</f>
        <v>3473.0994152046783</v>
      </c>
      <c r="AE204" s="157">
        <f t="shared" si="45"/>
        <v>1437.3684210526314</v>
      </c>
      <c r="AF204" s="152">
        <f t="shared" si="46"/>
        <v>12</v>
      </c>
      <c r="AG204" s="153" t="str">
        <f t="shared" si="47"/>
        <v>Buck Saeta</v>
      </c>
      <c r="AH204" s="128"/>
    </row>
    <row r="205" spans="1:34" ht="15" customHeight="1" x14ac:dyDescent="0.25">
      <c r="A205" s="25">
        <v>29</v>
      </c>
      <c r="B205" s="67" t="str">
        <f t="array" ref="B205">INDEX(CV4SF,$A205,1)</f>
        <v>Tuc Elitte 17</v>
      </c>
      <c r="C205" s="116"/>
      <c r="D205" s="116"/>
      <c r="E205" s="116"/>
      <c r="F205" s="116"/>
      <c r="G205" s="350">
        <f t="shared" si="36"/>
        <v>2.8000000000000003E-4</v>
      </c>
      <c r="H205" s="348">
        <v>3485.4970760233919</v>
      </c>
      <c r="I205" s="348">
        <v>2533.0994152046783</v>
      </c>
      <c r="J205" s="348">
        <v>3282.9005847953217</v>
      </c>
      <c r="K205" s="351"/>
      <c r="L205" s="117">
        <f t="shared" si="37"/>
        <v>3100.4990253411306</v>
      </c>
      <c r="M205" s="118"/>
      <c r="N205" s="145" t="str">
        <f t="shared" si="38"/>
        <v>Tuc Elitte 17</v>
      </c>
      <c r="O205" s="146">
        <f t="shared" si="39"/>
        <v>2.1000000000000001E-4</v>
      </c>
      <c r="P205" s="147" t="str">
        <f t="shared" si="40"/>
        <v>Klein Selenio</v>
      </c>
      <c r="Q205" s="146">
        <f t="shared" si="41"/>
        <v>1432.7095516569198</v>
      </c>
      <c r="R205" s="128"/>
      <c r="S205" s="128"/>
      <c r="T205" s="128"/>
      <c r="U205" s="128"/>
      <c r="V205" s="148">
        <f>ROWS($B$177:B205)</f>
        <v>29</v>
      </c>
      <c r="W205" s="149">
        <f t="array" ref="W205">IFERROR(AVERAGE(IF(C205:F205&gt;1,C205:F205)),0)</f>
        <v>0</v>
      </c>
      <c r="X205" s="150">
        <f t="array" ref="X205">W205+(COUNTIFS($W$177:$W205,W205)-1)*0.00001</f>
        <v>2.8000000000000003E-4</v>
      </c>
      <c r="Y205" s="151">
        <f t="shared" si="42"/>
        <v>2.1000000000000001E-4</v>
      </c>
      <c r="Z205" s="152">
        <f t="shared" si="43"/>
        <v>0</v>
      </c>
      <c r="AA205" s="153" t="str">
        <f t="shared" si="44"/>
        <v>Tuc Elitte 17</v>
      </c>
      <c r="AB205" s="158"/>
      <c r="AC205" s="155">
        <f t="array" ref="AC205">IFERROR(AVERAGE(IF(H205:K205&gt;1,H205:K205)),0)</f>
        <v>3100.4990253411306</v>
      </c>
      <c r="AD205" s="156">
        <f t="array" ref="AD205">AC205+(COUNTIFS($AC$177:$AC205,AC205)-1)*0.00001</f>
        <v>3100.4990253411306</v>
      </c>
      <c r="AE205" s="157">
        <f t="shared" si="45"/>
        <v>1432.7095516569198</v>
      </c>
      <c r="AF205" s="152">
        <f t="shared" si="46"/>
        <v>23</v>
      </c>
      <c r="AG205" s="153" t="str">
        <f t="shared" si="47"/>
        <v>Klein Selenio</v>
      </c>
      <c r="AH205" s="128"/>
    </row>
    <row r="206" spans="1:34" ht="15" customHeight="1" x14ac:dyDescent="0.25">
      <c r="A206" s="25">
        <v>30</v>
      </c>
      <c r="B206" s="67" t="str">
        <f t="array" ref="B206">INDEX(CV4SF,$A206,1)</f>
        <v>Tuc Elitte 43</v>
      </c>
      <c r="C206" s="116"/>
      <c r="D206" s="116"/>
      <c r="E206" s="116"/>
      <c r="F206" s="116"/>
      <c r="G206" s="350">
        <f t="shared" si="36"/>
        <v>2.9E-4</v>
      </c>
      <c r="H206" s="348">
        <v>3581.4035087719294</v>
      </c>
      <c r="I206" s="348">
        <v>2590.6432748538009</v>
      </c>
      <c r="J206" s="348">
        <v>3411.5497076023389</v>
      </c>
      <c r="K206" s="351"/>
      <c r="L206" s="117">
        <f t="shared" si="37"/>
        <v>3194.5321637426896</v>
      </c>
      <c r="M206" s="118"/>
      <c r="N206" s="145" t="str">
        <f t="shared" si="38"/>
        <v>Tuc Elitte 43</v>
      </c>
      <c r="O206" s="146">
        <f t="shared" si="39"/>
        <v>2.0000000000000001E-4</v>
      </c>
      <c r="P206" s="147" t="str">
        <f t="shared" si="40"/>
        <v xml:space="preserve"> MAITEN</v>
      </c>
      <c r="Q206" s="146">
        <f t="shared" si="41"/>
        <v>1347.2592592592594</v>
      </c>
      <c r="R206" s="128"/>
      <c r="S206" s="128"/>
      <c r="T206" s="128"/>
      <c r="U206" s="128"/>
      <c r="V206" s="148">
        <f>ROWS($B$177:B206)</f>
        <v>30</v>
      </c>
      <c r="W206" s="149">
        <f t="array" ref="W206">IFERROR(AVERAGE(IF(C206:F206&gt;1,C206:F206)),0)</f>
        <v>0</v>
      </c>
      <c r="X206" s="150">
        <f t="array" ref="X206">W206+(COUNTIFS($W$177:$W206,W206)-1)*0.00001</f>
        <v>2.9E-4</v>
      </c>
      <c r="Y206" s="151">
        <f t="shared" si="42"/>
        <v>2.0000000000000001E-4</v>
      </c>
      <c r="Z206" s="152">
        <f t="shared" si="43"/>
        <v>0</v>
      </c>
      <c r="AA206" s="153" t="str">
        <f t="shared" si="44"/>
        <v>Tuc Elitte 43</v>
      </c>
      <c r="AB206" s="158"/>
      <c r="AC206" s="155">
        <f t="array" ref="AC206">IFERROR(AVERAGE(IF(H206:K206&gt;1,H206:K206)),0)</f>
        <v>3194.5321637426896</v>
      </c>
      <c r="AD206" s="156">
        <f t="array" ref="AD206">AC206+(COUNTIFS($AC$177:$AC206,AC206)-1)*0.00001</f>
        <v>3194.5321637426896</v>
      </c>
      <c r="AE206" s="157">
        <f t="shared" si="45"/>
        <v>1347.2592592592594</v>
      </c>
      <c r="AF206" s="152">
        <f t="shared" si="46"/>
        <v>16</v>
      </c>
      <c r="AG206" s="153" t="str">
        <f t="shared" si="47"/>
        <v xml:space="preserve"> MAITEN</v>
      </c>
      <c r="AH206" s="128"/>
    </row>
    <row r="207" spans="1:34" ht="15" customHeight="1" x14ac:dyDescent="0.25">
      <c r="A207" s="25">
        <v>31</v>
      </c>
      <c r="B207" s="67" t="str">
        <f t="array" ref="B207">INDEX(CV4SF,$A207,1)</f>
        <v>Tuc Granivo</v>
      </c>
      <c r="C207" s="116"/>
      <c r="D207" s="116"/>
      <c r="E207" s="116"/>
      <c r="F207" s="116"/>
      <c r="G207" s="350">
        <f t="shared" si="36"/>
        <v>3.0000000000000003E-4</v>
      </c>
      <c r="H207" s="348">
        <v>3561.3157894736842</v>
      </c>
      <c r="I207" s="348">
        <v>3174.3274853801163</v>
      </c>
      <c r="J207" s="348">
        <v>2979.5438596491231</v>
      </c>
      <c r="K207" s="351"/>
      <c r="L207" s="117">
        <f t="shared" si="37"/>
        <v>3238.3957115009748</v>
      </c>
      <c r="M207" s="118"/>
      <c r="N207" s="145" t="str">
        <f t="shared" si="38"/>
        <v>Tuc Granivo</v>
      </c>
      <c r="O207" s="146">
        <f t="shared" si="39"/>
        <v>1.9000000000000001E-4</v>
      </c>
      <c r="P207" s="147" t="str">
        <f t="shared" si="40"/>
        <v>BAGUETTE 550</v>
      </c>
      <c r="Q207" s="146">
        <f t="shared" si="41"/>
        <v>1314.95126705653</v>
      </c>
      <c r="R207" s="128"/>
      <c r="S207" s="128"/>
      <c r="T207" s="128"/>
      <c r="U207" s="128"/>
      <c r="V207" s="148">
        <f>ROWS($B$177:B207)</f>
        <v>31</v>
      </c>
      <c r="W207" s="149">
        <f t="array" ref="W207">IFERROR(AVERAGE(IF(C207:F207&gt;1,C207:F207)),0)</f>
        <v>0</v>
      </c>
      <c r="X207" s="150">
        <f t="array" ref="X207">W207+(COUNTIFS($W$177:$W207,W207)-1)*0.00001</f>
        <v>3.0000000000000003E-4</v>
      </c>
      <c r="Y207" s="151">
        <f t="shared" si="42"/>
        <v>1.9000000000000001E-4</v>
      </c>
      <c r="Z207" s="152">
        <f t="shared" si="43"/>
        <v>0</v>
      </c>
      <c r="AA207" s="153" t="str">
        <f t="shared" si="44"/>
        <v>Tuc Granivo</v>
      </c>
      <c r="AB207" s="158"/>
      <c r="AC207" s="155">
        <f t="array" ref="AC207">IFERROR(AVERAGE(IF(H207:K207&gt;1,H207:K207)),0)</f>
        <v>3238.3957115009748</v>
      </c>
      <c r="AD207" s="156">
        <f t="array" ref="AD207">AC207+(COUNTIFS($AC$177:$AC207,AC207)-1)*0.00001</f>
        <v>3238.3957115009748</v>
      </c>
      <c r="AE207" s="157">
        <f t="shared" si="45"/>
        <v>1314.95126705653</v>
      </c>
      <c r="AF207" s="152">
        <f t="shared" si="46"/>
        <v>7</v>
      </c>
      <c r="AG207" s="153" t="str">
        <f t="shared" si="47"/>
        <v>BAGUETTE 550</v>
      </c>
      <c r="AH207" s="128"/>
    </row>
    <row r="208" spans="1:34" ht="15" customHeight="1" x14ac:dyDescent="0.25">
      <c r="A208" s="25">
        <v>32</v>
      </c>
      <c r="B208" s="67">
        <f t="array" ref="B208">INDEX(CV4SF,$A208,1)</f>
        <v>0</v>
      </c>
      <c r="C208" s="116"/>
      <c r="D208" s="116"/>
      <c r="E208" s="116"/>
      <c r="F208" s="116"/>
      <c r="G208" s="117">
        <f t="shared" si="36"/>
        <v>3.1E-4</v>
      </c>
      <c r="H208" s="353"/>
      <c r="I208" s="353"/>
      <c r="J208" s="353"/>
      <c r="K208" s="116"/>
      <c r="L208" s="117">
        <f t="shared" si="37"/>
        <v>0</v>
      </c>
      <c r="M208" s="118"/>
      <c r="N208" s="145">
        <f t="shared" si="38"/>
        <v>0</v>
      </c>
      <c r="O208" s="146">
        <f t="shared" si="39"/>
        <v>1.8000000000000001E-4</v>
      </c>
      <c r="P208" s="147">
        <f t="shared" si="40"/>
        <v>0</v>
      </c>
      <c r="Q208" s="146">
        <f t="shared" si="41"/>
        <v>1.8000000000000001E-4</v>
      </c>
      <c r="R208" s="128"/>
      <c r="S208" s="128"/>
      <c r="T208" s="128"/>
      <c r="U208" s="128"/>
      <c r="V208" s="148">
        <f>ROWS($B$177:B208)</f>
        <v>32</v>
      </c>
      <c r="W208" s="149">
        <f t="array" ref="W208">IFERROR(AVERAGE(IF(C208:F208&gt;1,C208:F208)),0)</f>
        <v>0</v>
      </c>
      <c r="X208" s="150">
        <f t="array" ref="X208">W208+(COUNTIFS($W$177:$W208,W208)-1)*0.00001</f>
        <v>3.1E-4</v>
      </c>
      <c r="Y208" s="151">
        <f t="shared" si="42"/>
        <v>1.8000000000000001E-4</v>
      </c>
      <c r="Z208" s="152">
        <f t="shared" si="43"/>
        <v>0</v>
      </c>
      <c r="AA208" s="153">
        <f t="shared" si="44"/>
        <v>0</v>
      </c>
      <c r="AB208" s="158"/>
      <c r="AC208" s="155">
        <f t="array" ref="AC208">IFERROR(AVERAGE(IF(H208:K208&gt;1,H208:K208)),0)</f>
        <v>0</v>
      </c>
      <c r="AD208" s="156">
        <f t="array" ref="AD208">AC208+(COUNTIFS($AC$177:$AC208,AC208)-1)*0.00001</f>
        <v>0</v>
      </c>
      <c r="AE208" s="157">
        <f t="shared" si="45"/>
        <v>1.8000000000000001E-4</v>
      </c>
      <c r="AF208" s="152">
        <f t="shared" si="46"/>
        <v>0</v>
      </c>
      <c r="AG208" s="153">
        <f t="shared" si="47"/>
        <v>0</v>
      </c>
      <c r="AH208" s="128"/>
    </row>
    <row r="209" spans="1:34" ht="15" customHeight="1" x14ac:dyDescent="0.25">
      <c r="A209" s="25">
        <v>33</v>
      </c>
      <c r="B209" s="67">
        <f t="array" ref="B209">INDEX(CV4SF,$A209,1)</f>
        <v>0</v>
      </c>
      <c r="C209" s="116"/>
      <c r="D209" s="116"/>
      <c r="E209" s="116"/>
      <c r="F209" s="116"/>
      <c r="G209" s="117">
        <f t="shared" si="36"/>
        <v>3.2000000000000003E-4</v>
      </c>
      <c r="H209" s="116"/>
      <c r="I209" s="116"/>
      <c r="J209" s="116"/>
      <c r="K209" s="116"/>
      <c r="L209" s="117">
        <f t="shared" si="37"/>
        <v>1.0000000000000001E-5</v>
      </c>
      <c r="M209" s="118"/>
      <c r="N209" s="145">
        <f t="shared" si="38"/>
        <v>0</v>
      </c>
      <c r="O209" s="146">
        <f t="shared" si="39"/>
        <v>1.7000000000000001E-4</v>
      </c>
      <c r="P209" s="147">
        <f t="shared" si="40"/>
        <v>0</v>
      </c>
      <c r="Q209" s="146">
        <f t="shared" si="41"/>
        <v>1.7000000000000001E-4</v>
      </c>
      <c r="R209" s="128"/>
      <c r="S209" s="128"/>
      <c r="T209" s="128"/>
      <c r="U209" s="128"/>
      <c r="V209" s="148">
        <f>ROWS($B$177:B209)</f>
        <v>33</v>
      </c>
      <c r="W209" s="149">
        <f t="array" ref="W209">IFERROR(AVERAGE(IF(C209:F209&gt;1,C209:F209)),0)</f>
        <v>0</v>
      </c>
      <c r="X209" s="150">
        <f t="array" ref="X209">W209+(COUNTIFS($W$177:$W209,W209)-1)*0.00001</f>
        <v>3.2000000000000003E-4</v>
      </c>
      <c r="Y209" s="151">
        <f t="shared" si="42"/>
        <v>1.7000000000000001E-4</v>
      </c>
      <c r="Z209" s="152">
        <f t="shared" si="43"/>
        <v>0</v>
      </c>
      <c r="AA209" s="153">
        <f t="shared" si="44"/>
        <v>0</v>
      </c>
      <c r="AB209" s="158"/>
      <c r="AC209" s="155">
        <f t="array" ref="AC209">IFERROR(AVERAGE(IF(H209:K209&gt;1,H209:K209)),0)</f>
        <v>0</v>
      </c>
      <c r="AD209" s="156">
        <f t="array" ref="AD209">AC209+(COUNTIFS($AC$177:$AC209,AC209)-1)*0.00001</f>
        <v>1.0000000000000001E-5</v>
      </c>
      <c r="AE209" s="157">
        <f t="shared" si="45"/>
        <v>1.7000000000000001E-4</v>
      </c>
      <c r="AF209" s="152">
        <f t="shared" si="46"/>
        <v>0</v>
      </c>
      <c r="AG209" s="153">
        <f t="shared" si="47"/>
        <v>0</v>
      </c>
      <c r="AH209" s="128"/>
    </row>
    <row r="210" spans="1:34" ht="15" customHeight="1" x14ac:dyDescent="0.25">
      <c r="A210" s="25">
        <v>34</v>
      </c>
      <c r="B210" s="67">
        <f t="array" ref="B210">INDEX(CV4SF,$A210,1)</f>
        <v>0</v>
      </c>
      <c r="C210" s="116"/>
      <c r="D210" s="116"/>
      <c r="E210" s="116"/>
      <c r="F210" s="116"/>
      <c r="G210" s="117">
        <f t="shared" si="36"/>
        <v>3.3000000000000005E-4</v>
      </c>
      <c r="H210" s="116"/>
      <c r="I210" s="116"/>
      <c r="J210" s="116"/>
      <c r="K210" s="116"/>
      <c r="L210" s="117">
        <f t="shared" si="37"/>
        <v>2.0000000000000002E-5</v>
      </c>
      <c r="M210" s="118"/>
      <c r="N210" s="145">
        <f t="shared" si="38"/>
        <v>0</v>
      </c>
      <c r="O210" s="146">
        <f t="shared" si="39"/>
        <v>1.6000000000000001E-4</v>
      </c>
      <c r="P210" s="147">
        <f t="shared" si="40"/>
        <v>0</v>
      </c>
      <c r="Q210" s="146">
        <f t="shared" si="41"/>
        <v>1.6000000000000001E-4</v>
      </c>
      <c r="R210" s="128"/>
      <c r="S210" s="128"/>
      <c r="T210" s="128"/>
      <c r="U210" s="128"/>
      <c r="V210" s="148">
        <f>ROWS($B$177:B210)</f>
        <v>34</v>
      </c>
      <c r="W210" s="149">
        <f t="array" ref="W210">IFERROR(AVERAGE(IF(C210:F210&gt;1,C210:F210)),0)</f>
        <v>0</v>
      </c>
      <c r="X210" s="150">
        <f t="array" ref="X210">W210+(COUNTIFS($W$177:$W210,W210)-1)*0.00001</f>
        <v>3.3000000000000005E-4</v>
      </c>
      <c r="Y210" s="151">
        <f t="shared" si="42"/>
        <v>1.6000000000000001E-4</v>
      </c>
      <c r="Z210" s="152">
        <f t="shared" si="43"/>
        <v>0</v>
      </c>
      <c r="AA210" s="153">
        <f t="shared" si="44"/>
        <v>0</v>
      </c>
      <c r="AB210" s="158"/>
      <c r="AC210" s="155">
        <f t="array" ref="AC210">IFERROR(AVERAGE(IF(H210:K210&gt;1,H210:K210)),0)</f>
        <v>0</v>
      </c>
      <c r="AD210" s="156">
        <f t="array" ref="AD210">AC210+(COUNTIFS($AC$177:$AC210,AC210)-1)*0.00001</f>
        <v>2.0000000000000002E-5</v>
      </c>
      <c r="AE210" s="157">
        <f t="shared" si="45"/>
        <v>1.6000000000000001E-4</v>
      </c>
      <c r="AF210" s="152">
        <f t="shared" si="46"/>
        <v>0</v>
      </c>
      <c r="AG210" s="153">
        <f t="shared" si="47"/>
        <v>0</v>
      </c>
      <c r="AH210" s="128"/>
    </row>
    <row r="211" spans="1:34" ht="15" customHeight="1" x14ac:dyDescent="0.25">
      <c r="A211" s="25">
        <v>35</v>
      </c>
      <c r="B211" s="67">
        <f t="array" ref="B211">INDEX(CV4SF,$A211,1)</f>
        <v>0</v>
      </c>
      <c r="C211" s="116"/>
      <c r="D211" s="116"/>
      <c r="E211" s="116"/>
      <c r="F211" s="116"/>
      <c r="G211" s="117">
        <f t="shared" si="36"/>
        <v>3.4000000000000002E-4</v>
      </c>
      <c r="H211" s="116"/>
      <c r="I211" s="116"/>
      <c r="J211" s="116"/>
      <c r="K211" s="116"/>
      <c r="L211" s="117">
        <f t="shared" si="37"/>
        <v>3.0000000000000004E-5</v>
      </c>
      <c r="M211" s="118"/>
      <c r="N211" s="145">
        <f t="shared" si="38"/>
        <v>0</v>
      </c>
      <c r="O211" s="146">
        <f t="shared" si="39"/>
        <v>1.5000000000000001E-4</v>
      </c>
      <c r="P211" s="147">
        <f t="shared" si="40"/>
        <v>0</v>
      </c>
      <c r="Q211" s="146">
        <f t="shared" si="41"/>
        <v>1.5000000000000001E-4</v>
      </c>
      <c r="R211" s="128"/>
      <c r="S211" s="128"/>
      <c r="T211" s="128"/>
      <c r="U211" s="128"/>
      <c r="V211" s="148">
        <f>ROWS($B$177:B211)</f>
        <v>35</v>
      </c>
      <c r="W211" s="149">
        <f t="array" ref="W211">IFERROR(AVERAGE(IF(C211:F211&gt;1,C211:F211)),0)</f>
        <v>0</v>
      </c>
      <c r="X211" s="150">
        <f t="array" ref="X211">W211+(COUNTIFS($W$177:$W211,W211)-1)*0.00001</f>
        <v>3.4000000000000002E-4</v>
      </c>
      <c r="Y211" s="151">
        <f t="shared" si="42"/>
        <v>1.5000000000000001E-4</v>
      </c>
      <c r="Z211" s="152">
        <f t="shared" si="43"/>
        <v>0</v>
      </c>
      <c r="AA211" s="153">
        <f t="shared" si="44"/>
        <v>0</v>
      </c>
      <c r="AB211" s="158"/>
      <c r="AC211" s="155">
        <f t="array" ref="AC211">IFERROR(AVERAGE(IF(H211:K211&gt;1,H211:K211)),0)</f>
        <v>0</v>
      </c>
      <c r="AD211" s="156">
        <f t="array" ref="AD211">AC211+(COUNTIFS($AC$177:$AC211,AC211)-1)*0.00001</f>
        <v>3.0000000000000004E-5</v>
      </c>
      <c r="AE211" s="157">
        <f t="shared" si="45"/>
        <v>1.5000000000000001E-4</v>
      </c>
      <c r="AF211" s="152">
        <f t="shared" si="46"/>
        <v>0</v>
      </c>
      <c r="AG211" s="153">
        <f t="shared" si="47"/>
        <v>0</v>
      </c>
      <c r="AH211" s="128"/>
    </row>
    <row r="212" spans="1:34" ht="15" customHeight="1" x14ac:dyDescent="0.25">
      <c r="A212" s="25">
        <v>36</v>
      </c>
      <c r="B212" s="67">
        <f t="array" ref="B212">INDEX(CV4SF,$A212,1)</f>
        <v>0</v>
      </c>
      <c r="C212" s="116"/>
      <c r="D212" s="116"/>
      <c r="E212" s="116"/>
      <c r="F212" s="116"/>
      <c r="G212" s="117">
        <f t="shared" si="36"/>
        <v>3.5000000000000005E-4</v>
      </c>
      <c r="H212" s="116"/>
      <c r="I212" s="116"/>
      <c r="J212" s="116"/>
      <c r="K212" s="116"/>
      <c r="L212" s="117">
        <f t="shared" si="37"/>
        <v>4.0000000000000003E-5</v>
      </c>
      <c r="M212" s="118"/>
      <c r="N212" s="145">
        <f t="shared" si="38"/>
        <v>0</v>
      </c>
      <c r="O212" s="146">
        <f t="shared" si="39"/>
        <v>1.4000000000000001E-4</v>
      </c>
      <c r="P212" s="147">
        <f t="shared" si="40"/>
        <v>0</v>
      </c>
      <c r="Q212" s="146">
        <f t="shared" si="41"/>
        <v>1.4000000000000001E-4</v>
      </c>
      <c r="R212" s="128"/>
      <c r="S212" s="128"/>
      <c r="T212" s="128"/>
      <c r="U212" s="128"/>
      <c r="V212" s="148">
        <f>ROWS($B$177:B212)</f>
        <v>36</v>
      </c>
      <c r="W212" s="149">
        <f t="array" ref="W212">IFERROR(AVERAGE(IF(C212:F212&gt;1,C212:F212)),0)</f>
        <v>0</v>
      </c>
      <c r="X212" s="150">
        <f t="array" ref="X212">W212+(COUNTIFS($W$177:$W212,W212)-1)*0.00001</f>
        <v>3.5000000000000005E-4</v>
      </c>
      <c r="Y212" s="151">
        <f t="shared" si="42"/>
        <v>1.4000000000000001E-4</v>
      </c>
      <c r="Z212" s="152">
        <f t="shared" si="43"/>
        <v>0</v>
      </c>
      <c r="AA212" s="153">
        <f t="shared" si="44"/>
        <v>0</v>
      </c>
      <c r="AB212" s="158"/>
      <c r="AC212" s="155">
        <f t="array" ref="AC212">IFERROR(AVERAGE(IF(H212:K212&gt;1,H212:K212)),0)</f>
        <v>0</v>
      </c>
      <c r="AD212" s="156">
        <f t="array" ref="AD212">AC212+(COUNTIFS($AC$177:$AC212,AC212)-1)*0.00001</f>
        <v>4.0000000000000003E-5</v>
      </c>
      <c r="AE212" s="157">
        <f t="shared" si="45"/>
        <v>1.4000000000000001E-4</v>
      </c>
      <c r="AF212" s="152">
        <f t="shared" si="46"/>
        <v>0</v>
      </c>
      <c r="AG212" s="153">
        <f t="shared" si="47"/>
        <v>0</v>
      </c>
      <c r="AH212" s="128"/>
    </row>
    <row r="213" spans="1:34" ht="15" customHeight="1" x14ac:dyDescent="0.25">
      <c r="A213" s="25">
        <v>37</v>
      </c>
      <c r="B213" s="67">
        <f t="array" ref="B213">INDEX(CV4SF,$A213,1)</f>
        <v>0</v>
      </c>
      <c r="C213" s="116"/>
      <c r="D213" s="116"/>
      <c r="E213" s="116"/>
      <c r="F213" s="116"/>
      <c r="G213" s="117">
        <f t="shared" si="36"/>
        <v>3.6000000000000002E-4</v>
      </c>
      <c r="H213" s="116"/>
      <c r="I213" s="116"/>
      <c r="J213" s="116"/>
      <c r="K213" s="116"/>
      <c r="L213" s="117">
        <f t="shared" si="37"/>
        <v>5.0000000000000002E-5</v>
      </c>
      <c r="M213" s="118"/>
      <c r="N213" s="145">
        <f t="shared" si="38"/>
        <v>0</v>
      </c>
      <c r="O213" s="146">
        <f t="shared" si="39"/>
        <v>1.3000000000000002E-4</v>
      </c>
      <c r="P213" s="147">
        <f t="shared" si="40"/>
        <v>0</v>
      </c>
      <c r="Q213" s="146">
        <f t="shared" si="41"/>
        <v>1.3000000000000002E-4</v>
      </c>
      <c r="R213" s="128"/>
      <c r="S213" s="128"/>
      <c r="T213" s="128"/>
      <c r="U213" s="128"/>
      <c r="V213" s="148">
        <f>ROWS($B$177:B213)</f>
        <v>37</v>
      </c>
      <c r="W213" s="149">
        <f t="array" ref="W213">IFERROR(AVERAGE(IF(C213:F213&gt;1,C213:F213)),0)</f>
        <v>0</v>
      </c>
      <c r="X213" s="150">
        <f t="array" ref="X213">W213+(COUNTIFS($W$177:$W213,W213)-1)*0.00001</f>
        <v>3.6000000000000002E-4</v>
      </c>
      <c r="Y213" s="151">
        <f t="shared" si="42"/>
        <v>1.3000000000000002E-4</v>
      </c>
      <c r="Z213" s="152">
        <f t="shared" si="43"/>
        <v>0</v>
      </c>
      <c r="AA213" s="153">
        <f t="shared" si="44"/>
        <v>0</v>
      </c>
      <c r="AB213" s="158"/>
      <c r="AC213" s="155">
        <f t="array" ref="AC213">IFERROR(AVERAGE(IF(H213:K213&gt;1,H213:K213)),0)</f>
        <v>0</v>
      </c>
      <c r="AD213" s="156">
        <f t="array" ref="AD213">AC213+(COUNTIFS($AC$177:$AC213,AC213)-1)*0.00001</f>
        <v>5.0000000000000002E-5</v>
      </c>
      <c r="AE213" s="157">
        <f t="shared" si="45"/>
        <v>1.3000000000000002E-4</v>
      </c>
      <c r="AF213" s="152">
        <f t="shared" si="46"/>
        <v>0</v>
      </c>
      <c r="AG213" s="153">
        <f t="shared" si="47"/>
        <v>0</v>
      </c>
      <c r="AH213" s="128"/>
    </row>
    <row r="214" spans="1:34" ht="15" customHeight="1" x14ac:dyDescent="0.25">
      <c r="A214" s="25">
        <v>38</v>
      </c>
      <c r="B214" s="67">
        <f t="array" ref="B214">INDEX(CV4SF,$A214,1)</f>
        <v>0</v>
      </c>
      <c r="C214" s="116"/>
      <c r="D214" s="116"/>
      <c r="E214" s="116"/>
      <c r="F214" s="116"/>
      <c r="G214" s="117">
        <f t="shared" si="36"/>
        <v>3.7000000000000005E-4</v>
      </c>
      <c r="H214" s="116"/>
      <c r="I214" s="116"/>
      <c r="J214" s="116"/>
      <c r="K214" s="116"/>
      <c r="L214" s="117">
        <f t="shared" si="37"/>
        <v>6.0000000000000008E-5</v>
      </c>
      <c r="M214" s="118"/>
      <c r="N214" s="145">
        <f t="shared" si="38"/>
        <v>0</v>
      </c>
      <c r="O214" s="146">
        <f t="shared" si="39"/>
        <v>1.2000000000000002E-4</v>
      </c>
      <c r="P214" s="147">
        <f t="shared" si="40"/>
        <v>0</v>
      </c>
      <c r="Q214" s="146">
        <f t="shared" si="41"/>
        <v>1.2000000000000002E-4</v>
      </c>
      <c r="R214" s="128"/>
      <c r="S214" s="128"/>
      <c r="T214" s="128"/>
      <c r="U214" s="128"/>
      <c r="V214" s="148">
        <f>ROWS($B$177:B214)</f>
        <v>38</v>
      </c>
      <c r="W214" s="149">
        <f t="array" ref="W214">IFERROR(AVERAGE(IF(C214:F214&gt;1,C214:F214)),0)</f>
        <v>0</v>
      </c>
      <c r="X214" s="150">
        <f t="array" ref="X214">W214+(COUNTIFS($W$177:$W214,W214)-1)*0.00001</f>
        <v>3.7000000000000005E-4</v>
      </c>
      <c r="Y214" s="151">
        <f t="shared" si="42"/>
        <v>1.2000000000000002E-4</v>
      </c>
      <c r="Z214" s="152">
        <f t="shared" si="43"/>
        <v>0</v>
      </c>
      <c r="AA214" s="153">
        <f t="shared" si="44"/>
        <v>0</v>
      </c>
      <c r="AB214" s="158"/>
      <c r="AC214" s="155">
        <f t="array" ref="AC214">IFERROR(AVERAGE(IF(H214:K214&gt;1,H214:K214)),0)</f>
        <v>0</v>
      </c>
      <c r="AD214" s="156">
        <f t="array" ref="AD214">AC214+(COUNTIFS($AC$177:$AC214,AC214)-1)*0.00001</f>
        <v>6.0000000000000008E-5</v>
      </c>
      <c r="AE214" s="157">
        <f t="shared" si="45"/>
        <v>1.2000000000000002E-4</v>
      </c>
      <c r="AF214" s="152">
        <f t="shared" si="46"/>
        <v>0</v>
      </c>
      <c r="AG214" s="153">
        <f t="shared" si="47"/>
        <v>0</v>
      </c>
      <c r="AH214" s="128"/>
    </row>
    <row r="215" spans="1:34" ht="15" customHeight="1" x14ac:dyDescent="0.25">
      <c r="A215" s="25">
        <v>39</v>
      </c>
      <c r="B215" s="67">
        <f t="array" ref="B215">INDEX(CV4SF,$A215,1)</f>
        <v>0</v>
      </c>
      <c r="C215" s="116"/>
      <c r="D215" s="116"/>
      <c r="E215" s="116"/>
      <c r="F215" s="116"/>
      <c r="G215" s="117">
        <f t="shared" si="36"/>
        <v>3.8000000000000002E-4</v>
      </c>
      <c r="H215" s="116"/>
      <c r="I215" s="116"/>
      <c r="J215" s="116"/>
      <c r="K215" s="116"/>
      <c r="L215" s="117">
        <f t="shared" si="37"/>
        <v>7.0000000000000007E-5</v>
      </c>
      <c r="M215" s="118"/>
      <c r="N215" s="145">
        <f t="shared" si="38"/>
        <v>0</v>
      </c>
      <c r="O215" s="146">
        <f t="shared" si="39"/>
        <v>1.1E-4</v>
      </c>
      <c r="P215" s="147">
        <f t="shared" si="40"/>
        <v>0</v>
      </c>
      <c r="Q215" s="146">
        <f t="shared" si="41"/>
        <v>1.1E-4</v>
      </c>
      <c r="R215" s="128"/>
      <c r="S215" s="128"/>
      <c r="T215" s="128"/>
      <c r="U215" s="128"/>
      <c r="V215" s="148">
        <f>ROWS($B$177:B215)</f>
        <v>39</v>
      </c>
      <c r="W215" s="149">
        <f t="array" ref="W215">IFERROR(AVERAGE(IF(C215:F215&gt;1,C215:F215)),0)</f>
        <v>0</v>
      </c>
      <c r="X215" s="150">
        <f t="array" ref="X215">W215+(COUNTIFS($W$177:$W215,W215)-1)*0.00001</f>
        <v>3.8000000000000002E-4</v>
      </c>
      <c r="Y215" s="151">
        <f t="shared" si="42"/>
        <v>1.1E-4</v>
      </c>
      <c r="Z215" s="152">
        <f t="shared" si="43"/>
        <v>0</v>
      </c>
      <c r="AA215" s="153">
        <f t="shared" si="44"/>
        <v>0</v>
      </c>
      <c r="AB215" s="158"/>
      <c r="AC215" s="155">
        <f t="array" ref="AC215">IFERROR(AVERAGE(IF(H215:K215&gt;1,H215:K215)),0)</f>
        <v>0</v>
      </c>
      <c r="AD215" s="156">
        <f t="array" ref="AD215">AC215+(COUNTIFS($AC$177:$AC215,AC215)-1)*0.00001</f>
        <v>7.0000000000000007E-5</v>
      </c>
      <c r="AE215" s="157">
        <f t="shared" si="45"/>
        <v>1.1E-4</v>
      </c>
      <c r="AF215" s="152">
        <f t="shared" si="46"/>
        <v>0</v>
      </c>
      <c r="AG215" s="153">
        <f t="shared" si="47"/>
        <v>0</v>
      </c>
      <c r="AH215" s="128"/>
    </row>
    <row r="216" spans="1:34" ht="15" customHeight="1" x14ac:dyDescent="0.25">
      <c r="A216" s="25">
        <v>40</v>
      </c>
      <c r="B216" s="67">
        <f t="array" ref="B216">INDEX(CV4SF,$A216,1)</f>
        <v>0</v>
      </c>
      <c r="C216" s="116"/>
      <c r="D216" s="116"/>
      <c r="E216" s="116"/>
      <c r="F216" s="116"/>
      <c r="G216" s="117">
        <f t="shared" si="36"/>
        <v>3.9000000000000005E-4</v>
      </c>
      <c r="H216" s="116"/>
      <c r="I216" s="116"/>
      <c r="J216" s="116"/>
      <c r="K216" s="116"/>
      <c r="L216" s="117">
        <f t="shared" si="37"/>
        <v>8.0000000000000007E-5</v>
      </c>
      <c r="M216" s="118"/>
      <c r="N216" s="145">
        <f t="shared" si="38"/>
        <v>0</v>
      </c>
      <c r="O216" s="146">
        <f t="shared" si="39"/>
        <v>1E-4</v>
      </c>
      <c r="P216" s="147">
        <f t="shared" si="40"/>
        <v>0</v>
      </c>
      <c r="Q216" s="146">
        <f t="shared" si="41"/>
        <v>1E-4</v>
      </c>
      <c r="R216" s="128"/>
      <c r="S216" s="128"/>
      <c r="T216" s="128"/>
      <c r="U216" s="128"/>
      <c r="V216" s="148">
        <f>ROWS($B$177:B216)</f>
        <v>40</v>
      </c>
      <c r="W216" s="149">
        <f t="array" ref="W216">IFERROR(AVERAGE(IF(C216:F216&gt;1,C216:F216)),0)</f>
        <v>0</v>
      </c>
      <c r="X216" s="150">
        <f t="array" ref="X216">W216+(COUNTIFS($W$177:$W216,W216)-1)*0.00001</f>
        <v>3.9000000000000005E-4</v>
      </c>
      <c r="Y216" s="151">
        <f t="shared" si="42"/>
        <v>1E-4</v>
      </c>
      <c r="Z216" s="152">
        <f t="shared" si="43"/>
        <v>0</v>
      </c>
      <c r="AA216" s="153">
        <f t="shared" si="44"/>
        <v>0</v>
      </c>
      <c r="AB216" s="158"/>
      <c r="AC216" s="155">
        <f t="array" ref="AC216">IFERROR(AVERAGE(IF(H216:K216&gt;1,H216:K216)),0)</f>
        <v>0</v>
      </c>
      <c r="AD216" s="156">
        <f t="array" ref="AD216">AC216+(COUNTIFS($AC$177:$AC216,AC216)-1)*0.00001</f>
        <v>8.0000000000000007E-5</v>
      </c>
      <c r="AE216" s="157">
        <f t="shared" si="45"/>
        <v>1E-4</v>
      </c>
      <c r="AF216" s="152">
        <f t="shared" si="46"/>
        <v>0</v>
      </c>
      <c r="AG216" s="153">
        <f t="shared" si="47"/>
        <v>0</v>
      </c>
      <c r="AH216" s="128"/>
    </row>
    <row r="217" spans="1:34" ht="15" customHeight="1" x14ac:dyDescent="0.25">
      <c r="A217" s="25">
        <v>41</v>
      </c>
      <c r="B217" s="67">
        <f t="array" ref="B217">INDEX(CV4SF,$A217,1)</f>
        <v>0</v>
      </c>
      <c r="C217" s="116"/>
      <c r="D217" s="116"/>
      <c r="E217" s="116"/>
      <c r="F217" s="116"/>
      <c r="G217" s="117">
        <f t="shared" si="36"/>
        <v>4.0000000000000002E-4</v>
      </c>
      <c r="H217" s="116"/>
      <c r="I217" s="116"/>
      <c r="J217" s="116"/>
      <c r="K217" s="116"/>
      <c r="L217" s="117">
        <f t="shared" si="37"/>
        <v>9.0000000000000006E-5</v>
      </c>
      <c r="M217" s="118"/>
      <c r="N217" s="145">
        <f t="shared" si="38"/>
        <v>0</v>
      </c>
      <c r="O217" s="146">
        <f t="shared" si="39"/>
        <v>9.0000000000000006E-5</v>
      </c>
      <c r="P217" s="147">
        <f t="shared" si="40"/>
        <v>0</v>
      </c>
      <c r="Q217" s="146">
        <f t="shared" si="41"/>
        <v>9.0000000000000006E-5</v>
      </c>
      <c r="R217" s="128"/>
      <c r="S217" s="128"/>
      <c r="T217" s="128"/>
      <c r="U217" s="128"/>
      <c r="V217" s="148">
        <f>ROWS($B$177:B217)</f>
        <v>41</v>
      </c>
      <c r="W217" s="149">
        <f t="array" ref="W217">IFERROR(AVERAGE(IF(C217:F217&gt;1,C217:F217)),0)</f>
        <v>0</v>
      </c>
      <c r="X217" s="150">
        <f t="array" ref="X217">W217+(COUNTIFS($W$177:$W217,W217)-1)*0.00001</f>
        <v>4.0000000000000002E-4</v>
      </c>
      <c r="Y217" s="151">
        <f t="shared" si="42"/>
        <v>9.0000000000000006E-5</v>
      </c>
      <c r="Z217" s="152">
        <f t="shared" si="43"/>
        <v>0</v>
      </c>
      <c r="AA217" s="153">
        <f t="shared" si="44"/>
        <v>0</v>
      </c>
      <c r="AB217" s="158"/>
      <c r="AC217" s="155">
        <f t="array" ref="AC217">IFERROR(AVERAGE(IF(H217:K217&gt;1,H217:K217)),0)</f>
        <v>0</v>
      </c>
      <c r="AD217" s="156">
        <f t="array" ref="AD217">AC217+(COUNTIFS($AC$177:$AC217,AC217)-1)*0.00001</f>
        <v>9.0000000000000006E-5</v>
      </c>
      <c r="AE217" s="157">
        <f t="shared" si="45"/>
        <v>9.0000000000000006E-5</v>
      </c>
      <c r="AF217" s="152">
        <f t="shared" si="46"/>
        <v>0</v>
      </c>
      <c r="AG217" s="153">
        <f t="shared" si="47"/>
        <v>0</v>
      </c>
      <c r="AH217" s="128"/>
    </row>
    <row r="218" spans="1:34" ht="15" customHeight="1" x14ac:dyDescent="0.25">
      <c r="A218" s="25">
        <v>42</v>
      </c>
      <c r="B218" s="67">
        <f t="array" ref="B218">INDEX(CV4SF,$A218,1)</f>
        <v>0</v>
      </c>
      <c r="C218" s="116"/>
      <c r="D218" s="116"/>
      <c r="E218" s="116"/>
      <c r="F218" s="116"/>
      <c r="G218" s="117">
        <f t="shared" si="36"/>
        <v>4.1000000000000005E-4</v>
      </c>
      <c r="H218" s="116"/>
      <c r="I218" s="116"/>
      <c r="J218" s="116"/>
      <c r="K218" s="116"/>
      <c r="L218" s="117">
        <f t="shared" si="37"/>
        <v>1E-4</v>
      </c>
      <c r="M218" s="118"/>
      <c r="N218" s="145">
        <f t="shared" si="38"/>
        <v>0</v>
      </c>
      <c r="O218" s="146">
        <f t="shared" si="39"/>
        <v>8.0000000000000007E-5</v>
      </c>
      <c r="P218" s="147">
        <f t="shared" si="40"/>
        <v>0</v>
      </c>
      <c r="Q218" s="146">
        <f t="shared" si="41"/>
        <v>8.0000000000000007E-5</v>
      </c>
      <c r="R218" s="128"/>
      <c r="S218" s="128"/>
      <c r="T218" s="128"/>
      <c r="U218" s="128"/>
      <c r="V218" s="148">
        <f>ROWS($B$177:B218)</f>
        <v>42</v>
      </c>
      <c r="W218" s="149">
        <f t="array" ref="W218">IFERROR(AVERAGE(IF(C218:F218&gt;1,C218:F218)),0)</f>
        <v>0</v>
      </c>
      <c r="X218" s="150">
        <f t="array" ref="X218">W218+(COUNTIFS($W$177:$W218,W218)-1)*0.00001</f>
        <v>4.1000000000000005E-4</v>
      </c>
      <c r="Y218" s="151">
        <f t="shared" si="42"/>
        <v>8.0000000000000007E-5</v>
      </c>
      <c r="Z218" s="152">
        <f t="shared" si="43"/>
        <v>0</v>
      </c>
      <c r="AA218" s="153">
        <f t="shared" si="44"/>
        <v>0</v>
      </c>
      <c r="AB218" s="158"/>
      <c r="AC218" s="155">
        <f t="array" ref="AC218">IFERROR(AVERAGE(IF(H218:K218&gt;1,H218:K218)),0)</f>
        <v>0</v>
      </c>
      <c r="AD218" s="156">
        <f t="array" ref="AD218">AC218+(COUNTIFS($AC$177:$AC218,AC218)-1)*0.00001</f>
        <v>1E-4</v>
      </c>
      <c r="AE218" s="157">
        <f t="shared" si="45"/>
        <v>8.0000000000000007E-5</v>
      </c>
      <c r="AF218" s="152">
        <f t="shared" si="46"/>
        <v>0</v>
      </c>
      <c r="AG218" s="153">
        <f t="shared" si="47"/>
        <v>0</v>
      </c>
      <c r="AH218" s="128"/>
    </row>
    <row r="219" spans="1:34" ht="15" customHeight="1" x14ac:dyDescent="0.25">
      <c r="A219" s="25">
        <v>43</v>
      </c>
      <c r="B219" s="67">
        <f t="array" ref="B219">INDEX(CV4SF,$A219,1)</f>
        <v>0</v>
      </c>
      <c r="C219" s="116"/>
      <c r="D219" s="116"/>
      <c r="E219" s="116"/>
      <c r="F219" s="116"/>
      <c r="G219" s="117">
        <f t="shared" si="36"/>
        <v>4.2000000000000002E-4</v>
      </c>
      <c r="H219" s="116"/>
      <c r="I219" s="116"/>
      <c r="J219" s="116"/>
      <c r="K219" s="116"/>
      <c r="L219" s="117">
        <f t="shared" si="37"/>
        <v>1.1E-4</v>
      </c>
      <c r="M219" s="118"/>
      <c r="N219" s="145">
        <f t="shared" si="38"/>
        <v>0</v>
      </c>
      <c r="O219" s="146">
        <f t="shared" si="39"/>
        <v>7.0000000000000007E-5</v>
      </c>
      <c r="P219" s="147">
        <f t="shared" si="40"/>
        <v>0</v>
      </c>
      <c r="Q219" s="146">
        <f t="shared" si="41"/>
        <v>7.0000000000000007E-5</v>
      </c>
      <c r="R219" s="128"/>
      <c r="S219" s="128"/>
      <c r="T219" s="128"/>
      <c r="U219" s="128"/>
      <c r="V219" s="148">
        <f>ROWS($B$177:B219)</f>
        <v>43</v>
      </c>
      <c r="W219" s="149">
        <f t="array" ref="W219">IFERROR(AVERAGE(IF(C219:F219&gt;1,C219:F219)),0)</f>
        <v>0</v>
      </c>
      <c r="X219" s="150">
        <f t="array" ref="X219">W219+(COUNTIFS($W$177:$W219,W219)-1)*0.00001</f>
        <v>4.2000000000000002E-4</v>
      </c>
      <c r="Y219" s="151">
        <f t="shared" si="42"/>
        <v>7.0000000000000007E-5</v>
      </c>
      <c r="Z219" s="152">
        <f t="shared" si="43"/>
        <v>0</v>
      </c>
      <c r="AA219" s="153">
        <f t="shared" si="44"/>
        <v>0</v>
      </c>
      <c r="AB219" s="158"/>
      <c r="AC219" s="155">
        <f t="array" ref="AC219">IFERROR(AVERAGE(IF(H219:K219&gt;1,H219:K219)),0)</f>
        <v>0</v>
      </c>
      <c r="AD219" s="156">
        <f t="array" ref="AD219">AC219+(COUNTIFS($AC$177:$AC219,AC219)-1)*0.00001</f>
        <v>1.1E-4</v>
      </c>
      <c r="AE219" s="157">
        <f t="shared" si="45"/>
        <v>7.0000000000000007E-5</v>
      </c>
      <c r="AF219" s="152">
        <f t="shared" si="46"/>
        <v>0</v>
      </c>
      <c r="AG219" s="153">
        <f t="shared" si="47"/>
        <v>0</v>
      </c>
      <c r="AH219" s="128"/>
    </row>
    <row r="220" spans="1:34" ht="15" customHeight="1" x14ac:dyDescent="0.25">
      <c r="A220" s="25">
        <v>44</v>
      </c>
      <c r="B220" s="67">
        <f t="array" ref="B220">INDEX(CV4SF,$A220,1)</f>
        <v>0</v>
      </c>
      <c r="C220" s="116"/>
      <c r="D220" s="116"/>
      <c r="E220" s="116"/>
      <c r="F220" s="116"/>
      <c r="G220" s="117">
        <f t="shared" si="36"/>
        <v>4.3000000000000004E-4</v>
      </c>
      <c r="H220" s="116"/>
      <c r="I220" s="116"/>
      <c r="J220" s="116"/>
      <c r="K220" s="116"/>
      <c r="L220" s="117">
        <f t="shared" si="37"/>
        <v>1.2000000000000002E-4</v>
      </c>
      <c r="M220" s="118"/>
      <c r="N220" s="145">
        <f t="shared" si="38"/>
        <v>0</v>
      </c>
      <c r="O220" s="146">
        <f t="shared" si="39"/>
        <v>6.0000000000000008E-5</v>
      </c>
      <c r="P220" s="147">
        <f t="shared" si="40"/>
        <v>0</v>
      </c>
      <c r="Q220" s="146">
        <f t="shared" si="41"/>
        <v>6.0000000000000008E-5</v>
      </c>
      <c r="R220" s="128"/>
      <c r="S220" s="128"/>
      <c r="T220" s="128"/>
      <c r="U220" s="128"/>
      <c r="V220" s="148">
        <f>ROWS($B$177:B220)</f>
        <v>44</v>
      </c>
      <c r="W220" s="149">
        <f t="array" ref="W220">IFERROR(AVERAGE(IF(C220:F220&gt;1,C220:F220)),0)</f>
        <v>0</v>
      </c>
      <c r="X220" s="150">
        <f t="array" ref="X220">W220+(COUNTIFS($W$177:$W220,W220)-1)*0.00001</f>
        <v>4.3000000000000004E-4</v>
      </c>
      <c r="Y220" s="151">
        <f t="shared" si="42"/>
        <v>6.0000000000000008E-5</v>
      </c>
      <c r="Z220" s="152">
        <f t="shared" si="43"/>
        <v>0</v>
      </c>
      <c r="AA220" s="153">
        <f t="shared" si="44"/>
        <v>0</v>
      </c>
      <c r="AB220" s="158"/>
      <c r="AC220" s="155">
        <f t="array" ref="AC220">IFERROR(AVERAGE(IF(H220:K220&gt;1,H220:K220)),0)</f>
        <v>0</v>
      </c>
      <c r="AD220" s="156">
        <f t="array" ref="AD220">AC220+(COUNTIFS($AC$177:$AC220,AC220)-1)*0.00001</f>
        <v>1.2000000000000002E-4</v>
      </c>
      <c r="AE220" s="157">
        <f t="shared" si="45"/>
        <v>6.0000000000000008E-5</v>
      </c>
      <c r="AF220" s="152">
        <f t="shared" si="46"/>
        <v>0</v>
      </c>
      <c r="AG220" s="153">
        <f t="shared" si="47"/>
        <v>0</v>
      </c>
      <c r="AH220" s="128"/>
    </row>
    <row r="221" spans="1:34" ht="15" customHeight="1" x14ac:dyDescent="0.25">
      <c r="A221" s="25">
        <v>45</v>
      </c>
      <c r="B221" s="67">
        <f t="array" ref="B221">INDEX(CV4SF,$A221,1)</f>
        <v>0</v>
      </c>
      <c r="C221" s="116"/>
      <c r="D221" s="116"/>
      <c r="E221" s="116"/>
      <c r="F221" s="116"/>
      <c r="G221" s="117">
        <f t="shared" si="36"/>
        <v>4.4000000000000002E-4</v>
      </c>
      <c r="H221" s="116"/>
      <c r="I221" s="116"/>
      <c r="J221" s="116"/>
      <c r="K221" s="116"/>
      <c r="L221" s="117">
        <f t="shared" si="37"/>
        <v>1.3000000000000002E-4</v>
      </c>
      <c r="M221" s="118"/>
      <c r="N221" s="145">
        <f t="shared" si="38"/>
        <v>0</v>
      </c>
      <c r="O221" s="146">
        <f t="shared" si="39"/>
        <v>5.0000000000000002E-5</v>
      </c>
      <c r="P221" s="147">
        <f t="shared" si="40"/>
        <v>0</v>
      </c>
      <c r="Q221" s="146">
        <f t="shared" si="41"/>
        <v>5.0000000000000002E-5</v>
      </c>
      <c r="R221" s="128"/>
      <c r="S221" s="128"/>
      <c r="T221" s="128"/>
      <c r="U221" s="128"/>
      <c r="V221" s="148">
        <f>ROWS($B$177:B221)</f>
        <v>45</v>
      </c>
      <c r="W221" s="149">
        <f t="array" ref="W221">IFERROR(AVERAGE(IF(C221:F221&gt;1,C221:F221)),0)</f>
        <v>0</v>
      </c>
      <c r="X221" s="150">
        <f t="array" ref="X221">W221+(COUNTIFS($W$177:$W221,W221)-1)*0.00001</f>
        <v>4.4000000000000002E-4</v>
      </c>
      <c r="Y221" s="151">
        <f t="shared" si="42"/>
        <v>5.0000000000000002E-5</v>
      </c>
      <c r="Z221" s="152">
        <f t="shared" si="43"/>
        <v>0</v>
      </c>
      <c r="AA221" s="153">
        <f t="shared" si="44"/>
        <v>0</v>
      </c>
      <c r="AB221" s="158"/>
      <c r="AC221" s="155">
        <f t="array" ref="AC221">IFERROR(AVERAGE(IF(H221:K221&gt;1,H221:K221)),0)</f>
        <v>0</v>
      </c>
      <c r="AD221" s="156">
        <f t="array" ref="AD221">AC221+(COUNTIFS($AC$177:$AC221,AC221)-1)*0.00001</f>
        <v>1.3000000000000002E-4</v>
      </c>
      <c r="AE221" s="157">
        <f t="shared" si="45"/>
        <v>5.0000000000000002E-5</v>
      </c>
      <c r="AF221" s="152">
        <f t="shared" si="46"/>
        <v>0</v>
      </c>
      <c r="AG221" s="153">
        <f t="shared" si="47"/>
        <v>0</v>
      </c>
      <c r="AH221" s="128"/>
    </row>
    <row r="222" spans="1:34" ht="15" customHeight="1" x14ac:dyDescent="0.25">
      <c r="A222" s="25">
        <v>46</v>
      </c>
      <c r="B222" s="67">
        <f t="array" ref="B222">INDEX(CV4SF,$A222,1)</f>
        <v>0</v>
      </c>
      <c r="C222" s="116"/>
      <c r="D222" s="116"/>
      <c r="E222" s="116"/>
      <c r="F222" s="116"/>
      <c r="G222" s="117">
        <f t="shared" si="36"/>
        <v>4.5000000000000004E-4</v>
      </c>
      <c r="H222" s="116"/>
      <c r="I222" s="116"/>
      <c r="J222" s="116"/>
      <c r="K222" s="116"/>
      <c r="L222" s="117">
        <f t="shared" si="37"/>
        <v>1.4000000000000001E-4</v>
      </c>
      <c r="M222" s="118"/>
      <c r="N222" s="145">
        <f t="shared" si="38"/>
        <v>0</v>
      </c>
      <c r="O222" s="146">
        <f t="shared" si="39"/>
        <v>4.0000000000000003E-5</v>
      </c>
      <c r="P222" s="147">
        <f t="shared" si="40"/>
        <v>0</v>
      </c>
      <c r="Q222" s="146">
        <f t="shared" si="41"/>
        <v>4.0000000000000003E-5</v>
      </c>
      <c r="R222" s="128"/>
      <c r="S222" s="128"/>
      <c r="T222" s="128"/>
      <c r="U222" s="128"/>
      <c r="V222" s="148">
        <f>ROWS($B$177:B222)</f>
        <v>46</v>
      </c>
      <c r="W222" s="149">
        <f t="array" ref="W222">IFERROR(AVERAGE(IF(C222:F222&gt;1,C222:F222)),0)</f>
        <v>0</v>
      </c>
      <c r="X222" s="150">
        <f t="array" ref="X222">W222+(COUNTIFS($W$177:$W222,W222)-1)*0.00001</f>
        <v>4.5000000000000004E-4</v>
      </c>
      <c r="Y222" s="151">
        <f t="shared" si="42"/>
        <v>4.0000000000000003E-5</v>
      </c>
      <c r="Z222" s="152">
        <f t="shared" si="43"/>
        <v>0</v>
      </c>
      <c r="AA222" s="153">
        <f t="shared" si="44"/>
        <v>0</v>
      </c>
      <c r="AB222" s="158"/>
      <c r="AC222" s="155">
        <f t="array" ref="AC222">IFERROR(AVERAGE(IF(H222:K222&gt;1,H222:K222)),0)</f>
        <v>0</v>
      </c>
      <c r="AD222" s="156">
        <f t="array" ref="AD222">AC222+(COUNTIFS($AC$177:$AC222,AC222)-1)*0.00001</f>
        <v>1.4000000000000001E-4</v>
      </c>
      <c r="AE222" s="157">
        <f t="shared" si="45"/>
        <v>4.0000000000000003E-5</v>
      </c>
      <c r="AF222" s="152">
        <f t="shared" si="46"/>
        <v>0</v>
      </c>
      <c r="AG222" s="153">
        <f t="shared" si="47"/>
        <v>0</v>
      </c>
      <c r="AH222" s="128"/>
    </row>
    <row r="223" spans="1:34" ht="15" customHeight="1" x14ac:dyDescent="0.25">
      <c r="A223" s="25">
        <v>47</v>
      </c>
      <c r="B223" s="67">
        <f t="array" ref="B223">INDEX(CV4SF,$A223,1)</f>
        <v>0</v>
      </c>
      <c r="C223" s="116"/>
      <c r="D223" s="116"/>
      <c r="E223" s="116"/>
      <c r="F223" s="116"/>
      <c r="G223" s="117">
        <f t="shared" si="36"/>
        <v>4.6000000000000001E-4</v>
      </c>
      <c r="H223" s="116"/>
      <c r="I223" s="116"/>
      <c r="J223" s="116"/>
      <c r="K223" s="116"/>
      <c r="L223" s="117">
        <f t="shared" si="37"/>
        <v>1.5000000000000001E-4</v>
      </c>
      <c r="M223" s="118"/>
      <c r="N223" s="145">
        <f t="shared" si="38"/>
        <v>0</v>
      </c>
      <c r="O223" s="146">
        <f t="shared" si="39"/>
        <v>3.0000000000000004E-5</v>
      </c>
      <c r="P223" s="147">
        <f t="shared" si="40"/>
        <v>0</v>
      </c>
      <c r="Q223" s="146">
        <f t="shared" si="41"/>
        <v>3.0000000000000004E-5</v>
      </c>
      <c r="R223" s="128"/>
      <c r="S223" s="128"/>
      <c r="T223" s="128"/>
      <c r="U223" s="128"/>
      <c r="V223" s="148">
        <f>ROWS($B$177:B223)</f>
        <v>47</v>
      </c>
      <c r="W223" s="149">
        <f t="array" ref="W223">IFERROR(AVERAGE(IF(C223:F223&gt;1,C223:F223)),0)</f>
        <v>0</v>
      </c>
      <c r="X223" s="150">
        <f t="array" ref="X223">W223+(COUNTIFS($W$177:$W223,W223)-1)*0.00001</f>
        <v>4.6000000000000001E-4</v>
      </c>
      <c r="Y223" s="151">
        <f t="shared" si="42"/>
        <v>3.0000000000000004E-5</v>
      </c>
      <c r="Z223" s="152">
        <f t="shared" si="43"/>
        <v>0</v>
      </c>
      <c r="AA223" s="153">
        <f t="shared" si="44"/>
        <v>0</v>
      </c>
      <c r="AB223" s="158"/>
      <c r="AC223" s="155">
        <f t="array" ref="AC223">IFERROR(AVERAGE(IF(H223:K223&gt;1,H223:K223)),0)</f>
        <v>0</v>
      </c>
      <c r="AD223" s="156">
        <f t="array" ref="AD223">AC223+(COUNTIFS($AC$177:$AC223,AC223)-1)*0.00001</f>
        <v>1.5000000000000001E-4</v>
      </c>
      <c r="AE223" s="157">
        <f t="shared" si="45"/>
        <v>3.0000000000000004E-5</v>
      </c>
      <c r="AF223" s="152">
        <f t="shared" si="46"/>
        <v>0</v>
      </c>
      <c r="AG223" s="153">
        <f t="shared" si="47"/>
        <v>0</v>
      </c>
      <c r="AH223" s="128"/>
    </row>
    <row r="224" spans="1:34" ht="15" customHeight="1" x14ac:dyDescent="0.25">
      <c r="A224" s="25">
        <v>48</v>
      </c>
      <c r="B224" s="67">
        <f t="array" ref="B224">INDEX(CV4SF,$A224,1)</f>
        <v>0</v>
      </c>
      <c r="C224" s="116"/>
      <c r="D224" s="116"/>
      <c r="E224" s="116"/>
      <c r="F224" s="116"/>
      <c r="G224" s="117">
        <f t="shared" si="36"/>
        <v>4.7000000000000004E-4</v>
      </c>
      <c r="H224" s="116"/>
      <c r="I224" s="116"/>
      <c r="J224" s="116"/>
      <c r="K224" s="116"/>
      <c r="L224" s="117">
        <f t="shared" si="37"/>
        <v>1.6000000000000001E-4</v>
      </c>
      <c r="M224" s="118"/>
      <c r="N224" s="145">
        <f t="shared" si="38"/>
        <v>0</v>
      </c>
      <c r="O224" s="146">
        <f t="shared" si="39"/>
        <v>2.0000000000000002E-5</v>
      </c>
      <c r="P224" s="147">
        <f t="shared" si="40"/>
        <v>0</v>
      </c>
      <c r="Q224" s="146">
        <f t="shared" si="41"/>
        <v>2.0000000000000002E-5</v>
      </c>
      <c r="R224" s="128"/>
      <c r="S224" s="128"/>
      <c r="T224" s="128"/>
      <c r="U224" s="128"/>
      <c r="V224" s="148">
        <f>ROWS($B$177:B224)</f>
        <v>48</v>
      </c>
      <c r="W224" s="149">
        <f t="array" ref="W224">IFERROR(AVERAGE(IF(C224:F224&gt;1,C224:F224)),0)</f>
        <v>0</v>
      </c>
      <c r="X224" s="150">
        <f t="array" ref="X224">W224+(COUNTIFS($W$177:$W224,W224)-1)*0.00001</f>
        <v>4.7000000000000004E-4</v>
      </c>
      <c r="Y224" s="151">
        <f t="shared" si="42"/>
        <v>2.0000000000000002E-5</v>
      </c>
      <c r="Z224" s="152">
        <f t="shared" si="43"/>
        <v>0</v>
      </c>
      <c r="AA224" s="153">
        <f t="shared" si="44"/>
        <v>0</v>
      </c>
      <c r="AB224" s="158"/>
      <c r="AC224" s="155">
        <f t="array" ref="AC224">IFERROR(AVERAGE(IF(H224:K224&gt;1,H224:K224)),0)</f>
        <v>0</v>
      </c>
      <c r="AD224" s="156">
        <f t="array" ref="AD224">AC224+(COUNTIFS($AC$177:$AC224,AC224)-1)*0.00001</f>
        <v>1.6000000000000001E-4</v>
      </c>
      <c r="AE224" s="157">
        <f t="shared" si="45"/>
        <v>2.0000000000000002E-5</v>
      </c>
      <c r="AF224" s="152">
        <f t="shared" si="46"/>
        <v>0</v>
      </c>
      <c r="AG224" s="153">
        <f t="shared" si="47"/>
        <v>0</v>
      </c>
      <c r="AH224" s="128"/>
    </row>
    <row r="225" spans="1:34" ht="15" customHeight="1" x14ac:dyDescent="0.25">
      <c r="A225" s="25">
        <v>49</v>
      </c>
      <c r="B225" s="67">
        <f t="array" ref="B225">INDEX(CV4SF,$A225,1)</f>
        <v>0</v>
      </c>
      <c r="C225" s="116"/>
      <c r="D225" s="116"/>
      <c r="E225" s="116"/>
      <c r="F225" s="116"/>
      <c r="G225" s="117">
        <f t="shared" si="36"/>
        <v>4.8000000000000007E-4</v>
      </c>
      <c r="H225" s="116"/>
      <c r="I225" s="116"/>
      <c r="J225" s="116"/>
      <c r="K225" s="116"/>
      <c r="L225" s="117">
        <f t="shared" si="37"/>
        <v>1.7000000000000001E-4</v>
      </c>
      <c r="M225" s="118"/>
      <c r="N225" s="145">
        <f t="shared" si="38"/>
        <v>0</v>
      </c>
      <c r="O225" s="146">
        <f t="shared" si="39"/>
        <v>1.0000000000000001E-5</v>
      </c>
      <c r="P225" s="147">
        <f t="shared" si="40"/>
        <v>0</v>
      </c>
      <c r="Q225" s="146">
        <f t="shared" si="41"/>
        <v>1.0000000000000001E-5</v>
      </c>
      <c r="R225" s="128"/>
      <c r="S225" s="128"/>
      <c r="T225" s="128"/>
      <c r="U225" s="128"/>
      <c r="V225" s="148">
        <f>ROWS($B$177:B225)</f>
        <v>49</v>
      </c>
      <c r="W225" s="149">
        <f t="array" ref="W225">IFERROR(AVERAGE(IF(C225:F225&gt;1,C225:F225)),0)</f>
        <v>0</v>
      </c>
      <c r="X225" s="150">
        <f t="array" ref="X225">W225+(COUNTIFS($W$177:$W225,W225)-1)*0.00001</f>
        <v>4.8000000000000007E-4</v>
      </c>
      <c r="Y225" s="151">
        <f t="shared" si="42"/>
        <v>1.0000000000000001E-5</v>
      </c>
      <c r="Z225" s="152">
        <f t="shared" si="43"/>
        <v>0</v>
      </c>
      <c r="AA225" s="153">
        <f t="shared" si="44"/>
        <v>0</v>
      </c>
      <c r="AB225" s="158"/>
      <c r="AC225" s="155">
        <f t="array" ref="AC225">IFERROR(AVERAGE(IF(H225:K225&gt;1,H225:K225)),0)</f>
        <v>0</v>
      </c>
      <c r="AD225" s="156">
        <f t="array" ref="AD225">AC225+(COUNTIFS($AC$177:$AC225,AC225)-1)*0.00001</f>
        <v>1.7000000000000001E-4</v>
      </c>
      <c r="AE225" s="157">
        <f t="shared" si="45"/>
        <v>1.0000000000000001E-5</v>
      </c>
      <c r="AF225" s="152">
        <f t="shared" si="46"/>
        <v>0</v>
      </c>
      <c r="AG225" s="153">
        <f t="shared" si="47"/>
        <v>0</v>
      </c>
      <c r="AH225" s="128"/>
    </row>
    <row r="226" spans="1:34" ht="15" customHeight="1" x14ac:dyDescent="0.25">
      <c r="A226" s="25">
        <v>50</v>
      </c>
      <c r="B226" s="67">
        <f t="array" ref="B226">INDEX(CV4SF,$A226,1)</f>
        <v>0</v>
      </c>
      <c r="C226" s="116"/>
      <c r="D226" s="116"/>
      <c r="E226" s="116"/>
      <c r="F226" s="116"/>
      <c r="G226" s="117">
        <f t="shared" si="36"/>
        <v>4.9000000000000009E-4</v>
      </c>
      <c r="H226" s="116"/>
      <c r="I226" s="116"/>
      <c r="J226" s="116"/>
      <c r="K226" s="116"/>
      <c r="L226" s="117">
        <f t="shared" si="37"/>
        <v>1.8000000000000001E-4</v>
      </c>
      <c r="M226" s="118"/>
      <c r="N226" s="145">
        <f t="shared" si="38"/>
        <v>0</v>
      </c>
      <c r="O226" s="146">
        <f t="shared" si="39"/>
        <v>0</v>
      </c>
      <c r="P226" s="147">
        <f t="shared" si="40"/>
        <v>0</v>
      </c>
      <c r="Q226" s="146">
        <f t="shared" si="41"/>
        <v>0</v>
      </c>
      <c r="R226" s="128"/>
      <c r="S226" s="128"/>
      <c r="T226" s="128"/>
      <c r="U226" s="128"/>
      <c r="V226" s="148">
        <f>ROWS($B$177:B226)</f>
        <v>50</v>
      </c>
      <c r="W226" s="149">
        <f t="array" ref="W226">IFERROR(AVERAGE(IF(C226:F226&gt;1,C226:F226)),0)</f>
        <v>0</v>
      </c>
      <c r="X226" s="150">
        <f t="array" ref="X226">W226+(COUNTIFS($W$177:$W226,W226)-1)*0.00001</f>
        <v>4.9000000000000009E-4</v>
      </c>
      <c r="Y226" s="151">
        <f t="shared" si="42"/>
        <v>0</v>
      </c>
      <c r="Z226" s="152">
        <f t="shared" si="43"/>
        <v>0</v>
      </c>
      <c r="AA226" s="153">
        <f t="shared" si="44"/>
        <v>0</v>
      </c>
      <c r="AB226" s="158"/>
      <c r="AC226" s="155">
        <f t="array" ref="AC226">IFERROR(AVERAGE(IF(H226:K226&gt;1,H226:K226)),0)</f>
        <v>0</v>
      </c>
      <c r="AD226" s="156">
        <f t="array" ref="AD226">AC226+(COUNTIFS($AC$177:$AC226,AC226)-1)*0.00001</f>
        <v>1.8000000000000001E-4</v>
      </c>
      <c r="AE226" s="157">
        <f t="shared" si="45"/>
        <v>0</v>
      </c>
      <c r="AF226" s="152">
        <f t="shared" si="46"/>
        <v>0</v>
      </c>
      <c r="AG226" s="153">
        <f t="shared" si="47"/>
        <v>0</v>
      </c>
      <c r="AH226" s="128"/>
    </row>
    <row r="227" spans="1:34" ht="15" customHeight="1" x14ac:dyDescent="0.25">
      <c r="A227" s="2"/>
      <c r="B227" s="2"/>
      <c r="C227" s="34"/>
      <c r="D227" s="34"/>
      <c r="E227" s="34"/>
      <c r="F227" s="34"/>
      <c r="G227" s="103"/>
      <c r="H227" s="52"/>
      <c r="I227" s="52"/>
      <c r="J227" s="52"/>
      <c r="K227" s="52"/>
      <c r="L227" s="103"/>
      <c r="M227" s="2"/>
      <c r="N227" s="160" t="s">
        <v>350</v>
      </c>
      <c r="O227" s="161" t="str">
        <f>'ANVA-MDS'!H124</f>
        <v>ns</v>
      </c>
      <c r="P227" s="160" t="s">
        <v>350</v>
      </c>
      <c r="Q227" s="161" t="str">
        <f>'ANVA-MDS'!BT124</f>
        <v>***</v>
      </c>
      <c r="R227" s="133"/>
      <c r="S227" s="133"/>
      <c r="T227" s="133"/>
      <c r="U227" s="133"/>
      <c r="V227" s="133"/>
      <c r="W227" s="133"/>
      <c r="X227" s="181"/>
      <c r="Y227" s="133"/>
      <c r="Z227" s="133"/>
      <c r="AA227" s="133"/>
      <c r="AB227" s="133"/>
      <c r="AC227" s="133"/>
      <c r="AD227" s="133"/>
      <c r="AE227" s="133"/>
      <c r="AF227" s="133"/>
      <c r="AG227" s="133"/>
      <c r="AH227" s="133"/>
    </row>
    <row r="228" spans="1:34" ht="15.75" customHeight="1" x14ac:dyDescent="0.25">
      <c r="A228" s="2"/>
      <c r="B228" s="2"/>
      <c r="C228" s="34"/>
      <c r="D228" s="34"/>
      <c r="E228" s="34"/>
      <c r="F228" s="34"/>
      <c r="G228" s="103"/>
      <c r="H228" s="34"/>
      <c r="I228" s="34"/>
      <c r="J228" s="34"/>
      <c r="K228" s="34"/>
      <c r="L228" s="103"/>
      <c r="M228" s="2"/>
      <c r="N228" s="160" t="s">
        <v>351</v>
      </c>
      <c r="O228" s="165" t="str">
        <f>'ANVA-MDS'!B131</f>
        <v>sd</v>
      </c>
      <c r="P228" s="160" t="s">
        <v>351</v>
      </c>
      <c r="Q228" s="165">
        <f>'ANVA-MDS'!BN131</f>
        <v>0.17199727848255286</v>
      </c>
      <c r="R228" s="128"/>
      <c r="S228" s="128"/>
      <c r="T228" s="128"/>
      <c r="U228" s="128"/>
      <c r="V228" s="128"/>
      <c r="W228" s="128"/>
      <c r="X228" s="128"/>
      <c r="Y228" s="128"/>
      <c r="Z228" s="128"/>
      <c r="AA228" s="128"/>
      <c r="AB228" s="128"/>
      <c r="AC228" s="128"/>
      <c r="AD228" s="128"/>
      <c r="AE228" s="128"/>
      <c r="AF228" s="128"/>
      <c r="AG228" s="128"/>
      <c r="AH228" s="128"/>
    </row>
    <row r="229" spans="1:34" ht="15.75" customHeight="1" x14ac:dyDescent="0.25">
      <c r="A229" s="2"/>
      <c r="B229" s="2"/>
      <c r="C229" s="34"/>
      <c r="D229" s="34"/>
      <c r="E229" s="34"/>
      <c r="F229" s="34"/>
      <c r="G229" s="103"/>
      <c r="H229" s="34"/>
      <c r="I229" s="34"/>
      <c r="J229" s="34"/>
      <c r="K229" s="34"/>
      <c r="L229" s="103"/>
      <c r="M229" s="2"/>
      <c r="N229" s="2"/>
      <c r="O229" s="105"/>
      <c r="P229" s="2"/>
      <c r="Q229" s="105"/>
      <c r="R229" s="2"/>
      <c r="S229" s="2"/>
      <c r="T229" s="2"/>
      <c r="U229" s="2"/>
      <c r="V229" s="2"/>
      <c r="W229" s="2"/>
      <c r="X229" s="2"/>
      <c r="Y229" s="2"/>
      <c r="Z229" s="2"/>
      <c r="AA229" s="118" t="s">
        <v>154</v>
      </c>
      <c r="AB229" s="2"/>
      <c r="AC229" s="2"/>
      <c r="AD229" s="2"/>
      <c r="AE229" s="2"/>
      <c r="AF229" s="2"/>
      <c r="AG229" s="118" t="s">
        <v>154</v>
      </c>
    </row>
    <row r="230" spans="1:34" ht="15.75" customHeight="1" x14ac:dyDescent="0.25">
      <c r="A230" s="2"/>
      <c r="B230" s="2"/>
      <c r="C230" s="34"/>
      <c r="D230" s="34"/>
      <c r="E230" s="34"/>
      <c r="F230" s="34"/>
      <c r="G230" s="103"/>
      <c r="H230" s="34"/>
      <c r="I230" s="34"/>
      <c r="J230" s="34"/>
      <c r="K230" s="34"/>
      <c r="L230" s="103"/>
      <c r="M230" s="2"/>
      <c r="N230" s="2"/>
      <c r="O230" s="105"/>
      <c r="P230" s="2"/>
      <c r="Q230" s="105"/>
      <c r="R230" s="2"/>
      <c r="S230" s="2"/>
      <c r="T230" s="2"/>
      <c r="U230" s="2"/>
      <c r="V230" s="2"/>
      <c r="W230" s="2"/>
      <c r="X230" s="2"/>
      <c r="Y230" s="2"/>
      <c r="Z230" s="2"/>
      <c r="AA230" s="118" t="s">
        <v>155</v>
      </c>
      <c r="AB230" s="2"/>
      <c r="AC230" s="2"/>
      <c r="AD230" s="2"/>
      <c r="AE230" s="2"/>
      <c r="AF230" s="2"/>
      <c r="AG230" s="118" t="s">
        <v>155</v>
      </c>
    </row>
    <row r="231" spans="1:34" ht="15.75" customHeight="1" x14ac:dyDescent="0.25">
      <c r="A231" s="2"/>
      <c r="B231" s="2"/>
      <c r="C231" s="34"/>
      <c r="D231" s="34"/>
      <c r="E231" s="34"/>
      <c r="F231" s="34"/>
      <c r="G231" s="103"/>
      <c r="H231" s="34"/>
      <c r="I231" s="34"/>
      <c r="J231" s="34"/>
      <c r="K231" s="34"/>
      <c r="L231" s="103"/>
      <c r="M231" s="2"/>
      <c r="N231" s="2"/>
      <c r="O231" s="105"/>
      <c r="P231" s="2"/>
      <c r="Q231" s="105"/>
      <c r="R231" s="2"/>
      <c r="S231" s="2"/>
      <c r="T231" s="2"/>
      <c r="U231" s="2"/>
      <c r="V231" s="2"/>
      <c r="W231" s="2"/>
      <c r="X231" s="2"/>
      <c r="Y231" s="2"/>
      <c r="Z231" s="2"/>
      <c r="AA231" s="118" t="s">
        <v>156</v>
      </c>
      <c r="AB231" s="2"/>
      <c r="AC231" s="2"/>
      <c r="AD231" s="2"/>
      <c r="AE231" s="2"/>
      <c r="AF231" s="2"/>
      <c r="AG231" s="118" t="s">
        <v>156</v>
      </c>
    </row>
    <row r="232" spans="1:34" ht="15.75" customHeight="1" x14ac:dyDescent="0.25">
      <c r="A232" s="2"/>
      <c r="B232" s="2"/>
      <c r="C232" s="34"/>
      <c r="D232" s="34"/>
      <c r="E232" s="34"/>
      <c r="F232" s="34"/>
      <c r="G232" s="103"/>
      <c r="H232" s="34"/>
      <c r="I232" s="34"/>
      <c r="J232" s="34"/>
      <c r="K232" s="34"/>
      <c r="L232" s="103"/>
      <c r="M232" s="2"/>
      <c r="N232" s="2"/>
      <c r="O232" s="105"/>
      <c r="P232" s="2"/>
      <c r="Q232" s="105"/>
      <c r="R232" s="2"/>
      <c r="S232" s="2"/>
      <c r="T232" s="2"/>
      <c r="U232" s="2"/>
      <c r="V232" s="2"/>
      <c r="W232" s="2"/>
      <c r="X232" s="2"/>
      <c r="Y232" s="2"/>
      <c r="Z232" s="2"/>
      <c r="AA232" s="118" t="s">
        <v>157</v>
      </c>
      <c r="AB232" s="2"/>
      <c r="AC232" s="2"/>
      <c r="AD232" s="2"/>
      <c r="AE232" s="2"/>
      <c r="AF232" s="2"/>
      <c r="AG232" s="118" t="s">
        <v>157</v>
      </c>
    </row>
    <row r="233" spans="1:34" ht="15.75" customHeight="1" x14ac:dyDescent="0.25">
      <c r="A233" s="2"/>
      <c r="B233" s="2"/>
      <c r="C233" s="34"/>
      <c r="D233" s="34"/>
      <c r="E233" s="34"/>
      <c r="F233" s="34"/>
      <c r="G233" s="103"/>
      <c r="H233" s="34"/>
      <c r="I233" s="34"/>
      <c r="J233" s="34"/>
      <c r="K233" s="34"/>
      <c r="L233" s="103"/>
      <c r="M233" s="2"/>
      <c r="N233" s="2"/>
      <c r="O233" s="105"/>
      <c r="P233" s="2"/>
      <c r="Q233" s="105"/>
      <c r="R233" s="2"/>
      <c r="S233" s="2"/>
      <c r="T233" s="2"/>
      <c r="U233" s="2"/>
      <c r="V233" s="2"/>
      <c r="W233" s="2"/>
      <c r="X233" s="2"/>
      <c r="Y233" s="2"/>
      <c r="Z233" s="2"/>
      <c r="AA233" s="118" t="s">
        <v>158</v>
      </c>
      <c r="AB233" s="2"/>
      <c r="AC233" s="2"/>
      <c r="AD233" s="2"/>
      <c r="AE233" s="2"/>
      <c r="AF233" s="2"/>
      <c r="AG233" s="118" t="s">
        <v>158</v>
      </c>
    </row>
    <row r="234" spans="1:34" ht="15.75" customHeight="1" x14ac:dyDescent="0.25">
      <c r="A234" s="2"/>
      <c r="B234" s="2"/>
      <c r="C234" s="34"/>
      <c r="D234" s="34"/>
      <c r="E234" s="34"/>
      <c r="F234" s="34"/>
      <c r="G234" s="103"/>
      <c r="H234" s="34"/>
      <c r="I234" s="34"/>
      <c r="J234" s="34"/>
      <c r="K234" s="34"/>
      <c r="L234" s="103"/>
      <c r="M234" s="2"/>
      <c r="N234" s="2"/>
      <c r="O234" s="105"/>
      <c r="P234" s="2"/>
      <c r="Q234" s="105"/>
      <c r="R234" s="2"/>
      <c r="S234" s="2"/>
      <c r="T234" s="2"/>
      <c r="U234" s="2"/>
      <c r="V234" s="2"/>
      <c r="W234" s="2"/>
      <c r="X234" s="2"/>
      <c r="Y234" s="2"/>
      <c r="Z234" s="2"/>
      <c r="AA234" s="118" t="s">
        <v>159</v>
      </c>
      <c r="AB234" s="2"/>
      <c r="AC234" s="2"/>
      <c r="AD234" s="2"/>
      <c r="AE234" s="2"/>
      <c r="AF234" s="2"/>
      <c r="AG234" s="118" t="s">
        <v>159</v>
      </c>
    </row>
    <row r="235" spans="1:34" ht="15.75" customHeight="1" x14ac:dyDescent="0.25">
      <c r="A235" s="2"/>
      <c r="B235" s="2"/>
      <c r="C235" s="34"/>
      <c r="D235" s="34"/>
      <c r="E235" s="34"/>
      <c r="F235" s="34"/>
      <c r="G235" s="103"/>
      <c r="H235" s="34"/>
      <c r="I235" s="34"/>
      <c r="J235" s="34"/>
      <c r="K235" s="34"/>
      <c r="L235" s="103"/>
      <c r="M235" s="2"/>
      <c r="N235" s="2"/>
      <c r="O235" s="105"/>
      <c r="P235" s="2"/>
      <c r="Q235" s="105"/>
      <c r="R235" s="2"/>
      <c r="S235" s="2"/>
      <c r="T235" s="2"/>
      <c r="U235" s="2"/>
      <c r="V235" s="2"/>
      <c r="W235" s="2"/>
      <c r="X235" s="2"/>
      <c r="Y235" s="2"/>
      <c r="Z235" s="2"/>
      <c r="AA235" s="118" t="s">
        <v>160</v>
      </c>
      <c r="AB235" s="2"/>
      <c r="AC235" s="2"/>
      <c r="AD235" s="2"/>
      <c r="AE235" s="2"/>
      <c r="AF235" s="2"/>
      <c r="AG235" s="118" t="s">
        <v>160</v>
      </c>
    </row>
    <row r="236" spans="1:34" ht="15.75" customHeight="1" x14ac:dyDescent="0.25">
      <c r="A236" s="2"/>
      <c r="B236" s="2"/>
      <c r="C236" s="34"/>
      <c r="D236" s="34"/>
      <c r="E236" s="34"/>
      <c r="F236" s="34"/>
      <c r="G236" s="103"/>
      <c r="H236" s="34"/>
      <c r="I236" s="34"/>
      <c r="J236" s="34"/>
      <c r="K236" s="34"/>
      <c r="L236" s="103"/>
      <c r="M236" s="2"/>
      <c r="N236" s="2"/>
      <c r="O236" s="105"/>
      <c r="P236" s="2"/>
      <c r="Q236" s="105"/>
      <c r="R236" s="2"/>
      <c r="S236" s="2"/>
      <c r="T236" s="2"/>
      <c r="U236" s="2"/>
      <c r="V236" s="2"/>
      <c r="W236" s="2"/>
      <c r="X236" s="2"/>
      <c r="Y236" s="2"/>
      <c r="Z236" s="2"/>
      <c r="AA236" s="118" t="s">
        <v>161</v>
      </c>
      <c r="AB236" s="2"/>
      <c r="AC236" s="2"/>
      <c r="AD236" s="2"/>
      <c r="AE236" s="2"/>
      <c r="AF236" s="2"/>
      <c r="AG236" s="118" t="s">
        <v>161</v>
      </c>
    </row>
    <row r="237" spans="1:34" ht="15.75" customHeight="1" x14ac:dyDescent="0.25">
      <c r="A237" s="2"/>
      <c r="B237" s="2"/>
      <c r="C237" s="34"/>
      <c r="D237" s="34"/>
      <c r="E237" s="34"/>
      <c r="F237" s="34"/>
      <c r="G237" s="103"/>
      <c r="H237" s="34"/>
      <c r="I237" s="34"/>
      <c r="J237" s="34"/>
      <c r="K237" s="34"/>
      <c r="L237" s="103"/>
      <c r="M237" s="2"/>
      <c r="N237" s="2"/>
      <c r="O237" s="105"/>
      <c r="P237" s="2"/>
      <c r="Q237" s="105"/>
      <c r="R237" s="2"/>
      <c r="S237" s="2"/>
      <c r="T237" s="2"/>
      <c r="U237" s="2"/>
      <c r="V237" s="2"/>
      <c r="W237" s="2"/>
      <c r="X237" s="2"/>
      <c r="Y237" s="2"/>
      <c r="Z237" s="2"/>
      <c r="AA237" s="118" t="s">
        <v>162</v>
      </c>
      <c r="AB237" s="2"/>
      <c r="AC237" s="2"/>
      <c r="AD237" s="2"/>
      <c r="AE237" s="2"/>
      <c r="AF237" s="2"/>
      <c r="AG237" s="118" t="s">
        <v>162</v>
      </c>
    </row>
    <row r="238" spans="1:34" ht="15.75" customHeight="1" x14ac:dyDescent="0.25">
      <c r="A238" s="2"/>
      <c r="B238" s="2"/>
      <c r="C238" s="34"/>
      <c r="D238" s="34"/>
      <c r="E238" s="34"/>
      <c r="F238" s="34"/>
      <c r="G238" s="103"/>
      <c r="H238" s="34"/>
      <c r="I238" s="34"/>
      <c r="J238" s="34"/>
      <c r="K238" s="34"/>
      <c r="L238" s="103"/>
      <c r="M238" s="2"/>
      <c r="N238" s="2"/>
      <c r="O238" s="105"/>
      <c r="P238" s="2"/>
      <c r="Q238" s="105"/>
      <c r="R238" s="2"/>
      <c r="S238" s="2"/>
      <c r="T238" s="2"/>
      <c r="U238" s="2"/>
      <c r="V238" s="2"/>
      <c r="W238" s="2"/>
      <c r="X238" s="2"/>
      <c r="Y238" s="2"/>
      <c r="Z238" s="2"/>
      <c r="AA238" s="118" t="s">
        <v>163</v>
      </c>
      <c r="AB238" s="2"/>
      <c r="AC238" s="2"/>
      <c r="AD238" s="2"/>
      <c r="AE238" s="2"/>
      <c r="AF238" s="2"/>
      <c r="AG238" s="118" t="s">
        <v>163</v>
      </c>
    </row>
    <row r="239" spans="1:34" ht="15.75" customHeight="1" x14ac:dyDescent="0.25">
      <c r="A239" s="2"/>
      <c r="B239" s="2"/>
      <c r="C239" s="34"/>
      <c r="D239" s="34"/>
      <c r="E239" s="34"/>
      <c r="F239" s="34"/>
      <c r="G239" s="103"/>
      <c r="H239" s="34"/>
      <c r="I239" s="34"/>
      <c r="J239" s="34"/>
      <c r="K239" s="34"/>
      <c r="L239" s="103"/>
      <c r="M239" s="2"/>
      <c r="N239" s="2"/>
      <c r="O239" s="105"/>
      <c r="P239" s="2"/>
      <c r="Q239" s="105"/>
      <c r="R239" s="2"/>
      <c r="S239" s="2"/>
      <c r="T239" s="2"/>
      <c r="U239" s="2"/>
      <c r="V239" s="2"/>
      <c r="W239" s="2"/>
      <c r="X239" s="2"/>
      <c r="Y239" s="2"/>
      <c r="Z239" s="2"/>
      <c r="AA239" s="118" t="s">
        <v>164</v>
      </c>
      <c r="AB239" s="2"/>
      <c r="AC239" s="2"/>
      <c r="AD239" s="2"/>
      <c r="AE239" s="2"/>
      <c r="AF239" s="2"/>
      <c r="AG239" s="118" t="s">
        <v>164</v>
      </c>
    </row>
    <row r="240" spans="1:34" ht="15.75" customHeight="1" x14ac:dyDescent="0.25">
      <c r="A240" s="2"/>
      <c r="B240" s="2"/>
      <c r="C240" s="34"/>
      <c r="D240" s="34"/>
      <c r="E240" s="34"/>
      <c r="F240" s="34"/>
      <c r="G240" s="103"/>
      <c r="H240" s="34"/>
      <c r="I240" s="34"/>
      <c r="J240" s="34"/>
      <c r="K240" s="34"/>
      <c r="L240" s="103"/>
      <c r="M240" s="2"/>
      <c r="N240" s="2"/>
      <c r="O240" s="105"/>
      <c r="P240" s="2"/>
      <c r="Q240" s="105"/>
      <c r="R240" s="2"/>
      <c r="S240" s="2"/>
      <c r="T240" s="2"/>
      <c r="U240" s="2"/>
      <c r="V240" s="2"/>
      <c r="W240" s="2"/>
      <c r="X240" s="2"/>
      <c r="Y240" s="2"/>
      <c r="Z240" s="2"/>
      <c r="AA240" s="118" t="s">
        <v>165</v>
      </c>
      <c r="AB240" s="2"/>
      <c r="AC240" s="2"/>
      <c r="AD240" s="2"/>
      <c r="AE240" s="2"/>
      <c r="AF240" s="2"/>
      <c r="AG240" s="118" t="s">
        <v>165</v>
      </c>
    </row>
    <row r="241" spans="1:33" ht="15.75" customHeight="1" x14ac:dyDescent="0.25">
      <c r="A241" s="2"/>
      <c r="B241" s="2"/>
      <c r="C241" s="34"/>
      <c r="D241" s="34"/>
      <c r="E241" s="34"/>
      <c r="F241" s="34"/>
      <c r="G241" s="103"/>
      <c r="H241" s="34"/>
      <c r="I241" s="34"/>
      <c r="J241" s="34"/>
      <c r="K241" s="34"/>
      <c r="L241" s="103"/>
      <c r="M241" s="2"/>
      <c r="N241" s="2"/>
      <c r="O241" s="105"/>
      <c r="P241" s="2"/>
      <c r="Q241" s="105"/>
      <c r="R241" s="2"/>
      <c r="S241" s="2"/>
      <c r="T241" s="2"/>
      <c r="U241" s="2"/>
      <c r="V241" s="2"/>
      <c r="W241" s="2"/>
      <c r="X241" s="2"/>
      <c r="Y241" s="2"/>
      <c r="Z241" s="2"/>
      <c r="AA241" s="118" t="s">
        <v>166</v>
      </c>
      <c r="AB241" s="2"/>
      <c r="AC241" s="2"/>
      <c r="AD241" s="2"/>
      <c r="AE241" s="2"/>
      <c r="AF241" s="2"/>
      <c r="AG241" s="118" t="s">
        <v>166</v>
      </c>
    </row>
    <row r="242" spans="1:33" ht="15.75" customHeight="1" x14ac:dyDescent="0.25">
      <c r="A242" s="2"/>
      <c r="B242" s="2"/>
      <c r="C242" s="34"/>
      <c r="D242" s="34"/>
      <c r="E242" s="34"/>
      <c r="F242" s="34"/>
      <c r="G242" s="103"/>
      <c r="H242" s="34"/>
      <c r="I242" s="34"/>
      <c r="J242" s="34"/>
      <c r="K242" s="34"/>
      <c r="L242" s="103"/>
      <c r="M242" s="2"/>
      <c r="N242" s="2"/>
      <c r="O242" s="105"/>
      <c r="P242" s="2"/>
      <c r="Q242" s="105"/>
      <c r="R242" s="2"/>
      <c r="S242" s="2"/>
      <c r="T242" s="2"/>
      <c r="U242" s="2"/>
      <c r="V242" s="2"/>
      <c r="W242" s="2"/>
      <c r="X242" s="2"/>
      <c r="Y242" s="2"/>
      <c r="Z242" s="2"/>
      <c r="AA242" s="118" t="s">
        <v>167</v>
      </c>
      <c r="AB242" s="2"/>
      <c r="AC242" s="2"/>
      <c r="AD242" s="2"/>
      <c r="AE242" s="2"/>
      <c r="AF242" s="2"/>
      <c r="AG242" s="118" t="s">
        <v>167</v>
      </c>
    </row>
    <row r="243" spans="1:33" ht="15.75" customHeight="1" x14ac:dyDescent="0.25">
      <c r="A243" s="2"/>
      <c r="B243" s="2"/>
      <c r="C243" s="34"/>
      <c r="D243" s="34"/>
      <c r="E243" s="34"/>
      <c r="F243" s="34"/>
      <c r="G243" s="103"/>
      <c r="H243" s="34"/>
      <c r="I243" s="34"/>
      <c r="J243" s="34"/>
      <c r="K243" s="34"/>
      <c r="L243" s="103"/>
      <c r="M243" s="2"/>
      <c r="N243" s="2"/>
      <c r="O243" s="105"/>
      <c r="P243" s="2"/>
      <c r="Q243" s="105"/>
      <c r="R243" s="2"/>
      <c r="S243" s="2"/>
      <c r="T243" s="2"/>
      <c r="U243" s="2"/>
      <c r="V243" s="2"/>
      <c r="W243" s="2"/>
      <c r="X243" s="2"/>
      <c r="Y243" s="2"/>
      <c r="Z243" s="2"/>
      <c r="AA243" s="118" t="s">
        <v>168</v>
      </c>
      <c r="AB243" s="2"/>
      <c r="AC243" s="2"/>
      <c r="AD243" s="2"/>
      <c r="AE243" s="2"/>
      <c r="AF243" s="2"/>
      <c r="AG243" s="118" t="s">
        <v>168</v>
      </c>
    </row>
    <row r="244" spans="1:33" ht="15.75" customHeight="1" x14ac:dyDescent="0.25">
      <c r="A244" s="2"/>
      <c r="B244" s="2"/>
      <c r="C244" s="34"/>
      <c r="D244" s="34"/>
      <c r="E244" s="34"/>
      <c r="F244" s="34"/>
      <c r="G244" s="103"/>
      <c r="H244" s="34"/>
      <c r="I244" s="34"/>
      <c r="J244" s="34"/>
      <c r="K244" s="34"/>
      <c r="L244" s="103"/>
      <c r="M244" s="2"/>
      <c r="N244" s="2"/>
      <c r="O244" s="105"/>
      <c r="P244" s="2"/>
      <c r="Q244" s="105"/>
      <c r="R244" s="2"/>
      <c r="S244" s="2"/>
      <c r="T244" s="2"/>
      <c r="U244" s="2"/>
      <c r="V244" s="2"/>
      <c r="W244" s="2"/>
      <c r="X244" s="2"/>
      <c r="Y244" s="2"/>
      <c r="Z244" s="2"/>
      <c r="AA244" s="118" t="s">
        <v>169</v>
      </c>
      <c r="AB244" s="2"/>
      <c r="AC244" s="2"/>
      <c r="AD244" s="2"/>
      <c r="AE244" s="2"/>
      <c r="AF244" s="2"/>
      <c r="AG244" s="118" t="s">
        <v>169</v>
      </c>
    </row>
    <row r="245" spans="1:33" ht="15.75" customHeight="1" x14ac:dyDescent="0.25">
      <c r="A245" s="2"/>
      <c r="B245" s="2"/>
      <c r="C245" s="34"/>
      <c r="D245" s="34"/>
      <c r="E245" s="34"/>
      <c r="F245" s="34"/>
      <c r="G245" s="103"/>
      <c r="H245" s="34"/>
      <c r="I245" s="34"/>
      <c r="J245" s="34"/>
      <c r="K245" s="34"/>
      <c r="L245" s="103"/>
      <c r="M245" s="2"/>
      <c r="N245" s="2"/>
      <c r="O245" s="105"/>
      <c r="P245" s="2"/>
      <c r="Q245" s="105"/>
      <c r="R245" s="2"/>
      <c r="S245" s="2"/>
      <c r="T245" s="2"/>
      <c r="U245" s="2"/>
      <c r="V245" s="2"/>
      <c r="W245" s="2"/>
      <c r="X245" s="2"/>
      <c r="Y245" s="2"/>
      <c r="Z245" s="2"/>
      <c r="AA245" s="118"/>
      <c r="AB245" s="2"/>
      <c r="AC245" s="2"/>
      <c r="AD245" s="2"/>
      <c r="AE245" s="2"/>
      <c r="AF245" s="2"/>
      <c r="AG245" s="118"/>
    </row>
    <row r="246" spans="1:33" ht="15.75" customHeight="1" x14ac:dyDescent="0.25">
      <c r="A246" s="2"/>
      <c r="B246" s="2"/>
      <c r="C246" s="34"/>
      <c r="D246" s="34"/>
      <c r="E246" s="34"/>
      <c r="F246" s="34"/>
      <c r="G246" s="103"/>
      <c r="H246" s="34"/>
      <c r="I246" s="34"/>
      <c r="J246" s="34"/>
      <c r="K246" s="34"/>
      <c r="L246" s="103"/>
      <c r="M246" s="2"/>
      <c r="N246" s="2"/>
      <c r="O246" s="105"/>
      <c r="P246" s="2"/>
      <c r="Q246" s="105"/>
      <c r="R246" s="2"/>
      <c r="S246" s="2"/>
      <c r="T246" s="2"/>
      <c r="U246" s="2"/>
      <c r="V246" s="2"/>
      <c r="W246" s="2"/>
      <c r="X246" s="2"/>
      <c r="Y246" s="2"/>
      <c r="Z246" s="2"/>
      <c r="AA246" s="118"/>
      <c r="AB246" s="2"/>
      <c r="AC246" s="2"/>
      <c r="AD246" s="2"/>
      <c r="AE246" s="2"/>
      <c r="AF246" s="2"/>
      <c r="AG246" s="118"/>
    </row>
    <row r="247" spans="1:33" ht="15.75" customHeight="1" x14ac:dyDescent="0.25">
      <c r="A247" s="2"/>
      <c r="B247" s="2"/>
      <c r="C247" s="34"/>
      <c r="D247" s="34"/>
      <c r="E247" s="34"/>
      <c r="F247" s="34"/>
      <c r="G247" s="103"/>
      <c r="H247" s="34"/>
      <c r="I247" s="34"/>
      <c r="J247" s="34"/>
      <c r="K247" s="34"/>
      <c r="L247" s="103"/>
      <c r="M247" s="2"/>
      <c r="N247" s="2"/>
      <c r="O247" s="105"/>
      <c r="P247" s="2"/>
      <c r="Q247" s="105"/>
      <c r="R247" s="2"/>
      <c r="S247" s="2"/>
      <c r="T247" s="2"/>
      <c r="U247" s="2"/>
      <c r="V247" s="2"/>
      <c r="W247" s="2"/>
      <c r="X247" s="2"/>
      <c r="Y247" s="2"/>
      <c r="Z247" s="2"/>
      <c r="AA247" s="118"/>
      <c r="AB247" s="2"/>
      <c r="AC247" s="2"/>
      <c r="AD247" s="2"/>
      <c r="AE247" s="2"/>
      <c r="AF247" s="2"/>
      <c r="AG247" s="118"/>
    </row>
    <row r="248" spans="1:33" ht="15.75" customHeight="1" x14ac:dyDescent="0.25">
      <c r="A248" s="2"/>
      <c r="B248" s="2"/>
      <c r="C248" s="34"/>
      <c r="D248" s="34"/>
      <c r="E248" s="34"/>
      <c r="F248" s="34"/>
      <c r="G248" s="103"/>
      <c r="H248" s="34"/>
      <c r="I248" s="34"/>
      <c r="J248" s="34"/>
      <c r="K248" s="34"/>
      <c r="L248" s="103"/>
      <c r="M248" s="2"/>
      <c r="N248" s="2"/>
      <c r="O248" s="105"/>
      <c r="P248" s="2"/>
      <c r="Q248" s="105"/>
      <c r="R248" s="2"/>
      <c r="S248" s="2"/>
      <c r="T248" s="2"/>
      <c r="U248" s="2"/>
      <c r="V248" s="2"/>
      <c r="W248" s="2"/>
      <c r="X248" s="2"/>
      <c r="Y248" s="2"/>
      <c r="Z248" s="2"/>
      <c r="AA248" s="118"/>
      <c r="AB248" s="2"/>
      <c r="AC248" s="2"/>
      <c r="AD248" s="2"/>
      <c r="AE248" s="2"/>
      <c r="AF248" s="2"/>
      <c r="AG248" s="118"/>
    </row>
    <row r="249" spans="1:33" ht="15.75" customHeight="1" x14ac:dyDescent="0.25">
      <c r="A249" s="2"/>
      <c r="B249" s="2"/>
      <c r="C249" s="34"/>
      <c r="D249" s="34"/>
      <c r="E249" s="34"/>
      <c r="F249" s="34"/>
      <c r="G249" s="103"/>
      <c r="H249" s="34"/>
      <c r="I249" s="34"/>
      <c r="J249" s="34"/>
      <c r="K249" s="34"/>
      <c r="L249" s="103"/>
      <c r="M249" s="2"/>
      <c r="N249" s="2"/>
      <c r="O249" s="105"/>
      <c r="P249" s="2"/>
      <c r="Q249" s="105"/>
      <c r="R249" s="2"/>
      <c r="S249" s="2"/>
      <c r="T249" s="2"/>
      <c r="U249" s="2"/>
      <c r="V249" s="2"/>
      <c r="W249" s="2"/>
      <c r="X249" s="2"/>
      <c r="Y249" s="2"/>
      <c r="Z249" s="2"/>
      <c r="AA249" s="118"/>
      <c r="AB249" s="2"/>
      <c r="AC249" s="2"/>
      <c r="AD249" s="2"/>
      <c r="AE249" s="2"/>
      <c r="AF249" s="2"/>
      <c r="AG249" s="118"/>
    </row>
    <row r="250" spans="1:33" ht="15.75" customHeight="1" x14ac:dyDescent="0.25">
      <c r="A250" s="2"/>
      <c r="B250" s="2"/>
      <c r="C250" s="34"/>
      <c r="D250" s="34"/>
      <c r="E250" s="34"/>
      <c r="F250" s="34"/>
      <c r="G250" s="103"/>
      <c r="H250" s="34"/>
      <c r="I250" s="34"/>
      <c r="J250" s="34"/>
      <c r="K250" s="34"/>
      <c r="L250" s="103"/>
      <c r="M250" s="2"/>
      <c r="N250" s="2"/>
      <c r="O250" s="105"/>
      <c r="P250" s="2"/>
      <c r="Q250" s="105"/>
      <c r="R250" s="2"/>
      <c r="S250" s="2"/>
      <c r="T250" s="2"/>
      <c r="U250" s="2"/>
      <c r="V250" s="2"/>
      <c r="W250" s="2"/>
      <c r="X250" s="2"/>
      <c r="Y250" s="2"/>
      <c r="Z250" s="2"/>
      <c r="AA250" s="118"/>
      <c r="AB250" s="2"/>
      <c r="AC250" s="2"/>
      <c r="AD250" s="2"/>
      <c r="AE250" s="2"/>
      <c r="AF250" s="2"/>
      <c r="AG250" s="118"/>
    </row>
    <row r="251" spans="1:33" ht="15.75" customHeight="1" x14ac:dyDescent="0.25">
      <c r="A251" s="2"/>
      <c r="B251" s="2"/>
      <c r="C251" s="34"/>
      <c r="D251" s="34"/>
      <c r="E251" s="34"/>
      <c r="F251" s="34"/>
      <c r="G251" s="103"/>
      <c r="H251" s="34"/>
      <c r="I251" s="34"/>
      <c r="J251" s="34"/>
      <c r="K251" s="34"/>
      <c r="L251" s="103"/>
      <c r="M251" s="2"/>
      <c r="N251" s="2"/>
      <c r="O251" s="105"/>
      <c r="P251" s="2"/>
      <c r="Q251" s="105"/>
      <c r="R251" s="2"/>
      <c r="S251" s="2"/>
      <c r="T251" s="2"/>
      <c r="U251" s="2"/>
      <c r="V251" s="2"/>
      <c r="W251" s="2"/>
      <c r="X251" s="2"/>
      <c r="Y251" s="2"/>
      <c r="Z251" s="2"/>
      <c r="AA251" s="118"/>
      <c r="AB251" s="2"/>
      <c r="AC251" s="2"/>
      <c r="AD251" s="2"/>
      <c r="AE251" s="2"/>
      <c r="AF251" s="2"/>
      <c r="AG251" s="118"/>
    </row>
    <row r="252" spans="1:33" ht="15.75" customHeight="1" x14ac:dyDescent="0.25">
      <c r="A252" s="2"/>
      <c r="B252" s="2"/>
      <c r="C252" s="34"/>
      <c r="D252" s="34"/>
      <c r="E252" s="34"/>
      <c r="F252" s="34"/>
      <c r="G252" s="103"/>
      <c r="H252" s="34"/>
      <c r="I252" s="34"/>
      <c r="J252" s="34"/>
      <c r="K252" s="34"/>
      <c r="L252" s="103"/>
      <c r="M252" s="2"/>
      <c r="N252" s="2"/>
      <c r="O252" s="105"/>
      <c r="P252" s="2"/>
      <c r="Q252" s="105"/>
      <c r="R252" s="2"/>
      <c r="S252" s="2"/>
      <c r="T252" s="2"/>
      <c r="U252" s="2"/>
      <c r="V252" s="2"/>
      <c r="W252" s="2"/>
      <c r="X252" s="2"/>
      <c r="Y252" s="2"/>
      <c r="Z252" s="2"/>
      <c r="AA252" s="118"/>
      <c r="AB252" s="2"/>
      <c r="AC252" s="2"/>
      <c r="AD252" s="2"/>
      <c r="AE252" s="2"/>
      <c r="AF252" s="2"/>
      <c r="AG252" s="118"/>
    </row>
    <row r="253" spans="1:33" ht="15.75" customHeight="1" x14ac:dyDescent="0.25">
      <c r="A253" s="2"/>
      <c r="B253" s="2"/>
      <c r="C253" s="34"/>
      <c r="D253" s="34"/>
      <c r="E253" s="34"/>
      <c r="F253" s="34"/>
      <c r="G253" s="103"/>
      <c r="H253" s="34"/>
      <c r="I253" s="34"/>
      <c r="J253" s="34"/>
      <c r="K253" s="34"/>
      <c r="L253" s="103"/>
      <c r="M253" s="2"/>
      <c r="N253" s="2"/>
      <c r="O253" s="105"/>
      <c r="P253" s="2"/>
      <c r="Q253" s="105"/>
      <c r="R253" s="2"/>
      <c r="S253" s="2"/>
      <c r="T253" s="2"/>
      <c r="U253" s="2"/>
      <c r="V253" s="2"/>
      <c r="W253" s="2"/>
      <c r="X253" s="2"/>
      <c r="Y253" s="2"/>
      <c r="Z253" s="2"/>
      <c r="AA253" s="118"/>
      <c r="AB253" s="2"/>
      <c r="AC253" s="2"/>
      <c r="AD253" s="2"/>
      <c r="AE253" s="2"/>
      <c r="AF253" s="2"/>
      <c r="AG253" s="118"/>
    </row>
    <row r="254" spans="1:33" ht="15.75" customHeight="1" x14ac:dyDescent="0.25">
      <c r="A254" s="2"/>
      <c r="B254" s="2"/>
      <c r="C254" s="34"/>
      <c r="D254" s="34"/>
      <c r="E254" s="34"/>
      <c r="F254" s="34"/>
      <c r="G254" s="103"/>
      <c r="H254" s="34"/>
      <c r="I254" s="34"/>
      <c r="J254" s="34"/>
      <c r="K254" s="34"/>
      <c r="L254" s="103"/>
      <c r="M254" s="2"/>
      <c r="N254" s="2"/>
      <c r="O254" s="105"/>
      <c r="P254" s="2"/>
      <c r="Q254" s="105"/>
      <c r="R254" s="2"/>
      <c r="S254" s="2"/>
      <c r="T254" s="2"/>
      <c r="U254" s="2"/>
      <c r="V254" s="2"/>
      <c r="W254" s="2"/>
      <c r="X254" s="2"/>
      <c r="Y254" s="2"/>
      <c r="Z254" s="2"/>
      <c r="AA254" s="118"/>
      <c r="AB254" s="2"/>
      <c r="AC254" s="2"/>
      <c r="AD254" s="2"/>
      <c r="AE254" s="2"/>
      <c r="AF254" s="2"/>
      <c r="AG254" s="118"/>
    </row>
    <row r="255" spans="1:33" ht="15.75" customHeight="1" x14ac:dyDescent="0.25">
      <c r="A255" s="2"/>
      <c r="B255" s="2"/>
      <c r="C255" s="34"/>
      <c r="D255" s="34"/>
      <c r="E255" s="34"/>
      <c r="F255" s="34"/>
      <c r="G255" s="103"/>
      <c r="H255" s="34"/>
      <c r="I255" s="34"/>
      <c r="J255" s="34"/>
      <c r="K255" s="34"/>
      <c r="L255" s="103"/>
      <c r="M255" s="2"/>
      <c r="N255" s="2"/>
      <c r="O255" s="105"/>
      <c r="P255" s="2"/>
      <c r="Q255" s="105"/>
      <c r="R255" s="2"/>
      <c r="S255" s="2"/>
      <c r="T255" s="2"/>
      <c r="U255" s="2"/>
      <c r="V255" s="2"/>
      <c r="W255" s="2"/>
      <c r="X255" s="2"/>
      <c r="Y255" s="2"/>
      <c r="Z255" s="2"/>
      <c r="AA255" s="118"/>
      <c r="AB255" s="2"/>
      <c r="AC255" s="2"/>
      <c r="AD255" s="2"/>
      <c r="AE255" s="2"/>
      <c r="AF255" s="2"/>
      <c r="AG255" s="118"/>
    </row>
    <row r="256" spans="1:33" ht="15.75" customHeight="1" x14ac:dyDescent="0.25">
      <c r="A256" s="2"/>
      <c r="B256" s="2"/>
      <c r="C256" s="34"/>
      <c r="D256" s="34"/>
      <c r="E256" s="34"/>
      <c r="F256" s="34"/>
      <c r="G256" s="103"/>
      <c r="H256" s="34"/>
      <c r="I256" s="34"/>
      <c r="J256" s="34"/>
      <c r="K256" s="34"/>
      <c r="L256" s="103"/>
      <c r="M256" s="2"/>
      <c r="N256" s="2"/>
      <c r="O256" s="105"/>
      <c r="P256" s="2"/>
      <c r="Q256" s="105"/>
      <c r="R256" s="2"/>
      <c r="S256" s="2"/>
      <c r="T256" s="2"/>
      <c r="U256" s="2"/>
      <c r="V256" s="2"/>
      <c r="W256" s="2"/>
      <c r="X256" s="2"/>
      <c r="Y256" s="2"/>
      <c r="Z256" s="2"/>
      <c r="AA256" s="118"/>
      <c r="AB256" s="2"/>
      <c r="AC256" s="2"/>
      <c r="AD256" s="2"/>
      <c r="AE256" s="2"/>
      <c r="AF256" s="2"/>
      <c r="AG256" s="118"/>
    </row>
    <row r="257" spans="1:33" ht="15.75" customHeight="1" x14ac:dyDescent="0.25">
      <c r="A257" s="2"/>
      <c r="B257" s="2"/>
      <c r="C257" s="34"/>
      <c r="D257" s="34"/>
      <c r="E257" s="34"/>
      <c r="F257" s="34"/>
      <c r="G257" s="103"/>
      <c r="H257" s="34"/>
      <c r="I257" s="34"/>
      <c r="J257" s="34"/>
      <c r="K257" s="34"/>
      <c r="L257" s="103"/>
      <c r="M257" s="2"/>
      <c r="N257" s="2"/>
      <c r="O257" s="105"/>
      <c r="P257" s="2"/>
      <c r="Q257" s="105"/>
      <c r="R257" s="2"/>
      <c r="S257" s="2"/>
      <c r="T257" s="2"/>
      <c r="U257" s="2"/>
      <c r="V257" s="2"/>
      <c r="W257" s="2"/>
      <c r="X257" s="2"/>
      <c r="Y257" s="2"/>
      <c r="Z257" s="2"/>
      <c r="AA257" s="118"/>
      <c r="AB257" s="2"/>
      <c r="AC257" s="2"/>
      <c r="AD257" s="2"/>
      <c r="AE257" s="2"/>
      <c r="AF257" s="2"/>
      <c r="AG257" s="118"/>
    </row>
    <row r="258" spans="1:33" ht="15.75" customHeight="1" x14ac:dyDescent="0.25">
      <c r="A258" s="2"/>
      <c r="B258" s="2"/>
      <c r="C258" s="34"/>
      <c r="D258" s="34"/>
      <c r="E258" s="34"/>
      <c r="F258" s="34"/>
      <c r="G258" s="103"/>
      <c r="H258" s="34"/>
      <c r="I258" s="34"/>
      <c r="J258" s="34"/>
      <c r="K258" s="34"/>
      <c r="L258" s="103"/>
      <c r="M258" s="2"/>
      <c r="N258" s="2"/>
      <c r="O258" s="105"/>
      <c r="P258" s="2"/>
      <c r="Q258" s="105"/>
      <c r="R258" s="2"/>
      <c r="S258" s="2"/>
      <c r="T258" s="2"/>
      <c r="U258" s="2"/>
      <c r="V258" s="2"/>
      <c r="W258" s="2"/>
      <c r="X258" s="2"/>
      <c r="Y258" s="2"/>
      <c r="Z258" s="2"/>
      <c r="AA258" s="118"/>
      <c r="AB258" s="2"/>
      <c r="AC258" s="2"/>
      <c r="AD258" s="2"/>
      <c r="AE258" s="2"/>
      <c r="AF258" s="2"/>
      <c r="AG258" s="118"/>
    </row>
    <row r="259" spans="1:33" ht="15.75" customHeight="1" x14ac:dyDescent="0.25">
      <c r="A259" s="2"/>
      <c r="B259" s="2"/>
      <c r="C259" s="34"/>
      <c r="D259" s="34"/>
      <c r="E259" s="34"/>
      <c r="F259" s="34"/>
      <c r="G259" s="103"/>
      <c r="H259" s="34"/>
      <c r="I259" s="34"/>
      <c r="J259" s="34"/>
      <c r="K259" s="34"/>
      <c r="L259" s="103"/>
      <c r="M259" s="2"/>
      <c r="N259" s="2"/>
      <c r="O259" s="105"/>
      <c r="P259" s="2"/>
      <c r="Q259" s="105"/>
      <c r="R259" s="2"/>
      <c r="S259" s="2"/>
      <c r="T259" s="2"/>
      <c r="U259" s="2"/>
      <c r="V259" s="2"/>
      <c r="W259" s="2"/>
      <c r="X259" s="2"/>
      <c r="Y259" s="2"/>
      <c r="Z259" s="2"/>
      <c r="AA259" s="118"/>
      <c r="AB259" s="2"/>
      <c r="AC259" s="2"/>
      <c r="AD259" s="2"/>
      <c r="AE259" s="2"/>
      <c r="AF259" s="2"/>
      <c r="AG259" s="118"/>
    </row>
    <row r="260" spans="1:33" ht="15.75" customHeight="1" x14ac:dyDescent="0.25">
      <c r="A260" s="2"/>
      <c r="B260" s="2"/>
      <c r="C260" s="34"/>
      <c r="D260" s="34"/>
      <c r="E260" s="34"/>
      <c r="F260" s="34"/>
      <c r="G260" s="103"/>
      <c r="H260" s="34"/>
      <c r="I260" s="34"/>
      <c r="J260" s="34"/>
      <c r="K260" s="34"/>
      <c r="L260" s="103"/>
      <c r="M260" s="2"/>
      <c r="N260" s="2"/>
      <c r="O260" s="105"/>
      <c r="P260" s="2"/>
      <c r="Q260" s="105"/>
      <c r="R260" s="2"/>
      <c r="S260" s="2"/>
      <c r="T260" s="2"/>
      <c r="U260" s="2"/>
      <c r="V260" s="2"/>
      <c r="W260" s="2"/>
      <c r="X260" s="2"/>
      <c r="Y260" s="2"/>
      <c r="Z260" s="2"/>
      <c r="AA260" s="118"/>
      <c r="AB260" s="2"/>
      <c r="AC260" s="2"/>
      <c r="AD260" s="2"/>
      <c r="AE260" s="2"/>
      <c r="AF260" s="2"/>
      <c r="AG260" s="118"/>
    </row>
    <row r="261" spans="1:33" ht="15.75" customHeight="1" x14ac:dyDescent="0.25">
      <c r="A261" s="2"/>
      <c r="B261" s="2"/>
      <c r="C261" s="34"/>
      <c r="D261" s="34"/>
      <c r="E261" s="34"/>
      <c r="F261" s="34"/>
      <c r="G261" s="103"/>
      <c r="H261" s="34"/>
      <c r="I261" s="34"/>
      <c r="J261" s="34"/>
      <c r="K261" s="34"/>
      <c r="L261" s="103"/>
      <c r="M261" s="2"/>
      <c r="N261" s="2"/>
      <c r="O261" s="105"/>
      <c r="P261" s="2"/>
      <c r="Q261" s="105"/>
      <c r="R261" s="2"/>
      <c r="S261" s="2"/>
      <c r="T261" s="2"/>
      <c r="U261" s="2"/>
      <c r="V261" s="2"/>
      <c r="W261" s="2"/>
      <c r="X261" s="2"/>
      <c r="Y261" s="2"/>
      <c r="Z261" s="2"/>
      <c r="AA261" s="118"/>
      <c r="AB261" s="2"/>
      <c r="AC261" s="2"/>
      <c r="AD261" s="2"/>
      <c r="AE261" s="2"/>
      <c r="AF261" s="2"/>
      <c r="AG261" s="118"/>
    </row>
    <row r="262" spans="1:33" ht="15.75" customHeight="1" x14ac:dyDescent="0.25">
      <c r="A262" s="2"/>
      <c r="B262" s="2"/>
      <c r="C262" s="34"/>
      <c r="D262" s="34"/>
      <c r="E262" s="34"/>
      <c r="F262" s="34"/>
      <c r="G262" s="103"/>
      <c r="H262" s="34"/>
      <c r="I262" s="34"/>
      <c r="J262" s="34"/>
      <c r="K262" s="34"/>
      <c r="L262" s="103"/>
      <c r="M262" s="2"/>
      <c r="N262" s="2"/>
      <c r="O262" s="105"/>
      <c r="P262" s="2"/>
      <c r="Q262" s="105"/>
      <c r="R262" s="2"/>
      <c r="S262" s="2"/>
      <c r="T262" s="2"/>
      <c r="U262" s="2"/>
      <c r="V262" s="2"/>
      <c r="W262" s="2"/>
      <c r="X262" s="2"/>
      <c r="Y262" s="2"/>
      <c r="Z262" s="2"/>
      <c r="AA262" s="118"/>
      <c r="AB262" s="2"/>
      <c r="AC262" s="2"/>
      <c r="AD262" s="2"/>
      <c r="AE262" s="2"/>
      <c r="AF262" s="2"/>
      <c r="AG262" s="118"/>
    </row>
    <row r="263" spans="1:33" ht="15.75" customHeight="1" x14ac:dyDescent="0.25">
      <c r="A263" s="2"/>
      <c r="B263" s="2"/>
      <c r="C263" s="34"/>
      <c r="D263" s="34"/>
      <c r="E263" s="34"/>
      <c r="F263" s="34"/>
      <c r="G263" s="103"/>
      <c r="H263" s="34"/>
      <c r="I263" s="34"/>
      <c r="J263" s="34"/>
      <c r="K263" s="34"/>
      <c r="L263" s="103"/>
      <c r="M263" s="2"/>
      <c r="N263" s="2"/>
      <c r="O263" s="105"/>
      <c r="P263" s="2"/>
      <c r="Q263" s="105"/>
      <c r="R263" s="2"/>
      <c r="S263" s="2"/>
      <c r="T263" s="2"/>
      <c r="U263" s="2"/>
      <c r="V263" s="2"/>
      <c r="W263" s="2"/>
      <c r="X263" s="2"/>
      <c r="Y263" s="2"/>
      <c r="Z263" s="2"/>
      <c r="AA263" s="118"/>
      <c r="AB263" s="2"/>
      <c r="AC263" s="2"/>
      <c r="AD263" s="2"/>
      <c r="AE263" s="2"/>
      <c r="AF263" s="2"/>
      <c r="AG263" s="118"/>
    </row>
    <row r="264" spans="1:33" ht="15.75" customHeight="1" x14ac:dyDescent="0.25">
      <c r="A264" s="2"/>
      <c r="B264" s="2"/>
      <c r="C264" s="34"/>
      <c r="D264" s="34"/>
      <c r="E264" s="34"/>
      <c r="F264" s="34"/>
      <c r="G264" s="103"/>
      <c r="H264" s="34"/>
      <c r="I264" s="34"/>
      <c r="J264" s="34"/>
      <c r="K264" s="34"/>
      <c r="L264" s="103"/>
      <c r="M264" s="2"/>
      <c r="N264" s="2"/>
      <c r="O264" s="105"/>
      <c r="P264" s="2"/>
      <c r="Q264" s="105"/>
      <c r="R264" s="2"/>
      <c r="S264" s="2"/>
      <c r="T264" s="2"/>
      <c r="U264" s="2"/>
      <c r="V264" s="2"/>
      <c r="W264" s="2"/>
      <c r="X264" s="2"/>
      <c r="Y264" s="2"/>
      <c r="Z264" s="2"/>
      <c r="AA264" s="118"/>
      <c r="AB264" s="2"/>
      <c r="AC264" s="2"/>
      <c r="AD264" s="2"/>
      <c r="AE264" s="2"/>
      <c r="AF264" s="2"/>
      <c r="AG264" s="118"/>
    </row>
    <row r="265" spans="1:33" ht="15.75" customHeight="1" x14ac:dyDescent="0.25">
      <c r="A265" s="2"/>
      <c r="B265" s="2"/>
      <c r="C265" s="34"/>
      <c r="D265" s="34"/>
      <c r="E265" s="34"/>
      <c r="F265" s="34"/>
      <c r="G265" s="103"/>
      <c r="H265" s="34"/>
      <c r="I265" s="34"/>
      <c r="J265" s="34"/>
      <c r="K265" s="34"/>
      <c r="L265" s="103"/>
      <c r="M265" s="2"/>
      <c r="N265" s="2"/>
      <c r="O265" s="105"/>
      <c r="P265" s="2"/>
      <c r="Q265" s="105"/>
      <c r="R265" s="2"/>
      <c r="S265" s="2"/>
      <c r="T265" s="2"/>
      <c r="U265" s="2"/>
      <c r="V265" s="2"/>
      <c r="W265" s="2"/>
      <c r="X265" s="2"/>
      <c r="Y265" s="2"/>
      <c r="Z265" s="2"/>
      <c r="AA265" s="118"/>
      <c r="AB265" s="2"/>
      <c r="AC265" s="2"/>
      <c r="AD265" s="2"/>
      <c r="AE265" s="2"/>
      <c r="AF265" s="2"/>
      <c r="AG265" s="118"/>
    </row>
    <row r="266" spans="1:33" ht="15.75" customHeight="1" x14ac:dyDescent="0.25">
      <c r="A266" s="2"/>
      <c r="B266" s="2"/>
      <c r="C266" s="34"/>
      <c r="D266" s="34"/>
      <c r="E266" s="34"/>
      <c r="F266" s="34"/>
      <c r="G266" s="103"/>
      <c r="H266" s="34"/>
      <c r="I266" s="34"/>
      <c r="J266" s="34"/>
      <c r="K266" s="34"/>
      <c r="L266" s="103"/>
      <c r="M266" s="2"/>
      <c r="N266" s="2"/>
      <c r="O266" s="105"/>
      <c r="P266" s="2"/>
      <c r="Q266" s="105"/>
      <c r="R266" s="2"/>
      <c r="S266" s="2"/>
      <c r="T266" s="2"/>
      <c r="U266" s="2"/>
      <c r="V266" s="2"/>
      <c r="W266" s="2"/>
      <c r="X266" s="2"/>
      <c r="Y266" s="2"/>
      <c r="Z266" s="2"/>
      <c r="AA266" s="118"/>
      <c r="AB266" s="2"/>
      <c r="AC266" s="2"/>
      <c r="AD266" s="2"/>
      <c r="AE266" s="2"/>
      <c r="AF266" s="2"/>
      <c r="AG266" s="118"/>
    </row>
    <row r="267" spans="1:33" ht="15.75" customHeight="1" x14ac:dyDescent="0.25">
      <c r="A267" s="2"/>
      <c r="B267" s="2"/>
      <c r="C267" s="34"/>
      <c r="D267" s="34"/>
      <c r="E267" s="34"/>
      <c r="F267" s="34"/>
      <c r="G267" s="103"/>
      <c r="H267" s="34"/>
      <c r="I267" s="34"/>
      <c r="J267" s="34"/>
      <c r="K267" s="34"/>
      <c r="L267" s="103"/>
      <c r="M267" s="2"/>
      <c r="N267" s="2"/>
      <c r="O267" s="105"/>
      <c r="P267" s="2"/>
      <c r="Q267" s="105"/>
      <c r="R267" s="2"/>
      <c r="S267" s="2"/>
      <c r="T267" s="2"/>
      <c r="U267" s="2"/>
      <c r="V267" s="2"/>
      <c r="W267" s="2"/>
      <c r="X267" s="2"/>
      <c r="Y267" s="2"/>
      <c r="Z267" s="2"/>
      <c r="AA267" s="118"/>
      <c r="AB267" s="2"/>
      <c r="AC267" s="2"/>
      <c r="AD267" s="2"/>
      <c r="AE267" s="2"/>
      <c r="AF267" s="2"/>
      <c r="AG267" s="118"/>
    </row>
    <row r="268" spans="1:33" ht="15.75" customHeight="1" x14ac:dyDescent="0.25">
      <c r="A268" s="2"/>
      <c r="B268" s="2"/>
      <c r="C268" s="34"/>
      <c r="D268" s="34"/>
      <c r="E268" s="34"/>
      <c r="F268" s="34"/>
      <c r="G268" s="103"/>
      <c r="H268" s="34"/>
      <c r="I268" s="34"/>
      <c r="J268" s="34"/>
      <c r="K268" s="34"/>
      <c r="L268" s="103"/>
      <c r="M268" s="2"/>
      <c r="N268" s="2"/>
      <c r="O268" s="105"/>
      <c r="P268" s="2"/>
      <c r="Q268" s="105"/>
      <c r="R268" s="2"/>
      <c r="S268" s="2"/>
      <c r="T268" s="2"/>
      <c r="U268" s="2"/>
      <c r="V268" s="2"/>
      <c r="W268" s="2"/>
      <c r="X268" s="2"/>
      <c r="Y268" s="2"/>
      <c r="Z268" s="2"/>
      <c r="AA268" s="118"/>
      <c r="AB268" s="2"/>
      <c r="AC268" s="2"/>
      <c r="AD268" s="2"/>
      <c r="AE268" s="2"/>
      <c r="AF268" s="2"/>
      <c r="AG268" s="118"/>
    </row>
    <row r="269" spans="1:33" ht="15.75" customHeight="1" x14ac:dyDescent="0.25">
      <c r="A269" s="2"/>
      <c r="B269" s="2"/>
      <c r="C269" s="34"/>
      <c r="D269" s="34"/>
      <c r="E269" s="34"/>
      <c r="F269" s="34"/>
      <c r="G269" s="103"/>
      <c r="H269" s="34"/>
      <c r="I269" s="34"/>
      <c r="J269" s="34"/>
      <c r="K269" s="34"/>
      <c r="L269" s="103"/>
      <c r="M269" s="2"/>
      <c r="N269" s="2"/>
      <c r="O269" s="105"/>
      <c r="P269" s="2"/>
      <c r="Q269" s="105"/>
      <c r="R269" s="2"/>
      <c r="S269" s="2"/>
      <c r="T269" s="2"/>
      <c r="U269" s="2"/>
      <c r="V269" s="2"/>
      <c r="W269" s="2"/>
      <c r="X269" s="2"/>
      <c r="Y269" s="2"/>
      <c r="Z269" s="2"/>
      <c r="AA269" s="118"/>
      <c r="AB269" s="2"/>
      <c r="AC269" s="2"/>
      <c r="AD269" s="2"/>
      <c r="AE269" s="2"/>
      <c r="AF269" s="2"/>
      <c r="AG269" s="118"/>
    </row>
    <row r="270" spans="1:33" ht="15.75" customHeight="1" x14ac:dyDescent="0.25">
      <c r="A270" s="2"/>
      <c r="B270" s="2"/>
      <c r="C270" s="34"/>
      <c r="D270" s="34"/>
      <c r="E270" s="34"/>
      <c r="F270" s="34"/>
      <c r="G270" s="103"/>
      <c r="H270" s="34"/>
      <c r="I270" s="34"/>
      <c r="J270" s="34"/>
      <c r="K270" s="34"/>
      <c r="L270" s="103"/>
      <c r="M270" s="2"/>
      <c r="N270" s="2"/>
      <c r="O270" s="105"/>
      <c r="P270" s="2"/>
      <c r="Q270" s="105"/>
      <c r="R270" s="2"/>
      <c r="S270" s="2"/>
      <c r="T270" s="2"/>
      <c r="U270" s="2"/>
      <c r="V270" s="2"/>
      <c r="W270" s="2"/>
      <c r="X270" s="2"/>
      <c r="Y270" s="2"/>
      <c r="Z270" s="2"/>
      <c r="AA270" s="118"/>
      <c r="AB270" s="2"/>
      <c r="AC270" s="2"/>
      <c r="AD270" s="2"/>
      <c r="AE270" s="2"/>
      <c r="AF270" s="2"/>
      <c r="AG270" s="118"/>
    </row>
    <row r="271" spans="1:33" ht="15.75" customHeight="1" x14ac:dyDescent="0.25">
      <c r="A271" s="2"/>
      <c r="B271" s="2"/>
      <c r="C271" s="34"/>
      <c r="D271" s="34"/>
      <c r="E271" s="34"/>
      <c r="F271" s="34"/>
      <c r="G271" s="103"/>
      <c r="H271" s="34"/>
      <c r="I271" s="34"/>
      <c r="J271" s="34"/>
      <c r="K271" s="34"/>
      <c r="L271" s="103"/>
      <c r="M271" s="2"/>
      <c r="N271" s="2"/>
      <c r="O271" s="105"/>
      <c r="P271" s="2"/>
      <c r="Q271" s="105"/>
      <c r="R271" s="2"/>
      <c r="S271" s="2"/>
      <c r="T271" s="2"/>
      <c r="U271" s="2"/>
      <c r="V271" s="2"/>
      <c r="W271" s="2"/>
      <c r="X271" s="2"/>
      <c r="Y271" s="2"/>
      <c r="Z271" s="2"/>
      <c r="AA271" s="118"/>
      <c r="AB271" s="2"/>
      <c r="AC271" s="2"/>
      <c r="AD271" s="2"/>
      <c r="AE271" s="2"/>
      <c r="AF271" s="2"/>
      <c r="AG271" s="118"/>
    </row>
    <row r="272" spans="1:33" ht="15.75" customHeight="1" x14ac:dyDescent="0.25">
      <c r="A272" s="2"/>
      <c r="B272" s="2"/>
      <c r="C272" s="34"/>
      <c r="D272" s="34"/>
      <c r="E272" s="34"/>
      <c r="F272" s="34"/>
      <c r="G272" s="103"/>
      <c r="H272" s="34"/>
      <c r="I272" s="34"/>
      <c r="J272" s="34"/>
      <c r="K272" s="34"/>
      <c r="L272" s="103"/>
      <c r="M272" s="2"/>
      <c r="N272" s="2"/>
      <c r="O272" s="105"/>
      <c r="P272" s="2"/>
      <c r="Q272" s="105"/>
      <c r="R272" s="2"/>
      <c r="S272" s="2"/>
      <c r="T272" s="2"/>
      <c r="U272" s="2"/>
      <c r="V272" s="2"/>
      <c r="W272" s="2"/>
      <c r="X272" s="2"/>
      <c r="Y272" s="2"/>
      <c r="Z272" s="2"/>
      <c r="AA272" s="118"/>
      <c r="AB272" s="2"/>
      <c r="AC272" s="2"/>
      <c r="AD272" s="2"/>
      <c r="AE272" s="2"/>
      <c r="AF272" s="2"/>
      <c r="AG272" s="118"/>
    </row>
    <row r="273" spans="1:33" ht="15.75" customHeight="1" x14ac:dyDescent="0.25">
      <c r="A273" s="2"/>
      <c r="B273" s="2"/>
      <c r="C273" s="34"/>
      <c r="D273" s="34"/>
      <c r="E273" s="34"/>
      <c r="F273" s="34"/>
      <c r="G273" s="103"/>
      <c r="H273" s="34"/>
      <c r="I273" s="34"/>
      <c r="J273" s="34"/>
      <c r="K273" s="34"/>
      <c r="L273" s="103"/>
      <c r="M273" s="2"/>
      <c r="N273" s="2"/>
      <c r="O273" s="105"/>
      <c r="P273" s="2"/>
      <c r="Q273" s="105"/>
      <c r="R273" s="2"/>
      <c r="S273" s="2"/>
      <c r="T273" s="2"/>
      <c r="U273" s="2"/>
      <c r="V273" s="2"/>
      <c r="W273" s="2"/>
      <c r="X273" s="2"/>
      <c r="Y273" s="2"/>
      <c r="Z273" s="2"/>
      <c r="AA273" s="118"/>
      <c r="AB273" s="2"/>
      <c r="AC273" s="2"/>
      <c r="AD273" s="2"/>
      <c r="AE273" s="2"/>
      <c r="AF273" s="2"/>
      <c r="AG273" s="118"/>
    </row>
    <row r="274" spans="1:33" ht="15.75" customHeight="1" x14ac:dyDescent="0.25">
      <c r="A274" s="2"/>
      <c r="B274" s="2"/>
      <c r="C274" s="34"/>
      <c r="D274" s="34"/>
      <c r="E274" s="34"/>
      <c r="F274" s="34"/>
      <c r="G274" s="103"/>
      <c r="H274" s="34"/>
      <c r="I274" s="34"/>
      <c r="J274" s="34"/>
      <c r="K274" s="34"/>
      <c r="L274" s="103"/>
      <c r="M274" s="2"/>
      <c r="N274" s="2"/>
      <c r="O274" s="105"/>
      <c r="P274" s="2"/>
      <c r="Q274" s="105"/>
      <c r="R274" s="2"/>
      <c r="S274" s="2"/>
      <c r="T274" s="2"/>
      <c r="U274" s="2"/>
      <c r="V274" s="2"/>
      <c r="W274" s="2"/>
      <c r="X274" s="2"/>
      <c r="Y274" s="2"/>
      <c r="Z274" s="2"/>
      <c r="AA274" s="118"/>
      <c r="AB274" s="2"/>
      <c r="AC274" s="2"/>
      <c r="AD274" s="2"/>
      <c r="AE274" s="2"/>
      <c r="AF274" s="2"/>
      <c r="AG274" s="118"/>
    </row>
    <row r="275" spans="1:33" ht="15.75" customHeight="1" x14ac:dyDescent="0.25">
      <c r="A275" s="2"/>
      <c r="B275" s="2"/>
      <c r="C275" s="34"/>
      <c r="D275" s="34"/>
      <c r="E275" s="34"/>
      <c r="F275" s="34"/>
      <c r="G275" s="103"/>
      <c r="H275" s="34"/>
      <c r="I275" s="34"/>
      <c r="J275" s="34"/>
      <c r="K275" s="34"/>
      <c r="L275" s="103"/>
      <c r="M275" s="2"/>
      <c r="N275" s="2"/>
      <c r="O275" s="105"/>
      <c r="P275" s="2"/>
      <c r="Q275" s="105"/>
      <c r="R275" s="2"/>
      <c r="S275" s="2"/>
      <c r="T275" s="2"/>
      <c r="U275" s="2"/>
      <c r="V275" s="2"/>
      <c r="W275" s="2"/>
      <c r="X275" s="2"/>
      <c r="Y275" s="2"/>
      <c r="Z275" s="2"/>
      <c r="AA275" s="118"/>
      <c r="AB275" s="2"/>
      <c r="AC275" s="2"/>
      <c r="AD275" s="2"/>
      <c r="AE275" s="2"/>
      <c r="AF275" s="2"/>
      <c r="AG275" s="118"/>
    </row>
    <row r="276" spans="1:33" ht="15.75" customHeight="1" x14ac:dyDescent="0.25">
      <c r="A276" s="2"/>
      <c r="B276" s="2"/>
      <c r="C276" s="34"/>
      <c r="D276" s="34"/>
      <c r="E276" s="34"/>
      <c r="F276" s="34"/>
      <c r="G276" s="103"/>
      <c r="H276" s="34"/>
      <c r="I276" s="34"/>
      <c r="J276" s="34"/>
      <c r="K276" s="34"/>
      <c r="L276" s="103"/>
      <c r="M276" s="2"/>
      <c r="N276" s="2"/>
      <c r="O276" s="105"/>
      <c r="P276" s="2"/>
      <c r="Q276" s="105"/>
      <c r="R276" s="2"/>
      <c r="S276" s="2"/>
      <c r="T276" s="2"/>
      <c r="U276" s="2"/>
      <c r="V276" s="2"/>
      <c r="W276" s="2"/>
      <c r="X276" s="2"/>
      <c r="Y276" s="2"/>
      <c r="Z276" s="2"/>
      <c r="AA276" s="2"/>
      <c r="AB276" s="2"/>
      <c r="AC276" s="2"/>
      <c r="AD276" s="2"/>
      <c r="AE276" s="2"/>
      <c r="AF276" s="2"/>
      <c r="AG276" s="2"/>
    </row>
    <row r="277" spans="1:33" ht="15.75" customHeight="1" x14ac:dyDescent="0.25">
      <c r="A277" s="2"/>
      <c r="B277" s="2"/>
      <c r="C277" s="34"/>
      <c r="D277" s="34"/>
      <c r="E277" s="34"/>
      <c r="F277" s="34"/>
      <c r="G277" s="103"/>
      <c r="H277" s="34"/>
      <c r="I277" s="34"/>
      <c r="J277" s="34"/>
      <c r="K277" s="34"/>
      <c r="L277" s="103"/>
      <c r="M277" s="2"/>
      <c r="N277" s="2"/>
      <c r="O277" s="105"/>
      <c r="P277" s="2"/>
      <c r="Q277" s="105"/>
      <c r="R277" s="2"/>
      <c r="S277" s="2"/>
      <c r="T277" s="2"/>
      <c r="U277" s="2"/>
      <c r="V277" s="2"/>
      <c r="W277" s="2"/>
      <c r="X277" s="2"/>
      <c r="Y277" s="2"/>
      <c r="Z277" s="2"/>
      <c r="AA277" s="2"/>
      <c r="AB277" s="2"/>
      <c r="AC277" s="2"/>
      <c r="AD277" s="2"/>
      <c r="AE277" s="2"/>
      <c r="AF277" s="2"/>
      <c r="AG277" s="2"/>
    </row>
    <row r="278" spans="1:33" ht="15.75" customHeight="1" x14ac:dyDescent="0.25">
      <c r="A278" s="2"/>
      <c r="B278" s="2"/>
      <c r="C278" s="34"/>
      <c r="D278" s="34"/>
      <c r="E278" s="34"/>
      <c r="F278" s="34"/>
      <c r="G278" s="103"/>
      <c r="H278" s="34"/>
      <c r="I278" s="34"/>
      <c r="J278" s="34"/>
      <c r="K278" s="34"/>
      <c r="L278" s="103"/>
      <c r="M278" s="2"/>
      <c r="N278" s="2"/>
      <c r="O278" s="105"/>
      <c r="P278" s="2"/>
      <c r="Q278" s="105"/>
      <c r="R278" s="2"/>
      <c r="S278" s="2"/>
      <c r="T278" s="2"/>
      <c r="U278" s="2"/>
      <c r="V278" s="2"/>
      <c r="W278" s="2"/>
      <c r="X278" s="2"/>
      <c r="Y278" s="2"/>
      <c r="Z278" s="2"/>
      <c r="AA278" s="2"/>
      <c r="AB278" s="2"/>
      <c r="AC278" s="2"/>
      <c r="AD278" s="2"/>
      <c r="AE278" s="2"/>
      <c r="AF278" s="2"/>
      <c r="AG278" s="2"/>
    </row>
    <row r="279" spans="1:33" ht="15.75" customHeight="1" x14ac:dyDescent="0.25">
      <c r="A279" s="2"/>
      <c r="B279" s="2"/>
      <c r="C279" s="34"/>
      <c r="D279" s="34"/>
      <c r="E279" s="34"/>
      <c r="F279" s="34"/>
      <c r="G279" s="103"/>
      <c r="H279" s="34"/>
      <c r="I279" s="34"/>
      <c r="J279" s="34"/>
      <c r="K279" s="34"/>
      <c r="L279" s="103"/>
      <c r="M279" s="2"/>
      <c r="N279" s="2"/>
      <c r="O279" s="105"/>
      <c r="P279" s="2"/>
      <c r="Q279" s="105"/>
      <c r="R279" s="2"/>
      <c r="S279" s="2"/>
      <c r="T279" s="2"/>
      <c r="U279" s="2"/>
      <c r="V279" s="2"/>
      <c r="W279" s="2"/>
      <c r="X279" s="2"/>
      <c r="Y279" s="2"/>
      <c r="Z279" s="2"/>
      <c r="AA279" s="2"/>
      <c r="AB279" s="2"/>
      <c r="AC279" s="2"/>
      <c r="AD279" s="2"/>
      <c r="AE279" s="2"/>
      <c r="AF279" s="2"/>
      <c r="AG279" s="2"/>
    </row>
    <row r="280" spans="1:33" ht="15.75" customHeight="1" x14ac:dyDescent="0.25">
      <c r="A280" s="2"/>
      <c r="B280" s="2"/>
      <c r="C280" s="34"/>
      <c r="D280" s="34"/>
      <c r="E280" s="34"/>
      <c r="F280" s="34"/>
      <c r="G280" s="103"/>
      <c r="H280" s="34"/>
      <c r="I280" s="34"/>
      <c r="J280" s="34"/>
      <c r="K280" s="34"/>
      <c r="L280" s="103"/>
      <c r="M280" s="2"/>
      <c r="N280" s="2"/>
      <c r="O280" s="105"/>
      <c r="P280" s="2"/>
      <c r="Q280" s="105"/>
      <c r="R280" s="2"/>
      <c r="S280" s="2"/>
      <c r="T280" s="2"/>
      <c r="U280" s="2"/>
      <c r="V280" s="2"/>
      <c r="W280" s="2"/>
      <c r="X280" s="2"/>
      <c r="Y280" s="2"/>
      <c r="Z280" s="2"/>
      <c r="AA280" s="2"/>
      <c r="AB280" s="2"/>
      <c r="AC280" s="2"/>
      <c r="AD280" s="2"/>
      <c r="AE280" s="2"/>
      <c r="AF280" s="2"/>
      <c r="AG280" s="2"/>
    </row>
    <row r="281" spans="1:33" ht="15.75" customHeight="1" x14ac:dyDescent="0.25">
      <c r="A281" s="2"/>
      <c r="B281" s="2"/>
      <c r="C281" s="34"/>
      <c r="D281" s="34"/>
      <c r="E281" s="34"/>
      <c r="F281" s="34"/>
      <c r="G281" s="103"/>
      <c r="H281" s="34"/>
      <c r="I281" s="34"/>
      <c r="J281" s="34"/>
      <c r="K281" s="34"/>
      <c r="L281" s="103"/>
      <c r="M281" s="2"/>
      <c r="N281" s="2"/>
      <c r="O281" s="105"/>
      <c r="P281" s="2"/>
      <c r="Q281" s="105"/>
      <c r="R281" s="2"/>
      <c r="S281" s="2"/>
      <c r="T281" s="2"/>
      <c r="U281" s="2"/>
      <c r="V281" s="2"/>
      <c r="W281" s="2"/>
      <c r="X281" s="2"/>
      <c r="Y281" s="2"/>
      <c r="Z281" s="2"/>
      <c r="AA281" s="2"/>
      <c r="AB281" s="2"/>
      <c r="AC281" s="2"/>
      <c r="AD281" s="2"/>
      <c r="AE281" s="2"/>
      <c r="AF281" s="2"/>
      <c r="AG281" s="2"/>
    </row>
    <row r="282" spans="1:33" ht="15.75" customHeight="1" x14ac:dyDescent="0.25">
      <c r="A282" s="2"/>
      <c r="B282" s="2"/>
      <c r="C282" s="34"/>
      <c r="D282" s="34"/>
      <c r="E282" s="34"/>
      <c r="F282" s="34"/>
      <c r="G282" s="103"/>
      <c r="H282" s="34"/>
      <c r="I282" s="34"/>
      <c r="J282" s="34"/>
      <c r="K282" s="34"/>
      <c r="L282" s="103"/>
      <c r="M282" s="2"/>
      <c r="N282" s="2"/>
      <c r="O282" s="105"/>
      <c r="P282" s="2"/>
      <c r="Q282" s="105"/>
      <c r="R282" s="2"/>
      <c r="S282" s="2"/>
      <c r="T282" s="2"/>
      <c r="U282" s="2"/>
      <c r="V282" s="2"/>
      <c r="W282" s="2"/>
      <c r="X282" s="2"/>
      <c r="Y282" s="2"/>
      <c r="Z282" s="2"/>
      <c r="AA282" s="2"/>
      <c r="AB282" s="2"/>
      <c r="AC282" s="2"/>
      <c r="AD282" s="2"/>
      <c r="AE282" s="2"/>
      <c r="AF282" s="2"/>
      <c r="AG282" s="2"/>
    </row>
    <row r="283" spans="1:33" ht="15.75" customHeight="1" x14ac:dyDescent="0.25">
      <c r="A283" s="2"/>
      <c r="B283" s="2"/>
      <c r="C283" s="34"/>
      <c r="D283" s="34"/>
      <c r="E283" s="34"/>
      <c r="F283" s="34"/>
      <c r="G283" s="103"/>
      <c r="H283" s="34"/>
      <c r="I283" s="34"/>
      <c r="J283" s="34"/>
      <c r="K283" s="34"/>
      <c r="L283" s="103"/>
      <c r="M283" s="2"/>
      <c r="N283" s="2"/>
      <c r="O283" s="105"/>
      <c r="P283" s="2"/>
      <c r="Q283" s="105"/>
      <c r="R283" s="2"/>
      <c r="S283" s="2"/>
      <c r="T283" s="2"/>
      <c r="U283" s="2"/>
      <c r="V283" s="2"/>
      <c r="W283" s="2"/>
      <c r="X283" s="2"/>
      <c r="Y283" s="2"/>
      <c r="Z283" s="2"/>
      <c r="AA283" s="2"/>
      <c r="AB283" s="2"/>
      <c r="AC283" s="2"/>
      <c r="AD283" s="2"/>
      <c r="AE283" s="2"/>
      <c r="AF283" s="2"/>
      <c r="AG283" s="2"/>
    </row>
    <row r="284" spans="1:33" ht="15.75" customHeight="1" x14ac:dyDescent="0.25">
      <c r="A284" s="2"/>
      <c r="B284" s="2"/>
      <c r="C284" s="34"/>
      <c r="D284" s="34"/>
      <c r="E284" s="34"/>
      <c r="F284" s="34"/>
      <c r="G284" s="103"/>
      <c r="H284" s="34"/>
      <c r="I284" s="34"/>
      <c r="J284" s="34"/>
      <c r="K284" s="34"/>
      <c r="L284" s="103"/>
      <c r="M284" s="2"/>
      <c r="N284" s="2"/>
      <c r="O284" s="105"/>
      <c r="P284" s="2"/>
      <c r="Q284" s="105"/>
      <c r="R284" s="2"/>
      <c r="S284" s="2"/>
      <c r="T284" s="2"/>
      <c r="U284" s="2"/>
      <c r="V284" s="2"/>
      <c r="W284" s="2"/>
      <c r="X284" s="2"/>
      <c r="Y284" s="2"/>
      <c r="Z284" s="2"/>
      <c r="AA284" s="2"/>
      <c r="AB284" s="2"/>
      <c r="AC284" s="2"/>
      <c r="AD284" s="2"/>
      <c r="AE284" s="2"/>
      <c r="AF284" s="2"/>
      <c r="AG284" s="2"/>
    </row>
    <row r="285" spans="1:33" ht="15.75" customHeight="1" x14ac:dyDescent="0.25">
      <c r="A285" s="2"/>
      <c r="B285" s="2"/>
      <c r="C285" s="34"/>
      <c r="D285" s="34"/>
      <c r="E285" s="34"/>
      <c r="F285" s="34"/>
      <c r="G285" s="103"/>
      <c r="H285" s="34"/>
      <c r="I285" s="34"/>
      <c r="J285" s="34"/>
      <c r="K285" s="34"/>
      <c r="L285" s="103"/>
      <c r="M285" s="2"/>
      <c r="N285" s="2"/>
      <c r="O285" s="105"/>
      <c r="P285" s="2"/>
      <c r="Q285" s="105"/>
      <c r="R285" s="2"/>
      <c r="S285" s="2"/>
      <c r="T285" s="2"/>
      <c r="U285" s="2"/>
      <c r="V285" s="2"/>
      <c r="W285" s="2"/>
      <c r="X285" s="2"/>
      <c r="Y285" s="2"/>
      <c r="Z285" s="2"/>
      <c r="AA285" s="2"/>
      <c r="AB285" s="2"/>
      <c r="AC285" s="2"/>
      <c r="AD285" s="2"/>
      <c r="AE285" s="2"/>
      <c r="AF285" s="2"/>
      <c r="AG285" s="2"/>
    </row>
    <row r="286" spans="1:33" ht="15.75" customHeight="1" x14ac:dyDescent="0.25">
      <c r="A286" s="2"/>
      <c r="B286" s="2"/>
      <c r="C286" s="34"/>
      <c r="D286" s="34"/>
      <c r="E286" s="34"/>
      <c r="F286" s="34"/>
      <c r="G286" s="103"/>
      <c r="H286" s="34"/>
      <c r="I286" s="34"/>
      <c r="J286" s="34"/>
      <c r="K286" s="34"/>
      <c r="L286" s="103"/>
      <c r="M286" s="2"/>
      <c r="N286" s="2"/>
      <c r="O286" s="105"/>
      <c r="P286" s="2"/>
      <c r="Q286" s="105"/>
      <c r="R286" s="2"/>
      <c r="S286" s="2"/>
      <c r="T286" s="2"/>
      <c r="U286" s="2"/>
      <c r="V286" s="2"/>
      <c r="W286" s="2"/>
      <c r="X286" s="2"/>
      <c r="Y286" s="2"/>
      <c r="Z286" s="2"/>
      <c r="AA286" s="2"/>
      <c r="AB286" s="2"/>
      <c r="AC286" s="2"/>
      <c r="AD286" s="2"/>
      <c r="AE286" s="2"/>
      <c r="AF286" s="2"/>
      <c r="AG286" s="2"/>
    </row>
    <row r="287" spans="1:33" ht="15.75" customHeight="1" x14ac:dyDescent="0.25">
      <c r="A287" s="2"/>
      <c r="B287" s="2"/>
      <c r="C287" s="34"/>
      <c r="D287" s="34"/>
      <c r="E287" s="34"/>
      <c r="F287" s="34"/>
      <c r="G287" s="103"/>
      <c r="H287" s="34"/>
      <c r="I287" s="34"/>
      <c r="J287" s="34"/>
      <c r="K287" s="34"/>
      <c r="L287" s="103"/>
      <c r="M287" s="2"/>
      <c r="N287" s="2"/>
      <c r="O287" s="105"/>
      <c r="P287" s="2"/>
      <c r="Q287" s="105"/>
      <c r="R287" s="2"/>
      <c r="S287" s="2"/>
      <c r="T287" s="2"/>
      <c r="U287" s="2"/>
      <c r="V287" s="2"/>
      <c r="W287" s="2"/>
      <c r="X287" s="2"/>
      <c r="Y287" s="2"/>
      <c r="Z287" s="2"/>
      <c r="AA287" s="2"/>
      <c r="AB287" s="2"/>
      <c r="AC287" s="2"/>
      <c r="AD287" s="2"/>
      <c r="AE287" s="2"/>
      <c r="AF287" s="2"/>
      <c r="AG287" s="2"/>
    </row>
    <row r="288" spans="1:33" ht="15.75" customHeight="1" x14ac:dyDescent="0.25">
      <c r="A288" s="2"/>
      <c r="B288" s="2"/>
      <c r="C288" s="34"/>
      <c r="D288" s="34"/>
      <c r="E288" s="34"/>
      <c r="F288" s="34"/>
      <c r="G288" s="103"/>
      <c r="H288" s="34"/>
      <c r="I288" s="34"/>
      <c r="J288" s="34"/>
      <c r="K288" s="34"/>
      <c r="L288" s="103"/>
      <c r="M288" s="2"/>
      <c r="N288" s="2"/>
      <c r="O288" s="105"/>
      <c r="P288" s="2"/>
      <c r="Q288" s="105"/>
      <c r="R288" s="2"/>
      <c r="S288" s="2"/>
      <c r="T288" s="2"/>
      <c r="U288" s="2"/>
      <c r="V288" s="2"/>
      <c r="W288" s="2"/>
      <c r="X288" s="2"/>
      <c r="Y288" s="2"/>
      <c r="Z288" s="2"/>
      <c r="AA288" s="2"/>
      <c r="AB288" s="2"/>
      <c r="AC288" s="2"/>
      <c r="AD288" s="2"/>
      <c r="AE288" s="2"/>
      <c r="AF288" s="2"/>
      <c r="AG288" s="2"/>
    </row>
    <row r="289" spans="1:33" ht="15.75" customHeight="1" x14ac:dyDescent="0.25">
      <c r="A289" s="2"/>
      <c r="B289" s="2"/>
      <c r="C289" s="34"/>
      <c r="D289" s="34"/>
      <c r="E289" s="34"/>
      <c r="F289" s="34"/>
      <c r="G289" s="103"/>
      <c r="H289" s="34"/>
      <c r="I289" s="34"/>
      <c r="J289" s="34"/>
      <c r="K289" s="34"/>
      <c r="L289" s="103"/>
      <c r="M289" s="2"/>
      <c r="N289" s="2"/>
      <c r="O289" s="105"/>
      <c r="P289" s="2"/>
      <c r="Q289" s="105"/>
      <c r="R289" s="2"/>
      <c r="S289" s="2"/>
      <c r="T289" s="2"/>
      <c r="U289" s="2"/>
      <c r="V289" s="2"/>
      <c r="W289" s="2"/>
      <c r="X289" s="2"/>
      <c r="Y289" s="2"/>
      <c r="Z289" s="2"/>
      <c r="AA289" s="2"/>
      <c r="AB289" s="2"/>
      <c r="AC289" s="2"/>
      <c r="AD289" s="2"/>
      <c r="AE289" s="2"/>
      <c r="AF289" s="2"/>
      <c r="AG289" s="2"/>
    </row>
    <row r="290" spans="1:33" ht="15.75" customHeight="1" x14ac:dyDescent="0.25">
      <c r="A290" s="2"/>
      <c r="B290" s="2"/>
      <c r="C290" s="34"/>
      <c r="D290" s="34"/>
      <c r="E290" s="34"/>
      <c r="F290" s="34"/>
      <c r="G290" s="103"/>
      <c r="H290" s="34"/>
      <c r="I290" s="34"/>
      <c r="J290" s="34"/>
      <c r="K290" s="34"/>
      <c r="L290" s="103"/>
      <c r="M290" s="2"/>
      <c r="N290" s="2"/>
      <c r="O290" s="105"/>
      <c r="P290" s="2"/>
      <c r="Q290" s="105"/>
      <c r="R290" s="2"/>
      <c r="S290" s="2"/>
      <c r="T290" s="2"/>
      <c r="U290" s="2"/>
      <c r="V290" s="2"/>
      <c r="W290" s="2"/>
      <c r="X290" s="2"/>
      <c r="Y290" s="2"/>
      <c r="Z290" s="2"/>
      <c r="AA290" s="2"/>
      <c r="AB290" s="2"/>
      <c r="AC290" s="2"/>
      <c r="AD290" s="2"/>
      <c r="AE290" s="2"/>
      <c r="AF290" s="2"/>
      <c r="AG290" s="2"/>
    </row>
    <row r="291" spans="1:33" ht="15.75" customHeight="1" x14ac:dyDescent="0.25">
      <c r="A291" s="2"/>
      <c r="B291" s="2"/>
      <c r="C291" s="34"/>
      <c r="D291" s="34"/>
      <c r="E291" s="34"/>
      <c r="F291" s="34"/>
      <c r="G291" s="103"/>
      <c r="H291" s="34"/>
      <c r="I291" s="34"/>
      <c r="J291" s="34"/>
      <c r="K291" s="34"/>
      <c r="L291" s="103"/>
      <c r="M291" s="2"/>
      <c r="N291" s="2"/>
      <c r="O291" s="105"/>
      <c r="P291" s="2"/>
      <c r="Q291" s="105"/>
      <c r="R291" s="2"/>
      <c r="S291" s="2"/>
      <c r="T291" s="2"/>
      <c r="U291" s="2"/>
      <c r="V291" s="2"/>
      <c r="W291" s="2"/>
      <c r="X291" s="2"/>
      <c r="Y291" s="2"/>
      <c r="Z291" s="2"/>
      <c r="AA291" s="2"/>
      <c r="AB291" s="2"/>
      <c r="AC291" s="2"/>
      <c r="AD291" s="2"/>
      <c r="AE291" s="2"/>
      <c r="AF291" s="2"/>
      <c r="AG291" s="2"/>
    </row>
    <row r="292" spans="1:33" ht="15.75" customHeight="1" x14ac:dyDescent="0.25">
      <c r="A292" s="2"/>
      <c r="B292" s="2"/>
      <c r="C292" s="34"/>
      <c r="D292" s="34"/>
      <c r="E292" s="34"/>
      <c r="F292" s="34"/>
      <c r="G292" s="103"/>
      <c r="H292" s="34"/>
      <c r="I292" s="34"/>
      <c r="J292" s="34"/>
      <c r="K292" s="34"/>
      <c r="L292" s="103"/>
      <c r="M292" s="2"/>
      <c r="N292" s="2"/>
      <c r="O292" s="105"/>
      <c r="P292" s="2"/>
      <c r="Q292" s="105"/>
      <c r="R292" s="2"/>
      <c r="S292" s="2"/>
      <c r="T292" s="2"/>
      <c r="U292" s="2"/>
      <c r="V292" s="2"/>
      <c r="W292" s="2"/>
      <c r="X292" s="2"/>
      <c r="Y292" s="2"/>
      <c r="Z292" s="2"/>
      <c r="AA292" s="2"/>
      <c r="AB292" s="2"/>
      <c r="AC292" s="2"/>
      <c r="AD292" s="2"/>
      <c r="AE292" s="2"/>
      <c r="AF292" s="2"/>
      <c r="AG292" s="2"/>
    </row>
    <row r="293" spans="1:33" ht="15.75" customHeight="1" x14ac:dyDescent="0.25">
      <c r="A293" s="2"/>
      <c r="B293" s="2"/>
      <c r="C293" s="34"/>
      <c r="D293" s="34"/>
      <c r="E293" s="34"/>
      <c r="F293" s="34"/>
      <c r="G293" s="103"/>
      <c r="H293" s="34"/>
      <c r="I293" s="34"/>
      <c r="J293" s="34"/>
      <c r="K293" s="34"/>
      <c r="L293" s="103"/>
      <c r="M293" s="2"/>
      <c r="N293" s="2"/>
      <c r="O293" s="105"/>
      <c r="P293" s="2"/>
      <c r="Q293" s="105"/>
      <c r="R293" s="2"/>
      <c r="S293" s="2"/>
      <c r="T293" s="2"/>
      <c r="U293" s="2"/>
      <c r="V293" s="2"/>
      <c r="W293" s="2"/>
      <c r="X293" s="2"/>
      <c r="Y293" s="2"/>
      <c r="Z293" s="2"/>
      <c r="AA293" s="2"/>
      <c r="AB293" s="2"/>
      <c r="AC293" s="2"/>
      <c r="AD293" s="2"/>
      <c r="AE293" s="2"/>
      <c r="AF293" s="2"/>
      <c r="AG293" s="2"/>
    </row>
    <row r="294" spans="1:33" ht="15.75" customHeight="1" x14ac:dyDescent="0.25">
      <c r="A294" s="2"/>
      <c r="B294" s="2"/>
      <c r="C294" s="34"/>
      <c r="D294" s="34"/>
      <c r="E294" s="34"/>
      <c r="F294" s="34"/>
      <c r="G294" s="103"/>
      <c r="H294" s="34"/>
      <c r="I294" s="34"/>
      <c r="J294" s="34"/>
      <c r="K294" s="34"/>
      <c r="L294" s="103"/>
      <c r="M294" s="2"/>
      <c r="N294" s="2"/>
      <c r="O294" s="105"/>
      <c r="P294" s="2"/>
      <c r="Q294" s="105"/>
      <c r="R294" s="2"/>
      <c r="S294" s="2"/>
      <c r="T294" s="2"/>
      <c r="U294" s="2"/>
      <c r="V294" s="2"/>
      <c r="W294" s="2"/>
      <c r="X294" s="2"/>
      <c r="Y294" s="2"/>
      <c r="Z294" s="2"/>
      <c r="AA294" s="2"/>
      <c r="AB294" s="2"/>
      <c r="AC294" s="2"/>
      <c r="AD294" s="2"/>
      <c r="AE294" s="2"/>
      <c r="AF294" s="2"/>
      <c r="AG294" s="2"/>
    </row>
    <row r="295" spans="1:33" ht="15.75" customHeight="1" x14ac:dyDescent="0.25">
      <c r="A295" s="2"/>
      <c r="B295" s="2"/>
      <c r="C295" s="34"/>
      <c r="D295" s="34"/>
      <c r="E295" s="34"/>
      <c r="F295" s="34"/>
      <c r="G295" s="103"/>
      <c r="H295" s="34"/>
      <c r="I295" s="34"/>
      <c r="J295" s="34"/>
      <c r="K295" s="34"/>
      <c r="L295" s="103"/>
      <c r="M295" s="2"/>
      <c r="N295" s="2"/>
      <c r="O295" s="105"/>
      <c r="P295" s="2"/>
      <c r="Q295" s="105"/>
      <c r="R295" s="2"/>
      <c r="S295" s="2"/>
      <c r="T295" s="2"/>
      <c r="U295" s="2"/>
      <c r="V295" s="2"/>
      <c r="W295" s="2"/>
      <c r="X295" s="2"/>
      <c r="Y295" s="2"/>
      <c r="Z295" s="2"/>
      <c r="AA295" s="2"/>
      <c r="AB295" s="2"/>
      <c r="AC295" s="2"/>
      <c r="AD295" s="2"/>
      <c r="AE295" s="2"/>
      <c r="AF295" s="2"/>
      <c r="AG295" s="2"/>
    </row>
    <row r="296" spans="1:33" ht="15.75" customHeight="1" x14ac:dyDescent="0.25">
      <c r="A296" s="2"/>
      <c r="B296" s="2"/>
      <c r="C296" s="34"/>
      <c r="D296" s="34"/>
      <c r="E296" s="34"/>
      <c r="F296" s="34"/>
      <c r="G296" s="103"/>
      <c r="H296" s="34"/>
      <c r="I296" s="34"/>
      <c r="J296" s="34"/>
      <c r="K296" s="34"/>
      <c r="L296" s="103"/>
      <c r="M296" s="2"/>
      <c r="N296" s="2"/>
      <c r="O296" s="105"/>
      <c r="P296" s="2"/>
      <c r="Q296" s="105"/>
      <c r="R296" s="2"/>
      <c r="S296" s="2"/>
      <c r="T296" s="2"/>
      <c r="U296" s="2"/>
      <c r="V296" s="2"/>
      <c r="W296" s="2"/>
      <c r="X296" s="2"/>
      <c r="Y296" s="2"/>
      <c r="Z296" s="2"/>
      <c r="AA296" s="2"/>
      <c r="AB296" s="2"/>
      <c r="AC296" s="2"/>
      <c r="AD296" s="2"/>
      <c r="AE296" s="2"/>
      <c r="AF296" s="2"/>
      <c r="AG296" s="2"/>
    </row>
    <row r="297" spans="1:33" ht="15.75" customHeight="1" x14ac:dyDescent="0.25">
      <c r="A297" s="2"/>
      <c r="B297" s="2"/>
      <c r="C297" s="34"/>
      <c r="D297" s="34"/>
      <c r="E297" s="34"/>
      <c r="F297" s="34"/>
      <c r="G297" s="103"/>
      <c r="H297" s="34"/>
      <c r="I297" s="34"/>
      <c r="J297" s="34"/>
      <c r="K297" s="34"/>
      <c r="L297" s="103"/>
      <c r="M297" s="2"/>
      <c r="N297" s="2"/>
      <c r="O297" s="105"/>
      <c r="P297" s="2"/>
      <c r="Q297" s="105"/>
      <c r="R297" s="2"/>
      <c r="S297" s="2"/>
      <c r="T297" s="2"/>
      <c r="U297" s="2"/>
      <c r="V297" s="2"/>
      <c r="W297" s="2"/>
      <c r="X297" s="2"/>
      <c r="Y297" s="2"/>
      <c r="Z297" s="2"/>
      <c r="AA297" s="2"/>
      <c r="AB297" s="2"/>
      <c r="AC297" s="2"/>
      <c r="AD297" s="2"/>
      <c r="AE297" s="2"/>
      <c r="AF297" s="2"/>
      <c r="AG297" s="2"/>
    </row>
    <row r="298" spans="1:33" ht="15.75" customHeight="1" x14ac:dyDescent="0.25">
      <c r="A298" s="2"/>
      <c r="B298" s="2"/>
      <c r="C298" s="34"/>
      <c r="D298" s="34"/>
      <c r="E298" s="34"/>
      <c r="F298" s="34"/>
      <c r="G298" s="103"/>
      <c r="H298" s="34"/>
      <c r="I298" s="34"/>
      <c r="J298" s="34"/>
      <c r="K298" s="34"/>
      <c r="L298" s="103"/>
      <c r="M298" s="2"/>
      <c r="N298" s="2"/>
      <c r="O298" s="105"/>
      <c r="P298" s="2"/>
      <c r="Q298" s="105"/>
      <c r="R298" s="2"/>
      <c r="S298" s="2"/>
      <c r="T298" s="2"/>
      <c r="U298" s="2"/>
      <c r="V298" s="2"/>
      <c r="W298" s="2"/>
      <c r="X298" s="2"/>
      <c r="Y298" s="2"/>
      <c r="Z298" s="2"/>
      <c r="AA298" s="2"/>
      <c r="AB298" s="2"/>
      <c r="AC298" s="2"/>
      <c r="AD298" s="2"/>
      <c r="AE298" s="2"/>
      <c r="AF298" s="2"/>
      <c r="AG298" s="2"/>
    </row>
    <row r="299" spans="1:33" ht="15.75" customHeight="1" x14ac:dyDescent="0.25">
      <c r="A299" s="2"/>
      <c r="B299" s="2"/>
      <c r="C299" s="34"/>
      <c r="D299" s="34"/>
      <c r="E299" s="34"/>
      <c r="F299" s="34"/>
      <c r="G299" s="103"/>
      <c r="H299" s="34"/>
      <c r="I299" s="34"/>
      <c r="J299" s="34"/>
      <c r="K299" s="34"/>
      <c r="L299" s="103"/>
      <c r="M299" s="2"/>
      <c r="N299" s="2"/>
      <c r="O299" s="105"/>
      <c r="P299" s="2"/>
      <c r="Q299" s="105"/>
      <c r="R299" s="2"/>
      <c r="S299" s="2"/>
      <c r="T299" s="2"/>
      <c r="U299" s="2"/>
      <c r="V299" s="2"/>
      <c r="W299" s="2"/>
      <c r="X299" s="2"/>
      <c r="Y299" s="2"/>
      <c r="Z299" s="2"/>
      <c r="AA299" s="2"/>
      <c r="AB299" s="2"/>
      <c r="AC299" s="2"/>
      <c r="AD299" s="2"/>
      <c r="AE299" s="2"/>
      <c r="AF299" s="2"/>
      <c r="AG299" s="2"/>
    </row>
    <row r="300" spans="1:33" ht="15.75" customHeight="1" x14ac:dyDescent="0.25">
      <c r="A300" s="2"/>
      <c r="B300" s="2"/>
      <c r="C300" s="34"/>
      <c r="D300" s="34"/>
      <c r="E300" s="34"/>
      <c r="F300" s="34"/>
      <c r="G300" s="103"/>
      <c r="H300" s="34"/>
      <c r="I300" s="34"/>
      <c r="J300" s="34"/>
      <c r="K300" s="34"/>
      <c r="L300" s="103"/>
      <c r="M300" s="2"/>
      <c r="N300" s="2"/>
      <c r="O300" s="105"/>
      <c r="P300" s="2"/>
      <c r="Q300" s="105"/>
      <c r="R300" s="2"/>
      <c r="S300" s="2"/>
      <c r="T300" s="2"/>
      <c r="U300" s="2"/>
      <c r="V300" s="2"/>
      <c r="W300" s="2"/>
      <c r="X300" s="2"/>
      <c r="Y300" s="2"/>
      <c r="Z300" s="2"/>
      <c r="AA300" s="2"/>
      <c r="AB300" s="2"/>
      <c r="AC300" s="2"/>
      <c r="AD300" s="2"/>
      <c r="AE300" s="2"/>
      <c r="AF300" s="2"/>
      <c r="AG300" s="2"/>
    </row>
    <row r="301" spans="1:33" ht="15.75" customHeight="1" x14ac:dyDescent="0.25">
      <c r="A301" s="2"/>
      <c r="B301" s="2"/>
      <c r="C301" s="34"/>
      <c r="D301" s="34"/>
      <c r="E301" s="34"/>
      <c r="F301" s="34"/>
      <c r="G301" s="103"/>
      <c r="H301" s="34"/>
      <c r="I301" s="34"/>
      <c r="J301" s="34"/>
      <c r="K301" s="34"/>
      <c r="L301" s="103"/>
      <c r="M301" s="2"/>
      <c r="N301" s="2"/>
      <c r="O301" s="105"/>
      <c r="P301" s="2"/>
      <c r="Q301" s="105"/>
      <c r="R301" s="2"/>
      <c r="S301" s="2"/>
      <c r="T301" s="2"/>
      <c r="U301" s="2"/>
      <c r="V301" s="2"/>
      <c r="W301" s="2"/>
      <c r="X301" s="2"/>
      <c r="Y301" s="2"/>
      <c r="Z301" s="2"/>
      <c r="AA301" s="2"/>
      <c r="AB301" s="2"/>
      <c r="AC301" s="2"/>
      <c r="AD301" s="2"/>
      <c r="AE301" s="2"/>
      <c r="AF301" s="2"/>
      <c r="AG301" s="2"/>
    </row>
    <row r="302" spans="1:33" ht="15.75" customHeight="1" x14ac:dyDescent="0.25">
      <c r="A302" s="2"/>
      <c r="B302" s="2"/>
      <c r="C302" s="34"/>
      <c r="D302" s="34"/>
      <c r="E302" s="34"/>
      <c r="F302" s="34"/>
      <c r="G302" s="103"/>
      <c r="H302" s="34"/>
      <c r="I302" s="34"/>
      <c r="J302" s="34"/>
      <c r="K302" s="34"/>
      <c r="L302" s="103"/>
      <c r="M302" s="2"/>
      <c r="N302" s="2"/>
      <c r="O302" s="105"/>
      <c r="P302" s="2"/>
      <c r="Q302" s="105"/>
      <c r="R302" s="2"/>
      <c r="S302" s="2"/>
      <c r="T302" s="2"/>
      <c r="U302" s="2"/>
      <c r="V302" s="2"/>
      <c r="W302" s="2"/>
      <c r="X302" s="2"/>
      <c r="Y302" s="2"/>
      <c r="Z302" s="2"/>
      <c r="AA302" s="2"/>
      <c r="AB302" s="2"/>
      <c r="AC302" s="2"/>
      <c r="AD302" s="2"/>
      <c r="AE302" s="2"/>
      <c r="AF302" s="2"/>
      <c r="AG302" s="2"/>
    </row>
    <row r="303" spans="1:33" ht="15.75" customHeight="1" x14ac:dyDescent="0.25">
      <c r="A303" s="2"/>
      <c r="B303" s="2"/>
      <c r="C303" s="34"/>
      <c r="D303" s="34"/>
      <c r="E303" s="34"/>
      <c r="F303" s="34"/>
      <c r="G303" s="103"/>
      <c r="H303" s="34"/>
      <c r="I303" s="34"/>
      <c r="J303" s="34"/>
      <c r="K303" s="34"/>
      <c r="L303" s="103"/>
      <c r="M303" s="2"/>
      <c r="N303" s="2"/>
      <c r="O303" s="105"/>
      <c r="P303" s="2"/>
      <c r="Q303" s="105"/>
      <c r="R303" s="2"/>
      <c r="S303" s="2"/>
      <c r="T303" s="2"/>
      <c r="U303" s="2"/>
      <c r="V303" s="2"/>
      <c r="W303" s="2"/>
      <c r="X303" s="2"/>
      <c r="Y303" s="2"/>
      <c r="Z303" s="2"/>
      <c r="AA303" s="2"/>
      <c r="AB303" s="2"/>
      <c r="AC303" s="2"/>
      <c r="AD303" s="2"/>
      <c r="AE303" s="2"/>
      <c r="AF303" s="2"/>
      <c r="AG303" s="2"/>
    </row>
    <row r="304" spans="1:33" ht="15.75" customHeight="1" x14ac:dyDescent="0.25">
      <c r="A304" s="2"/>
      <c r="B304" s="2"/>
      <c r="C304" s="34"/>
      <c r="D304" s="34"/>
      <c r="E304" s="34"/>
      <c r="F304" s="34"/>
      <c r="G304" s="103"/>
      <c r="H304" s="34"/>
      <c r="I304" s="34"/>
      <c r="J304" s="34"/>
      <c r="K304" s="34"/>
      <c r="L304" s="103"/>
      <c r="M304" s="2"/>
      <c r="N304" s="2"/>
      <c r="O304" s="105"/>
      <c r="P304" s="2"/>
      <c r="Q304" s="105"/>
      <c r="R304" s="2"/>
      <c r="S304" s="2"/>
      <c r="T304" s="2"/>
      <c r="U304" s="2"/>
      <c r="V304" s="2"/>
      <c r="W304" s="2"/>
      <c r="X304" s="2"/>
      <c r="Y304" s="2"/>
      <c r="Z304" s="2"/>
      <c r="AA304" s="2"/>
      <c r="AB304" s="2"/>
      <c r="AC304" s="2"/>
      <c r="AD304" s="2"/>
      <c r="AE304" s="2"/>
      <c r="AF304" s="2"/>
      <c r="AG304" s="2"/>
    </row>
    <row r="305" spans="1:33" ht="15.75" customHeight="1" x14ac:dyDescent="0.25">
      <c r="A305" s="2"/>
      <c r="B305" s="2"/>
      <c r="C305" s="34"/>
      <c r="D305" s="34"/>
      <c r="E305" s="34"/>
      <c r="F305" s="34"/>
      <c r="G305" s="103"/>
      <c r="H305" s="34"/>
      <c r="I305" s="34"/>
      <c r="J305" s="34"/>
      <c r="K305" s="34"/>
      <c r="L305" s="103"/>
      <c r="M305" s="2"/>
      <c r="N305" s="2"/>
      <c r="O305" s="105"/>
      <c r="P305" s="2"/>
      <c r="Q305" s="105"/>
      <c r="R305" s="2"/>
      <c r="S305" s="2"/>
      <c r="T305" s="2"/>
      <c r="U305" s="2"/>
      <c r="V305" s="2"/>
      <c r="W305" s="2"/>
      <c r="X305" s="2"/>
      <c r="Y305" s="2"/>
      <c r="Z305" s="2"/>
      <c r="AA305" s="2"/>
      <c r="AB305" s="2"/>
      <c r="AC305" s="2"/>
      <c r="AD305" s="2"/>
      <c r="AE305" s="2"/>
      <c r="AF305" s="2"/>
      <c r="AG305" s="2"/>
    </row>
    <row r="306" spans="1:33" ht="15.75" customHeight="1" x14ac:dyDescent="0.25">
      <c r="A306" s="2"/>
      <c r="B306" s="2"/>
      <c r="C306" s="34"/>
      <c r="D306" s="34"/>
      <c r="E306" s="34"/>
      <c r="F306" s="34"/>
      <c r="G306" s="103"/>
      <c r="H306" s="34"/>
      <c r="I306" s="34"/>
      <c r="J306" s="34"/>
      <c r="K306" s="34"/>
      <c r="L306" s="103"/>
      <c r="M306" s="2"/>
      <c r="N306" s="2"/>
      <c r="O306" s="105"/>
      <c r="P306" s="2"/>
      <c r="Q306" s="105"/>
      <c r="R306" s="2"/>
      <c r="S306" s="2"/>
      <c r="T306" s="2"/>
      <c r="U306" s="2"/>
      <c r="V306" s="2"/>
      <c r="W306" s="2"/>
      <c r="X306" s="2"/>
      <c r="Y306" s="2"/>
      <c r="Z306" s="2"/>
      <c r="AA306" s="2"/>
      <c r="AB306" s="2"/>
      <c r="AC306" s="2"/>
      <c r="AD306" s="2"/>
      <c r="AE306" s="2"/>
      <c r="AF306" s="2"/>
      <c r="AG306" s="2"/>
    </row>
    <row r="307" spans="1:33" ht="15.75" customHeight="1" x14ac:dyDescent="0.25">
      <c r="A307" s="2"/>
      <c r="B307" s="2"/>
      <c r="C307" s="34"/>
      <c r="D307" s="34"/>
      <c r="E307" s="34"/>
      <c r="F307" s="34"/>
      <c r="G307" s="103"/>
      <c r="H307" s="34"/>
      <c r="I307" s="34"/>
      <c r="J307" s="34"/>
      <c r="K307" s="34"/>
      <c r="L307" s="103"/>
      <c r="M307" s="2"/>
      <c r="N307" s="2"/>
      <c r="O307" s="105"/>
      <c r="P307" s="2"/>
      <c r="Q307" s="105"/>
      <c r="R307" s="2"/>
      <c r="S307" s="2"/>
      <c r="T307" s="2"/>
      <c r="U307" s="2"/>
      <c r="V307" s="2"/>
      <c r="W307" s="2"/>
      <c r="X307" s="2"/>
      <c r="Y307" s="2"/>
      <c r="Z307" s="2"/>
      <c r="AA307" s="2"/>
      <c r="AB307" s="2"/>
      <c r="AC307" s="2"/>
      <c r="AD307" s="2"/>
      <c r="AE307" s="2"/>
      <c r="AF307" s="2"/>
      <c r="AG307" s="2"/>
    </row>
    <row r="308" spans="1:33" ht="15.75" customHeight="1" x14ac:dyDescent="0.25">
      <c r="A308" s="2"/>
      <c r="B308" s="2"/>
      <c r="C308" s="34"/>
      <c r="D308" s="34"/>
      <c r="E308" s="34"/>
      <c r="F308" s="34"/>
      <c r="G308" s="103"/>
      <c r="H308" s="34"/>
      <c r="I308" s="34"/>
      <c r="J308" s="34"/>
      <c r="K308" s="34"/>
      <c r="L308" s="103"/>
      <c r="M308" s="2"/>
      <c r="N308" s="2"/>
      <c r="O308" s="105"/>
      <c r="P308" s="2"/>
      <c r="Q308" s="105"/>
      <c r="R308" s="2"/>
      <c r="S308" s="2"/>
      <c r="T308" s="2"/>
      <c r="U308" s="2"/>
      <c r="V308" s="2"/>
      <c r="W308" s="2"/>
      <c r="X308" s="2"/>
      <c r="Y308" s="2"/>
      <c r="Z308" s="2"/>
      <c r="AA308" s="2"/>
      <c r="AB308" s="2"/>
      <c r="AC308" s="2"/>
      <c r="AD308" s="2"/>
      <c r="AE308" s="2"/>
      <c r="AF308" s="2"/>
      <c r="AG308" s="2"/>
    </row>
    <row r="309" spans="1:33" ht="15.75" customHeight="1" x14ac:dyDescent="0.25">
      <c r="A309" s="2"/>
      <c r="B309" s="2"/>
      <c r="C309" s="34"/>
      <c r="D309" s="34"/>
      <c r="E309" s="34"/>
      <c r="F309" s="34"/>
      <c r="G309" s="103"/>
      <c r="H309" s="34"/>
      <c r="I309" s="34"/>
      <c r="J309" s="34"/>
      <c r="K309" s="34"/>
      <c r="L309" s="103"/>
      <c r="M309" s="2"/>
      <c r="N309" s="2"/>
      <c r="O309" s="105"/>
      <c r="P309" s="2"/>
      <c r="Q309" s="105"/>
      <c r="R309" s="2"/>
      <c r="S309" s="2"/>
      <c r="T309" s="2"/>
      <c r="U309" s="2"/>
      <c r="V309" s="2"/>
      <c r="W309" s="2"/>
      <c r="X309" s="2"/>
      <c r="Y309" s="2"/>
      <c r="Z309" s="2"/>
      <c r="AA309" s="2"/>
      <c r="AB309" s="2"/>
      <c r="AC309" s="2"/>
      <c r="AD309" s="2"/>
      <c r="AE309" s="2"/>
      <c r="AF309" s="2"/>
      <c r="AG309" s="2"/>
    </row>
    <row r="310" spans="1:33" ht="15.75" customHeight="1" x14ac:dyDescent="0.25">
      <c r="A310" s="2"/>
      <c r="B310" s="2"/>
      <c r="C310" s="34"/>
      <c r="D310" s="34"/>
      <c r="E310" s="34"/>
      <c r="F310" s="34"/>
      <c r="G310" s="103"/>
      <c r="H310" s="34"/>
      <c r="I310" s="34"/>
      <c r="J310" s="34"/>
      <c r="K310" s="34"/>
      <c r="L310" s="103"/>
      <c r="M310" s="2"/>
      <c r="N310" s="2"/>
      <c r="O310" s="105"/>
      <c r="P310" s="2"/>
      <c r="Q310" s="105"/>
      <c r="R310" s="2"/>
      <c r="S310" s="2"/>
      <c r="T310" s="2"/>
      <c r="U310" s="2"/>
      <c r="V310" s="2"/>
      <c r="W310" s="2"/>
      <c r="X310" s="2"/>
      <c r="Y310" s="2"/>
      <c r="Z310" s="2"/>
      <c r="AA310" s="2"/>
      <c r="AB310" s="2"/>
      <c r="AC310" s="2"/>
      <c r="AD310" s="2"/>
      <c r="AE310" s="2"/>
      <c r="AF310" s="2"/>
      <c r="AG310" s="2"/>
    </row>
    <row r="311" spans="1:33" ht="15.75" customHeight="1" x14ac:dyDescent="0.25">
      <c r="A311" s="2"/>
      <c r="B311" s="2"/>
      <c r="C311" s="34"/>
      <c r="D311" s="34"/>
      <c r="E311" s="34"/>
      <c r="F311" s="34"/>
      <c r="G311" s="103"/>
      <c r="H311" s="34"/>
      <c r="I311" s="34"/>
      <c r="J311" s="34"/>
      <c r="K311" s="34"/>
      <c r="L311" s="103"/>
      <c r="M311" s="2"/>
      <c r="N311" s="2"/>
      <c r="O311" s="105"/>
      <c r="P311" s="2"/>
      <c r="Q311" s="105"/>
      <c r="R311" s="2"/>
      <c r="S311" s="2"/>
      <c r="T311" s="2"/>
      <c r="U311" s="2"/>
      <c r="V311" s="2"/>
      <c r="W311" s="2"/>
      <c r="X311" s="2"/>
      <c r="Y311" s="2"/>
      <c r="Z311" s="2"/>
      <c r="AA311" s="2"/>
      <c r="AB311" s="2"/>
      <c r="AC311" s="2"/>
      <c r="AD311" s="2"/>
      <c r="AE311" s="2"/>
      <c r="AF311" s="2"/>
      <c r="AG311" s="2"/>
    </row>
    <row r="312" spans="1:33" ht="15.75" customHeight="1" x14ac:dyDescent="0.25">
      <c r="A312" s="2"/>
      <c r="B312" s="2"/>
      <c r="C312" s="34"/>
      <c r="D312" s="34"/>
      <c r="E312" s="34"/>
      <c r="F312" s="34"/>
      <c r="G312" s="103"/>
      <c r="H312" s="34"/>
      <c r="I312" s="34"/>
      <c r="J312" s="34"/>
      <c r="K312" s="34"/>
      <c r="L312" s="103"/>
      <c r="M312" s="2"/>
      <c r="N312" s="2"/>
      <c r="O312" s="105"/>
      <c r="P312" s="2"/>
      <c r="Q312" s="105"/>
      <c r="R312" s="2"/>
      <c r="S312" s="2"/>
      <c r="T312" s="2"/>
      <c r="U312" s="2"/>
      <c r="V312" s="2"/>
      <c r="W312" s="2"/>
      <c r="X312" s="2"/>
      <c r="Y312" s="2"/>
      <c r="Z312" s="2"/>
      <c r="AA312" s="2"/>
      <c r="AB312" s="2"/>
      <c r="AC312" s="2"/>
      <c r="AD312" s="2"/>
      <c r="AE312" s="2"/>
      <c r="AF312" s="2"/>
      <c r="AG312" s="2"/>
    </row>
    <row r="313" spans="1:33" ht="15.75" customHeight="1" x14ac:dyDescent="0.25">
      <c r="A313" s="2"/>
      <c r="B313" s="2"/>
      <c r="C313" s="34"/>
      <c r="D313" s="34"/>
      <c r="E313" s="34"/>
      <c r="F313" s="34"/>
      <c r="G313" s="103"/>
      <c r="H313" s="34"/>
      <c r="I313" s="34"/>
      <c r="J313" s="34"/>
      <c r="K313" s="34"/>
      <c r="L313" s="103"/>
      <c r="M313" s="2"/>
      <c r="N313" s="2"/>
      <c r="O313" s="105"/>
      <c r="P313" s="2"/>
      <c r="Q313" s="105"/>
      <c r="R313" s="2"/>
      <c r="S313" s="2"/>
      <c r="T313" s="2"/>
      <c r="U313" s="2"/>
      <c r="V313" s="2"/>
      <c r="W313" s="2"/>
      <c r="X313" s="2"/>
      <c r="Y313" s="2"/>
      <c r="Z313" s="2"/>
      <c r="AA313" s="2"/>
      <c r="AB313" s="2"/>
      <c r="AC313" s="2"/>
      <c r="AD313" s="2"/>
      <c r="AE313" s="2"/>
      <c r="AF313" s="2"/>
      <c r="AG313" s="2"/>
    </row>
    <row r="314" spans="1:33" ht="15.75" customHeight="1" x14ac:dyDescent="0.25">
      <c r="A314" s="2"/>
      <c r="B314" s="2"/>
      <c r="C314" s="34"/>
      <c r="D314" s="34"/>
      <c r="E314" s="34"/>
      <c r="F314" s="34"/>
      <c r="G314" s="103"/>
      <c r="H314" s="34"/>
      <c r="I314" s="34"/>
      <c r="J314" s="34"/>
      <c r="K314" s="34"/>
      <c r="L314" s="103"/>
      <c r="M314" s="2"/>
      <c r="N314" s="2"/>
      <c r="O314" s="105"/>
      <c r="P314" s="2"/>
      <c r="Q314" s="105"/>
      <c r="R314" s="2"/>
      <c r="S314" s="2"/>
      <c r="T314" s="2"/>
      <c r="U314" s="2"/>
      <c r="V314" s="2"/>
      <c r="W314" s="2"/>
      <c r="X314" s="2"/>
      <c r="Y314" s="2"/>
      <c r="Z314" s="2"/>
      <c r="AA314" s="2"/>
      <c r="AB314" s="2"/>
      <c r="AC314" s="2"/>
      <c r="AD314" s="2"/>
      <c r="AE314" s="2"/>
      <c r="AF314" s="2"/>
      <c r="AG314" s="2"/>
    </row>
    <row r="315" spans="1:33" ht="15.75" customHeight="1" x14ac:dyDescent="0.25">
      <c r="A315" s="2"/>
      <c r="B315" s="2"/>
      <c r="C315" s="34"/>
      <c r="D315" s="34"/>
      <c r="E315" s="34"/>
      <c r="F315" s="34"/>
      <c r="G315" s="103"/>
      <c r="H315" s="34"/>
      <c r="I315" s="34"/>
      <c r="J315" s="34"/>
      <c r="K315" s="34"/>
      <c r="L315" s="103"/>
      <c r="M315" s="2"/>
      <c r="N315" s="2"/>
      <c r="O315" s="105"/>
      <c r="P315" s="2"/>
      <c r="Q315" s="105"/>
      <c r="R315" s="2"/>
      <c r="S315" s="2"/>
      <c r="T315" s="2"/>
      <c r="U315" s="2"/>
      <c r="V315" s="2"/>
      <c r="W315" s="2"/>
      <c r="X315" s="2"/>
      <c r="Y315" s="2"/>
      <c r="Z315" s="2"/>
      <c r="AA315" s="2"/>
      <c r="AB315" s="2"/>
      <c r="AC315" s="2"/>
      <c r="AD315" s="2"/>
      <c r="AE315" s="2"/>
      <c r="AF315" s="2"/>
      <c r="AG315" s="2"/>
    </row>
    <row r="316" spans="1:33" ht="15.75" customHeight="1" x14ac:dyDescent="0.25">
      <c r="A316" s="2"/>
      <c r="B316" s="2"/>
      <c r="C316" s="34"/>
      <c r="D316" s="34"/>
      <c r="E316" s="34"/>
      <c r="F316" s="34"/>
      <c r="G316" s="103"/>
      <c r="H316" s="34"/>
      <c r="I316" s="34"/>
      <c r="J316" s="34"/>
      <c r="K316" s="34"/>
      <c r="L316" s="103"/>
      <c r="M316" s="2"/>
      <c r="N316" s="2"/>
      <c r="O316" s="105"/>
      <c r="P316" s="2"/>
      <c r="Q316" s="105"/>
      <c r="R316" s="2"/>
      <c r="S316" s="2"/>
      <c r="T316" s="2"/>
      <c r="U316" s="2"/>
      <c r="V316" s="2"/>
      <c r="W316" s="2"/>
      <c r="X316" s="2"/>
      <c r="Y316" s="2"/>
      <c r="Z316" s="2"/>
      <c r="AA316" s="2"/>
      <c r="AB316" s="2"/>
      <c r="AC316" s="2"/>
      <c r="AD316" s="2"/>
      <c r="AE316" s="2"/>
      <c r="AF316" s="2"/>
      <c r="AG316" s="2"/>
    </row>
    <row r="317" spans="1:33" ht="15.75" customHeight="1" x14ac:dyDescent="0.25">
      <c r="A317" s="2"/>
      <c r="B317" s="2"/>
      <c r="C317" s="34"/>
      <c r="D317" s="34"/>
      <c r="E317" s="34"/>
      <c r="F317" s="34"/>
      <c r="G317" s="103"/>
      <c r="H317" s="34"/>
      <c r="I317" s="34"/>
      <c r="J317" s="34"/>
      <c r="K317" s="34"/>
      <c r="L317" s="103"/>
      <c r="M317" s="2"/>
      <c r="N317" s="2"/>
      <c r="O317" s="105"/>
      <c r="P317" s="2"/>
      <c r="Q317" s="105"/>
      <c r="R317" s="2"/>
      <c r="S317" s="2"/>
      <c r="T317" s="2"/>
      <c r="U317" s="2"/>
      <c r="V317" s="2"/>
      <c r="W317" s="2"/>
      <c r="X317" s="2"/>
      <c r="Y317" s="2"/>
      <c r="Z317" s="2"/>
      <c r="AA317" s="2"/>
      <c r="AB317" s="2"/>
      <c r="AC317" s="2"/>
      <c r="AD317" s="2"/>
      <c r="AE317" s="2"/>
      <c r="AF317" s="2"/>
      <c r="AG317" s="2"/>
    </row>
    <row r="318" spans="1:33" ht="15.75" customHeight="1" x14ac:dyDescent="0.25">
      <c r="A318" s="2"/>
      <c r="B318" s="2"/>
      <c r="C318" s="34"/>
      <c r="D318" s="34"/>
      <c r="E318" s="34"/>
      <c r="F318" s="34"/>
      <c r="G318" s="103"/>
      <c r="H318" s="34"/>
      <c r="I318" s="34"/>
      <c r="J318" s="34"/>
      <c r="K318" s="34"/>
      <c r="L318" s="103"/>
      <c r="M318" s="2"/>
      <c r="N318" s="2"/>
      <c r="O318" s="105"/>
      <c r="P318" s="2"/>
      <c r="Q318" s="105"/>
      <c r="R318" s="2"/>
      <c r="S318" s="2"/>
      <c r="T318" s="2"/>
      <c r="U318" s="2"/>
      <c r="V318" s="2"/>
      <c r="W318" s="2"/>
      <c r="X318" s="2"/>
      <c r="Y318" s="2"/>
      <c r="Z318" s="2"/>
      <c r="AA318" s="2"/>
      <c r="AB318" s="2"/>
      <c r="AC318" s="2"/>
      <c r="AD318" s="2"/>
      <c r="AE318" s="2"/>
      <c r="AF318" s="2"/>
      <c r="AG318" s="2"/>
    </row>
    <row r="319" spans="1:33" ht="15.75" customHeight="1" x14ac:dyDescent="0.25">
      <c r="A319" s="2"/>
      <c r="B319" s="2"/>
      <c r="C319" s="34"/>
      <c r="D319" s="34"/>
      <c r="E319" s="34"/>
      <c r="F319" s="34"/>
      <c r="G319" s="103"/>
      <c r="H319" s="34"/>
      <c r="I319" s="34"/>
      <c r="J319" s="34"/>
      <c r="K319" s="34"/>
      <c r="L319" s="103"/>
      <c r="M319" s="2"/>
      <c r="N319" s="2"/>
      <c r="O319" s="105"/>
      <c r="P319" s="2"/>
      <c r="Q319" s="105"/>
      <c r="R319" s="2"/>
      <c r="S319" s="2"/>
      <c r="T319" s="2"/>
      <c r="U319" s="2"/>
      <c r="V319" s="2"/>
      <c r="W319" s="2"/>
      <c r="X319" s="2"/>
      <c r="Y319" s="2"/>
      <c r="Z319" s="2"/>
      <c r="AA319" s="2"/>
      <c r="AB319" s="2"/>
      <c r="AC319" s="2"/>
      <c r="AD319" s="2"/>
      <c r="AE319" s="2"/>
      <c r="AF319" s="2"/>
      <c r="AG319" s="2"/>
    </row>
    <row r="320" spans="1:33" ht="15.75" customHeight="1" x14ac:dyDescent="0.25">
      <c r="A320" s="2"/>
      <c r="B320" s="2"/>
      <c r="C320" s="34"/>
      <c r="D320" s="34"/>
      <c r="E320" s="34"/>
      <c r="F320" s="34"/>
      <c r="G320" s="103"/>
      <c r="H320" s="34"/>
      <c r="I320" s="34"/>
      <c r="J320" s="34"/>
      <c r="K320" s="34"/>
      <c r="L320" s="103"/>
      <c r="M320" s="2"/>
      <c r="N320" s="2"/>
      <c r="O320" s="105"/>
      <c r="P320" s="2"/>
      <c r="Q320" s="105"/>
      <c r="R320" s="2"/>
      <c r="S320" s="2"/>
      <c r="T320" s="2"/>
      <c r="U320" s="2"/>
      <c r="V320" s="2"/>
      <c r="W320" s="2"/>
      <c r="X320" s="2"/>
      <c r="Y320" s="2"/>
      <c r="Z320" s="2"/>
      <c r="AA320" s="2"/>
      <c r="AB320" s="2"/>
      <c r="AC320" s="2"/>
      <c r="AD320" s="2"/>
      <c r="AE320" s="2"/>
      <c r="AF320" s="2"/>
      <c r="AG320" s="2"/>
    </row>
    <row r="321" spans="1:33" ht="15.75" customHeight="1" x14ac:dyDescent="0.25">
      <c r="A321" s="2"/>
      <c r="B321" s="2"/>
      <c r="C321" s="34"/>
      <c r="D321" s="34"/>
      <c r="E321" s="34"/>
      <c r="F321" s="34"/>
      <c r="G321" s="103"/>
      <c r="H321" s="34"/>
      <c r="I321" s="34"/>
      <c r="J321" s="34"/>
      <c r="K321" s="34"/>
      <c r="L321" s="103"/>
      <c r="M321" s="2"/>
      <c r="N321" s="2"/>
      <c r="O321" s="105"/>
      <c r="P321" s="2"/>
      <c r="Q321" s="105"/>
      <c r="R321" s="2"/>
      <c r="S321" s="2"/>
      <c r="T321" s="2"/>
      <c r="U321" s="2"/>
      <c r="V321" s="2"/>
      <c r="W321" s="2"/>
      <c r="X321" s="2"/>
      <c r="Y321" s="2"/>
      <c r="Z321" s="2"/>
      <c r="AA321" s="2"/>
      <c r="AB321" s="2"/>
      <c r="AC321" s="2"/>
      <c r="AD321" s="2"/>
      <c r="AE321" s="2"/>
      <c r="AF321" s="2"/>
      <c r="AG321" s="2"/>
    </row>
    <row r="322" spans="1:33" ht="15.75" customHeight="1" x14ac:dyDescent="0.25">
      <c r="A322" s="2"/>
      <c r="B322" s="2"/>
      <c r="C322" s="34"/>
      <c r="D322" s="34"/>
      <c r="E322" s="34"/>
      <c r="F322" s="34"/>
      <c r="G322" s="103"/>
      <c r="H322" s="34"/>
      <c r="I322" s="34"/>
      <c r="J322" s="34"/>
      <c r="K322" s="34"/>
      <c r="L322" s="103"/>
      <c r="M322" s="2"/>
      <c r="N322" s="2"/>
      <c r="O322" s="105"/>
      <c r="P322" s="2"/>
      <c r="Q322" s="105"/>
      <c r="R322" s="2"/>
      <c r="S322" s="2"/>
      <c r="T322" s="2"/>
      <c r="U322" s="2"/>
      <c r="V322" s="2"/>
      <c r="W322" s="2"/>
      <c r="X322" s="2"/>
      <c r="Y322" s="2"/>
      <c r="Z322" s="2"/>
      <c r="AA322" s="2"/>
      <c r="AB322" s="2"/>
      <c r="AC322" s="2"/>
      <c r="AD322" s="2"/>
      <c r="AE322" s="2"/>
      <c r="AF322" s="2"/>
      <c r="AG322" s="2"/>
    </row>
    <row r="323" spans="1:33" ht="15.75" customHeight="1" x14ac:dyDescent="0.25">
      <c r="A323" s="2"/>
      <c r="B323" s="2"/>
      <c r="C323" s="34"/>
      <c r="D323" s="34"/>
      <c r="E323" s="34"/>
      <c r="F323" s="34"/>
      <c r="G323" s="103"/>
      <c r="H323" s="34"/>
      <c r="I323" s="34"/>
      <c r="J323" s="34"/>
      <c r="K323" s="34"/>
      <c r="L323" s="103"/>
      <c r="M323" s="2"/>
      <c r="N323" s="2"/>
      <c r="O323" s="105"/>
      <c r="P323" s="2"/>
      <c r="Q323" s="105"/>
      <c r="R323" s="2"/>
      <c r="S323" s="2"/>
      <c r="T323" s="2"/>
      <c r="U323" s="2"/>
      <c r="V323" s="2"/>
      <c r="W323" s="2"/>
      <c r="X323" s="2"/>
      <c r="Y323" s="2"/>
      <c r="Z323" s="2"/>
      <c r="AA323" s="2"/>
      <c r="AB323" s="2"/>
      <c r="AC323" s="2"/>
      <c r="AD323" s="2"/>
      <c r="AE323" s="2"/>
      <c r="AF323" s="2"/>
      <c r="AG323" s="2"/>
    </row>
    <row r="324" spans="1:33" ht="15.75" customHeight="1" x14ac:dyDescent="0.25">
      <c r="A324" s="2"/>
      <c r="B324" s="2"/>
      <c r="C324" s="34"/>
      <c r="D324" s="34"/>
      <c r="E324" s="34"/>
      <c r="F324" s="34"/>
      <c r="G324" s="103"/>
      <c r="H324" s="34"/>
      <c r="I324" s="34"/>
      <c r="J324" s="34"/>
      <c r="K324" s="34"/>
      <c r="L324" s="103"/>
      <c r="M324" s="2"/>
      <c r="N324" s="2"/>
      <c r="O324" s="105"/>
      <c r="P324" s="2"/>
      <c r="Q324" s="105"/>
      <c r="R324" s="2"/>
      <c r="S324" s="2"/>
      <c r="T324" s="2"/>
      <c r="U324" s="2"/>
      <c r="V324" s="2"/>
      <c r="W324" s="2"/>
      <c r="X324" s="2"/>
      <c r="Y324" s="2"/>
      <c r="Z324" s="2"/>
      <c r="AA324" s="2"/>
      <c r="AB324" s="2"/>
      <c r="AC324" s="2"/>
      <c r="AD324" s="2"/>
      <c r="AE324" s="2"/>
      <c r="AF324" s="2"/>
      <c r="AG324" s="2"/>
    </row>
    <row r="325" spans="1:33" ht="15.75" customHeight="1" x14ac:dyDescent="0.25">
      <c r="A325" s="2"/>
      <c r="B325" s="2"/>
      <c r="C325" s="34"/>
      <c r="D325" s="34"/>
      <c r="E325" s="34"/>
      <c r="F325" s="34"/>
      <c r="G325" s="103"/>
      <c r="H325" s="34"/>
      <c r="I325" s="34"/>
      <c r="J325" s="34"/>
      <c r="K325" s="34"/>
      <c r="L325" s="103"/>
      <c r="M325" s="2"/>
      <c r="N325" s="2"/>
      <c r="O325" s="105"/>
      <c r="P325" s="2"/>
      <c r="Q325" s="105"/>
      <c r="R325" s="2"/>
      <c r="S325" s="2"/>
      <c r="T325" s="2"/>
      <c r="U325" s="2"/>
      <c r="V325" s="2"/>
      <c r="W325" s="2"/>
      <c r="X325" s="2"/>
      <c r="Y325" s="2"/>
      <c r="Z325" s="2"/>
      <c r="AA325" s="2"/>
      <c r="AB325" s="2"/>
      <c r="AC325" s="2"/>
      <c r="AD325" s="2"/>
      <c r="AE325" s="2"/>
      <c r="AF325" s="2"/>
      <c r="AG325" s="2"/>
    </row>
    <row r="326" spans="1:33" ht="15.75" customHeight="1" x14ac:dyDescent="0.25">
      <c r="A326" s="2"/>
      <c r="B326" s="2"/>
      <c r="C326" s="34"/>
      <c r="D326" s="34"/>
      <c r="E326" s="34"/>
      <c r="F326" s="34"/>
      <c r="G326" s="103"/>
      <c r="H326" s="34"/>
      <c r="I326" s="34"/>
      <c r="J326" s="34"/>
      <c r="K326" s="34"/>
      <c r="L326" s="103"/>
      <c r="M326" s="2"/>
      <c r="N326" s="2"/>
      <c r="O326" s="105"/>
      <c r="P326" s="2"/>
      <c r="Q326" s="105"/>
      <c r="R326" s="2"/>
      <c r="S326" s="2"/>
      <c r="T326" s="2"/>
      <c r="U326" s="2"/>
      <c r="V326" s="2"/>
      <c r="W326" s="2"/>
      <c r="X326" s="2"/>
      <c r="Y326" s="2"/>
      <c r="Z326" s="2"/>
      <c r="AA326" s="2"/>
      <c r="AB326" s="2"/>
      <c r="AC326" s="2"/>
      <c r="AD326" s="2"/>
      <c r="AE326" s="2"/>
      <c r="AF326" s="2"/>
      <c r="AG326" s="2"/>
    </row>
    <row r="327" spans="1:33" ht="15.75" customHeight="1" x14ac:dyDescent="0.25">
      <c r="A327" s="2"/>
      <c r="B327" s="2"/>
      <c r="C327" s="34"/>
      <c r="D327" s="34"/>
      <c r="E327" s="34"/>
      <c r="F327" s="34"/>
      <c r="G327" s="103"/>
      <c r="H327" s="34"/>
      <c r="I327" s="34"/>
      <c r="J327" s="34"/>
      <c r="K327" s="34"/>
      <c r="L327" s="103"/>
      <c r="M327" s="2"/>
      <c r="N327" s="2"/>
      <c r="O327" s="105"/>
      <c r="P327" s="2"/>
      <c r="Q327" s="105"/>
      <c r="R327" s="2"/>
      <c r="S327" s="2"/>
      <c r="T327" s="2"/>
      <c r="U327" s="2"/>
      <c r="V327" s="2"/>
      <c r="W327" s="2"/>
      <c r="X327" s="2"/>
      <c r="Y327" s="2"/>
      <c r="Z327" s="2"/>
      <c r="AA327" s="2"/>
      <c r="AB327" s="2"/>
      <c r="AC327" s="2"/>
      <c r="AD327" s="2"/>
      <c r="AE327" s="2"/>
      <c r="AF327" s="2"/>
      <c r="AG327" s="2"/>
    </row>
    <row r="328" spans="1:33" ht="15.75" customHeight="1" x14ac:dyDescent="0.25">
      <c r="A328" s="2"/>
      <c r="B328" s="2"/>
      <c r="C328" s="34"/>
      <c r="D328" s="34"/>
      <c r="E328" s="34"/>
      <c r="F328" s="34"/>
      <c r="G328" s="103"/>
      <c r="H328" s="34"/>
      <c r="I328" s="34"/>
      <c r="J328" s="34"/>
      <c r="K328" s="34"/>
      <c r="L328" s="103"/>
      <c r="M328" s="2"/>
      <c r="N328" s="2"/>
      <c r="O328" s="105"/>
      <c r="P328" s="2"/>
      <c r="Q328" s="105"/>
      <c r="R328" s="2"/>
      <c r="S328" s="2"/>
      <c r="T328" s="2"/>
      <c r="U328" s="2"/>
      <c r="V328" s="2"/>
      <c r="W328" s="2"/>
      <c r="X328" s="2"/>
      <c r="Y328" s="2"/>
      <c r="Z328" s="2"/>
      <c r="AA328" s="2"/>
      <c r="AB328" s="2"/>
      <c r="AC328" s="2"/>
      <c r="AD328" s="2"/>
      <c r="AE328" s="2"/>
      <c r="AF328" s="2"/>
      <c r="AG328" s="2"/>
    </row>
    <row r="329" spans="1:33" ht="15.75" customHeight="1" x14ac:dyDescent="0.25">
      <c r="A329" s="2"/>
      <c r="B329" s="2"/>
      <c r="C329" s="34"/>
      <c r="D329" s="34"/>
      <c r="E329" s="34"/>
      <c r="F329" s="34"/>
      <c r="G329" s="103"/>
      <c r="H329" s="34"/>
      <c r="I329" s="34"/>
      <c r="J329" s="34"/>
      <c r="K329" s="34"/>
      <c r="L329" s="103"/>
      <c r="M329" s="2"/>
      <c r="N329" s="2"/>
      <c r="O329" s="105"/>
      <c r="P329" s="2"/>
      <c r="Q329" s="105"/>
      <c r="R329" s="2"/>
      <c r="S329" s="2"/>
      <c r="T329" s="2"/>
      <c r="U329" s="2"/>
      <c r="V329" s="2"/>
      <c r="W329" s="2"/>
      <c r="X329" s="2"/>
      <c r="Y329" s="2"/>
      <c r="Z329" s="2"/>
      <c r="AA329" s="2"/>
      <c r="AB329" s="2"/>
      <c r="AC329" s="2"/>
      <c r="AD329" s="2"/>
      <c r="AE329" s="2"/>
      <c r="AF329" s="2"/>
      <c r="AG329" s="2"/>
    </row>
    <row r="330" spans="1:33" ht="15.75" customHeight="1" x14ac:dyDescent="0.25">
      <c r="A330" s="2"/>
      <c r="B330" s="2"/>
      <c r="C330" s="34"/>
      <c r="D330" s="34"/>
      <c r="E330" s="34"/>
      <c r="F330" s="34"/>
      <c r="G330" s="103"/>
      <c r="H330" s="34"/>
      <c r="I330" s="34"/>
      <c r="J330" s="34"/>
      <c r="K330" s="34"/>
      <c r="L330" s="103"/>
      <c r="M330" s="2"/>
      <c r="N330" s="2"/>
      <c r="O330" s="105"/>
      <c r="P330" s="2"/>
      <c r="Q330" s="105"/>
      <c r="R330" s="2"/>
      <c r="S330" s="2"/>
      <c r="T330" s="2"/>
      <c r="U330" s="2"/>
      <c r="V330" s="2"/>
      <c r="W330" s="2"/>
      <c r="X330" s="2"/>
      <c r="Y330" s="2"/>
      <c r="Z330" s="2"/>
      <c r="AA330" s="2"/>
      <c r="AB330" s="2"/>
      <c r="AC330" s="2"/>
      <c r="AD330" s="2"/>
      <c r="AE330" s="2"/>
      <c r="AF330" s="2"/>
      <c r="AG330" s="2"/>
    </row>
    <row r="331" spans="1:33" ht="15.75" customHeight="1" x14ac:dyDescent="0.25">
      <c r="A331" s="2"/>
      <c r="B331" s="2"/>
      <c r="C331" s="34"/>
      <c r="D331" s="34"/>
      <c r="E331" s="34"/>
      <c r="F331" s="34"/>
      <c r="G331" s="103"/>
      <c r="H331" s="34"/>
      <c r="I331" s="34"/>
      <c r="J331" s="34"/>
      <c r="K331" s="34"/>
      <c r="L331" s="103"/>
      <c r="M331" s="2"/>
      <c r="N331" s="2"/>
      <c r="O331" s="105"/>
      <c r="P331" s="2"/>
      <c r="Q331" s="105"/>
      <c r="R331" s="2"/>
      <c r="S331" s="2"/>
      <c r="T331" s="2"/>
      <c r="U331" s="2"/>
      <c r="V331" s="2"/>
      <c r="W331" s="2"/>
      <c r="X331" s="2"/>
      <c r="Y331" s="2"/>
      <c r="Z331" s="2"/>
      <c r="AA331" s="2"/>
      <c r="AB331" s="2"/>
      <c r="AC331" s="2"/>
      <c r="AD331" s="2"/>
      <c r="AE331" s="2"/>
      <c r="AF331" s="2"/>
      <c r="AG331" s="2"/>
    </row>
    <row r="332" spans="1:33" ht="15.75" customHeight="1" x14ac:dyDescent="0.25">
      <c r="A332" s="2"/>
      <c r="B332" s="2"/>
      <c r="C332" s="34"/>
      <c r="D332" s="34"/>
      <c r="E332" s="34"/>
      <c r="F332" s="34"/>
      <c r="G332" s="103"/>
      <c r="H332" s="34"/>
      <c r="I332" s="34"/>
      <c r="J332" s="34"/>
      <c r="K332" s="34"/>
      <c r="L332" s="103"/>
      <c r="M332" s="2"/>
      <c r="N332" s="2"/>
      <c r="O332" s="105"/>
      <c r="P332" s="2"/>
      <c r="Q332" s="105"/>
      <c r="R332" s="2"/>
      <c r="S332" s="2"/>
      <c r="T332" s="2"/>
      <c r="U332" s="2"/>
      <c r="V332" s="2"/>
      <c r="W332" s="2"/>
      <c r="X332" s="2"/>
      <c r="Y332" s="2"/>
      <c r="Z332" s="2"/>
      <c r="AA332" s="2"/>
      <c r="AB332" s="2"/>
      <c r="AC332" s="2"/>
      <c r="AD332" s="2"/>
      <c r="AE332" s="2"/>
      <c r="AF332" s="2"/>
      <c r="AG332" s="2"/>
    </row>
    <row r="333" spans="1:33" ht="15.75" customHeight="1" x14ac:dyDescent="0.25">
      <c r="A333" s="2"/>
      <c r="B333" s="2"/>
      <c r="C333" s="34"/>
      <c r="D333" s="34"/>
      <c r="E333" s="34"/>
      <c r="F333" s="34"/>
      <c r="G333" s="103"/>
      <c r="H333" s="34"/>
      <c r="I333" s="34"/>
      <c r="J333" s="34"/>
      <c r="K333" s="34"/>
      <c r="L333" s="103"/>
      <c r="M333" s="2"/>
      <c r="N333" s="2"/>
      <c r="O333" s="105"/>
      <c r="P333" s="2"/>
      <c r="Q333" s="105"/>
      <c r="R333" s="2"/>
      <c r="S333" s="2"/>
      <c r="T333" s="2"/>
      <c r="U333" s="2"/>
      <c r="V333" s="2"/>
      <c r="W333" s="2"/>
      <c r="X333" s="2"/>
      <c r="Y333" s="2"/>
      <c r="Z333" s="2"/>
      <c r="AA333" s="2"/>
      <c r="AB333" s="2"/>
      <c r="AC333" s="2"/>
      <c r="AD333" s="2"/>
      <c r="AE333" s="2"/>
      <c r="AF333" s="2"/>
      <c r="AG333" s="2"/>
    </row>
    <row r="334" spans="1:33" ht="15.75" customHeight="1" x14ac:dyDescent="0.25">
      <c r="A334" s="2"/>
      <c r="B334" s="2"/>
      <c r="C334" s="34"/>
      <c r="D334" s="34"/>
      <c r="E334" s="34"/>
      <c r="F334" s="34"/>
      <c r="G334" s="103"/>
      <c r="H334" s="34"/>
      <c r="I334" s="34"/>
      <c r="J334" s="34"/>
      <c r="K334" s="34"/>
      <c r="L334" s="103"/>
      <c r="M334" s="2"/>
      <c r="N334" s="2"/>
      <c r="O334" s="105"/>
      <c r="P334" s="2"/>
      <c r="Q334" s="105"/>
      <c r="R334" s="2"/>
      <c r="S334" s="2"/>
      <c r="T334" s="2"/>
      <c r="U334" s="2"/>
      <c r="V334" s="2"/>
      <c r="W334" s="2"/>
      <c r="X334" s="2"/>
      <c r="Y334" s="2"/>
      <c r="Z334" s="2"/>
      <c r="AA334" s="2"/>
      <c r="AB334" s="2"/>
      <c r="AC334" s="2"/>
      <c r="AD334" s="2"/>
      <c r="AE334" s="2"/>
      <c r="AF334" s="2"/>
      <c r="AG334" s="2"/>
    </row>
    <row r="335" spans="1:33" ht="15.75" customHeight="1" x14ac:dyDescent="0.25">
      <c r="A335" s="2"/>
      <c r="B335" s="2"/>
      <c r="C335" s="34"/>
      <c r="D335" s="34"/>
      <c r="E335" s="34"/>
      <c r="F335" s="34"/>
      <c r="G335" s="103"/>
      <c r="H335" s="34"/>
      <c r="I335" s="34"/>
      <c r="J335" s="34"/>
      <c r="K335" s="34"/>
      <c r="L335" s="103"/>
      <c r="M335" s="2"/>
      <c r="N335" s="2"/>
      <c r="O335" s="105"/>
      <c r="P335" s="2"/>
      <c r="Q335" s="105"/>
      <c r="R335" s="2"/>
      <c r="S335" s="2"/>
      <c r="T335" s="2"/>
      <c r="U335" s="2"/>
      <c r="V335" s="2"/>
      <c r="W335" s="2"/>
      <c r="X335" s="2"/>
      <c r="Y335" s="2"/>
      <c r="Z335" s="2"/>
      <c r="AA335" s="2"/>
      <c r="AB335" s="2"/>
      <c r="AC335" s="2"/>
      <c r="AD335" s="2"/>
      <c r="AE335" s="2"/>
      <c r="AF335" s="2"/>
      <c r="AG335" s="2"/>
    </row>
    <row r="336" spans="1:33" ht="15.75" customHeight="1" x14ac:dyDescent="0.25">
      <c r="A336" s="2"/>
      <c r="B336" s="2"/>
      <c r="C336" s="34"/>
      <c r="D336" s="34"/>
      <c r="E336" s="34"/>
      <c r="F336" s="34"/>
      <c r="G336" s="103"/>
      <c r="H336" s="34"/>
      <c r="I336" s="34"/>
      <c r="J336" s="34"/>
      <c r="K336" s="34"/>
      <c r="L336" s="103"/>
      <c r="M336" s="2"/>
      <c r="N336" s="2"/>
      <c r="O336" s="105"/>
      <c r="P336" s="2"/>
      <c r="Q336" s="105"/>
      <c r="R336" s="2"/>
      <c r="S336" s="2"/>
      <c r="T336" s="2"/>
      <c r="U336" s="2"/>
      <c r="V336" s="2"/>
      <c r="W336" s="2"/>
      <c r="X336" s="2"/>
      <c r="Y336" s="2"/>
      <c r="Z336" s="2"/>
      <c r="AA336" s="2"/>
      <c r="AB336" s="2"/>
      <c r="AC336" s="2"/>
      <c r="AD336" s="2"/>
      <c r="AE336" s="2"/>
      <c r="AF336" s="2"/>
      <c r="AG336" s="2"/>
    </row>
    <row r="337" spans="1:33" ht="15.75" customHeight="1" x14ac:dyDescent="0.25">
      <c r="A337" s="2"/>
      <c r="B337" s="2"/>
      <c r="C337" s="34"/>
      <c r="D337" s="34"/>
      <c r="E337" s="34"/>
      <c r="F337" s="34"/>
      <c r="G337" s="103"/>
      <c r="H337" s="34"/>
      <c r="I337" s="34"/>
      <c r="J337" s="34"/>
      <c r="K337" s="34"/>
      <c r="L337" s="103"/>
      <c r="M337" s="2"/>
      <c r="N337" s="2"/>
      <c r="O337" s="105"/>
      <c r="P337" s="2"/>
      <c r="Q337" s="105"/>
      <c r="R337" s="2"/>
      <c r="S337" s="2"/>
      <c r="T337" s="2"/>
      <c r="U337" s="2"/>
      <c r="V337" s="2"/>
      <c r="W337" s="2"/>
      <c r="X337" s="2"/>
      <c r="Y337" s="2"/>
      <c r="Z337" s="2"/>
      <c r="AA337" s="2"/>
      <c r="AB337" s="2"/>
      <c r="AC337" s="2"/>
      <c r="AD337" s="2"/>
      <c r="AE337" s="2"/>
      <c r="AF337" s="2"/>
      <c r="AG337" s="2"/>
    </row>
    <row r="338" spans="1:33" ht="15.75" customHeight="1" x14ac:dyDescent="0.25">
      <c r="A338" s="2"/>
      <c r="B338" s="2"/>
      <c r="C338" s="34"/>
      <c r="D338" s="34"/>
      <c r="E338" s="34"/>
      <c r="F338" s="34"/>
      <c r="G338" s="103"/>
      <c r="H338" s="34"/>
      <c r="I338" s="34"/>
      <c r="J338" s="34"/>
      <c r="K338" s="34"/>
      <c r="L338" s="103"/>
      <c r="M338" s="2"/>
      <c r="N338" s="2"/>
      <c r="O338" s="105"/>
      <c r="P338" s="2"/>
      <c r="Q338" s="105"/>
      <c r="R338" s="2"/>
      <c r="S338" s="2"/>
      <c r="T338" s="2"/>
      <c r="U338" s="2"/>
      <c r="V338" s="2"/>
      <c r="W338" s="2"/>
      <c r="X338" s="2"/>
      <c r="Y338" s="2"/>
      <c r="Z338" s="2"/>
      <c r="AA338" s="2"/>
      <c r="AB338" s="2"/>
      <c r="AC338" s="2"/>
      <c r="AD338" s="2"/>
      <c r="AE338" s="2"/>
      <c r="AF338" s="2"/>
      <c r="AG338" s="2"/>
    </row>
    <row r="339" spans="1:33" ht="15.75" customHeight="1" x14ac:dyDescent="0.25">
      <c r="A339" s="2"/>
      <c r="B339" s="2"/>
      <c r="C339" s="34"/>
      <c r="D339" s="34"/>
      <c r="E339" s="34"/>
      <c r="F339" s="34"/>
      <c r="G339" s="103"/>
      <c r="H339" s="34"/>
      <c r="I339" s="34"/>
      <c r="J339" s="34"/>
      <c r="K339" s="34"/>
      <c r="L339" s="103"/>
      <c r="M339" s="2"/>
      <c r="N339" s="2"/>
      <c r="O339" s="105"/>
      <c r="P339" s="2"/>
      <c r="Q339" s="105"/>
      <c r="R339" s="2"/>
      <c r="S339" s="2"/>
      <c r="T339" s="2"/>
      <c r="U339" s="2"/>
      <c r="V339" s="2"/>
      <c r="W339" s="2"/>
      <c r="X339" s="2"/>
      <c r="Y339" s="2"/>
      <c r="Z339" s="2"/>
      <c r="AA339" s="2"/>
      <c r="AB339" s="2"/>
      <c r="AC339" s="2"/>
      <c r="AD339" s="2"/>
      <c r="AE339" s="2"/>
      <c r="AF339" s="2"/>
      <c r="AG339" s="2"/>
    </row>
    <row r="340" spans="1:33" ht="15.75" customHeight="1" x14ac:dyDescent="0.25">
      <c r="A340" s="2"/>
      <c r="B340" s="2"/>
      <c r="C340" s="34"/>
      <c r="D340" s="34"/>
      <c r="E340" s="34"/>
      <c r="F340" s="34"/>
      <c r="G340" s="103"/>
      <c r="H340" s="34"/>
      <c r="I340" s="34"/>
      <c r="J340" s="34"/>
      <c r="K340" s="34"/>
      <c r="L340" s="103"/>
      <c r="M340" s="2"/>
      <c r="N340" s="2"/>
      <c r="O340" s="105"/>
      <c r="P340" s="2"/>
      <c r="Q340" s="105"/>
      <c r="R340" s="2"/>
      <c r="S340" s="2"/>
      <c r="T340" s="2"/>
      <c r="U340" s="2"/>
      <c r="V340" s="2"/>
      <c r="W340" s="2"/>
      <c r="X340" s="2"/>
      <c r="Y340" s="2"/>
      <c r="Z340" s="2"/>
      <c r="AA340" s="2"/>
      <c r="AB340" s="2"/>
      <c r="AC340" s="2"/>
      <c r="AD340" s="2"/>
      <c r="AE340" s="2"/>
      <c r="AF340" s="2"/>
      <c r="AG340" s="2"/>
    </row>
    <row r="341" spans="1:33" ht="15.75" customHeight="1" x14ac:dyDescent="0.25">
      <c r="A341" s="2"/>
      <c r="B341" s="2"/>
      <c r="C341" s="34"/>
      <c r="D341" s="34"/>
      <c r="E341" s="34"/>
      <c r="F341" s="34"/>
      <c r="G341" s="103"/>
      <c r="H341" s="34"/>
      <c r="I341" s="34"/>
      <c r="J341" s="34"/>
      <c r="K341" s="34"/>
      <c r="L341" s="103"/>
      <c r="M341" s="2"/>
      <c r="N341" s="2"/>
      <c r="O341" s="105"/>
      <c r="P341" s="2"/>
      <c r="Q341" s="105"/>
      <c r="R341" s="2"/>
      <c r="S341" s="2"/>
      <c r="T341" s="2"/>
      <c r="U341" s="2"/>
      <c r="V341" s="2"/>
      <c r="W341" s="2"/>
      <c r="X341" s="2"/>
      <c r="Y341" s="2"/>
      <c r="Z341" s="2"/>
      <c r="AA341" s="2"/>
      <c r="AB341" s="2"/>
      <c r="AC341" s="2"/>
      <c r="AD341" s="2"/>
      <c r="AE341" s="2"/>
      <c r="AF341" s="2"/>
      <c r="AG341" s="2"/>
    </row>
    <row r="342" spans="1:33" ht="15.75" customHeight="1" x14ac:dyDescent="0.25">
      <c r="A342" s="2"/>
      <c r="B342" s="2"/>
      <c r="C342" s="34"/>
      <c r="D342" s="34"/>
      <c r="E342" s="34"/>
      <c r="F342" s="34"/>
      <c r="G342" s="103"/>
      <c r="H342" s="34"/>
      <c r="I342" s="34"/>
      <c r="J342" s="34"/>
      <c r="K342" s="34"/>
      <c r="L342" s="103"/>
      <c r="M342" s="2"/>
      <c r="N342" s="2"/>
      <c r="O342" s="105"/>
      <c r="P342" s="2"/>
      <c r="Q342" s="105"/>
      <c r="R342" s="2"/>
      <c r="S342" s="2"/>
      <c r="T342" s="2"/>
      <c r="U342" s="2"/>
      <c r="V342" s="2"/>
      <c r="W342" s="2"/>
      <c r="X342" s="2"/>
      <c r="Y342" s="2"/>
      <c r="Z342" s="2"/>
      <c r="AA342" s="2"/>
      <c r="AB342" s="2"/>
      <c r="AC342" s="2"/>
      <c r="AD342" s="2"/>
      <c r="AE342" s="2"/>
      <c r="AF342" s="2"/>
      <c r="AG342" s="2"/>
    </row>
    <row r="343" spans="1:33" ht="15.75" customHeight="1" x14ac:dyDescent="0.25">
      <c r="A343" s="2"/>
      <c r="B343" s="2"/>
      <c r="C343" s="34"/>
      <c r="D343" s="34"/>
      <c r="E343" s="34"/>
      <c r="F343" s="34"/>
      <c r="G343" s="103"/>
      <c r="H343" s="34"/>
      <c r="I343" s="34"/>
      <c r="J343" s="34"/>
      <c r="K343" s="34"/>
      <c r="L343" s="103"/>
      <c r="M343" s="2"/>
      <c r="N343" s="2"/>
      <c r="O343" s="105"/>
      <c r="P343" s="2"/>
      <c r="Q343" s="105"/>
      <c r="R343" s="2"/>
      <c r="S343" s="2"/>
      <c r="T343" s="2"/>
      <c r="U343" s="2"/>
      <c r="V343" s="2"/>
      <c r="W343" s="2"/>
      <c r="X343" s="2"/>
      <c r="Y343" s="2"/>
      <c r="Z343" s="2"/>
      <c r="AA343" s="2"/>
      <c r="AB343" s="2"/>
      <c r="AC343" s="2"/>
      <c r="AD343" s="2"/>
      <c r="AE343" s="2"/>
      <c r="AF343" s="2"/>
      <c r="AG343" s="2"/>
    </row>
    <row r="344" spans="1:33" ht="15.75" customHeight="1" x14ac:dyDescent="0.25">
      <c r="A344" s="2"/>
      <c r="B344" s="2"/>
      <c r="C344" s="34"/>
      <c r="D344" s="34"/>
      <c r="E344" s="34"/>
      <c r="F344" s="34"/>
      <c r="G344" s="103"/>
      <c r="H344" s="34"/>
      <c r="I344" s="34"/>
      <c r="J344" s="34"/>
      <c r="K344" s="34"/>
      <c r="L344" s="103"/>
      <c r="M344" s="2"/>
      <c r="N344" s="2"/>
      <c r="O344" s="105"/>
      <c r="P344" s="2"/>
      <c r="Q344" s="105"/>
      <c r="R344" s="2"/>
      <c r="S344" s="2"/>
      <c r="T344" s="2"/>
      <c r="U344" s="2"/>
      <c r="V344" s="2"/>
      <c r="W344" s="2"/>
      <c r="X344" s="2"/>
      <c r="Y344" s="2"/>
      <c r="Z344" s="2"/>
      <c r="AA344" s="2"/>
      <c r="AB344" s="2"/>
      <c r="AC344" s="2"/>
      <c r="AD344" s="2"/>
      <c r="AE344" s="2"/>
      <c r="AF344" s="2"/>
      <c r="AG344" s="2"/>
    </row>
    <row r="345" spans="1:33" ht="15.75" customHeight="1" x14ac:dyDescent="0.25">
      <c r="A345" s="2"/>
      <c r="B345" s="2"/>
      <c r="C345" s="34"/>
      <c r="D345" s="34"/>
      <c r="E345" s="34"/>
      <c r="F345" s="34"/>
      <c r="G345" s="103"/>
      <c r="H345" s="34"/>
      <c r="I345" s="34"/>
      <c r="J345" s="34"/>
      <c r="K345" s="34"/>
      <c r="L345" s="103"/>
      <c r="M345" s="2"/>
      <c r="N345" s="2"/>
      <c r="O345" s="105"/>
      <c r="P345" s="2"/>
      <c r="Q345" s="105"/>
      <c r="R345" s="2"/>
      <c r="S345" s="2"/>
      <c r="T345" s="2"/>
      <c r="U345" s="2"/>
      <c r="V345" s="2"/>
      <c r="W345" s="2"/>
      <c r="X345" s="2"/>
      <c r="Y345" s="2"/>
      <c r="Z345" s="2"/>
      <c r="AA345" s="2"/>
      <c r="AB345" s="2"/>
      <c r="AC345" s="2"/>
      <c r="AD345" s="2"/>
      <c r="AE345" s="2"/>
      <c r="AF345" s="2"/>
      <c r="AG345" s="2"/>
    </row>
    <row r="346" spans="1:33" ht="15.75" customHeight="1" x14ac:dyDescent="0.25">
      <c r="A346" s="2"/>
      <c r="B346" s="2"/>
      <c r="C346" s="34"/>
      <c r="D346" s="34"/>
      <c r="E346" s="34"/>
      <c r="F346" s="34"/>
      <c r="G346" s="103"/>
      <c r="H346" s="34"/>
      <c r="I346" s="34"/>
      <c r="J346" s="34"/>
      <c r="K346" s="34"/>
      <c r="L346" s="103"/>
      <c r="M346" s="2"/>
      <c r="N346" s="2"/>
      <c r="O346" s="105"/>
      <c r="P346" s="2"/>
      <c r="Q346" s="105"/>
      <c r="R346" s="2"/>
      <c r="S346" s="2"/>
      <c r="T346" s="2"/>
      <c r="U346" s="2"/>
      <c r="V346" s="2"/>
      <c r="W346" s="2"/>
      <c r="X346" s="2"/>
      <c r="Y346" s="2"/>
      <c r="Z346" s="2"/>
      <c r="AA346" s="2"/>
      <c r="AB346" s="2"/>
      <c r="AC346" s="2"/>
      <c r="AD346" s="2"/>
      <c r="AE346" s="2"/>
      <c r="AF346" s="2"/>
      <c r="AG346" s="2"/>
    </row>
    <row r="347" spans="1:33" ht="15.75" customHeight="1" x14ac:dyDescent="0.25">
      <c r="A347" s="2"/>
      <c r="B347" s="2"/>
      <c r="C347" s="34"/>
      <c r="D347" s="34"/>
      <c r="E347" s="34"/>
      <c r="F347" s="34"/>
      <c r="G347" s="103"/>
      <c r="H347" s="34"/>
      <c r="I347" s="34"/>
      <c r="J347" s="34"/>
      <c r="K347" s="34"/>
      <c r="L347" s="103"/>
      <c r="M347" s="2"/>
      <c r="N347" s="2"/>
      <c r="O347" s="105"/>
      <c r="P347" s="2"/>
      <c r="Q347" s="105"/>
      <c r="R347" s="2"/>
      <c r="S347" s="2"/>
      <c r="T347" s="2"/>
      <c r="U347" s="2"/>
      <c r="V347" s="2"/>
      <c r="W347" s="2"/>
      <c r="X347" s="2"/>
      <c r="Y347" s="2"/>
      <c r="Z347" s="2"/>
      <c r="AA347" s="2"/>
      <c r="AB347" s="2"/>
      <c r="AC347" s="2"/>
      <c r="AD347" s="2"/>
      <c r="AE347" s="2"/>
      <c r="AF347" s="2"/>
      <c r="AG347" s="2"/>
    </row>
    <row r="348" spans="1:33" ht="15.75" customHeight="1" x14ac:dyDescent="0.25">
      <c r="A348" s="2"/>
      <c r="B348" s="2"/>
      <c r="C348" s="34"/>
      <c r="D348" s="34"/>
      <c r="E348" s="34"/>
      <c r="F348" s="34"/>
      <c r="G348" s="103"/>
      <c r="H348" s="34"/>
      <c r="I348" s="34"/>
      <c r="J348" s="34"/>
      <c r="K348" s="34"/>
      <c r="L348" s="103"/>
      <c r="M348" s="2"/>
      <c r="N348" s="2"/>
      <c r="O348" s="105"/>
      <c r="P348" s="2"/>
      <c r="Q348" s="105"/>
      <c r="R348" s="2"/>
      <c r="S348" s="2"/>
      <c r="T348" s="2"/>
      <c r="U348" s="2"/>
      <c r="V348" s="2"/>
      <c r="W348" s="2"/>
      <c r="X348" s="2"/>
      <c r="Y348" s="2"/>
      <c r="Z348" s="2"/>
      <c r="AA348" s="2"/>
      <c r="AB348" s="2"/>
      <c r="AC348" s="2"/>
      <c r="AD348" s="2"/>
      <c r="AE348" s="2"/>
      <c r="AF348" s="2"/>
      <c r="AG348" s="2"/>
    </row>
    <row r="349" spans="1:33" ht="15.75" customHeight="1" x14ac:dyDescent="0.25">
      <c r="A349" s="2"/>
      <c r="B349" s="2"/>
      <c r="C349" s="34"/>
      <c r="D349" s="34"/>
      <c r="E349" s="34"/>
      <c r="F349" s="34"/>
      <c r="G349" s="103"/>
      <c r="H349" s="34"/>
      <c r="I349" s="34"/>
      <c r="J349" s="34"/>
      <c r="K349" s="34"/>
      <c r="L349" s="103"/>
      <c r="M349" s="2"/>
      <c r="N349" s="2"/>
      <c r="O349" s="105"/>
      <c r="P349" s="2"/>
      <c r="Q349" s="105"/>
      <c r="R349" s="2"/>
      <c r="S349" s="2"/>
      <c r="T349" s="2"/>
      <c r="U349" s="2"/>
      <c r="V349" s="2"/>
      <c r="W349" s="2"/>
      <c r="X349" s="2"/>
      <c r="Y349" s="2"/>
      <c r="Z349" s="2"/>
      <c r="AA349" s="2"/>
      <c r="AB349" s="2"/>
      <c r="AC349" s="2"/>
      <c r="AD349" s="2"/>
      <c r="AE349" s="2"/>
      <c r="AF349" s="2"/>
      <c r="AG349" s="2"/>
    </row>
    <row r="350" spans="1:33" ht="15.75" customHeight="1" x14ac:dyDescent="0.25">
      <c r="A350" s="2"/>
      <c r="B350" s="2"/>
      <c r="C350" s="34"/>
      <c r="D350" s="34"/>
      <c r="E350" s="34"/>
      <c r="F350" s="34"/>
      <c r="G350" s="103"/>
      <c r="H350" s="34"/>
      <c r="I350" s="34"/>
      <c r="J350" s="34"/>
      <c r="K350" s="34"/>
      <c r="L350" s="103"/>
      <c r="M350" s="2"/>
      <c r="N350" s="2"/>
      <c r="O350" s="105"/>
      <c r="P350" s="2"/>
      <c r="Q350" s="105"/>
      <c r="R350" s="2"/>
      <c r="S350" s="2"/>
      <c r="T350" s="2"/>
      <c r="U350" s="2"/>
      <c r="V350" s="2"/>
      <c r="W350" s="2"/>
      <c r="X350" s="2"/>
      <c r="Y350" s="2"/>
      <c r="Z350" s="2"/>
      <c r="AA350" s="2"/>
      <c r="AB350" s="2"/>
      <c r="AC350" s="2"/>
      <c r="AD350" s="2"/>
      <c r="AE350" s="2"/>
      <c r="AF350" s="2"/>
      <c r="AG350" s="2"/>
    </row>
    <row r="351" spans="1:33" ht="15.75" customHeight="1" x14ac:dyDescent="0.25">
      <c r="A351" s="2"/>
      <c r="B351" s="2"/>
      <c r="C351" s="34"/>
      <c r="D351" s="34"/>
      <c r="E351" s="34"/>
      <c r="F351" s="34"/>
      <c r="G351" s="103"/>
      <c r="H351" s="34"/>
      <c r="I351" s="34"/>
      <c r="J351" s="34"/>
      <c r="K351" s="34"/>
      <c r="L351" s="103"/>
      <c r="M351" s="2"/>
      <c r="N351" s="2"/>
      <c r="O351" s="105"/>
      <c r="P351" s="2"/>
      <c r="Q351" s="105"/>
      <c r="R351" s="2"/>
      <c r="S351" s="2"/>
      <c r="T351" s="2"/>
      <c r="U351" s="2"/>
      <c r="V351" s="2"/>
      <c r="W351" s="2"/>
      <c r="X351" s="2"/>
      <c r="Y351" s="2"/>
      <c r="Z351" s="2"/>
      <c r="AA351" s="2"/>
      <c r="AB351" s="2"/>
      <c r="AC351" s="2"/>
      <c r="AD351" s="2"/>
      <c r="AE351" s="2"/>
      <c r="AF351" s="2"/>
      <c r="AG351" s="2"/>
    </row>
    <row r="352" spans="1:33" ht="15.75" customHeight="1" x14ac:dyDescent="0.25">
      <c r="A352" s="2"/>
      <c r="B352" s="2"/>
      <c r="C352" s="34"/>
      <c r="D352" s="34"/>
      <c r="E352" s="34"/>
      <c r="F352" s="34"/>
      <c r="G352" s="103"/>
      <c r="H352" s="34"/>
      <c r="I352" s="34"/>
      <c r="J352" s="34"/>
      <c r="K352" s="34"/>
      <c r="L352" s="103"/>
      <c r="M352" s="2"/>
      <c r="N352" s="2"/>
      <c r="O352" s="105"/>
      <c r="P352" s="2"/>
      <c r="Q352" s="105"/>
      <c r="R352" s="2"/>
      <c r="S352" s="2"/>
      <c r="T352" s="2"/>
      <c r="U352" s="2"/>
      <c r="V352" s="2"/>
      <c r="W352" s="2"/>
      <c r="X352" s="2"/>
      <c r="Y352" s="2"/>
      <c r="Z352" s="2"/>
      <c r="AA352" s="2"/>
      <c r="AB352" s="2"/>
      <c r="AC352" s="2"/>
      <c r="AD352" s="2"/>
      <c r="AE352" s="2"/>
      <c r="AF352" s="2"/>
      <c r="AG352" s="2"/>
    </row>
    <row r="353" spans="1:33" ht="15.75" customHeight="1" x14ac:dyDescent="0.25">
      <c r="A353" s="2"/>
      <c r="B353" s="2"/>
      <c r="C353" s="34"/>
      <c r="D353" s="34"/>
      <c r="E353" s="34"/>
      <c r="F353" s="34"/>
      <c r="G353" s="103"/>
      <c r="H353" s="34"/>
      <c r="I353" s="34"/>
      <c r="J353" s="34"/>
      <c r="K353" s="34"/>
      <c r="L353" s="103"/>
      <c r="M353" s="2"/>
      <c r="N353" s="2"/>
      <c r="O353" s="105"/>
      <c r="P353" s="2"/>
      <c r="Q353" s="105"/>
      <c r="R353" s="2"/>
      <c r="S353" s="2"/>
      <c r="T353" s="2"/>
      <c r="U353" s="2"/>
      <c r="V353" s="2"/>
      <c r="W353" s="2"/>
      <c r="X353" s="2"/>
      <c r="Y353" s="2"/>
      <c r="Z353" s="2"/>
      <c r="AA353" s="2"/>
      <c r="AB353" s="2"/>
      <c r="AC353" s="2"/>
      <c r="AD353" s="2"/>
      <c r="AE353" s="2"/>
      <c r="AF353" s="2"/>
      <c r="AG353" s="2"/>
    </row>
    <row r="354" spans="1:33" ht="15.75" customHeight="1" x14ac:dyDescent="0.25">
      <c r="A354" s="2"/>
      <c r="B354" s="2"/>
      <c r="C354" s="34"/>
      <c r="D354" s="34"/>
      <c r="E354" s="34"/>
      <c r="F354" s="34"/>
      <c r="G354" s="103"/>
      <c r="H354" s="34"/>
      <c r="I354" s="34"/>
      <c r="J354" s="34"/>
      <c r="K354" s="34"/>
      <c r="L354" s="103"/>
      <c r="M354" s="2"/>
      <c r="N354" s="2"/>
      <c r="O354" s="105"/>
      <c r="P354" s="2"/>
      <c r="Q354" s="105"/>
      <c r="R354" s="2"/>
      <c r="S354" s="2"/>
      <c r="T354" s="2"/>
      <c r="U354" s="2"/>
      <c r="V354" s="2"/>
      <c r="W354" s="2"/>
      <c r="X354" s="2"/>
      <c r="Y354" s="2"/>
      <c r="Z354" s="2"/>
      <c r="AA354" s="2"/>
      <c r="AB354" s="2"/>
      <c r="AC354" s="2"/>
      <c r="AD354" s="2"/>
      <c r="AE354" s="2"/>
      <c r="AF354" s="2"/>
      <c r="AG354" s="2"/>
    </row>
    <row r="355" spans="1:33" ht="15.75" customHeight="1" x14ac:dyDescent="0.25">
      <c r="A355" s="2"/>
      <c r="B355" s="2"/>
      <c r="C355" s="34"/>
      <c r="D355" s="34"/>
      <c r="E355" s="34"/>
      <c r="F355" s="34"/>
      <c r="G355" s="103"/>
      <c r="H355" s="34"/>
      <c r="I355" s="34"/>
      <c r="J355" s="34"/>
      <c r="K355" s="34"/>
      <c r="L355" s="103"/>
      <c r="M355" s="2"/>
      <c r="N355" s="2"/>
      <c r="O355" s="105"/>
      <c r="P355" s="2"/>
      <c r="Q355" s="105"/>
      <c r="R355" s="2"/>
      <c r="S355" s="2"/>
      <c r="T355" s="2"/>
      <c r="U355" s="2"/>
      <c r="V355" s="2"/>
      <c r="W355" s="2"/>
      <c r="X355" s="2"/>
      <c r="Y355" s="2"/>
      <c r="Z355" s="2"/>
      <c r="AA355" s="2"/>
      <c r="AB355" s="2"/>
      <c r="AC355" s="2"/>
      <c r="AD355" s="2"/>
      <c r="AE355" s="2"/>
      <c r="AF355" s="2"/>
      <c r="AG355" s="2"/>
    </row>
    <row r="356" spans="1:33" ht="15.75" customHeight="1" x14ac:dyDescent="0.25">
      <c r="A356" s="2"/>
      <c r="B356" s="2"/>
      <c r="C356" s="34"/>
      <c r="D356" s="34"/>
      <c r="E356" s="34"/>
      <c r="F356" s="34"/>
      <c r="G356" s="103"/>
      <c r="H356" s="34"/>
      <c r="I356" s="34"/>
      <c r="J356" s="34"/>
      <c r="K356" s="34"/>
      <c r="L356" s="103"/>
      <c r="M356" s="2"/>
      <c r="N356" s="2"/>
      <c r="O356" s="105"/>
      <c r="P356" s="2"/>
      <c r="Q356" s="105"/>
      <c r="R356" s="2"/>
      <c r="S356" s="2"/>
      <c r="T356" s="2"/>
      <c r="U356" s="2"/>
      <c r="V356" s="2"/>
      <c r="W356" s="2"/>
      <c r="X356" s="2"/>
      <c r="Y356" s="2"/>
      <c r="Z356" s="2"/>
      <c r="AA356" s="2"/>
      <c r="AB356" s="2"/>
      <c r="AC356" s="2"/>
      <c r="AD356" s="2"/>
      <c r="AE356" s="2"/>
      <c r="AF356" s="2"/>
      <c r="AG356" s="2"/>
    </row>
    <row r="357" spans="1:33" ht="15.75" customHeight="1" x14ac:dyDescent="0.25">
      <c r="A357" s="2"/>
      <c r="B357" s="2"/>
      <c r="C357" s="34"/>
      <c r="D357" s="34"/>
      <c r="E357" s="34"/>
      <c r="F357" s="34"/>
      <c r="G357" s="103"/>
      <c r="H357" s="34"/>
      <c r="I357" s="34"/>
      <c r="J357" s="34"/>
      <c r="K357" s="34"/>
      <c r="L357" s="103"/>
      <c r="M357" s="2"/>
      <c r="N357" s="2"/>
      <c r="O357" s="105"/>
      <c r="P357" s="2"/>
      <c r="Q357" s="105"/>
      <c r="R357" s="2"/>
      <c r="S357" s="2"/>
      <c r="T357" s="2"/>
      <c r="U357" s="2"/>
      <c r="V357" s="2"/>
      <c r="W357" s="2"/>
      <c r="X357" s="2"/>
      <c r="Y357" s="2"/>
      <c r="Z357" s="2"/>
      <c r="AA357" s="2"/>
      <c r="AB357" s="2"/>
      <c r="AC357" s="2"/>
      <c r="AD357" s="2"/>
      <c r="AE357" s="2"/>
      <c r="AF357" s="2"/>
      <c r="AG357" s="2"/>
    </row>
    <row r="358" spans="1:33" ht="15.75" customHeight="1" x14ac:dyDescent="0.25">
      <c r="A358" s="2"/>
      <c r="B358" s="2"/>
      <c r="C358" s="34"/>
      <c r="D358" s="34"/>
      <c r="E358" s="34"/>
      <c r="F358" s="34"/>
      <c r="G358" s="103"/>
      <c r="H358" s="34"/>
      <c r="I358" s="34"/>
      <c r="J358" s="34"/>
      <c r="K358" s="34"/>
      <c r="L358" s="103"/>
      <c r="M358" s="2"/>
      <c r="N358" s="2"/>
      <c r="O358" s="105"/>
      <c r="P358" s="2"/>
      <c r="Q358" s="105"/>
      <c r="R358" s="2"/>
      <c r="S358" s="2"/>
      <c r="T358" s="2"/>
      <c r="U358" s="2"/>
      <c r="V358" s="2"/>
      <c r="W358" s="2"/>
      <c r="X358" s="2"/>
      <c r="Y358" s="2"/>
      <c r="Z358" s="2"/>
      <c r="AA358" s="2"/>
      <c r="AB358" s="2"/>
      <c r="AC358" s="2"/>
      <c r="AD358" s="2"/>
      <c r="AE358" s="2"/>
      <c r="AF358" s="2"/>
      <c r="AG358" s="2"/>
    </row>
    <row r="359" spans="1:33" ht="15.75" customHeight="1" x14ac:dyDescent="0.25">
      <c r="A359" s="2"/>
      <c r="B359" s="2"/>
      <c r="C359" s="34"/>
      <c r="D359" s="34"/>
      <c r="E359" s="34"/>
      <c r="F359" s="34"/>
      <c r="G359" s="103"/>
      <c r="H359" s="34"/>
      <c r="I359" s="34"/>
      <c r="J359" s="34"/>
      <c r="K359" s="34"/>
      <c r="L359" s="103"/>
      <c r="M359" s="2"/>
      <c r="N359" s="2"/>
      <c r="O359" s="105"/>
      <c r="P359" s="2"/>
      <c r="Q359" s="105"/>
      <c r="R359" s="2"/>
      <c r="S359" s="2"/>
      <c r="T359" s="2"/>
      <c r="U359" s="2"/>
      <c r="V359" s="2"/>
      <c r="W359" s="2"/>
      <c r="X359" s="2"/>
      <c r="Y359" s="2"/>
      <c r="Z359" s="2"/>
      <c r="AA359" s="2"/>
      <c r="AB359" s="2"/>
      <c r="AC359" s="2"/>
      <c r="AD359" s="2"/>
      <c r="AE359" s="2"/>
      <c r="AF359" s="2"/>
      <c r="AG359" s="2"/>
    </row>
    <row r="360" spans="1:33" ht="15.75" customHeight="1" x14ac:dyDescent="0.25">
      <c r="A360" s="2"/>
      <c r="B360" s="2"/>
      <c r="C360" s="34"/>
      <c r="D360" s="34"/>
      <c r="E360" s="34"/>
      <c r="F360" s="34"/>
      <c r="G360" s="103"/>
      <c r="H360" s="34"/>
      <c r="I360" s="34"/>
      <c r="J360" s="34"/>
      <c r="K360" s="34"/>
      <c r="L360" s="103"/>
      <c r="M360" s="2"/>
      <c r="N360" s="2"/>
      <c r="O360" s="105"/>
      <c r="P360" s="2"/>
      <c r="Q360" s="105"/>
      <c r="R360" s="2"/>
      <c r="S360" s="2"/>
      <c r="T360" s="2"/>
      <c r="U360" s="2"/>
      <c r="V360" s="2"/>
      <c r="W360" s="2"/>
      <c r="X360" s="2"/>
      <c r="Y360" s="2"/>
      <c r="Z360" s="2"/>
      <c r="AA360" s="2"/>
      <c r="AB360" s="2"/>
      <c r="AC360" s="2"/>
      <c r="AD360" s="2"/>
      <c r="AE360" s="2"/>
      <c r="AF360" s="2"/>
      <c r="AG360" s="2"/>
    </row>
    <row r="361" spans="1:33" ht="15.75" customHeight="1" x14ac:dyDescent="0.25">
      <c r="A361" s="2"/>
      <c r="B361" s="2"/>
      <c r="C361" s="34"/>
      <c r="D361" s="34"/>
      <c r="E361" s="34"/>
      <c r="F361" s="34"/>
      <c r="G361" s="103"/>
      <c r="H361" s="34"/>
      <c r="I361" s="34"/>
      <c r="J361" s="34"/>
      <c r="K361" s="34"/>
      <c r="L361" s="103"/>
      <c r="M361" s="2"/>
      <c r="N361" s="2"/>
      <c r="O361" s="105"/>
      <c r="P361" s="2"/>
      <c r="Q361" s="105"/>
      <c r="R361" s="2"/>
      <c r="S361" s="2"/>
      <c r="T361" s="2"/>
      <c r="U361" s="2"/>
      <c r="V361" s="2"/>
      <c r="W361" s="2"/>
      <c r="X361" s="2"/>
      <c r="Y361" s="2"/>
      <c r="Z361" s="2"/>
      <c r="AA361" s="2"/>
      <c r="AB361" s="2"/>
      <c r="AC361" s="2"/>
      <c r="AD361" s="2"/>
      <c r="AE361" s="2"/>
      <c r="AF361" s="2"/>
      <c r="AG361" s="2"/>
    </row>
    <row r="362" spans="1:33" ht="15.75" customHeight="1" x14ac:dyDescent="0.25">
      <c r="A362" s="2"/>
      <c r="B362" s="2"/>
      <c r="C362" s="34"/>
      <c r="D362" s="34"/>
      <c r="E362" s="34"/>
      <c r="F362" s="34"/>
      <c r="G362" s="103"/>
      <c r="H362" s="34"/>
      <c r="I362" s="34"/>
      <c r="J362" s="34"/>
      <c r="K362" s="34"/>
      <c r="L362" s="103"/>
      <c r="M362" s="2"/>
      <c r="N362" s="2"/>
      <c r="O362" s="105"/>
      <c r="P362" s="2"/>
      <c r="Q362" s="105"/>
      <c r="R362" s="2"/>
      <c r="S362" s="2"/>
      <c r="T362" s="2"/>
      <c r="U362" s="2"/>
      <c r="V362" s="2"/>
      <c r="W362" s="2"/>
      <c r="X362" s="2"/>
      <c r="Y362" s="2"/>
      <c r="Z362" s="2"/>
      <c r="AA362" s="2"/>
      <c r="AB362" s="2"/>
      <c r="AC362" s="2"/>
      <c r="AD362" s="2"/>
      <c r="AE362" s="2"/>
      <c r="AF362" s="2"/>
      <c r="AG362" s="2"/>
    </row>
    <row r="363" spans="1:33" ht="15.75" customHeight="1" x14ac:dyDescent="0.25">
      <c r="A363" s="2"/>
      <c r="B363" s="2"/>
      <c r="C363" s="34"/>
      <c r="D363" s="34"/>
      <c r="E363" s="34"/>
      <c r="F363" s="34"/>
      <c r="G363" s="103"/>
      <c r="H363" s="34"/>
      <c r="I363" s="34"/>
      <c r="J363" s="34"/>
      <c r="K363" s="34"/>
      <c r="L363" s="103"/>
      <c r="M363" s="2"/>
      <c r="N363" s="2"/>
      <c r="O363" s="105"/>
      <c r="P363" s="2"/>
      <c r="Q363" s="105"/>
      <c r="R363" s="2"/>
      <c r="S363" s="2"/>
      <c r="T363" s="2"/>
      <c r="U363" s="2"/>
      <c r="V363" s="2"/>
      <c r="W363" s="2"/>
      <c r="X363" s="2"/>
      <c r="Y363" s="2"/>
      <c r="Z363" s="2"/>
      <c r="AA363" s="2"/>
      <c r="AB363" s="2"/>
      <c r="AC363" s="2"/>
      <c r="AD363" s="2"/>
      <c r="AE363" s="2"/>
      <c r="AF363" s="2"/>
      <c r="AG363" s="2"/>
    </row>
    <row r="364" spans="1:33" ht="15.75" customHeight="1" x14ac:dyDescent="0.25">
      <c r="A364" s="2"/>
      <c r="B364" s="2"/>
      <c r="C364" s="34"/>
      <c r="D364" s="34"/>
      <c r="E364" s="34"/>
      <c r="F364" s="34"/>
      <c r="G364" s="103"/>
      <c r="H364" s="34"/>
      <c r="I364" s="34"/>
      <c r="J364" s="34"/>
      <c r="K364" s="34"/>
      <c r="L364" s="103"/>
      <c r="M364" s="2"/>
      <c r="N364" s="2"/>
      <c r="O364" s="105"/>
      <c r="P364" s="2"/>
      <c r="Q364" s="105"/>
      <c r="R364" s="2"/>
      <c r="S364" s="2"/>
      <c r="T364" s="2"/>
      <c r="U364" s="2"/>
      <c r="V364" s="2"/>
      <c r="W364" s="2"/>
      <c r="X364" s="2"/>
      <c r="Y364" s="2"/>
      <c r="Z364" s="2"/>
      <c r="AA364" s="2"/>
      <c r="AB364" s="2"/>
      <c r="AC364" s="2"/>
      <c r="AD364" s="2"/>
      <c r="AE364" s="2"/>
      <c r="AF364" s="2"/>
      <c r="AG364" s="2"/>
    </row>
    <row r="365" spans="1:33" ht="15.75" customHeight="1" x14ac:dyDescent="0.25">
      <c r="A365" s="2"/>
      <c r="B365" s="2"/>
      <c r="C365" s="34"/>
      <c r="D365" s="34"/>
      <c r="E365" s="34"/>
      <c r="F365" s="34"/>
      <c r="G365" s="103"/>
      <c r="H365" s="34"/>
      <c r="I365" s="34"/>
      <c r="J365" s="34"/>
      <c r="K365" s="34"/>
      <c r="L365" s="103"/>
      <c r="M365" s="2"/>
      <c r="N365" s="2"/>
      <c r="O365" s="105"/>
      <c r="P365" s="2"/>
      <c r="Q365" s="105"/>
      <c r="R365" s="2"/>
      <c r="S365" s="2"/>
      <c r="T365" s="2"/>
      <c r="U365" s="2"/>
      <c r="V365" s="2"/>
      <c r="W365" s="2"/>
      <c r="X365" s="2"/>
      <c r="Y365" s="2"/>
      <c r="Z365" s="2"/>
      <c r="AA365" s="2"/>
      <c r="AB365" s="2"/>
      <c r="AC365" s="2"/>
      <c r="AD365" s="2"/>
      <c r="AE365" s="2"/>
      <c r="AF365" s="2"/>
      <c r="AG365" s="2"/>
    </row>
    <row r="366" spans="1:33" ht="15.75" customHeight="1" x14ac:dyDescent="0.25">
      <c r="A366" s="2"/>
      <c r="B366" s="2"/>
      <c r="C366" s="34"/>
      <c r="D366" s="34"/>
      <c r="E366" s="34"/>
      <c r="F366" s="34"/>
      <c r="G366" s="103"/>
      <c r="H366" s="34"/>
      <c r="I366" s="34"/>
      <c r="J366" s="34"/>
      <c r="K366" s="34"/>
      <c r="L366" s="103"/>
      <c r="M366" s="2"/>
      <c r="N366" s="2"/>
      <c r="O366" s="105"/>
      <c r="P366" s="2"/>
      <c r="Q366" s="105"/>
      <c r="R366" s="2"/>
      <c r="S366" s="2"/>
      <c r="T366" s="2"/>
      <c r="U366" s="2"/>
      <c r="V366" s="2"/>
      <c r="W366" s="2"/>
      <c r="X366" s="2"/>
      <c r="Y366" s="2"/>
      <c r="Z366" s="2"/>
      <c r="AA366" s="2"/>
      <c r="AB366" s="2"/>
      <c r="AC366" s="2"/>
      <c r="AD366" s="2"/>
      <c r="AE366" s="2"/>
      <c r="AF366" s="2"/>
      <c r="AG366" s="2"/>
    </row>
    <row r="367" spans="1:33" ht="15.75" customHeight="1" x14ac:dyDescent="0.25">
      <c r="A367" s="2"/>
      <c r="B367" s="2"/>
      <c r="C367" s="34"/>
      <c r="D367" s="34"/>
      <c r="E367" s="34"/>
      <c r="F367" s="34"/>
      <c r="G367" s="103"/>
      <c r="H367" s="34"/>
      <c r="I367" s="34"/>
      <c r="J367" s="34"/>
      <c r="K367" s="34"/>
      <c r="L367" s="103"/>
      <c r="M367" s="2"/>
      <c r="N367" s="2"/>
      <c r="O367" s="105"/>
      <c r="P367" s="2"/>
      <c r="Q367" s="105"/>
      <c r="R367" s="2"/>
      <c r="S367" s="2"/>
      <c r="T367" s="2"/>
      <c r="U367" s="2"/>
      <c r="V367" s="2"/>
      <c r="W367" s="2"/>
      <c r="X367" s="2"/>
      <c r="Y367" s="2"/>
      <c r="Z367" s="2"/>
      <c r="AA367" s="2"/>
      <c r="AB367" s="2"/>
      <c r="AC367" s="2"/>
      <c r="AD367" s="2"/>
      <c r="AE367" s="2"/>
      <c r="AF367" s="2"/>
      <c r="AG367" s="2"/>
    </row>
    <row r="368" spans="1:33" ht="15.75" customHeight="1" x14ac:dyDescent="0.25">
      <c r="A368" s="2"/>
      <c r="B368" s="2"/>
      <c r="C368" s="34"/>
      <c r="D368" s="34"/>
      <c r="E368" s="34"/>
      <c r="F368" s="34"/>
      <c r="G368" s="103"/>
      <c r="H368" s="34"/>
      <c r="I368" s="34"/>
      <c r="J368" s="34"/>
      <c r="K368" s="34"/>
      <c r="L368" s="103"/>
      <c r="M368" s="2"/>
      <c r="N368" s="2"/>
      <c r="O368" s="105"/>
      <c r="P368" s="2"/>
      <c r="Q368" s="105"/>
      <c r="R368" s="2"/>
      <c r="S368" s="2"/>
      <c r="T368" s="2"/>
      <c r="U368" s="2"/>
      <c r="V368" s="2"/>
      <c r="W368" s="2"/>
      <c r="X368" s="2"/>
      <c r="Y368" s="2"/>
      <c r="Z368" s="2"/>
      <c r="AA368" s="2"/>
      <c r="AB368" s="2"/>
      <c r="AC368" s="2"/>
      <c r="AD368" s="2"/>
      <c r="AE368" s="2"/>
      <c r="AF368" s="2"/>
      <c r="AG368" s="2"/>
    </row>
    <row r="369" spans="1:33" ht="15.75" customHeight="1" x14ac:dyDescent="0.25">
      <c r="A369" s="2"/>
      <c r="B369" s="2"/>
      <c r="C369" s="34"/>
      <c r="D369" s="34"/>
      <c r="E369" s="34"/>
      <c r="F369" s="34"/>
      <c r="G369" s="103"/>
      <c r="H369" s="34"/>
      <c r="I369" s="34"/>
      <c r="J369" s="34"/>
      <c r="K369" s="34"/>
      <c r="L369" s="103"/>
      <c r="M369" s="2"/>
      <c r="N369" s="2"/>
      <c r="O369" s="105"/>
      <c r="P369" s="2"/>
      <c r="Q369" s="105"/>
      <c r="R369" s="2"/>
      <c r="S369" s="2"/>
      <c r="T369" s="2"/>
      <c r="U369" s="2"/>
      <c r="V369" s="2"/>
      <c r="W369" s="2"/>
      <c r="X369" s="2"/>
      <c r="Y369" s="2"/>
      <c r="Z369" s="2"/>
      <c r="AA369" s="2"/>
      <c r="AB369" s="2"/>
      <c r="AC369" s="2"/>
      <c r="AD369" s="2"/>
      <c r="AE369" s="2"/>
      <c r="AF369" s="2"/>
      <c r="AG369" s="2"/>
    </row>
    <row r="370" spans="1:33" ht="15.75" customHeight="1" x14ac:dyDescent="0.25">
      <c r="A370" s="2"/>
      <c r="B370" s="2"/>
      <c r="C370" s="34"/>
      <c r="D370" s="34"/>
      <c r="E370" s="34"/>
      <c r="F370" s="34"/>
      <c r="G370" s="103"/>
      <c r="H370" s="34"/>
      <c r="I370" s="34"/>
      <c r="J370" s="34"/>
      <c r="K370" s="34"/>
      <c r="L370" s="103"/>
      <c r="M370" s="2"/>
      <c r="N370" s="2"/>
      <c r="O370" s="105"/>
      <c r="P370" s="2"/>
      <c r="Q370" s="105"/>
      <c r="R370" s="2"/>
      <c r="S370" s="2"/>
      <c r="T370" s="2"/>
      <c r="U370" s="2"/>
      <c r="V370" s="2"/>
      <c r="W370" s="2"/>
      <c r="X370" s="2"/>
      <c r="Y370" s="2"/>
      <c r="Z370" s="2"/>
      <c r="AA370" s="2"/>
      <c r="AB370" s="2"/>
      <c r="AC370" s="2"/>
      <c r="AD370" s="2"/>
      <c r="AE370" s="2"/>
      <c r="AF370" s="2"/>
      <c r="AG370" s="2"/>
    </row>
    <row r="371" spans="1:33" ht="15.75" customHeight="1" x14ac:dyDescent="0.25">
      <c r="A371" s="2"/>
      <c r="B371" s="2"/>
      <c r="C371" s="34"/>
      <c r="D371" s="34"/>
      <c r="E371" s="34"/>
      <c r="F371" s="34"/>
      <c r="G371" s="103"/>
      <c r="H371" s="34"/>
      <c r="I371" s="34"/>
      <c r="J371" s="34"/>
      <c r="K371" s="34"/>
      <c r="L371" s="103"/>
      <c r="M371" s="2"/>
      <c r="N371" s="2"/>
      <c r="O371" s="105"/>
      <c r="P371" s="2"/>
      <c r="Q371" s="105"/>
      <c r="R371" s="2"/>
      <c r="S371" s="2"/>
      <c r="T371" s="2"/>
      <c r="U371" s="2"/>
      <c r="V371" s="2"/>
      <c r="W371" s="2"/>
      <c r="X371" s="2"/>
      <c r="Y371" s="2"/>
      <c r="Z371" s="2"/>
      <c r="AA371" s="2"/>
      <c r="AB371" s="2"/>
      <c r="AC371" s="2"/>
      <c r="AD371" s="2"/>
      <c r="AE371" s="2"/>
      <c r="AF371" s="2"/>
      <c r="AG371" s="2"/>
    </row>
    <row r="372" spans="1:33" ht="15.75" customHeight="1" x14ac:dyDescent="0.25">
      <c r="A372" s="2"/>
      <c r="B372" s="2"/>
      <c r="C372" s="34"/>
      <c r="D372" s="34"/>
      <c r="E372" s="34"/>
      <c r="F372" s="34"/>
      <c r="G372" s="103"/>
      <c r="H372" s="34"/>
      <c r="I372" s="34"/>
      <c r="J372" s="34"/>
      <c r="K372" s="34"/>
      <c r="L372" s="103"/>
      <c r="M372" s="2"/>
      <c r="N372" s="2"/>
      <c r="O372" s="105"/>
      <c r="P372" s="2"/>
      <c r="Q372" s="105"/>
      <c r="R372" s="2"/>
      <c r="S372" s="2"/>
      <c r="T372" s="2"/>
      <c r="U372" s="2"/>
      <c r="V372" s="2"/>
      <c r="W372" s="2"/>
      <c r="X372" s="2"/>
      <c r="Y372" s="2"/>
      <c r="Z372" s="2"/>
      <c r="AA372" s="2"/>
      <c r="AB372" s="2"/>
      <c r="AC372" s="2"/>
      <c r="AD372" s="2"/>
      <c r="AE372" s="2"/>
      <c r="AF372" s="2"/>
      <c r="AG372" s="2"/>
    </row>
    <row r="373" spans="1:33" ht="15.75" customHeight="1" x14ac:dyDescent="0.25">
      <c r="A373" s="2"/>
      <c r="B373" s="2"/>
      <c r="C373" s="34"/>
      <c r="D373" s="34"/>
      <c r="E373" s="34"/>
      <c r="F373" s="34"/>
      <c r="G373" s="103"/>
      <c r="H373" s="34"/>
      <c r="I373" s="34"/>
      <c r="J373" s="34"/>
      <c r="K373" s="34"/>
      <c r="L373" s="103"/>
      <c r="M373" s="2"/>
      <c r="N373" s="2"/>
      <c r="O373" s="105"/>
      <c r="P373" s="2"/>
      <c r="Q373" s="105"/>
      <c r="R373" s="2"/>
      <c r="S373" s="2"/>
      <c r="T373" s="2"/>
      <c r="U373" s="2"/>
      <c r="V373" s="2"/>
      <c r="W373" s="2"/>
      <c r="X373" s="2"/>
      <c r="Y373" s="2"/>
      <c r="Z373" s="2"/>
      <c r="AA373" s="2"/>
      <c r="AB373" s="2"/>
      <c r="AC373" s="2"/>
      <c r="AD373" s="2"/>
      <c r="AE373" s="2"/>
      <c r="AF373" s="2"/>
      <c r="AG373" s="2"/>
    </row>
    <row r="374" spans="1:33" ht="15.75" customHeight="1" x14ac:dyDescent="0.25">
      <c r="A374" s="2"/>
      <c r="B374" s="2"/>
      <c r="C374" s="34"/>
      <c r="D374" s="34"/>
      <c r="E374" s="34"/>
      <c r="F374" s="34"/>
      <c r="G374" s="103"/>
      <c r="H374" s="34"/>
      <c r="I374" s="34"/>
      <c r="J374" s="34"/>
      <c r="K374" s="34"/>
      <c r="L374" s="103"/>
      <c r="M374" s="2"/>
      <c r="N374" s="2"/>
      <c r="O374" s="105"/>
      <c r="P374" s="2"/>
      <c r="Q374" s="105"/>
      <c r="R374" s="2"/>
      <c r="S374" s="2"/>
      <c r="T374" s="2"/>
      <c r="U374" s="2"/>
      <c r="V374" s="2"/>
      <c r="W374" s="2"/>
      <c r="X374" s="2"/>
      <c r="Y374" s="2"/>
      <c r="Z374" s="2"/>
      <c r="AA374" s="2"/>
      <c r="AB374" s="2"/>
      <c r="AC374" s="2"/>
      <c r="AD374" s="2"/>
      <c r="AE374" s="2"/>
      <c r="AF374" s="2"/>
      <c r="AG374" s="2"/>
    </row>
    <row r="375" spans="1:33" ht="15.75" customHeight="1" x14ac:dyDescent="0.25">
      <c r="A375" s="2"/>
      <c r="B375" s="2"/>
      <c r="C375" s="34"/>
      <c r="D375" s="34"/>
      <c r="E375" s="34"/>
      <c r="F375" s="34"/>
      <c r="G375" s="103"/>
      <c r="H375" s="34"/>
      <c r="I375" s="34"/>
      <c r="J375" s="34"/>
      <c r="K375" s="34"/>
      <c r="L375" s="103"/>
      <c r="M375" s="2"/>
      <c r="N375" s="2"/>
      <c r="O375" s="105"/>
      <c r="P375" s="2"/>
      <c r="Q375" s="105"/>
      <c r="R375" s="2"/>
      <c r="S375" s="2"/>
      <c r="T375" s="2"/>
      <c r="U375" s="2"/>
      <c r="V375" s="2"/>
      <c r="W375" s="2"/>
      <c r="X375" s="2"/>
      <c r="Y375" s="2"/>
      <c r="Z375" s="2"/>
      <c r="AA375" s="2"/>
      <c r="AB375" s="2"/>
      <c r="AC375" s="2"/>
      <c r="AD375" s="2"/>
      <c r="AE375" s="2"/>
      <c r="AF375" s="2"/>
      <c r="AG375" s="2"/>
    </row>
    <row r="376" spans="1:33" ht="15.75" customHeight="1" x14ac:dyDescent="0.25">
      <c r="A376" s="2"/>
      <c r="B376" s="2"/>
      <c r="C376" s="34"/>
      <c r="D376" s="34"/>
      <c r="E376" s="34"/>
      <c r="F376" s="34"/>
      <c r="G376" s="103"/>
      <c r="H376" s="34"/>
      <c r="I376" s="34"/>
      <c r="J376" s="34"/>
      <c r="K376" s="34"/>
      <c r="L376" s="103"/>
      <c r="M376" s="2"/>
      <c r="N376" s="2"/>
      <c r="O376" s="105"/>
      <c r="P376" s="2"/>
      <c r="Q376" s="105"/>
      <c r="R376" s="2"/>
      <c r="S376" s="2"/>
      <c r="T376" s="2"/>
      <c r="U376" s="2"/>
      <c r="V376" s="2"/>
      <c r="W376" s="2"/>
      <c r="X376" s="2"/>
      <c r="Y376" s="2"/>
      <c r="Z376" s="2"/>
      <c r="AA376" s="2"/>
      <c r="AB376" s="2"/>
      <c r="AC376" s="2"/>
      <c r="AD376" s="2"/>
      <c r="AE376" s="2"/>
      <c r="AF376" s="2"/>
      <c r="AG376" s="2"/>
    </row>
    <row r="377" spans="1:33" ht="15.75" customHeight="1" x14ac:dyDescent="0.25">
      <c r="A377" s="2"/>
      <c r="B377" s="2"/>
      <c r="C377" s="34"/>
      <c r="D377" s="34"/>
      <c r="E377" s="34"/>
      <c r="F377" s="34"/>
      <c r="G377" s="103"/>
      <c r="H377" s="34"/>
      <c r="I377" s="34"/>
      <c r="J377" s="34"/>
      <c r="K377" s="34"/>
      <c r="L377" s="103"/>
      <c r="M377" s="2"/>
      <c r="N377" s="2"/>
      <c r="O377" s="105"/>
      <c r="P377" s="2"/>
      <c r="Q377" s="105"/>
      <c r="R377" s="2"/>
      <c r="S377" s="2"/>
      <c r="T377" s="2"/>
      <c r="U377" s="2"/>
      <c r="V377" s="2"/>
      <c r="W377" s="2"/>
      <c r="X377" s="2"/>
      <c r="Y377" s="2"/>
      <c r="Z377" s="2"/>
      <c r="AA377" s="2"/>
      <c r="AB377" s="2"/>
      <c r="AC377" s="2"/>
      <c r="AD377" s="2"/>
      <c r="AE377" s="2"/>
      <c r="AF377" s="2"/>
      <c r="AG377" s="2"/>
    </row>
    <row r="378" spans="1:33" ht="15.75" customHeight="1" x14ac:dyDescent="0.25">
      <c r="A378" s="2"/>
      <c r="B378" s="2"/>
      <c r="C378" s="34"/>
      <c r="D378" s="34"/>
      <c r="E378" s="34"/>
      <c r="F378" s="34"/>
      <c r="G378" s="103"/>
      <c r="H378" s="34"/>
      <c r="I378" s="34"/>
      <c r="J378" s="34"/>
      <c r="K378" s="34"/>
      <c r="L378" s="103"/>
      <c r="M378" s="2"/>
      <c r="N378" s="2"/>
      <c r="O378" s="105"/>
      <c r="P378" s="2"/>
      <c r="Q378" s="105"/>
      <c r="R378" s="2"/>
      <c r="S378" s="2"/>
      <c r="T378" s="2"/>
      <c r="U378" s="2"/>
      <c r="V378" s="2"/>
      <c r="W378" s="2"/>
      <c r="X378" s="2"/>
      <c r="Y378" s="2"/>
      <c r="Z378" s="2"/>
      <c r="AA378" s="2"/>
      <c r="AB378" s="2"/>
      <c r="AC378" s="2"/>
      <c r="AD378" s="2"/>
      <c r="AE378" s="2"/>
      <c r="AF378" s="2"/>
      <c r="AG378" s="2"/>
    </row>
    <row r="379" spans="1:33" ht="15.75" customHeight="1" x14ac:dyDescent="0.25">
      <c r="A379" s="2"/>
      <c r="B379" s="2"/>
      <c r="C379" s="34"/>
      <c r="D379" s="34"/>
      <c r="E379" s="34"/>
      <c r="F379" s="34"/>
      <c r="G379" s="103"/>
      <c r="H379" s="34"/>
      <c r="I379" s="34"/>
      <c r="J379" s="34"/>
      <c r="K379" s="34"/>
      <c r="L379" s="103"/>
      <c r="M379" s="2"/>
      <c r="N379" s="2"/>
      <c r="O379" s="105"/>
      <c r="P379" s="2"/>
      <c r="Q379" s="105"/>
      <c r="R379" s="2"/>
      <c r="S379" s="2"/>
      <c r="T379" s="2"/>
      <c r="U379" s="2"/>
      <c r="V379" s="2"/>
      <c r="W379" s="2"/>
      <c r="X379" s="2"/>
      <c r="Y379" s="2"/>
      <c r="Z379" s="2"/>
      <c r="AA379" s="2"/>
      <c r="AB379" s="2"/>
      <c r="AC379" s="2"/>
      <c r="AD379" s="2"/>
      <c r="AE379" s="2"/>
      <c r="AF379" s="2"/>
      <c r="AG379" s="2"/>
    </row>
    <row r="380" spans="1:33" ht="15.75" customHeight="1" x14ac:dyDescent="0.25">
      <c r="A380" s="2"/>
      <c r="B380" s="2"/>
      <c r="C380" s="34"/>
      <c r="D380" s="34"/>
      <c r="E380" s="34"/>
      <c r="F380" s="34"/>
      <c r="G380" s="103"/>
      <c r="H380" s="34"/>
      <c r="I380" s="34"/>
      <c r="J380" s="34"/>
      <c r="K380" s="34"/>
      <c r="L380" s="103"/>
      <c r="M380" s="2"/>
      <c r="N380" s="2"/>
      <c r="O380" s="105"/>
      <c r="P380" s="2"/>
      <c r="Q380" s="105"/>
      <c r="R380" s="2"/>
      <c r="S380" s="2"/>
      <c r="T380" s="2"/>
      <c r="U380" s="2"/>
      <c r="V380" s="2"/>
      <c r="W380" s="2"/>
      <c r="X380" s="2"/>
      <c r="Y380" s="2"/>
      <c r="Z380" s="2"/>
      <c r="AA380" s="2"/>
      <c r="AB380" s="2"/>
      <c r="AC380" s="2"/>
      <c r="AD380" s="2"/>
      <c r="AE380" s="2"/>
      <c r="AF380" s="2"/>
      <c r="AG380" s="2"/>
    </row>
    <row r="381" spans="1:33" ht="15.75" customHeight="1" x14ac:dyDescent="0.25">
      <c r="A381" s="2"/>
      <c r="B381" s="2"/>
      <c r="C381" s="34"/>
      <c r="D381" s="34"/>
      <c r="E381" s="34"/>
      <c r="F381" s="34"/>
      <c r="G381" s="103"/>
      <c r="H381" s="34"/>
      <c r="I381" s="34"/>
      <c r="J381" s="34"/>
      <c r="K381" s="34"/>
      <c r="L381" s="103"/>
      <c r="M381" s="2"/>
      <c r="N381" s="2"/>
      <c r="O381" s="105"/>
      <c r="P381" s="2"/>
      <c r="Q381" s="105"/>
      <c r="R381" s="2"/>
      <c r="S381" s="2"/>
      <c r="T381" s="2"/>
      <c r="U381" s="2"/>
      <c r="V381" s="2"/>
      <c r="W381" s="2"/>
      <c r="X381" s="2"/>
      <c r="Y381" s="2"/>
      <c r="Z381" s="2"/>
      <c r="AA381" s="2"/>
      <c r="AB381" s="2"/>
      <c r="AC381" s="2"/>
      <c r="AD381" s="2"/>
      <c r="AE381" s="2"/>
      <c r="AF381" s="2"/>
      <c r="AG381" s="2"/>
    </row>
    <row r="382" spans="1:33" ht="15.75" customHeight="1" x14ac:dyDescent="0.25">
      <c r="A382" s="2"/>
      <c r="B382" s="2"/>
      <c r="C382" s="34"/>
      <c r="D382" s="34"/>
      <c r="E382" s="34"/>
      <c r="F382" s="34"/>
      <c r="G382" s="103"/>
      <c r="H382" s="34"/>
      <c r="I382" s="34"/>
      <c r="J382" s="34"/>
      <c r="K382" s="34"/>
      <c r="L382" s="103"/>
      <c r="M382" s="2"/>
      <c r="N382" s="2"/>
      <c r="O382" s="105"/>
      <c r="P382" s="2"/>
      <c r="Q382" s="105"/>
      <c r="R382" s="2"/>
      <c r="S382" s="2"/>
      <c r="T382" s="2"/>
      <c r="U382" s="2"/>
      <c r="V382" s="2"/>
      <c r="W382" s="2"/>
      <c r="X382" s="2"/>
      <c r="Y382" s="2"/>
      <c r="Z382" s="2"/>
      <c r="AA382" s="2"/>
      <c r="AB382" s="2"/>
      <c r="AC382" s="2"/>
      <c r="AD382" s="2"/>
      <c r="AE382" s="2"/>
      <c r="AF382" s="2"/>
      <c r="AG382" s="2"/>
    </row>
    <row r="383" spans="1:33" ht="15.75" customHeight="1" x14ac:dyDescent="0.25">
      <c r="A383" s="2"/>
      <c r="B383" s="2"/>
      <c r="C383" s="34"/>
      <c r="D383" s="34"/>
      <c r="E383" s="34"/>
      <c r="F383" s="34"/>
      <c r="G383" s="103"/>
      <c r="H383" s="34"/>
      <c r="I383" s="34"/>
      <c r="J383" s="34"/>
      <c r="K383" s="34"/>
      <c r="L383" s="103"/>
      <c r="M383" s="2"/>
      <c r="N383" s="2"/>
      <c r="O383" s="105"/>
      <c r="P383" s="2"/>
      <c r="Q383" s="105"/>
      <c r="R383" s="2"/>
      <c r="S383" s="2"/>
      <c r="T383" s="2"/>
      <c r="U383" s="2"/>
      <c r="V383" s="2"/>
      <c r="W383" s="2"/>
      <c r="X383" s="2"/>
      <c r="Y383" s="2"/>
      <c r="Z383" s="2"/>
      <c r="AA383" s="2"/>
      <c r="AB383" s="2"/>
      <c r="AC383" s="2"/>
      <c r="AD383" s="2"/>
      <c r="AE383" s="2"/>
      <c r="AF383" s="2"/>
      <c r="AG383" s="2"/>
    </row>
    <row r="384" spans="1:33" ht="15.75" customHeight="1" x14ac:dyDescent="0.25">
      <c r="A384" s="2"/>
      <c r="B384" s="2"/>
      <c r="C384" s="34"/>
      <c r="D384" s="34"/>
      <c r="E384" s="34"/>
      <c r="F384" s="34"/>
      <c r="G384" s="103"/>
      <c r="H384" s="34"/>
      <c r="I384" s="34"/>
      <c r="J384" s="34"/>
      <c r="K384" s="34"/>
      <c r="L384" s="103"/>
      <c r="M384" s="2"/>
      <c r="N384" s="2"/>
      <c r="O384" s="105"/>
      <c r="P384" s="2"/>
      <c r="Q384" s="105"/>
      <c r="R384" s="2"/>
      <c r="S384" s="2"/>
      <c r="T384" s="2"/>
      <c r="U384" s="2"/>
      <c r="V384" s="2"/>
      <c r="W384" s="2"/>
      <c r="X384" s="2"/>
      <c r="Y384" s="2"/>
      <c r="Z384" s="2"/>
      <c r="AA384" s="2"/>
      <c r="AB384" s="2"/>
      <c r="AC384" s="2"/>
      <c r="AD384" s="2"/>
      <c r="AE384" s="2"/>
      <c r="AF384" s="2"/>
      <c r="AG384" s="2"/>
    </row>
    <row r="385" spans="1:33" ht="15.75" customHeight="1" x14ac:dyDescent="0.25">
      <c r="A385" s="2"/>
      <c r="B385" s="2"/>
      <c r="C385" s="34"/>
      <c r="D385" s="34"/>
      <c r="E385" s="34"/>
      <c r="F385" s="34"/>
      <c r="G385" s="103"/>
      <c r="H385" s="34"/>
      <c r="I385" s="34"/>
      <c r="J385" s="34"/>
      <c r="K385" s="34"/>
      <c r="L385" s="103"/>
      <c r="M385" s="2"/>
      <c r="N385" s="2"/>
      <c r="O385" s="105"/>
      <c r="P385" s="2"/>
      <c r="Q385" s="105"/>
      <c r="R385" s="2"/>
      <c r="S385" s="2"/>
      <c r="T385" s="2"/>
      <c r="U385" s="2"/>
      <c r="V385" s="2"/>
      <c r="W385" s="2"/>
      <c r="X385" s="2"/>
      <c r="Y385" s="2"/>
      <c r="Z385" s="2"/>
      <c r="AA385" s="2"/>
      <c r="AB385" s="2"/>
      <c r="AC385" s="2"/>
      <c r="AD385" s="2"/>
      <c r="AE385" s="2"/>
      <c r="AF385" s="2"/>
      <c r="AG385" s="2"/>
    </row>
    <row r="386" spans="1:33" ht="15.75" customHeight="1" x14ac:dyDescent="0.25">
      <c r="A386" s="2"/>
      <c r="B386" s="2"/>
      <c r="C386" s="34"/>
      <c r="D386" s="34"/>
      <c r="E386" s="34"/>
      <c r="F386" s="34"/>
      <c r="G386" s="103"/>
      <c r="H386" s="34"/>
      <c r="I386" s="34"/>
      <c r="J386" s="34"/>
      <c r="K386" s="34"/>
      <c r="L386" s="103"/>
      <c r="M386" s="2"/>
      <c r="N386" s="2"/>
      <c r="O386" s="105"/>
      <c r="P386" s="2"/>
      <c r="Q386" s="105"/>
      <c r="R386" s="2"/>
      <c r="S386" s="2"/>
      <c r="T386" s="2"/>
      <c r="U386" s="2"/>
      <c r="V386" s="2"/>
      <c r="W386" s="2"/>
      <c r="X386" s="2"/>
      <c r="Y386" s="2"/>
      <c r="Z386" s="2"/>
      <c r="AA386" s="2"/>
      <c r="AB386" s="2"/>
      <c r="AC386" s="2"/>
      <c r="AD386" s="2"/>
      <c r="AE386" s="2"/>
      <c r="AF386" s="2"/>
      <c r="AG386" s="2"/>
    </row>
    <row r="387" spans="1:33" ht="15.75" customHeight="1" x14ac:dyDescent="0.25">
      <c r="A387" s="2"/>
      <c r="B387" s="2"/>
      <c r="C387" s="34"/>
      <c r="D387" s="34"/>
      <c r="E387" s="34"/>
      <c r="F387" s="34"/>
      <c r="G387" s="103"/>
      <c r="H387" s="34"/>
      <c r="I387" s="34"/>
      <c r="J387" s="34"/>
      <c r="K387" s="34"/>
      <c r="L387" s="103"/>
      <c r="M387" s="2"/>
      <c r="N387" s="2"/>
      <c r="O387" s="105"/>
      <c r="P387" s="2"/>
      <c r="Q387" s="105"/>
      <c r="R387" s="2"/>
      <c r="S387" s="2"/>
      <c r="T387" s="2"/>
      <c r="U387" s="2"/>
      <c r="V387" s="2"/>
      <c r="W387" s="2"/>
      <c r="X387" s="2"/>
      <c r="Y387" s="2"/>
      <c r="Z387" s="2"/>
      <c r="AA387" s="2"/>
      <c r="AB387" s="2"/>
      <c r="AC387" s="2"/>
      <c r="AD387" s="2"/>
      <c r="AE387" s="2"/>
      <c r="AF387" s="2"/>
      <c r="AG387" s="2"/>
    </row>
    <row r="388" spans="1:33" ht="15.75" customHeight="1" x14ac:dyDescent="0.25">
      <c r="A388" s="2"/>
      <c r="B388" s="2"/>
      <c r="C388" s="34"/>
      <c r="D388" s="34"/>
      <c r="E388" s="34"/>
      <c r="F388" s="34"/>
      <c r="G388" s="103"/>
      <c r="H388" s="34"/>
      <c r="I388" s="34"/>
      <c r="J388" s="34"/>
      <c r="K388" s="34"/>
      <c r="L388" s="103"/>
      <c r="M388" s="2"/>
      <c r="N388" s="2"/>
      <c r="O388" s="105"/>
      <c r="P388" s="2"/>
      <c r="Q388" s="105"/>
      <c r="R388" s="2"/>
      <c r="S388" s="2"/>
      <c r="T388" s="2"/>
      <c r="U388" s="2"/>
      <c r="V388" s="2"/>
      <c r="W388" s="2"/>
      <c r="X388" s="2"/>
      <c r="Y388" s="2"/>
      <c r="Z388" s="2"/>
      <c r="AA388" s="2"/>
      <c r="AB388" s="2"/>
      <c r="AC388" s="2"/>
      <c r="AD388" s="2"/>
      <c r="AE388" s="2"/>
      <c r="AF388" s="2"/>
      <c r="AG388" s="2"/>
    </row>
    <row r="389" spans="1:33" ht="15.75" customHeight="1" x14ac:dyDescent="0.25">
      <c r="A389" s="2"/>
      <c r="B389" s="2"/>
      <c r="C389" s="34"/>
      <c r="D389" s="34"/>
      <c r="E389" s="34"/>
      <c r="F389" s="34"/>
      <c r="G389" s="103"/>
      <c r="H389" s="34"/>
      <c r="I389" s="34"/>
      <c r="J389" s="34"/>
      <c r="K389" s="34"/>
      <c r="L389" s="103"/>
      <c r="M389" s="2"/>
      <c r="N389" s="2"/>
      <c r="O389" s="105"/>
      <c r="P389" s="2"/>
      <c r="Q389" s="105"/>
      <c r="R389" s="2"/>
      <c r="S389" s="2"/>
      <c r="T389" s="2"/>
      <c r="U389" s="2"/>
      <c r="V389" s="2"/>
      <c r="W389" s="2"/>
      <c r="X389" s="2"/>
      <c r="Y389" s="2"/>
      <c r="Z389" s="2"/>
      <c r="AA389" s="2"/>
      <c r="AB389" s="2"/>
      <c r="AC389" s="2"/>
      <c r="AD389" s="2"/>
      <c r="AE389" s="2"/>
      <c r="AF389" s="2"/>
      <c r="AG389" s="2"/>
    </row>
    <row r="390" spans="1:33" ht="15.75" customHeight="1" x14ac:dyDescent="0.25">
      <c r="A390" s="2"/>
      <c r="B390" s="2"/>
      <c r="C390" s="34"/>
      <c r="D390" s="34"/>
      <c r="E390" s="34"/>
      <c r="F390" s="34"/>
      <c r="G390" s="103"/>
      <c r="H390" s="34"/>
      <c r="I390" s="34"/>
      <c r="J390" s="34"/>
      <c r="K390" s="34"/>
      <c r="L390" s="103"/>
      <c r="M390" s="2"/>
      <c r="N390" s="2"/>
      <c r="O390" s="105"/>
      <c r="P390" s="2"/>
      <c r="Q390" s="105"/>
      <c r="R390" s="2"/>
      <c r="S390" s="2"/>
      <c r="T390" s="2"/>
      <c r="U390" s="2"/>
      <c r="V390" s="2"/>
      <c r="W390" s="2"/>
      <c r="X390" s="2"/>
      <c r="Y390" s="2"/>
      <c r="Z390" s="2"/>
      <c r="AA390" s="2"/>
      <c r="AB390" s="2"/>
      <c r="AC390" s="2"/>
      <c r="AD390" s="2"/>
      <c r="AE390" s="2"/>
      <c r="AF390" s="2"/>
      <c r="AG390" s="2"/>
    </row>
    <row r="391" spans="1:33" ht="15.75" customHeight="1" x14ac:dyDescent="0.25">
      <c r="A391" s="2"/>
      <c r="B391" s="2"/>
      <c r="C391" s="34"/>
      <c r="D391" s="34"/>
      <c r="E391" s="34"/>
      <c r="F391" s="34"/>
      <c r="G391" s="103"/>
      <c r="H391" s="34"/>
      <c r="I391" s="34"/>
      <c r="J391" s="34"/>
      <c r="K391" s="34"/>
      <c r="L391" s="103"/>
      <c r="M391" s="2"/>
      <c r="N391" s="2"/>
      <c r="O391" s="105"/>
      <c r="P391" s="2"/>
      <c r="Q391" s="105"/>
      <c r="R391" s="2"/>
      <c r="S391" s="2"/>
      <c r="T391" s="2"/>
      <c r="U391" s="2"/>
      <c r="V391" s="2"/>
      <c r="W391" s="2"/>
      <c r="X391" s="2"/>
      <c r="Y391" s="2"/>
      <c r="Z391" s="2"/>
      <c r="AA391" s="2"/>
      <c r="AB391" s="2"/>
      <c r="AC391" s="2"/>
      <c r="AD391" s="2"/>
      <c r="AE391" s="2"/>
      <c r="AF391" s="2"/>
      <c r="AG391" s="2"/>
    </row>
    <row r="392" spans="1:33" ht="15.75" customHeight="1" x14ac:dyDescent="0.25">
      <c r="A392" s="2"/>
      <c r="B392" s="2"/>
      <c r="C392" s="34"/>
      <c r="D392" s="34"/>
      <c r="E392" s="34"/>
      <c r="F392" s="34"/>
      <c r="G392" s="103"/>
      <c r="H392" s="34"/>
      <c r="I392" s="34"/>
      <c r="J392" s="34"/>
      <c r="K392" s="34"/>
      <c r="L392" s="103"/>
      <c r="M392" s="2"/>
      <c r="N392" s="2"/>
      <c r="O392" s="105"/>
      <c r="P392" s="2"/>
      <c r="Q392" s="105"/>
      <c r="R392" s="2"/>
      <c r="S392" s="2"/>
      <c r="T392" s="2"/>
      <c r="U392" s="2"/>
      <c r="V392" s="2"/>
      <c r="W392" s="2"/>
      <c r="X392" s="2"/>
      <c r="Y392" s="2"/>
      <c r="Z392" s="2"/>
      <c r="AA392" s="2"/>
      <c r="AB392" s="2"/>
      <c r="AC392" s="2"/>
      <c r="AD392" s="2"/>
      <c r="AE392" s="2"/>
      <c r="AF392" s="2"/>
      <c r="AG392" s="2"/>
    </row>
    <row r="393" spans="1:33" ht="15.75" customHeight="1" x14ac:dyDescent="0.25">
      <c r="A393" s="2"/>
      <c r="B393" s="2"/>
      <c r="C393" s="34"/>
      <c r="D393" s="34"/>
      <c r="E393" s="34"/>
      <c r="F393" s="34"/>
      <c r="G393" s="103"/>
      <c r="H393" s="34"/>
      <c r="I393" s="34"/>
      <c r="J393" s="34"/>
      <c r="K393" s="34"/>
      <c r="L393" s="103"/>
      <c r="M393" s="2"/>
      <c r="N393" s="2"/>
      <c r="O393" s="105"/>
      <c r="P393" s="2"/>
      <c r="Q393" s="105"/>
      <c r="R393" s="2"/>
      <c r="S393" s="2"/>
      <c r="T393" s="2"/>
      <c r="U393" s="2"/>
      <c r="V393" s="2"/>
      <c r="W393" s="2"/>
      <c r="X393" s="2"/>
      <c r="Y393" s="2"/>
      <c r="Z393" s="2"/>
      <c r="AA393" s="2"/>
      <c r="AB393" s="2"/>
      <c r="AC393" s="2"/>
      <c r="AD393" s="2"/>
      <c r="AE393" s="2"/>
      <c r="AF393" s="2"/>
      <c r="AG393" s="2"/>
    </row>
    <row r="394" spans="1:33" ht="15.75" customHeight="1" x14ac:dyDescent="0.25">
      <c r="A394" s="2"/>
      <c r="B394" s="2"/>
      <c r="C394" s="34"/>
      <c r="D394" s="34"/>
      <c r="E394" s="34"/>
      <c r="F394" s="34"/>
      <c r="G394" s="103"/>
      <c r="H394" s="34"/>
      <c r="I394" s="34"/>
      <c r="J394" s="34"/>
      <c r="K394" s="34"/>
      <c r="L394" s="103"/>
      <c r="M394" s="2"/>
      <c r="N394" s="2"/>
      <c r="O394" s="105"/>
      <c r="P394" s="2"/>
      <c r="Q394" s="105"/>
      <c r="R394" s="2"/>
      <c r="S394" s="2"/>
      <c r="T394" s="2"/>
      <c r="U394" s="2"/>
      <c r="V394" s="2"/>
      <c r="W394" s="2"/>
      <c r="X394" s="2"/>
      <c r="Y394" s="2"/>
      <c r="Z394" s="2"/>
      <c r="AA394" s="2"/>
      <c r="AB394" s="2"/>
      <c r="AC394" s="2"/>
      <c r="AD394" s="2"/>
      <c r="AE394" s="2"/>
      <c r="AF394" s="2"/>
      <c r="AG394" s="2"/>
    </row>
    <row r="395" spans="1:33" ht="15.75" customHeight="1" x14ac:dyDescent="0.25">
      <c r="A395" s="2"/>
      <c r="B395" s="2"/>
      <c r="C395" s="34"/>
      <c r="D395" s="34"/>
      <c r="E395" s="34"/>
      <c r="F395" s="34"/>
      <c r="G395" s="103"/>
      <c r="H395" s="34"/>
      <c r="I395" s="34"/>
      <c r="J395" s="34"/>
      <c r="K395" s="34"/>
      <c r="L395" s="103"/>
      <c r="M395" s="2"/>
      <c r="N395" s="2"/>
      <c r="O395" s="105"/>
      <c r="P395" s="2"/>
      <c r="Q395" s="105"/>
      <c r="R395" s="2"/>
      <c r="S395" s="2"/>
      <c r="T395" s="2"/>
      <c r="U395" s="2"/>
      <c r="V395" s="2"/>
      <c r="W395" s="2"/>
      <c r="X395" s="2"/>
      <c r="Y395" s="2"/>
      <c r="Z395" s="2"/>
      <c r="AA395" s="2"/>
      <c r="AB395" s="2"/>
      <c r="AC395" s="2"/>
      <c r="AD395" s="2"/>
      <c r="AE395" s="2"/>
      <c r="AF395" s="2"/>
      <c r="AG395" s="2"/>
    </row>
    <row r="396" spans="1:33" ht="15.75" customHeight="1" x14ac:dyDescent="0.25">
      <c r="A396" s="2"/>
      <c r="B396" s="2"/>
      <c r="C396" s="34"/>
      <c r="D396" s="34"/>
      <c r="E396" s="34"/>
      <c r="F396" s="34"/>
      <c r="G396" s="103"/>
      <c r="H396" s="34"/>
      <c r="I396" s="34"/>
      <c r="J396" s="34"/>
      <c r="K396" s="34"/>
      <c r="L396" s="103"/>
      <c r="M396" s="2"/>
      <c r="N396" s="2"/>
      <c r="O396" s="105"/>
      <c r="P396" s="2"/>
      <c r="Q396" s="105"/>
      <c r="R396" s="2"/>
      <c r="S396" s="2"/>
      <c r="T396" s="2"/>
      <c r="U396" s="2"/>
      <c r="V396" s="2"/>
      <c r="W396" s="2"/>
      <c r="X396" s="2"/>
      <c r="Y396" s="2"/>
      <c r="Z396" s="2"/>
      <c r="AA396" s="2"/>
      <c r="AB396" s="2"/>
      <c r="AC396" s="2"/>
      <c r="AD396" s="2"/>
      <c r="AE396" s="2"/>
      <c r="AF396" s="2"/>
      <c r="AG396" s="2"/>
    </row>
    <row r="397" spans="1:33" ht="15.75" customHeight="1" x14ac:dyDescent="0.25">
      <c r="A397" s="2"/>
      <c r="B397" s="2"/>
      <c r="C397" s="34"/>
      <c r="D397" s="34"/>
      <c r="E397" s="34"/>
      <c r="F397" s="34"/>
      <c r="G397" s="103"/>
      <c r="H397" s="34"/>
      <c r="I397" s="34"/>
      <c r="J397" s="34"/>
      <c r="K397" s="34"/>
      <c r="L397" s="103"/>
      <c r="M397" s="2"/>
      <c r="N397" s="2"/>
      <c r="O397" s="105"/>
      <c r="P397" s="2"/>
      <c r="Q397" s="105"/>
      <c r="R397" s="2"/>
      <c r="S397" s="2"/>
      <c r="T397" s="2"/>
      <c r="U397" s="2"/>
      <c r="V397" s="2"/>
      <c r="W397" s="2"/>
      <c r="X397" s="2"/>
      <c r="Y397" s="2"/>
      <c r="Z397" s="2"/>
      <c r="AA397" s="2"/>
      <c r="AB397" s="2"/>
      <c r="AC397" s="2"/>
      <c r="AD397" s="2"/>
      <c r="AE397" s="2"/>
      <c r="AF397" s="2"/>
      <c r="AG397" s="2"/>
    </row>
    <row r="398" spans="1:33" ht="15.75" customHeight="1" x14ac:dyDescent="0.25">
      <c r="A398" s="2"/>
      <c r="B398" s="2"/>
      <c r="C398" s="34"/>
      <c r="D398" s="34"/>
      <c r="E398" s="34"/>
      <c r="F398" s="34"/>
      <c r="G398" s="103"/>
      <c r="H398" s="34"/>
      <c r="I398" s="34"/>
      <c r="J398" s="34"/>
      <c r="K398" s="34"/>
      <c r="L398" s="103"/>
      <c r="M398" s="2"/>
      <c r="N398" s="2"/>
      <c r="O398" s="105"/>
      <c r="P398" s="2"/>
      <c r="Q398" s="105"/>
      <c r="R398" s="2"/>
      <c r="S398" s="2"/>
      <c r="T398" s="2"/>
      <c r="U398" s="2"/>
      <c r="V398" s="2"/>
      <c r="W398" s="2"/>
      <c r="X398" s="2"/>
      <c r="Y398" s="2"/>
      <c r="Z398" s="2"/>
      <c r="AA398" s="2"/>
      <c r="AB398" s="2"/>
      <c r="AC398" s="2"/>
      <c r="AD398" s="2"/>
      <c r="AE398" s="2"/>
      <c r="AF398" s="2"/>
      <c r="AG398" s="2"/>
    </row>
    <row r="399" spans="1:33" ht="15.75" customHeight="1" x14ac:dyDescent="0.25">
      <c r="A399" s="2"/>
      <c r="B399" s="2"/>
      <c r="C399" s="34"/>
      <c r="D399" s="34"/>
      <c r="E399" s="34"/>
      <c r="F399" s="34"/>
      <c r="G399" s="103"/>
      <c r="H399" s="34"/>
      <c r="I399" s="34"/>
      <c r="J399" s="34"/>
      <c r="K399" s="34"/>
      <c r="L399" s="103"/>
      <c r="M399" s="2"/>
      <c r="N399" s="2"/>
      <c r="O399" s="105"/>
      <c r="P399" s="2"/>
      <c r="Q399" s="105"/>
      <c r="R399" s="2"/>
      <c r="S399" s="2"/>
      <c r="T399" s="2"/>
      <c r="U399" s="2"/>
      <c r="V399" s="2"/>
      <c r="W399" s="2"/>
      <c r="X399" s="2"/>
      <c r="Y399" s="2"/>
      <c r="Z399" s="2"/>
      <c r="AA399" s="2"/>
      <c r="AB399" s="2"/>
      <c r="AC399" s="2"/>
      <c r="AD399" s="2"/>
      <c r="AE399" s="2"/>
      <c r="AF399" s="2"/>
      <c r="AG399" s="2"/>
    </row>
    <row r="400" spans="1:33" ht="15.75" customHeight="1" x14ac:dyDescent="0.25">
      <c r="A400" s="2"/>
      <c r="B400" s="2"/>
      <c r="C400" s="34"/>
      <c r="D400" s="34"/>
      <c r="E400" s="34"/>
      <c r="F400" s="34"/>
      <c r="G400" s="103"/>
      <c r="H400" s="34"/>
      <c r="I400" s="34"/>
      <c r="J400" s="34"/>
      <c r="K400" s="34"/>
      <c r="L400" s="103"/>
      <c r="M400" s="2"/>
      <c r="N400" s="2"/>
      <c r="O400" s="105"/>
      <c r="P400" s="2"/>
      <c r="Q400" s="105"/>
      <c r="R400" s="2"/>
      <c r="S400" s="2"/>
      <c r="T400" s="2"/>
      <c r="U400" s="2"/>
      <c r="V400" s="2"/>
      <c r="W400" s="2"/>
      <c r="X400" s="2"/>
      <c r="Y400" s="2"/>
      <c r="Z400" s="2"/>
      <c r="AA400" s="2"/>
      <c r="AB400" s="2"/>
      <c r="AC400" s="2"/>
      <c r="AD400" s="2"/>
      <c r="AE400" s="2"/>
      <c r="AF400" s="2"/>
      <c r="AG400" s="2"/>
    </row>
    <row r="401" spans="1:33" ht="15.75" customHeight="1" x14ac:dyDescent="0.25">
      <c r="A401" s="2"/>
      <c r="B401" s="2"/>
      <c r="C401" s="34"/>
      <c r="D401" s="34"/>
      <c r="E401" s="34"/>
      <c r="F401" s="34"/>
      <c r="G401" s="103"/>
      <c r="H401" s="34"/>
      <c r="I401" s="34"/>
      <c r="J401" s="34"/>
      <c r="K401" s="34"/>
      <c r="L401" s="103"/>
      <c r="M401" s="2"/>
      <c r="N401" s="2"/>
      <c r="O401" s="105"/>
      <c r="P401" s="2"/>
      <c r="Q401" s="105"/>
      <c r="R401" s="2"/>
      <c r="S401" s="2"/>
      <c r="T401" s="2"/>
      <c r="U401" s="2"/>
      <c r="V401" s="2"/>
      <c r="W401" s="2"/>
      <c r="X401" s="2"/>
      <c r="Y401" s="2"/>
      <c r="Z401" s="2"/>
      <c r="AA401" s="2"/>
      <c r="AB401" s="2"/>
      <c r="AC401" s="2"/>
      <c r="AD401" s="2"/>
      <c r="AE401" s="2"/>
      <c r="AF401" s="2"/>
      <c r="AG401" s="2"/>
    </row>
    <row r="402" spans="1:33" ht="15.75" customHeight="1" x14ac:dyDescent="0.25">
      <c r="A402" s="2"/>
      <c r="B402" s="2"/>
      <c r="C402" s="34"/>
      <c r="D402" s="34"/>
      <c r="E402" s="34"/>
      <c r="F402" s="34"/>
      <c r="G402" s="103"/>
      <c r="H402" s="34"/>
      <c r="I402" s="34"/>
      <c r="J402" s="34"/>
      <c r="K402" s="34"/>
      <c r="L402" s="103"/>
      <c r="M402" s="2"/>
      <c r="N402" s="2"/>
      <c r="O402" s="105"/>
      <c r="P402" s="2"/>
      <c r="Q402" s="105"/>
      <c r="R402" s="2"/>
      <c r="S402" s="2"/>
      <c r="T402" s="2"/>
      <c r="U402" s="2"/>
      <c r="V402" s="2"/>
      <c r="W402" s="2"/>
      <c r="X402" s="2"/>
      <c r="Y402" s="2"/>
      <c r="Z402" s="2"/>
      <c r="AA402" s="2"/>
      <c r="AB402" s="2"/>
      <c r="AC402" s="2"/>
      <c r="AD402" s="2"/>
      <c r="AE402" s="2"/>
      <c r="AF402" s="2"/>
      <c r="AG402" s="2"/>
    </row>
    <row r="403" spans="1:33" ht="15.75" customHeight="1" x14ac:dyDescent="0.25">
      <c r="A403" s="2"/>
      <c r="B403" s="2"/>
      <c r="C403" s="34"/>
      <c r="D403" s="34"/>
      <c r="E403" s="34"/>
      <c r="F403" s="34"/>
      <c r="G403" s="103"/>
      <c r="H403" s="34"/>
      <c r="I403" s="34"/>
      <c r="J403" s="34"/>
      <c r="K403" s="34"/>
      <c r="L403" s="103"/>
      <c r="M403" s="2"/>
      <c r="N403" s="2"/>
      <c r="O403" s="105"/>
      <c r="P403" s="2"/>
      <c r="Q403" s="105"/>
      <c r="R403" s="2"/>
      <c r="S403" s="2"/>
      <c r="T403" s="2"/>
      <c r="U403" s="2"/>
      <c r="V403" s="2"/>
      <c r="W403" s="2"/>
      <c r="X403" s="2"/>
      <c r="Y403" s="2"/>
      <c r="Z403" s="2"/>
      <c r="AA403" s="2"/>
      <c r="AB403" s="2"/>
      <c r="AC403" s="2"/>
      <c r="AD403" s="2"/>
      <c r="AE403" s="2"/>
      <c r="AF403" s="2"/>
      <c r="AG403" s="2"/>
    </row>
    <row r="404" spans="1:33" ht="15.75" customHeight="1" x14ac:dyDescent="0.25">
      <c r="A404" s="2"/>
      <c r="B404" s="2"/>
      <c r="C404" s="34"/>
      <c r="D404" s="34"/>
      <c r="E404" s="34"/>
      <c r="F404" s="34"/>
      <c r="G404" s="103"/>
      <c r="H404" s="34"/>
      <c r="I404" s="34"/>
      <c r="J404" s="34"/>
      <c r="K404" s="34"/>
      <c r="L404" s="103"/>
      <c r="M404" s="2"/>
      <c r="N404" s="2"/>
      <c r="O404" s="105"/>
      <c r="P404" s="2"/>
      <c r="Q404" s="105"/>
      <c r="R404" s="2"/>
      <c r="S404" s="2"/>
      <c r="T404" s="2"/>
      <c r="U404" s="2"/>
      <c r="V404" s="2"/>
      <c r="W404" s="2"/>
      <c r="X404" s="2"/>
      <c r="Y404" s="2"/>
      <c r="Z404" s="2"/>
      <c r="AA404" s="2"/>
      <c r="AB404" s="2"/>
      <c r="AC404" s="2"/>
      <c r="AD404" s="2"/>
      <c r="AE404" s="2"/>
      <c r="AF404" s="2"/>
      <c r="AG404" s="2"/>
    </row>
    <row r="405" spans="1:33" ht="15.75" customHeight="1" x14ac:dyDescent="0.25">
      <c r="A405" s="2"/>
      <c r="B405" s="2"/>
      <c r="C405" s="34"/>
      <c r="D405" s="34"/>
      <c r="E405" s="34"/>
      <c r="F405" s="34"/>
      <c r="G405" s="103"/>
      <c r="H405" s="34"/>
      <c r="I405" s="34"/>
      <c r="J405" s="34"/>
      <c r="K405" s="34"/>
      <c r="L405" s="103"/>
      <c r="M405" s="2"/>
      <c r="N405" s="2"/>
      <c r="O405" s="105"/>
      <c r="P405" s="2"/>
      <c r="Q405" s="105"/>
      <c r="R405" s="2"/>
      <c r="S405" s="2"/>
      <c r="T405" s="2"/>
      <c r="U405" s="2"/>
      <c r="V405" s="2"/>
      <c r="W405" s="2"/>
      <c r="X405" s="2"/>
      <c r="Y405" s="2"/>
      <c r="Z405" s="2"/>
      <c r="AA405" s="2"/>
      <c r="AB405" s="2"/>
      <c r="AC405" s="2"/>
      <c r="AD405" s="2"/>
      <c r="AE405" s="2"/>
      <c r="AF405" s="2"/>
      <c r="AG405" s="2"/>
    </row>
    <row r="406" spans="1:33" ht="15.75" customHeight="1" x14ac:dyDescent="0.25">
      <c r="A406" s="2"/>
      <c r="B406" s="2"/>
      <c r="C406" s="34"/>
      <c r="D406" s="34"/>
      <c r="E406" s="34"/>
      <c r="F406" s="34"/>
      <c r="G406" s="103"/>
      <c r="H406" s="34"/>
      <c r="I406" s="34"/>
      <c r="J406" s="34"/>
      <c r="K406" s="34"/>
      <c r="L406" s="103"/>
      <c r="M406" s="2"/>
      <c r="N406" s="2"/>
      <c r="O406" s="105"/>
      <c r="P406" s="2"/>
      <c r="Q406" s="105"/>
      <c r="R406" s="2"/>
      <c r="S406" s="2"/>
      <c r="T406" s="2"/>
      <c r="U406" s="2"/>
      <c r="V406" s="2"/>
      <c r="W406" s="2"/>
      <c r="X406" s="2"/>
      <c r="Y406" s="2"/>
      <c r="Z406" s="2"/>
      <c r="AA406" s="2"/>
      <c r="AB406" s="2"/>
      <c r="AC406" s="2"/>
      <c r="AD406" s="2"/>
      <c r="AE406" s="2"/>
      <c r="AF406" s="2"/>
      <c r="AG406" s="2"/>
    </row>
    <row r="407" spans="1:33" ht="15.75" customHeight="1" x14ac:dyDescent="0.25">
      <c r="A407" s="2"/>
      <c r="B407" s="2"/>
      <c r="C407" s="34"/>
      <c r="D407" s="34"/>
      <c r="E407" s="34"/>
      <c r="F407" s="34"/>
      <c r="G407" s="103"/>
      <c r="H407" s="34"/>
      <c r="I407" s="34"/>
      <c r="J407" s="34"/>
      <c r="K407" s="34"/>
      <c r="L407" s="103"/>
      <c r="M407" s="2"/>
      <c r="N407" s="2"/>
      <c r="O407" s="105"/>
      <c r="P407" s="2"/>
      <c r="Q407" s="105"/>
      <c r="R407" s="2"/>
      <c r="S407" s="2"/>
      <c r="T407" s="2"/>
      <c r="U407" s="2"/>
      <c r="V407" s="2"/>
      <c r="W407" s="2"/>
      <c r="X407" s="2"/>
      <c r="Y407" s="2"/>
      <c r="Z407" s="2"/>
      <c r="AA407" s="2"/>
      <c r="AB407" s="2"/>
      <c r="AC407" s="2"/>
      <c r="AD407" s="2"/>
      <c r="AE407" s="2"/>
      <c r="AF407" s="2"/>
      <c r="AG407" s="2"/>
    </row>
    <row r="408" spans="1:33" ht="15.75" customHeight="1" x14ac:dyDescent="0.25">
      <c r="A408" s="2"/>
      <c r="B408" s="2"/>
      <c r="C408" s="34"/>
      <c r="D408" s="34"/>
      <c r="E408" s="34"/>
      <c r="F408" s="34"/>
      <c r="G408" s="103"/>
      <c r="H408" s="34"/>
      <c r="I408" s="34"/>
      <c r="J408" s="34"/>
      <c r="K408" s="34"/>
      <c r="L408" s="103"/>
      <c r="M408" s="2"/>
      <c r="N408" s="2"/>
      <c r="O408" s="105"/>
      <c r="P408" s="2"/>
      <c r="Q408" s="105"/>
      <c r="R408" s="2"/>
      <c r="S408" s="2"/>
      <c r="T408" s="2"/>
      <c r="U408" s="2"/>
      <c r="V408" s="2"/>
      <c r="W408" s="2"/>
      <c r="X408" s="2"/>
      <c r="Y408" s="2"/>
      <c r="Z408" s="2"/>
      <c r="AA408" s="2"/>
      <c r="AB408" s="2"/>
      <c r="AC408" s="2"/>
      <c r="AD408" s="2"/>
      <c r="AE408" s="2"/>
      <c r="AF408" s="2"/>
      <c r="AG408" s="2"/>
    </row>
    <row r="409" spans="1:33" ht="15.75" customHeight="1" x14ac:dyDescent="0.25">
      <c r="A409" s="2"/>
      <c r="B409" s="2"/>
      <c r="C409" s="34"/>
      <c r="D409" s="34"/>
      <c r="E409" s="34"/>
      <c r="F409" s="34"/>
      <c r="G409" s="103"/>
      <c r="H409" s="34"/>
      <c r="I409" s="34"/>
      <c r="J409" s="34"/>
      <c r="K409" s="34"/>
      <c r="L409" s="103"/>
      <c r="M409" s="2"/>
      <c r="N409" s="2"/>
      <c r="O409" s="105"/>
      <c r="P409" s="2"/>
      <c r="Q409" s="105"/>
      <c r="R409" s="2"/>
      <c r="S409" s="2"/>
      <c r="T409" s="2"/>
      <c r="U409" s="2"/>
      <c r="V409" s="2"/>
      <c r="W409" s="2"/>
      <c r="X409" s="2"/>
      <c r="Y409" s="2"/>
      <c r="Z409" s="2"/>
      <c r="AA409" s="2"/>
      <c r="AB409" s="2"/>
      <c r="AC409" s="2"/>
      <c r="AD409" s="2"/>
      <c r="AE409" s="2"/>
      <c r="AF409" s="2"/>
      <c r="AG409" s="2"/>
    </row>
    <row r="410" spans="1:33" ht="15.75" customHeight="1" x14ac:dyDescent="0.25">
      <c r="A410" s="2"/>
      <c r="B410" s="2"/>
      <c r="C410" s="34"/>
      <c r="D410" s="34"/>
      <c r="E410" s="34"/>
      <c r="F410" s="34"/>
      <c r="G410" s="103"/>
      <c r="H410" s="34"/>
      <c r="I410" s="34"/>
      <c r="J410" s="34"/>
      <c r="K410" s="34"/>
      <c r="L410" s="103"/>
      <c r="M410" s="2"/>
      <c r="N410" s="2"/>
      <c r="O410" s="105"/>
      <c r="P410" s="2"/>
      <c r="Q410" s="105"/>
      <c r="R410" s="2"/>
      <c r="S410" s="2"/>
      <c r="T410" s="2"/>
      <c r="U410" s="2"/>
      <c r="V410" s="2"/>
      <c r="W410" s="2"/>
      <c r="X410" s="2"/>
      <c r="Y410" s="2"/>
      <c r="Z410" s="2"/>
      <c r="AA410" s="2"/>
      <c r="AB410" s="2"/>
      <c r="AC410" s="2"/>
      <c r="AD410" s="2"/>
      <c r="AE410" s="2"/>
      <c r="AF410" s="2"/>
      <c r="AG410" s="2"/>
    </row>
    <row r="411" spans="1:33" ht="15.75" customHeight="1" x14ac:dyDescent="0.25">
      <c r="A411" s="2"/>
      <c r="B411" s="2"/>
      <c r="C411" s="34"/>
      <c r="D411" s="34"/>
      <c r="E411" s="34"/>
      <c r="F411" s="34"/>
      <c r="G411" s="103"/>
      <c r="H411" s="34"/>
      <c r="I411" s="34"/>
      <c r="J411" s="34"/>
      <c r="K411" s="34"/>
      <c r="L411" s="103"/>
      <c r="M411" s="2"/>
      <c r="N411" s="2"/>
      <c r="O411" s="105"/>
      <c r="P411" s="2"/>
      <c r="Q411" s="105"/>
      <c r="R411" s="2"/>
      <c r="S411" s="2"/>
      <c r="T411" s="2"/>
      <c r="U411" s="2"/>
      <c r="V411" s="2"/>
      <c r="W411" s="2"/>
      <c r="X411" s="2"/>
      <c r="Y411" s="2"/>
      <c r="Z411" s="2"/>
      <c r="AA411" s="2"/>
      <c r="AB411" s="2"/>
      <c r="AC411" s="2"/>
      <c r="AD411" s="2"/>
      <c r="AE411" s="2"/>
      <c r="AF411" s="2"/>
      <c r="AG411" s="2"/>
    </row>
    <row r="412" spans="1:33" ht="15.75" customHeight="1" x14ac:dyDescent="0.25">
      <c r="A412" s="2"/>
      <c r="B412" s="2"/>
      <c r="C412" s="34"/>
      <c r="D412" s="34"/>
      <c r="E412" s="34"/>
      <c r="F412" s="34"/>
      <c r="G412" s="103"/>
      <c r="H412" s="34"/>
      <c r="I412" s="34"/>
      <c r="J412" s="34"/>
      <c r="K412" s="34"/>
      <c r="L412" s="103"/>
      <c r="M412" s="2"/>
      <c r="N412" s="2"/>
      <c r="O412" s="105"/>
      <c r="P412" s="2"/>
      <c r="Q412" s="105"/>
      <c r="R412" s="2"/>
      <c r="S412" s="2"/>
      <c r="T412" s="2"/>
      <c r="U412" s="2"/>
      <c r="V412" s="2"/>
      <c r="W412" s="2"/>
      <c r="X412" s="2"/>
      <c r="Y412" s="2"/>
      <c r="Z412" s="2"/>
      <c r="AA412" s="2"/>
      <c r="AB412" s="2"/>
      <c r="AC412" s="2"/>
      <c r="AD412" s="2"/>
      <c r="AE412" s="2"/>
      <c r="AF412" s="2"/>
      <c r="AG412" s="2"/>
    </row>
    <row r="413" spans="1:33" ht="15.75" customHeight="1" x14ac:dyDescent="0.25">
      <c r="A413" s="2"/>
      <c r="B413" s="2"/>
      <c r="C413" s="34"/>
      <c r="D413" s="34"/>
      <c r="E413" s="34"/>
      <c r="F413" s="34"/>
      <c r="G413" s="103"/>
      <c r="H413" s="34"/>
      <c r="I413" s="34"/>
      <c r="J413" s="34"/>
      <c r="K413" s="34"/>
      <c r="L413" s="103"/>
      <c r="M413" s="2"/>
      <c r="N413" s="2"/>
      <c r="O413" s="105"/>
      <c r="P413" s="2"/>
      <c r="Q413" s="105"/>
      <c r="R413" s="2"/>
      <c r="S413" s="2"/>
      <c r="T413" s="2"/>
      <c r="U413" s="2"/>
      <c r="V413" s="2"/>
      <c r="W413" s="2"/>
      <c r="X413" s="2"/>
      <c r="Y413" s="2"/>
      <c r="Z413" s="2"/>
      <c r="AA413" s="2"/>
      <c r="AB413" s="2"/>
      <c r="AC413" s="2"/>
      <c r="AD413" s="2"/>
      <c r="AE413" s="2"/>
      <c r="AF413" s="2"/>
      <c r="AG413" s="2"/>
    </row>
    <row r="414" spans="1:33" ht="15.75" customHeight="1" x14ac:dyDescent="0.25">
      <c r="A414" s="2"/>
      <c r="B414" s="2"/>
      <c r="C414" s="34"/>
      <c r="D414" s="34"/>
      <c r="E414" s="34"/>
      <c r="F414" s="34"/>
      <c r="G414" s="103"/>
      <c r="H414" s="34"/>
      <c r="I414" s="34"/>
      <c r="J414" s="34"/>
      <c r="K414" s="34"/>
      <c r="L414" s="103"/>
      <c r="M414" s="2"/>
      <c r="N414" s="2"/>
      <c r="O414" s="105"/>
      <c r="P414" s="2"/>
      <c r="Q414" s="105"/>
      <c r="R414" s="2"/>
      <c r="S414" s="2"/>
      <c r="T414" s="2"/>
      <c r="U414" s="2"/>
      <c r="V414" s="2"/>
      <c r="W414" s="2"/>
      <c r="X414" s="2"/>
      <c r="Y414" s="2"/>
      <c r="Z414" s="2"/>
      <c r="AA414" s="2"/>
      <c r="AB414" s="2"/>
      <c r="AC414" s="2"/>
      <c r="AD414" s="2"/>
      <c r="AE414" s="2"/>
      <c r="AF414" s="2"/>
      <c r="AG414" s="2"/>
    </row>
    <row r="415" spans="1:33" ht="15.75" customHeight="1" x14ac:dyDescent="0.25">
      <c r="A415" s="2"/>
      <c r="B415" s="2"/>
      <c r="C415" s="34"/>
      <c r="D415" s="34"/>
      <c r="E415" s="34"/>
      <c r="F415" s="34"/>
      <c r="G415" s="103"/>
      <c r="H415" s="34"/>
      <c r="I415" s="34"/>
      <c r="J415" s="34"/>
      <c r="K415" s="34"/>
      <c r="L415" s="103"/>
      <c r="M415" s="2"/>
      <c r="N415" s="2"/>
      <c r="O415" s="105"/>
      <c r="P415" s="2"/>
      <c r="Q415" s="105"/>
      <c r="R415" s="2"/>
      <c r="S415" s="2"/>
      <c r="T415" s="2"/>
      <c r="U415" s="2"/>
      <c r="V415" s="2"/>
      <c r="W415" s="2"/>
      <c r="X415" s="2"/>
      <c r="Y415" s="2"/>
      <c r="Z415" s="2"/>
      <c r="AA415" s="2"/>
      <c r="AB415" s="2"/>
      <c r="AC415" s="2"/>
      <c r="AD415" s="2"/>
      <c r="AE415" s="2"/>
      <c r="AF415" s="2"/>
      <c r="AG415" s="2"/>
    </row>
    <row r="416" spans="1:33" ht="15.75" customHeight="1" x14ac:dyDescent="0.25">
      <c r="A416" s="2"/>
      <c r="B416" s="2"/>
      <c r="C416" s="34"/>
      <c r="D416" s="34"/>
      <c r="E416" s="34"/>
      <c r="F416" s="34"/>
      <c r="G416" s="103"/>
      <c r="H416" s="34"/>
      <c r="I416" s="34"/>
      <c r="J416" s="34"/>
      <c r="K416" s="34"/>
      <c r="L416" s="103"/>
      <c r="M416" s="2"/>
      <c r="N416" s="2"/>
      <c r="O416" s="105"/>
      <c r="P416" s="2"/>
      <c r="Q416" s="105"/>
      <c r="R416" s="2"/>
      <c r="S416" s="2"/>
      <c r="T416" s="2"/>
      <c r="U416" s="2"/>
      <c r="V416" s="2"/>
      <c r="W416" s="2"/>
      <c r="X416" s="2"/>
      <c r="Y416" s="2"/>
      <c r="Z416" s="2"/>
      <c r="AA416" s="2"/>
      <c r="AB416" s="2"/>
      <c r="AC416" s="2"/>
      <c r="AD416" s="2"/>
      <c r="AE416" s="2"/>
      <c r="AF416" s="2"/>
      <c r="AG416" s="2"/>
    </row>
    <row r="417" spans="1:33" ht="15.75" customHeight="1" x14ac:dyDescent="0.25">
      <c r="A417" s="2"/>
      <c r="B417" s="2"/>
      <c r="C417" s="34"/>
      <c r="D417" s="34"/>
      <c r="E417" s="34"/>
      <c r="F417" s="34"/>
      <c r="G417" s="103"/>
      <c r="H417" s="34"/>
      <c r="I417" s="34"/>
      <c r="J417" s="34"/>
      <c r="K417" s="34"/>
      <c r="L417" s="103"/>
      <c r="M417" s="2"/>
      <c r="N417" s="2"/>
      <c r="O417" s="105"/>
      <c r="P417" s="2"/>
      <c r="Q417" s="105"/>
      <c r="R417" s="2"/>
      <c r="S417" s="2"/>
      <c r="T417" s="2"/>
      <c r="U417" s="2"/>
      <c r="V417" s="2"/>
      <c r="W417" s="2"/>
      <c r="X417" s="2"/>
      <c r="Y417" s="2"/>
      <c r="Z417" s="2"/>
      <c r="AA417" s="2"/>
      <c r="AB417" s="2"/>
      <c r="AC417" s="2"/>
      <c r="AD417" s="2"/>
      <c r="AE417" s="2"/>
      <c r="AF417" s="2"/>
      <c r="AG417" s="2"/>
    </row>
    <row r="418" spans="1:33" ht="15.75" customHeight="1" x14ac:dyDescent="0.25">
      <c r="A418" s="2"/>
      <c r="B418" s="2"/>
      <c r="C418" s="34"/>
      <c r="D418" s="34"/>
      <c r="E418" s="34"/>
      <c r="F418" s="34"/>
      <c r="G418" s="103"/>
      <c r="H418" s="34"/>
      <c r="I418" s="34"/>
      <c r="J418" s="34"/>
      <c r="K418" s="34"/>
      <c r="L418" s="103"/>
      <c r="M418" s="2"/>
      <c r="N418" s="2"/>
      <c r="O418" s="105"/>
      <c r="P418" s="2"/>
      <c r="Q418" s="105"/>
      <c r="R418" s="2"/>
      <c r="S418" s="2"/>
      <c r="T418" s="2"/>
      <c r="U418" s="2"/>
      <c r="V418" s="2"/>
      <c r="W418" s="2"/>
      <c r="X418" s="2"/>
      <c r="Y418" s="2"/>
      <c r="Z418" s="2"/>
      <c r="AA418" s="2"/>
      <c r="AB418" s="2"/>
      <c r="AC418" s="2"/>
      <c r="AD418" s="2"/>
      <c r="AE418" s="2"/>
      <c r="AF418" s="2"/>
      <c r="AG418" s="2"/>
    </row>
    <row r="419" spans="1:33" ht="15.75" customHeight="1" x14ac:dyDescent="0.25">
      <c r="A419" s="2"/>
      <c r="B419" s="2"/>
      <c r="C419" s="34"/>
      <c r="D419" s="34"/>
      <c r="E419" s="34"/>
      <c r="F419" s="34"/>
      <c r="G419" s="103"/>
      <c r="H419" s="34"/>
      <c r="I419" s="34"/>
      <c r="J419" s="34"/>
      <c r="K419" s="34"/>
      <c r="L419" s="103"/>
      <c r="M419" s="2"/>
      <c r="N419" s="2"/>
      <c r="O419" s="105"/>
      <c r="P419" s="2"/>
      <c r="Q419" s="105"/>
      <c r="R419" s="2"/>
      <c r="S419" s="2"/>
      <c r="T419" s="2"/>
      <c r="U419" s="2"/>
      <c r="V419" s="2"/>
      <c r="W419" s="2"/>
      <c r="X419" s="2"/>
      <c r="Y419" s="2"/>
      <c r="Z419" s="2"/>
      <c r="AA419" s="2"/>
      <c r="AB419" s="2"/>
      <c r="AC419" s="2"/>
      <c r="AD419" s="2"/>
      <c r="AE419" s="2"/>
      <c r="AF419" s="2"/>
      <c r="AG419" s="2"/>
    </row>
    <row r="420" spans="1:33" ht="15.75" customHeight="1" x14ac:dyDescent="0.25">
      <c r="A420" s="2"/>
      <c r="B420" s="2"/>
      <c r="C420" s="34"/>
      <c r="D420" s="34"/>
      <c r="E420" s="34"/>
      <c r="F420" s="34"/>
      <c r="G420" s="103"/>
      <c r="H420" s="34"/>
      <c r="I420" s="34"/>
      <c r="J420" s="34"/>
      <c r="K420" s="34"/>
      <c r="L420" s="103"/>
      <c r="M420" s="2"/>
      <c r="N420" s="2"/>
      <c r="O420" s="105"/>
      <c r="P420" s="2"/>
      <c r="Q420" s="105"/>
      <c r="R420" s="2"/>
      <c r="S420" s="2"/>
      <c r="T420" s="2"/>
      <c r="U420" s="2"/>
      <c r="V420" s="2"/>
      <c r="W420" s="2"/>
      <c r="X420" s="2"/>
      <c r="Y420" s="2"/>
      <c r="Z420" s="2"/>
      <c r="AA420" s="2"/>
      <c r="AB420" s="2"/>
      <c r="AC420" s="2"/>
      <c r="AD420" s="2"/>
      <c r="AE420" s="2"/>
      <c r="AF420" s="2"/>
      <c r="AG420" s="2"/>
    </row>
    <row r="421" spans="1:33" ht="15.75" customHeight="1" x14ac:dyDescent="0.25">
      <c r="A421" s="2"/>
      <c r="B421" s="2"/>
      <c r="C421" s="34"/>
      <c r="D421" s="34"/>
      <c r="E421" s="34"/>
      <c r="F421" s="34"/>
      <c r="G421" s="103"/>
      <c r="H421" s="34"/>
      <c r="I421" s="34"/>
      <c r="J421" s="34"/>
      <c r="K421" s="34"/>
      <c r="L421" s="103"/>
      <c r="M421" s="2"/>
      <c r="N421" s="2"/>
      <c r="O421" s="105"/>
      <c r="P421" s="2"/>
      <c r="Q421" s="105"/>
      <c r="R421" s="2"/>
      <c r="S421" s="2"/>
      <c r="T421" s="2"/>
      <c r="U421" s="2"/>
      <c r="V421" s="2"/>
      <c r="W421" s="2"/>
      <c r="X421" s="2"/>
      <c r="Y421" s="2"/>
      <c r="Z421" s="2"/>
      <c r="AA421" s="2"/>
      <c r="AB421" s="2"/>
      <c r="AC421" s="2"/>
      <c r="AD421" s="2"/>
      <c r="AE421" s="2"/>
      <c r="AF421" s="2"/>
      <c r="AG421" s="2"/>
    </row>
    <row r="422" spans="1:33" ht="15.75" customHeight="1" x14ac:dyDescent="0.25">
      <c r="A422" s="2"/>
      <c r="B422" s="2"/>
      <c r="C422" s="34"/>
      <c r="D422" s="34"/>
      <c r="E422" s="34"/>
      <c r="F422" s="34"/>
      <c r="G422" s="103"/>
      <c r="H422" s="34"/>
      <c r="I422" s="34"/>
      <c r="J422" s="34"/>
      <c r="K422" s="34"/>
      <c r="L422" s="103"/>
      <c r="M422" s="2"/>
      <c r="N422" s="2"/>
      <c r="O422" s="105"/>
      <c r="P422" s="2"/>
      <c r="Q422" s="105"/>
      <c r="R422" s="2"/>
      <c r="S422" s="2"/>
      <c r="T422" s="2"/>
      <c r="U422" s="2"/>
      <c r="V422" s="2"/>
      <c r="W422" s="2"/>
      <c r="X422" s="2"/>
      <c r="Y422" s="2"/>
      <c r="Z422" s="2"/>
      <c r="AA422" s="2"/>
      <c r="AB422" s="2"/>
      <c r="AC422" s="2"/>
      <c r="AD422" s="2"/>
      <c r="AE422" s="2"/>
      <c r="AF422" s="2"/>
      <c r="AG422" s="2"/>
    </row>
    <row r="423" spans="1:33" ht="15.75" customHeight="1" x14ac:dyDescent="0.25">
      <c r="A423" s="2"/>
      <c r="B423" s="2"/>
      <c r="C423" s="34"/>
      <c r="D423" s="34"/>
      <c r="E423" s="34"/>
      <c r="F423" s="34"/>
      <c r="G423" s="103"/>
      <c r="H423" s="34"/>
      <c r="I423" s="34"/>
      <c r="J423" s="34"/>
      <c r="K423" s="34"/>
      <c r="L423" s="103"/>
      <c r="M423" s="2"/>
      <c r="N423" s="2"/>
      <c r="O423" s="105"/>
      <c r="P423" s="2"/>
      <c r="Q423" s="105"/>
      <c r="R423" s="2"/>
      <c r="S423" s="2"/>
      <c r="T423" s="2"/>
      <c r="U423" s="2"/>
      <c r="V423" s="2"/>
      <c r="W423" s="2"/>
      <c r="X423" s="2"/>
      <c r="Y423" s="2"/>
      <c r="Z423" s="2"/>
      <c r="AA423" s="2"/>
      <c r="AB423" s="2"/>
      <c r="AC423" s="2"/>
      <c r="AD423" s="2"/>
      <c r="AE423" s="2"/>
      <c r="AF423" s="2"/>
      <c r="AG423" s="2"/>
    </row>
    <row r="424" spans="1:33" ht="15.75" customHeight="1" x14ac:dyDescent="0.25">
      <c r="A424" s="2"/>
      <c r="B424" s="2"/>
      <c r="C424" s="34"/>
      <c r="D424" s="34"/>
      <c r="E424" s="34"/>
      <c r="F424" s="34"/>
      <c r="G424" s="103"/>
      <c r="H424" s="34"/>
      <c r="I424" s="34"/>
      <c r="J424" s="34"/>
      <c r="K424" s="34"/>
      <c r="L424" s="103"/>
      <c r="M424" s="2"/>
      <c r="N424" s="2"/>
      <c r="O424" s="105"/>
      <c r="P424" s="2"/>
      <c r="Q424" s="105"/>
      <c r="R424" s="2"/>
      <c r="S424" s="2"/>
      <c r="T424" s="2"/>
      <c r="U424" s="2"/>
      <c r="V424" s="2"/>
      <c r="W424" s="2"/>
      <c r="X424" s="2"/>
      <c r="Y424" s="2"/>
      <c r="Z424" s="2"/>
      <c r="AA424" s="2"/>
      <c r="AB424" s="2"/>
      <c r="AC424" s="2"/>
      <c r="AD424" s="2"/>
      <c r="AE424" s="2"/>
      <c r="AF424" s="2"/>
      <c r="AG424" s="2"/>
    </row>
    <row r="425" spans="1:33" ht="15.75" customHeight="1" x14ac:dyDescent="0.25">
      <c r="A425" s="2"/>
      <c r="B425" s="2"/>
      <c r="C425" s="34"/>
      <c r="D425" s="34"/>
      <c r="E425" s="34"/>
      <c r="F425" s="34"/>
      <c r="G425" s="103"/>
      <c r="H425" s="34"/>
      <c r="I425" s="34"/>
      <c r="J425" s="34"/>
      <c r="K425" s="34"/>
      <c r="L425" s="103"/>
      <c r="M425" s="2"/>
      <c r="N425" s="2"/>
      <c r="O425" s="105"/>
      <c r="P425" s="2"/>
      <c r="Q425" s="105"/>
      <c r="R425" s="2"/>
      <c r="S425" s="2"/>
      <c r="T425" s="2"/>
      <c r="U425" s="2"/>
      <c r="V425" s="2"/>
      <c r="W425" s="2"/>
      <c r="X425" s="2"/>
      <c r="Y425" s="2"/>
      <c r="Z425" s="2"/>
      <c r="AA425" s="2"/>
      <c r="AB425" s="2"/>
      <c r="AC425" s="2"/>
      <c r="AD425" s="2"/>
      <c r="AE425" s="2"/>
      <c r="AF425" s="2"/>
      <c r="AG425" s="2"/>
    </row>
    <row r="426" spans="1:33" ht="15.75" customHeight="1" x14ac:dyDescent="0.25">
      <c r="A426" s="2"/>
      <c r="B426" s="2"/>
      <c r="C426" s="34"/>
      <c r="D426" s="34"/>
      <c r="E426" s="34"/>
      <c r="F426" s="34"/>
      <c r="G426" s="103"/>
      <c r="H426" s="34"/>
      <c r="I426" s="34"/>
      <c r="J426" s="34"/>
      <c r="K426" s="34"/>
      <c r="L426" s="103"/>
      <c r="M426" s="2"/>
      <c r="N426" s="2"/>
      <c r="O426" s="105"/>
      <c r="P426" s="2"/>
      <c r="Q426" s="105"/>
      <c r="R426" s="2"/>
      <c r="S426" s="2"/>
      <c r="T426" s="2"/>
      <c r="U426" s="2"/>
      <c r="V426" s="2"/>
      <c r="W426" s="2"/>
      <c r="X426" s="2"/>
      <c r="Y426" s="2"/>
      <c r="Z426" s="2"/>
      <c r="AA426" s="2"/>
      <c r="AB426" s="2"/>
      <c r="AC426" s="2"/>
      <c r="AD426" s="2"/>
      <c r="AE426" s="2"/>
      <c r="AF426" s="2"/>
      <c r="AG426" s="2"/>
    </row>
    <row r="427" spans="1:33" ht="15.75" customHeight="1" x14ac:dyDescent="0.25">
      <c r="A427" s="2"/>
      <c r="B427" s="2"/>
      <c r="C427" s="34"/>
      <c r="D427" s="34"/>
      <c r="E427" s="34"/>
      <c r="F427" s="34"/>
      <c r="G427" s="103"/>
      <c r="H427" s="34"/>
      <c r="I427" s="34"/>
      <c r="J427" s="34"/>
      <c r="K427" s="34"/>
      <c r="L427" s="103"/>
      <c r="M427" s="2"/>
      <c r="N427" s="2"/>
      <c r="O427" s="105"/>
      <c r="P427" s="2"/>
      <c r="Q427" s="105"/>
      <c r="R427" s="2"/>
      <c r="S427" s="2"/>
      <c r="T427" s="2"/>
      <c r="U427" s="2"/>
      <c r="V427" s="2"/>
      <c r="W427" s="2"/>
      <c r="X427" s="2"/>
      <c r="Y427" s="2"/>
      <c r="Z427" s="2"/>
      <c r="AA427" s="2"/>
      <c r="AB427" s="2"/>
      <c r="AC427" s="2"/>
      <c r="AD427" s="2"/>
      <c r="AE427" s="2"/>
      <c r="AF427" s="2"/>
      <c r="AG427" s="2"/>
    </row>
    <row r="428" spans="1:33" ht="15.75" customHeight="1" x14ac:dyDescent="0.25">
      <c r="A428" s="2"/>
      <c r="B428" s="2"/>
      <c r="C428" s="34"/>
      <c r="D428" s="34"/>
      <c r="E428" s="34"/>
      <c r="F428" s="34"/>
      <c r="G428" s="103"/>
      <c r="H428" s="34"/>
      <c r="I428" s="34"/>
      <c r="J428" s="34"/>
      <c r="K428" s="34"/>
      <c r="L428" s="103"/>
      <c r="M428" s="2"/>
      <c r="N428" s="2"/>
      <c r="O428" s="105"/>
      <c r="P428" s="2"/>
      <c r="Q428" s="105"/>
      <c r="R428" s="2"/>
      <c r="S428" s="2"/>
      <c r="T428" s="2"/>
      <c r="U428" s="2"/>
      <c r="V428" s="2"/>
      <c r="W428" s="2"/>
      <c r="X428" s="2"/>
      <c r="Y428" s="2"/>
      <c r="Z428" s="2"/>
      <c r="AA428" s="2"/>
      <c r="AB428" s="2"/>
      <c r="AC428" s="2"/>
      <c r="AD428" s="2"/>
      <c r="AE428" s="2"/>
      <c r="AF428" s="2"/>
      <c r="AG428" s="2"/>
    </row>
    <row r="429" spans="1:33" ht="15.75" customHeight="1" x14ac:dyDescent="0.25">
      <c r="A429" s="2"/>
      <c r="B429" s="2"/>
      <c r="C429" s="34"/>
      <c r="D429" s="34"/>
      <c r="E429" s="34"/>
      <c r="F429" s="34"/>
      <c r="G429" s="103"/>
      <c r="H429" s="34"/>
      <c r="I429" s="34"/>
      <c r="J429" s="34"/>
      <c r="K429" s="34"/>
      <c r="L429" s="103"/>
      <c r="M429" s="2"/>
      <c r="N429" s="2"/>
      <c r="O429" s="105"/>
      <c r="P429" s="2"/>
      <c r="Q429" s="105"/>
      <c r="R429" s="2"/>
      <c r="S429" s="2"/>
      <c r="T429" s="2"/>
      <c r="U429" s="2"/>
      <c r="V429" s="2"/>
      <c r="W429" s="2"/>
      <c r="X429" s="2"/>
      <c r="Y429" s="2"/>
      <c r="Z429" s="2"/>
      <c r="AA429" s="2"/>
      <c r="AB429" s="2"/>
      <c r="AC429" s="2"/>
      <c r="AD429" s="2"/>
      <c r="AE429" s="2"/>
      <c r="AF429" s="2"/>
      <c r="AG429" s="2"/>
    </row>
    <row r="430" spans="1:33" ht="15.75" customHeight="1" x14ac:dyDescent="0.25">
      <c r="A430" s="2"/>
      <c r="B430" s="2"/>
      <c r="C430" s="34"/>
      <c r="D430" s="34"/>
      <c r="E430" s="34"/>
      <c r="F430" s="34"/>
      <c r="G430" s="103"/>
      <c r="H430" s="34"/>
      <c r="I430" s="34"/>
      <c r="J430" s="34"/>
      <c r="K430" s="34"/>
      <c r="L430" s="103"/>
      <c r="M430" s="2"/>
      <c r="N430" s="2"/>
      <c r="O430" s="105"/>
      <c r="P430" s="2"/>
      <c r="Q430" s="105"/>
      <c r="R430" s="2"/>
      <c r="S430" s="2"/>
      <c r="T430" s="2"/>
      <c r="U430" s="2"/>
      <c r="V430" s="2"/>
      <c r="W430" s="2"/>
      <c r="X430" s="2"/>
      <c r="Y430" s="2"/>
      <c r="Z430" s="2"/>
      <c r="AA430" s="2"/>
      <c r="AB430" s="2"/>
      <c r="AC430" s="2"/>
      <c r="AD430" s="2"/>
      <c r="AE430" s="2"/>
      <c r="AF430" s="2"/>
      <c r="AG430" s="2"/>
    </row>
    <row r="431" spans="1:33" ht="15.75" customHeight="1" x14ac:dyDescent="0.25">
      <c r="A431" s="2"/>
      <c r="B431" s="2"/>
      <c r="C431" s="34"/>
      <c r="D431" s="34"/>
      <c r="E431" s="34"/>
      <c r="F431" s="34"/>
      <c r="G431" s="103"/>
      <c r="H431" s="34"/>
      <c r="I431" s="34"/>
      <c r="J431" s="34"/>
      <c r="K431" s="34"/>
      <c r="L431" s="103"/>
      <c r="M431" s="2"/>
      <c r="N431" s="2"/>
      <c r="O431" s="105"/>
      <c r="P431" s="2"/>
      <c r="Q431" s="105"/>
      <c r="R431" s="2"/>
      <c r="S431" s="2"/>
      <c r="T431" s="2"/>
      <c r="U431" s="2"/>
      <c r="V431" s="2"/>
      <c r="W431" s="2"/>
      <c r="X431" s="2"/>
      <c r="Y431" s="2"/>
      <c r="Z431" s="2"/>
      <c r="AA431" s="2"/>
      <c r="AB431" s="2"/>
      <c r="AC431" s="2"/>
      <c r="AD431" s="2"/>
      <c r="AE431" s="2"/>
      <c r="AF431" s="2"/>
      <c r="AG431" s="2"/>
    </row>
    <row r="432" spans="1:33" ht="15.75" customHeight="1" x14ac:dyDescent="0.25">
      <c r="A432" s="2"/>
      <c r="B432" s="2"/>
      <c r="C432" s="34"/>
      <c r="D432" s="34"/>
      <c r="E432" s="34"/>
      <c r="F432" s="34"/>
      <c r="G432" s="103"/>
      <c r="H432" s="34"/>
      <c r="I432" s="34"/>
      <c r="J432" s="34"/>
      <c r="K432" s="34"/>
      <c r="L432" s="103"/>
      <c r="M432" s="2"/>
      <c r="N432" s="2"/>
      <c r="O432" s="105"/>
      <c r="P432" s="2"/>
      <c r="Q432" s="105"/>
      <c r="R432" s="2"/>
      <c r="S432" s="2"/>
      <c r="T432" s="2"/>
      <c r="U432" s="2"/>
      <c r="V432" s="2"/>
      <c r="W432" s="2"/>
      <c r="X432" s="2"/>
      <c r="Y432" s="2"/>
      <c r="Z432" s="2"/>
      <c r="AA432" s="2"/>
      <c r="AB432" s="2"/>
      <c r="AC432" s="2"/>
      <c r="AD432" s="2"/>
      <c r="AE432" s="2"/>
      <c r="AF432" s="2"/>
      <c r="AG432" s="2"/>
    </row>
    <row r="433" spans="1:33" ht="15.75" customHeight="1" x14ac:dyDescent="0.25">
      <c r="A433" s="2"/>
      <c r="B433" s="2"/>
      <c r="C433" s="34"/>
      <c r="D433" s="34"/>
      <c r="E433" s="34"/>
      <c r="F433" s="34"/>
      <c r="G433" s="103"/>
      <c r="H433" s="34"/>
      <c r="I433" s="34"/>
      <c r="J433" s="34"/>
      <c r="K433" s="34"/>
      <c r="L433" s="103"/>
      <c r="M433" s="2"/>
      <c r="N433" s="2"/>
      <c r="O433" s="105"/>
      <c r="P433" s="2"/>
      <c r="Q433" s="105"/>
      <c r="R433" s="2"/>
      <c r="S433" s="2"/>
      <c r="T433" s="2"/>
      <c r="U433" s="2"/>
      <c r="V433" s="2"/>
      <c r="W433" s="2"/>
      <c r="X433" s="2"/>
      <c r="Y433" s="2"/>
      <c r="Z433" s="2"/>
      <c r="AA433" s="2"/>
      <c r="AB433" s="2"/>
      <c r="AC433" s="2"/>
      <c r="AD433" s="2"/>
      <c r="AE433" s="2"/>
      <c r="AF433" s="2"/>
      <c r="AG433" s="2"/>
    </row>
    <row r="434" spans="1:33" ht="15.75" customHeight="1" x14ac:dyDescent="0.25">
      <c r="A434" s="2"/>
      <c r="B434" s="2"/>
      <c r="C434" s="34"/>
      <c r="D434" s="34"/>
      <c r="E434" s="34"/>
      <c r="F434" s="34"/>
      <c r="G434" s="103"/>
      <c r="H434" s="34"/>
      <c r="I434" s="34"/>
      <c r="J434" s="34"/>
      <c r="K434" s="34"/>
      <c r="L434" s="103"/>
      <c r="M434" s="2"/>
      <c r="N434" s="2"/>
      <c r="O434" s="105"/>
      <c r="P434" s="2"/>
      <c r="Q434" s="105"/>
      <c r="R434" s="2"/>
      <c r="S434" s="2"/>
      <c r="T434" s="2"/>
      <c r="U434" s="2"/>
      <c r="V434" s="2"/>
      <c r="W434" s="2"/>
      <c r="X434" s="2"/>
      <c r="Y434" s="2"/>
      <c r="Z434" s="2"/>
      <c r="AA434" s="2"/>
      <c r="AB434" s="2"/>
      <c r="AC434" s="2"/>
      <c r="AD434" s="2"/>
      <c r="AE434" s="2"/>
      <c r="AF434" s="2"/>
      <c r="AG434" s="2"/>
    </row>
    <row r="435" spans="1:33" ht="15.75" customHeight="1" x14ac:dyDescent="0.25">
      <c r="A435" s="2"/>
      <c r="B435" s="2"/>
      <c r="C435" s="34"/>
      <c r="D435" s="34"/>
      <c r="E435" s="34"/>
      <c r="F435" s="34"/>
      <c r="G435" s="103"/>
      <c r="H435" s="34"/>
      <c r="I435" s="34"/>
      <c r="J435" s="34"/>
      <c r="K435" s="34"/>
      <c r="L435" s="103"/>
      <c r="M435" s="2"/>
      <c r="N435" s="2"/>
      <c r="O435" s="105"/>
      <c r="P435" s="2"/>
      <c r="Q435" s="105"/>
      <c r="R435" s="2"/>
      <c r="S435" s="2"/>
      <c r="T435" s="2"/>
      <c r="U435" s="2"/>
      <c r="V435" s="2"/>
      <c r="W435" s="2"/>
      <c r="X435" s="2"/>
      <c r="Y435" s="2"/>
      <c r="Z435" s="2"/>
      <c r="AA435" s="2"/>
      <c r="AB435" s="2"/>
      <c r="AC435" s="2"/>
      <c r="AD435" s="2"/>
      <c r="AE435" s="2"/>
      <c r="AF435" s="2"/>
      <c r="AG435" s="2"/>
    </row>
    <row r="436" spans="1:33" ht="15.75" customHeight="1" x14ac:dyDescent="0.25">
      <c r="A436" s="2"/>
      <c r="B436" s="2"/>
      <c r="C436" s="34"/>
      <c r="D436" s="34"/>
      <c r="E436" s="34"/>
      <c r="F436" s="34"/>
      <c r="G436" s="103"/>
      <c r="H436" s="34"/>
      <c r="I436" s="34"/>
      <c r="J436" s="34"/>
      <c r="K436" s="34"/>
      <c r="L436" s="103"/>
      <c r="M436" s="2"/>
      <c r="N436" s="2"/>
      <c r="O436" s="105"/>
      <c r="P436" s="2"/>
      <c r="Q436" s="105"/>
      <c r="R436" s="2"/>
      <c r="S436" s="2"/>
      <c r="T436" s="2"/>
      <c r="U436" s="2"/>
      <c r="V436" s="2"/>
      <c r="W436" s="2"/>
      <c r="X436" s="2"/>
      <c r="Y436" s="2"/>
      <c r="Z436" s="2"/>
      <c r="AA436" s="2"/>
      <c r="AB436" s="2"/>
      <c r="AC436" s="2"/>
      <c r="AD436" s="2"/>
      <c r="AE436" s="2"/>
      <c r="AF436" s="2"/>
      <c r="AG436" s="2"/>
    </row>
    <row r="437" spans="1:33" ht="15.75" customHeight="1" x14ac:dyDescent="0.25">
      <c r="A437" s="2"/>
      <c r="B437" s="2"/>
      <c r="C437" s="34"/>
      <c r="D437" s="34"/>
      <c r="E437" s="34"/>
      <c r="F437" s="34"/>
      <c r="G437" s="103"/>
      <c r="H437" s="34"/>
      <c r="I437" s="34"/>
      <c r="J437" s="34"/>
      <c r="K437" s="34"/>
      <c r="L437" s="103"/>
      <c r="M437" s="2"/>
      <c r="N437" s="2"/>
      <c r="O437" s="105"/>
      <c r="P437" s="2"/>
      <c r="Q437" s="105"/>
      <c r="R437" s="2"/>
      <c r="S437" s="2"/>
      <c r="T437" s="2"/>
      <c r="U437" s="2"/>
      <c r="V437" s="2"/>
      <c r="W437" s="2"/>
      <c r="X437" s="2"/>
      <c r="Y437" s="2"/>
      <c r="Z437" s="2"/>
      <c r="AA437" s="2"/>
      <c r="AB437" s="2"/>
      <c r="AC437" s="2"/>
      <c r="AD437" s="2"/>
      <c r="AE437" s="2"/>
      <c r="AF437" s="2"/>
      <c r="AG437" s="2"/>
    </row>
    <row r="438" spans="1:33" ht="15.75" customHeight="1" x14ac:dyDescent="0.25">
      <c r="A438" s="2"/>
      <c r="B438" s="2"/>
      <c r="C438" s="34"/>
      <c r="D438" s="34"/>
      <c r="E438" s="34"/>
      <c r="F438" s="34"/>
      <c r="G438" s="103"/>
      <c r="H438" s="34"/>
      <c r="I438" s="34"/>
      <c r="J438" s="34"/>
      <c r="K438" s="34"/>
      <c r="L438" s="103"/>
      <c r="M438" s="2"/>
      <c r="N438" s="2"/>
      <c r="O438" s="105"/>
      <c r="P438" s="2"/>
      <c r="Q438" s="105"/>
      <c r="R438" s="2"/>
      <c r="S438" s="2"/>
      <c r="T438" s="2"/>
      <c r="U438" s="2"/>
      <c r="V438" s="2"/>
      <c r="W438" s="2"/>
      <c r="X438" s="2"/>
      <c r="Y438" s="2"/>
      <c r="Z438" s="2"/>
      <c r="AA438" s="2"/>
      <c r="AB438" s="2"/>
      <c r="AC438" s="2"/>
      <c r="AD438" s="2"/>
      <c r="AE438" s="2"/>
      <c r="AF438" s="2"/>
      <c r="AG438" s="2"/>
    </row>
    <row r="439" spans="1:33" ht="15.75" customHeight="1" x14ac:dyDescent="0.25">
      <c r="A439" s="2"/>
      <c r="B439" s="2"/>
      <c r="C439" s="34"/>
      <c r="D439" s="34"/>
      <c r="E439" s="34"/>
      <c r="F439" s="34"/>
      <c r="G439" s="103"/>
      <c r="H439" s="34"/>
      <c r="I439" s="34"/>
      <c r="J439" s="34"/>
      <c r="K439" s="34"/>
      <c r="L439" s="103"/>
      <c r="M439" s="2"/>
      <c r="N439" s="2"/>
      <c r="O439" s="105"/>
      <c r="P439" s="2"/>
      <c r="Q439" s="105"/>
      <c r="R439" s="2"/>
      <c r="S439" s="2"/>
      <c r="T439" s="2"/>
      <c r="U439" s="2"/>
      <c r="V439" s="2"/>
      <c r="W439" s="2"/>
      <c r="X439" s="2"/>
      <c r="Y439" s="2"/>
      <c r="Z439" s="2"/>
      <c r="AA439" s="2"/>
      <c r="AB439" s="2"/>
      <c r="AC439" s="2"/>
      <c r="AD439" s="2"/>
      <c r="AE439" s="2"/>
      <c r="AF439" s="2"/>
      <c r="AG439" s="2"/>
    </row>
    <row r="440" spans="1:33" ht="15.75" customHeight="1" x14ac:dyDescent="0.25">
      <c r="A440" s="2"/>
      <c r="B440" s="2"/>
      <c r="C440" s="34"/>
      <c r="D440" s="34"/>
      <c r="E440" s="34"/>
      <c r="F440" s="34"/>
      <c r="G440" s="103"/>
      <c r="H440" s="34"/>
      <c r="I440" s="34"/>
      <c r="J440" s="34"/>
      <c r="K440" s="34"/>
      <c r="L440" s="103"/>
      <c r="M440" s="2"/>
      <c r="N440" s="2"/>
      <c r="O440" s="105"/>
      <c r="P440" s="2"/>
      <c r="Q440" s="105"/>
      <c r="R440" s="2"/>
      <c r="S440" s="2"/>
      <c r="T440" s="2"/>
      <c r="U440" s="2"/>
      <c r="V440" s="2"/>
      <c r="W440" s="2"/>
      <c r="X440" s="2"/>
      <c r="Y440" s="2"/>
      <c r="Z440" s="2"/>
      <c r="AA440" s="2"/>
      <c r="AB440" s="2"/>
      <c r="AC440" s="2"/>
      <c r="AD440" s="2"/>
      <c r="AE440" s="2"/>
      <c r="AF440" s="2"/>
      <c r="AG440" s="2"/>
    </row>
    <row r="441" spans="1:33" ht="15.75" customHeight="1" x14ac:dyDescent="0.25">
      <c r="A441" s="2"/>
      <c r="B441" s="2"/>
      <c r="C441" s="34"/>
      <c r="D441" s="34"/>
      <c r="E441" s="34"/>
      <c r="F441" s="34"/>
      <c r="G441" s="103"/>
      <c r="H441" s="34"/>
      <c r="I441" s="34"/>
      <c r="J441" s="34"/>
      <c r="K441" s="34"/>
      <c r="L441" s="103"/>
      <c r="M441" s="2"/>
      <c r="N441" s="2"/>
      <c r="O441" s="105"/>
      <c r="P441" s="2"/>
      <c r="Q441" s="105"/>
      <c r="R441" s="2"/>
      <c r="S441" s="2"/>
      <c r="T441" s="2"/>
      <c r="U441" s="2"/>
      <c r="V441" s="2"/>
      <c r="W441" s="2"/>
      <c r="X441" s="2"/>
      <c r="Y441" s="2"/>
      <c r="Z441" s="2"/>
      <c r="AA441" s="2"/>
      <c r="AB441" s="2"/>
      <c r="AC441" s="2"/>
      <c r="AD441" s="2"/>
      <c r="AE441" s="2"/>
      <c r="AF441" s="2"/>
      <c r="AG441" s="2"/>
    </row>
    <row r="442" spans="1:33" ht="15.75" customHeight="1" x14ac:dyDescent="0.25">
      <c r="A442" s="2"/>
      <c r="B442" s="2"/>
      <c r="C442" s="34"/>
      <c r="D442" s="34"/>
      <c r="E442" s="34"/>
      <c r="F442" s="34"/>
      <c r="G442" s="103"/>
      <c r="H442" s="34"/>
      <c r="I442" s="34"/>
      <c r="J442" s="34"/>
      <c r="K442" s="34"/>
      <c r="L442" s="103"/>
      <c r="M442" s="2"/>
      <c r="N442" s="2"/>
      <c r="O442" s="105"/>
      <c r="P442" s="2"/>
      <c r="Q442" s="105"/>
      <c r="R442" s="2"/>
      <c r="S442" s="2"/>
      <c r="T442" s="2"/>
      <c r="U442" s="2"/>
      <c r="V442" s="2"/>
      <c r="W442" s="2"/>
      <c r="X442" s="2"/>
      <c r="Y442" s="2"/>
      <c r="Z442" s="2"/>
      <c r="AA442" s="2"/>
      <c r="AB442" s="2"/>
      <c r="AC442" s="2"/>
      <c r="AD442" s="2"/>
      <c r="AE442" s="2"/>
      <c r="AF442" s="2"/>
      <c r="AG442" s="2"/>
    </row>
    <row r="443" spans="1:33" ht="15.75" customHeight="1" x14ac:dyDescent="0.25">
      <c r="A443" s="2"/>
      <c r="B443" s="2"/>
      <c r="C443" s="34"/>
      <c r="D443" s="34"/>
      <c r="E443" s="34"/>
      <c r="F443" s="34"/>
      <c r="G443" s="103"/>
      <c r="H443" s="34"/>
      <c r="I443" s="34"/>
      <c r="J443" s="34"/>
      <c r="K443" s="34"/>
      <c r="L443" s="103"/>
      <c r="M443" s="2"/>
      <c r="N443" s="2"/>
      <c r="O443" s="105"/>
      <c r="P443" s="2"/>
      <c r="Q443" s="105"/>
      <c r="R443" s="2"/>
      <c r="S443" s="2"/>
      <c r="T443" s="2"/>
      <c r="U443" s="2"/>
      <c r="V443" s="2"/>
      <c r="W443" s="2"/>
      <c r="X443" s="2"/>
      <c r="Y443" s="2"/>
      <c r="Z443" s="2"/>
      <c r="AA443" s="2"/>
      <c r="AB443" s="2"/>
      <c r="AC443" s="2"/>
      <c r="AD443" s="2"/>
      <c r="AE443" s="2"/>
      <c r="AF443" s="2"/>
      <c r="AG443" s="2"/>
    </row>
    <row r="444" spans="1:33" ht="15.75" customHeight="1" x14ac:dyDescent="0.25">
      <c r="A444" s="2"/>
      <c r="B444" s="2"/>
      <c r="C444" s="34"/>
      <c r="D444" s="34"/>
      <c r="E444" s="34"/>
      <c r="F444" s="34"/>
      <c r="G444" s="103"/>
      <c r="H444" s="34"/>
      <c r="I444" s="34"/>
      <c r="J444" s="34"/>
      <c r="K444" s="34"/>
      <c r="L444" s="103"/>
      <c r="M444" s="2"/>
      <c r="N444" s="2"/>
      <c r="O444" s="105"/>
      <c r="P444" s="2"/>
      <c r="Q444" s="105"/>
      <c r="R444" s="2"/>
      <c r="S444" s="2"/>
      <c r="T444" s="2"/>
      <c r="U444" s="2"/>
      <c r="V444" s="2"/>
      <c r="W444" s="2"/>
      <c r="X444" s="2"/>
      <c r="Y444" s="2"/>
      <c r="Z444" s="2"/>
      <c r="AA444" s="2"/>
      <c r="AB444" s="2"/>
      <c r="AC444" s="2"/>
      <c r="AD444" s="2"/>
      <c r="AE444" s="2"/>
      <c r="AF444" s="2"/>
      <c r="AG444" s="2"/>
    </row>
    <row r="445" spans="1:33" ht="15.75" customHeight="1" x14ac:dyDescent="0.25">
      <c r="A445" s="2"/>
      <c r="B445" s="2"/>
      <c r="C445" s="34"/>
      <c r="D445" s="34"/>
      <c r="E445" s="34"/>
      <c r="F445" s="34"/>
      <c r="G445" s="103"/>
      <c r="H445" s="34"/>
      <c r="I445" s="34"/>
      <c r="J445" s="34"/>
      <c r="K445" s="34"/>
      <c r="L445" s="103"/>
      <c r="M445" s="2"/>
      <c r="N445" s="2"/>
      <c r="O445" s="105"/>
      <c r="P445" s="2"/>
      <c r="Q445" s="105"/>
      <c r="R445" s="2"/>
      <c r="S445" s="2"/>
      <c r="T445" s="2"/>
      <c r="U445" s="2"/>
      <c r="V445" s="2"/>
      <c r="W445" s="2"/>
      <c r="X445" s="2"/>
      <c r="Y445" s="2"/>
      <c r="Z445" s="2"/>
      <c r="AA445" s="2"/>
      <c r="AB445" s="2"/>
      <c r="AC445" s="2"/>
      <c r="AD445" s="2"/>
      <c r="AE445" s="2"/>
      <c r="AF445" s="2"/>
      <c r="AG445" s="2"/>
    </row>
    <row r="446" spans="1:33" ht="15.75" customHeight="1" x14ac:dyDescent="0.25">
      <c r="A446" s="2"/>
      <c r="B446" s="2"/>
      <c r="C446" s="34"/>
      <c r="D446" s="34"/>
      <c r="E446" s="34"/>
      <c r="F446" s="34"/>
      <c r="G446" s="103"/>
      <c r="H446" s="34"/>
      <c r="I446" s="34"/>
      <c r="J446" s="34"/>
      <c r="K446" s="34"/>
      <c r="L446" s="103"/>
      <c r="M446" s="2"/>
      <c r="N446" s="2"/>
      <c r="O446" s="105"/>
      <c r="P446" s="2"/>
      <c r="Q446" s="105"/>
      <c r="R446" s="2"/>
      <c r="S446" s="2"/>
      <c r="T446" s="2"/>
      <c r="U446" s="2"/>
      <c r="V446" s="2"/>
      <c r="W446" s="2"/>
      <c r="X446" s="2"/>
      <c r="Y446" s="2"/>
      <c r="Z446" s="2"/>
      <c r="AA446" s="2"/>
      <c r="AB446" s="2"/>
      <c r="AC446" s="2"/>
      <c r="AD446" s="2"/>
      <c r="AE446" s="2"/>
      <c r="AF446" s="2"/>
      <c r="AG446" s="2"/>
    </row>
    <row r="447" spans="1:33" ht="15.75" customHeight="1" x14ac:dyDescent="0.25">
      <c r="A447" s="2"/>
      <c r="B447" s="2"/>
      <c r="C447" s="34"/>
      <c r="D447" s="34"/>
      <c r="E447" s="34"/>
      <c r="F447" s="34"/>
      <c r="G447" s="103"/>
      <c r="H447" s="34"/>
      <c r="I447" s="34"/>
      <c r="J447" s="34"/>
      <c r="K447" s="34"/>
      <c r="L447" s="103"/>
      <c r="M447" s="2"/>
      <c r="N447" s="2"/>
      <c r="O447" s="105"/>
      <c r="P447" s="2"/>
      <c r="Q447" s="105"/>
      <c r="R447" s="2"/>
      <c r="S447" s="2"/>
      <c r="T447" s="2"/>
      <c r="U447" s="2"/>
      <c r="V447" s="2"/>
      <c r="W447" s="2"/>
      <c r="X447" s="2"/>
      <c r="Y447" s="2"/>
      <c r="Z447" s="2"/>
      <c r="AA447" s="2"/>
      <c r="AB447" s="2"/>
      <c r="AC447" s="2"/>
      <c r="AD447" s="2"/>
      <c r="AE447" s="2"/>
      <c r="AF447" s="2"/>
      <c r="AG447" s="2"/>
    </row>
    <row r="448" spans="1:33" ht="15.75" customHeight="1" x14ac:dyDescent="0.25">
      <c r="A448" s="2"/>
      <c r="B448" s="2"/>
      <c r="C448" s="34"/>
      <c r="D448" s="34"/>
      <c r="E448" s="34"/>
      <c r="F448" s="34"/>
      <c r="G448" s="103"/>
      <c r="H448" s="34"/>
      <c r="I448" s="34"/>
      <c r="J448" s="34"/>
      <c r="K448" s="34"/>
      <c r="L448" s="103"/>
      <c r="M448" s="2"/>
      <c r="N448" s="2"/>
      <c r="O448" s="105"/>
      <c r="P448" s="2"/>
      <c r="Q448" s="105"/>
      <c r="R448" s="2"/>
      <c r="S448" s="2"/>
      <c r="T448" s="2"/>
      <c r="U448" s="2"/>
      <c r="V448" s="2"/>
      <c r="W448" s="2"/>
      <c r="X448" s="2"/>
      <c r="Y448" s="2"/>
      <c r="Z448" s="2"/>
      <c r="AA448" s="2"/>
      <c r="AB448" s="2"/>
      <c r="AC448" s="2"/>
      <c r="AD448" s="2"/>
      <c r="AE448" s="2"/>
      <c r="AF448" s="2"/>
      <c r="AG448" s="2"/>
    </row>
    <row r="449" spans="1:33" ht="15.75" customHeight="1" x14ac:dyDescent="0.25">
      <c r="A449" s="2"/>
      <c r="B449" s="2"/>
      <c r="C449" s="34"/>
      <c r="D449" s="34"/>
      <c r="E449" s="34"/>
      <c r="F449" s="34"/>
      <c r="G449" s="103"/>
      <c r="H449" s="34"/>
      <c r="I449" s="34"/>
      <c r="J449" s="34"/>
      <c r="K449" s="34"/>
      <c r="L449" s="103"/>
      <c r="M449" s="2"/>
      <c r="N449" s="2"/>
      <c r="O449" s="105"/>
      <c r="P449" s="2"/>
      <c r="Q449" s="105"/>
      <c r="R449" s="2"/>
      <c r="S449" s="2"/>
      <c r="T449" s="2"/>
      <c r="U449" s="2"/>
      <c r="V449" s="2"/>
      <c r="W449" s="2"/>
      <c r="X449" s="2"/>
      <c r="Y449" s="2"/>
      <c r="Z449" s="2"/>
      <c r="AA449" s="2"/>
      <c r="AB449" s="2"/>
      <c r="AC449" s="2"/>
      <c r="AD449" s="2"/>
      <c r="AE449" s="2"/>
      <c r="AF449" s="2"/>
      <c r="AG449" s="2"/>
    </row>
    <row r="450" spans="1:33" ht="15.75" customHeight="1" x14ac:dyDescent="0.25">
      <c r="A450" s="2"/>
      <c r="B450" s="2"/>
      <c r="C450" s="34"/>
      <c r="D450" s="34"/>
      <c r="E450" s="34"/>
      <c r="F450" s="34"/>
      <c r="G450" s="103"/>
      <c r="H450" s="34"/>
      <c r="I450" s="34"/>
      <c r="J450" s="34"/>
      <c r="K450" s="34"/>
      <c r="L450" s="103"/>
      <c r="M450" s="2"/>
      <c r="N450" s="2"/>
      <c r="O450" s="105"/>
      <c r="P450" s="2"/>
      <c r="Q450" s="105"/>
      <c r="R450" s="2"/>
      <c r="S450" s="2"/>
      <c r="T450" s="2"/>
      <c r="U450" s="2"/>
      <c r="V450" s="2"/>
      <c r="W450" s="2"/>
      <c r="X450" s="2"/>
      <c r="Y450" s="2"/>
      <c r="Z450" s="2"/>
      <c r="AA450" s="2"/>
      <c r="AB450" s="2"/>
      <c r="AC450" s="2"/>
      <c r="AD450" s="2"/>
      <c r="AE450" s="2"/>
      <c r="AF450" s="2"/>
      <c r="AG450" s="2"/>
    </row>
    <row r="451" spans="1:33" ht="15.75" customHeight="1" x14ac:dyDescent="0.25">
      <c r="A451" s="2"/>
      <c r="B451" s="2"/>
      <c r="C451" s="34"/>
      <c r="D451" s="34"/>
      <c r="E451" s="34"/>
      <c r="F451" s="34"/>
      <c r="G451" s="103"/>
      <c r="H451" s="34"/>
      <c r="I451" s="34"/>
      <c r="J451" s="34"/>
      <c r="K451" s="34"/>
      <c r="L451" s="103"/>
      <c r="M451" s="2"/>
      <c r="N451" s="2"/>
      <c r="O451" s="105"/>
      <c r="P451" s="2"/>
      <c r="Q451" s="105"/>
      <c r="R451" s="2"/>
      <c r="S451" s="2"/>
      <c r="T451" s="2"/>
      <c r="U451" s="2"/>
      <c r="V451" s="2"/>
      <c r="W451" s="2"/>
      <c r="X451" s="2"/>
      <c r="Y451" s="2"/>
      <c r="Z451" s="2"/>
      <c r="AA451" s="2"/>
      <c r="AB451" s="2"/>
      <c r="AC451" s="2"/>
      <c r="AD451" s="2"/>
      <c r="AE451" s="2"/>
      <c r="AF451" s="2"/>
      <c r="AG451" s="2"/>
    </row>
    <row r="452" spans="1:33" ht="15.75" customHeight="1" x14ac:dyDescent="0.25">
      <c r="A452" s="2"/>
      <c r="B452" s="2"/>
      <c r="C452" s="34"/>
      <c r="D452" s="34"/>
      <c r="E452" s="34"/>
      <c r="F452" s="34"/>
      <c r="G452" s="103"/>
      <c r="H452" s="34"/>
      <c r="I452" s="34"/>
      <c r="J452" s="34"/>
      <c r="K452" s="34"/>
      <c r="L452" s="103"/>
      <c r="M452" s="2"/>
      <c r="N452" s="2"/>
      <c r="O452" s="105"/>
      <c r="P452" s="2"/>
      <c r="Q452" s="105"/>
      <c r="R452" s="2"/>
      <c r="S452" s="2"/>
      <c r="T452" s="2"/>
      <c r="U452" s="2"/>
      <c r="V452" s="2"/>
      <c r="W452" s="2"/>
      <c r="X452" s="2"/>
      <c r="Y452" s="2"/>
      <c r="Z452" s="2"/>
      <c r="AA452" s="2"/>
      <c r="AB452" s="2"/>
      <c r="AC452" s="2"/>
      <c r="AD452" s="2"/>
      <c r="AE452" s="2"/>
      <c r="AF452" s="2"/>
      <c r="AG452" s="2"/>
    </row>
    <row r="453" spans="1:33" ht="15.75" customHeight="1" x14ac:dyDescent="0.25">
      <c r="A453" s="2"/>
      <c r="B453" s="2"/>
      <c r="C453" s="34"/>
      <c r="D453" s="34"/>
      <c r="E453" s="34"/>
      <c r="F453" s="34"/>
      <c r="G453" s="103"/>
      <c r="H453" s="34"/>
      <c r="I453" s="34"/>
      <c r="J453" s="34"/>
      <c r="K453" s="34"/>
      <c r="L453" s="103"/>
      <c r="M453" s="2"/>
      <c r="N453" s="2"/>
      <c r="O453" s="105"/>
      <c r="P453" s="2"/>
      <c r="Q453" s="105"/>
      <c r="R453" s="2"/>
      <c r="S453" s="2"/>
      <c r="T453" s="2"/>
      <c r="U453" s="2"/>
      <c r="V453" s="2"/>
      <c r="W453" s="2"/>
      <c r="X453" s="2"/>
      <c r="Y453" s="2"/>
      <c r="Z453" s="2"/>
      <c r="AA453" s="2"/>
      <c r="AB453" s="2"/>
      <c r="AC453" s="2"/>
      <c r="AD453" s="2"/>
      <c r="AE453" s="2"/>
      <c r="AF453" s="2"/>
      <c r="AG453" s="2"/>
    </row>
    <row r="454" spans="1:33" ht="15.75" customHeight="1" x14ac:dyDescent="0.25">
      <c r="A454" s="2"/>
      <c r="B454" s="2"/>
      <c r="C454" s="34"/>
      <c r="D454" s="34"/>
      <c r="E454" s="34"/>
      <c r="F454" s="34"/>
      <c r="G454" s="103"/>
      <c r="H454" s="34"/>
      <c r="I454" s="34"/>
      <c r="J454" s="34"/>
      <c r="K454" s="34"/>
      <c r="L454" s="103"/>
      <c r="M454" s="2"/>
      <c r="N454" s="2"/>
      <c r="O454" s="105"/>
      <c r="P454" s="2"/>
      <c r="Q454" s="105"/>
      <c r="R454" s="2"/>
      <c r="S454" s="2"/>
      <c r="T454" s="2"/>
      <c r="U454" s="2"/>
      <c r="V454" s="2"/>
      <c r="W454" s="2"/>
      <c r="X454" s="2"/>
      <c r="Y454" s="2"/>
      <c r="Z454" s="2"/>
      <c r="AA454" s="2"/>
      <c r="AB454" s="2"/>
      <c r="AC454" s="2"/>
      <c r="AD454" s="2"/>
      <c r="AE454" s="2"/>
      <c r="AF454" s="2"/>
      <c r="AG454" s="2"/>
    </row>
    <row r="455" spans="1:33" ht="15.75" customHeight="1" x14ac:dyDescent="0.25">
      <c r="A455" s="2"/>
      <c r="B455" s="2"/>
      <c r="C455" s="34"/>
      <c r="D455" s="34"/>
      <c r="E455" s="34"/>
      <c r="F455" s="34"/>
      <c r="G455" s="103"/>
      <c r="H455" s="34"/>
      <c r="I455" s="34"/>
      <c r="J455" s="34"/>
      <c r="K455" s="34"/>
      <c r="L455" s="103"/>
      <c r="M455" s="2"/>
      <c r="N455" s="2"/>
      <c r="O455" s="105"/>
      <c r="P455" s="2"/>
      <c r="Q455" s="105"/>
      <c r="R455" s="2"/>
      <c r="S455" s="2"/>
      <c r="T455" s="2"/>
      <c r="U455" s="2"/>
      <c r="V455" s="2"/>
      <c r="W455" s="2"/>
      <c r="X455" s="2"/>
      <c r="Y455" s="2"/>
      <c r="Z455" s="2"/>
      <c r="AA455" s="2"/>
      <c r="AB455" s="2"/>
      <c r="AC455" s="2"/>
      <c r="AD455" s="2"/>
      <c r="AE455" s="2"/>
      <c r="AF455" s="2"/>
      <c r="AG455" s="2"/>
    </row>
    <row r="456" spans="1:33" ht="15.75" customHeight="1" x14ac:dyDescent="0.25">
      <c r="A456" s="2"/>
      <c r="B456" s="2"/>
      <c r="C456" s="34"/>
      <c r="D456" s="34"/>
      <c r="E456" s="34"/>
      <c r="F456" s="34"/>
      <c r="G456" s="103"/>
      <c r="H456" s="34"/>
      <c r="I456" s="34"/>
      <c r="J456" s="34"/>
      <c r="K456" s="34"/>
      <c r="L456" s="103"/>
      <c r="M456" s="2"/>
      <c r="N456" s="2"/>
      <c r="O456" s="105"/>
      <c r="P456" s="2"/>
      <c r="Q456" s="105"/>
      <c r="R456" s="2"/>
      <c r="S456" s="2"/>
      <c r="T456" s="2"/>
      <c r="U456" s="2"/>
      <c r="V456" s="2"/>
      <c r="W456" s="2"/>
      <c r="X456" s="2"/>
      <c r="Y456" s="2"/>
      <c r="Z456" s="2"/>
      <c r="AA456" s="2"/>
      <c r="AB456" s="2"/>
      <c r="AC456" s="2"/>
      <c r="AD456" s="2"/>
      <c r="AE456" s="2"/>
      <c r="AF456" s="2"/>
      <c r="AG456" s="2"/>
    </row>
    <row r="457" spans="1:33" ht="15.75" customHeight="1" x14ac:dyDescent="0.25">
      <c r="A457" s="2"/>
      <c r="B457" s="2"/>
      <c r="C457" s="34"/>
      <c r="D457" s="34"/>
      <c r="E457" s="34"/>
      <c r="F457" s="34"/>
      <c r="G457" s="103"/>
      <c r="H457" s="34"/>
      <c r="I457" s="34"/>
      <c r="J457" s="34"/>
      <c r="K457" s="34"/>
      <c r="L457" s="103"/>
      <c r="M457" s="2"/>
      <c r="N457" s="2"/>
      <c r="O457" s="105"/>
      <c r="P457" s="2"/>
      <c r="Q457" s="105"/>
      <c r="R457" s="2"/>
      <c r="S457" s="2"/>
      <c r="T457" s="2"/>
      <c r="U457" s="2"/>
      <c r="V457" s="2"/>
      <c r="W457" s="2"/>
      <c r="X457" s="2"/>
      <c r="Y457" s="2"/>
      <c r="Z457" s="2"/>
      <c r="AA457" s="2"/>
      <c r="AB457" s="2"/>
      <c r="AC457" s="2"/>
      <c r="AD457" s="2"/>
      <c r="AE457" s="2"/>
      <c r="AF457" s="2"/>
      <c r="AG457" s="2"/>
    </row>
    <row r="458" spans="1:33" ht="15.75" customHeight="1" x14ac:dyDescent="0.25">
      <c r="A458" s="2"/>
      <c r="B458" s="2"/>
      <c r="C458" s="34"/>
      <c r="D458" s="34"/>
      <c r="E458" s="34"/>
      <c r="F458" s="34"/>
      <c r="G458" s="103"/>
      <c r="H458" s="34"/>
      <c r="I458" s="34"/>
      <c r="J458" s="34"/>
      <c r="K458" s="34"/>
      <c r="L458" s="103"/>
      <c r="M458" s="2"/>
      <c r="N458" s="2"/>
      <c r="O458" s="105"/>
      <c r="P458" s="2"/>
      <c r="Q458" s="105"/>
      <c r="R458" s="2"/>
      <c r="S458" s="2"/>
      <c r="T458" s="2"/>
      <c r="U458" s="2"/>
      <c r="V458" s="2"/>
      <c r="W458" s="2"/>
      <c r="X458" s="2"/>
      <c r="Y458" s="2"/>
      <c r="Z458" s="2"/>
      <c r="AA458" s="2"/>
      <c r="AB458" s="2"/>
      <c r="AC458" s="2"/>
      <c r="AD458" s="2"/>
      <c r="AE458" s="2"/>
      <c r="AF458" s="2"/>
      <c r="AG458" s="2"/>
    </row>
    <row r="459" spans="1:33" ht="15.75" customHeight="1" x14ac:dyDescent="0.25">
      <c r="A459" s="2"/>
      <c r="B459" s="2"/>
      <c r="C459" s="34"/>
      <c r="D459" s="34"/>
      <c r="E459" s="34"/>
      <c r="F459" s="34"/>
      <c r="G459" s="103"/>
      <c r="H459" s="34"/>
      <c r="I459" s="34"/>
      <c r="J459" s="34"/>
      <c r="K459" s="34"/>
      <c r="L459" s="103"/>
      <c r="M459" s="2"/>
      <c r="N459" s="2"/>
      <c r="O459" s="105"/>
      <c r="P459" s="2"/>
      <c r="Q459" s="105"/>
      <c r="R459" s="2"/>
      <c r="S459" s="2"/>
      <c r="T459" s="2"/>
      <c r="U459" s="2"/>
      <c r="V459" s="2"/>
      <c r="W459" s="2"/>
      <c r="X459" s="2"/>
      <c r="Y459" s="2"/>
      <c r="Z459" s="2"/>
      <c r="AA459" s="2"/>
      <c r="AB459" s="2"/>
      <c r="AC459" s="2"/>
      <c r="AD459" s="2"/>
      <c r="AE459" s="2"/>
      <c r="AF459" s="2"/>
      <c r="AG459" s="2"/>
    </row>
    <row r="460" spans="1:33" ht="15.75" customHeight="1" x14ac:dyDescent="0.25">
      <c r="A460" s="2"/>
      <c r="B460" s="2"/>
      <c r="C460" s="34"/>
      <c r="D460" s="34"/>
      <c r="E460" s="34"/>
      <c r="F460" s="34"/>
      <c r="G460" s="103"/>
      <c r="H460" s="34"/>
      <c r="I460" s="34"/>
      <c r="J460" s="34"/>
      <c r="K460" s="34"/>
      <c r="L460" s="103"/>
      <c r="M460" s="2"/>
      <c r="N460" s="2"/>
      <c r="O460" s="105"/>
      <c r="P460" s="2"/>
      <c r="Q460" s="105"/>
      <c r="R460" s="2"/>
      <c r="S460" s="2"/>
      <c r="T460" s="2"/>
      <c r="U460" s="2"/>
      <c r="V460" s="2"/>
      <c r="W460" s="2"/>
      <c r="X460" s="2"/>
      <c r="Y460" s="2"/>
      <c r="Z460" s="2"/>
      <c r="AA460" s="2"/>
      <c r="AB460" s="2"/>
      <c r="AC460" s="2"/>
      <c r="AD460" s="2"/>
      <c r="AE460" s="2"/>
      <c r="AF460" s="2"/>
      <c r="AG460" s="2"/>
    </row>
    <row r="461" spans="1:33" ht="15.75" customHeight="1" x14ac:dyDescent="0.25">
      <c r="A461" s="2"/>
      <c r="B461" s="2"/>
      <c r="C461" s="34"/>
      <c r="D461" s="34"/>
      <c r="E461" s="34"/>
      <c r="F461" s="34"/>
      <c r="G461" s="103"/>
      <c r="H461" s="34"/>
      <c r="I461" s="34"/>
      <c r="J461" s="34"/>
      <c r="K461" s="34"/>
      <c r="L461" s="103"/>
      <c r="M461" s="2"/>
      <c r="N461" s="2"/>
      <c r="O461" s="105"/>
      <c r="P461" s="2"/>
      <c r="Q461" s="105"/>
      <c r="R461" s="2"/>
      <c r="S461" s="2"/>
      <c r="T461" s="2"/>
      <c r="U461" s="2"/>
      <c r="V461" s="2"/>
      <c r="W461" s="2"/>
      <c r="X461" s="2"/>
      <c r="Y461" s="2"/>
      <c r="Z461" s="2"/>
      <c r="AA461" s="2"/>
      <c r="AB461" s="2"/>
      <c r="AC461" s="2"/>
      <c r="AD461" s="2"/>
      <c r="AE461" s="2"/>
      <c r="AF461" s="2"/>
      <c r="AG461" s="2"/>
    </row>
    <row r="462" spans="1:33" ht="15.75" customHeight="1" x14ac:dyDescent="0.25">
      <c r="A462" s="2"/>
      <c r="B462" s="2"/>
      <c r="C462" s="34"/>
      <c r="D462" s="34"/>
      <c r="E462" s="34"/>
      <c r="F462" s="34"/>
      <c r="G462" s="103"/>
      <c r="H462" s="34"/>
      <c r="I462" s="34"/>
      <c r="J462" s="34"/>
      <c r="K462" s="34"/>
      <c r="L462" s="103"/>
      <c r="M462" s="2"/>
      <c r="N462" s="2"/>
      <c r="O462" s="105"/>
      <c r="P462" s="2"/>
      <c r="Q462" s="105"/>
      <c r="R462" s="2"/>
      <c r="S462" s="2"/>
      <c r="T462" s="2"/>
      <c r="U462" s="2"/>
      <c r="V462" s="2"/>
      <c r="W462" s="2"/>
      <c r="X462" s="2"/>
      <c r="Y462" s="2"/>
      <c r="Z462" s="2"/>
      <c r="AA462" s="2"/>
      <c r="AB462" s="2"/>
      <c r="AC462" s="2"/>
      <c r="AD462" s="2"/>
      <c r="AE462" s="2"/>
      <c r="AF462" s="2"/>
      <c r="AG462" s="2"/>
    </row>
    <row r="463" spans="1:33" ht="15.75" customHeight="1" x14ac:dyDescent="0.25">
      <c r="A463" s="2"/>
      <c r="B463" s="2"/>
      <c r="C463" s="34"/>
      <c r="D463" s="34"/>
      <c r="E463" s="34"/>
      <c r="F463" s="34"/>
      <c r="G463" s="103"/>
      <c r="H463" s="34"/>
      <c r="I463" s="34"/>
      <c r="J463" s="34"/>
      <c r="K463" s="34"/>
      <c r="L463" s="103"/>
      <c r="M463" s="2"/>
      <c r="N463" s="2"/>
      <c r="O463" s="105"/>
      <c r="P463" s="2"/>
      <c r="Q463" s="105"/>
      <c r="R463" s="2"/>
      <c r="S463" s="2"/>
      <c r="T463" s="2"/>
      <c r="U463" s="2"/>
      <c r="V463" s="2"/>
      <c r="W463" s="2"/>
      <c r="X463" s="2"/>
      <c r="Y463" s="2"/>
      <c r="Z463" s="2"/>
      <c r="AA463" s="2"/>
      <c r="AB463" s="2"/>
      <c r="AC463" s="2"/>
      <c r="AD463" s="2"/>
      <c r="AE463" s="2"/>
      <c r="AF463" s="2"/>
      <c r="AG463" s="2"/>
    </row>
    <row r="464" spans="1:33" ht="15.75" customHeight="1" x14ac:dyDescent="0.25">
      <c r="A464" s="2"/>
      <c r="B464" s="2"/>
      <c r="C464" s="34"/>
      <c r="D464" s="34"/>
      <c r="E464" s="34"/>
      <c r="F464" s="34"/>
      <c r="G464" s="103"/>
      <c r="H464" s="34"/>
      <c r="I464" s="34"/>
      <c r="J464" s="34"/>
      <c r="K464" s="34"/>
      <c r="L464" s="103"/>
      <c r="M464" s="2"/>
      <c r="N464" s="2"/>
      <c r="O464" s="105"/>
      <c r="P464" s="2"/>
      <c r="Q464" s="105"/>
      <c r="R464" s="2"/>
      <c r="S464" s="2"/>
      <c r="T464" s="2"/>
      <c r="U464" s="2"/>
      <c r="V464" s="2"/>
      <c r="W464" s="2"/>
      <c r="X464" s="2"/>
      <c r="Y464" s="2"/>
      <c r="Z464" s="2"/>
      <c r="AA464" s="2"/>
      <c r="AB464" s="2"/>
      <c r="AC464" s="2"/>
      <c r="AD464" s="2"/>
      <c r="AE464" s="2"/>
      <c r="AF464" s="2"/>
      <c r="AG464" s="2"/>
    </row>
    <row r="465" spans="1:33" ht="15.75" customHeight="1" x14ac:dyDescent="0.25">
      <c r="A465" s="2"/>
      <c r="B465" s="2"/>
      <c r="C465" s="34"/>
      <c r="D465" s="34"/>
      <c r="E465" s="34"/>
      <c r="F465" s="34"/>
      <c r="G465" s="103"/>
      <c r="H465" s="34"/>
      <c r="I465" s="34"/>
      <c r="J465" s="34"/>
      <c r="K465" s="34"/>
      <c r="L465" s="103"/>
      <c r="M465" s="2"/>
      <c r="N465" s="2"/>
      <c r="O465" s="105"/>
      <c r="P465" s="2"/>
      <c r="Q465" s="105"/>
      <c r="R465" s="2"/>
      <c r="S465" s="2"/>
      <c r="T465" s="2"/>
      <c r="U465" s="2"/>
      <c r="V465" s="2"/>
      <c r="W465" s="2"/>
      <c r="X465" s="2"/>
      <c r="Y465" s="2"/>
      <c r="Z465" s="2"/>
      <c r="AA465" s="2"/>
      <c r="AB465" s="2"/>
      <c r="AC465" s="2"/>
      <c r="AD465" s="2"/>
      <c r="AE465" s="2"/>
      <c r="AF465" s="2"/>
      <c r="AG465" s="2"/>
    </row>
    <row r="466" spans="1:33" ht="15.75" customHeight="1" x14ac:dyDescent="0.25">
      <c r="A466" s="2"/>
      <c r="B466" s="2"/>
      <c r="C466" s="34"/>
      <c r="D466" s="34"/>
      <c r="E466" s="34"/>
      <c r="F466" s="34"/>
      <c r="G466" s="103"/>
      <c r="H466" s="34"/>
      <c r="I466" s="34"/>
      <c r="J466" s="34"/>
      <c r="K466" s="34"/>
      <c r="L466" s="103"/>
      <c r="M466" s="2"/>
      <c r="N466" s="2"/>
      <c r="O466" s="105"/>
      <c r="P466" s="2"/>
      <c r="Q466" s="105"/>
      <c r="R466" s="2"/>
      <c r="S466" s="2"/>
      <c r="T466" s="2"/>
      <c r="U466" s="2"/>
      <c r="V466" s="2"/>
      <c r="W466" s="2"/>
      <c r="X466" s="2"/>
      <c r="Y466" s="2"/>
      <c r="Z466" s="2"/>
      <c r="AA466" s="2"/>
      <c r="AB466" s="2"/>
      <c r="AC466" s="2"/>
      <c r="AD466" s="2"/>
      <c r="AE466" s="2"/>
      <c r="AF466" s="2"/>
      <c r="AG466" s="2"/>
    </row>
    <row r="467" spans="1:33" ht="15.75" customHeight="1" x14ac:dyDescent="0.25">
      <c r="A467" s="2"/>
      <c r="B467" s="2"/>
      <c r="C467" s="34"/>
      <c r="D467" s="34"/>
      <c r="E467" s="34"/>
      <c r="F467" s="34"/>
      <c r="G467" s="103"/>
      <c r="H467" s="34"/>
      <c r="I467" s="34"/>
      <c r="J467" s="34"/>
      <c r="K467" s="34"/>
      <c r="L467" s="103"/>
      <c r="M467" s="2"/>
      <c r="N467" s="2"/>
      <c r="O467" s="105"/>
      <c r="P467" s="2"/>
      <c r="Q467" s="105"/>
      <c r="R467" s="2"/>
      <c r="S467" s="2"/>
      <c r="T467" s="2"/>
      <c r="U467" s="2"/>
      <c r="V467" s="2"/>
      <c r="W467" s="2"/>
      <c r="X467" s="2"/>
      <c r="Y467" s="2"/>
      <c r="Z467" s="2"/>
      <c r="AA467" s="2"/>
      <c r="AB467" s="2"/>
      <c r="AC467" s="2"/>
      <c r="AD467" s="2"/>
      <c r="AE467" s="2"/>
      <c r="AF467" s="2"/>
      <c r="AG467" s="2"/>
    </row>
    <row r="468" spans="1:33" ht="15.75" customHeight="1" x14ac:dyDescent="0.25">
      <c r="A468" s="2"/>
      <c r="B468" s="2"/>
      <c r="C468" s="34"/>
      <c r="D468" s="34"/>
      <c r="E468" s="34"/>
      <c r="F468" s="34"/>
      <c r="G468" s="103"/>
      <c r="H468" s="34"/>
      <c r="I468" s="34"/>
      <c r="J468" s="34"/>
      <c r="K468" s="34"/>
      <c r="L468" s="103"/>
      <c r="M468" s="2"/>
      <c r="N468" s="2"/>
      <c r="O468" s="105"/>
      <c r="P468" s="2"/>
      <c r="Q468" s="105"/>
      <c r="R468" s="2"/>
      <c r="S468" s="2"/>
      <c r="T468" s="2"/>
      <c r="U468" s="2"/>
      <c r="V468" s="2"/>
      <c r="W468" s="2"/>
      <c r="X468" s="2"/>
      <c r="Y468" s="2"/>
      <c r="Z468" s="2"/>
      <c r="AA468" s="2"/>
      <c r="AB468" s="2"/>
      <c r="AC468" s="2"/>
      <c r="AD468" s="2"/>
      <c r="AE468" s="2"/>
      <c r="AF468" s="2"/>
      <c r="AG468" s="2"/>
    </row>
    <row r="469" spans="1:33" ht="15.75" customHeight="1" x14ac:dyDescent="0.25">
      <c r="A469" s="2"/>
      <c r="B469" s="2"/>
      <c r="C469" s="34"/>
      <c r="D469" s="34"/>
      <c r="E469" s="34"/>
      <c r="F469" s="34"/>
      <c r="G469" s="103"/>
      <c r="H469" s="34"/>
      <c r="I469" s="34"/>
      <c r="J469" s="34"/>
      <c r="K469" s="34"/>
      <c r="L469" s="103"/>
      <c r="M469" s="2"/>
      <c r="N469" s="2"/>
      <c r="O469" s="105"/>
      <c r="P469" s="2"/>
      <c r="Q469" s="105"/>
      <c r="R469" s="2"/>
      <c r="S469" s="2"/>
      <c r="T469" s="2"/>
      <c r="U469" s="2"/>
      <c r="V469" s="2"/>
      <c r="W469" s="2"/>
      <c r="X469" s="2"/>
      <c r="Y469" s="2"/>
      <c r="Z469" s="2"/>
      <c r="AA469" s="2"/>
      <c r="AB469" s="2"/>
      <c r="AC469" s="2"/>
      <c r="AD469" s="2"/>
      <c r="AE469" s="2"/>
      <c r="AF469" s="2"/>
      <c r="AG469" s="2"/>
    </row>
    <row r="470" spans="1:33" ht="15.75" customHeight="1" x14ac:dyDescent="0.25">
      <c r="A470" s="2"/>
      <c r="B470" s="2"/>
      <c r="C470" s="34"/>
      <c r="D470" s="34"/>
      <c r="E470" s="34"/>
      <c r="F470" s="34"/>
      <c r="G470" s="103"/>
      <c r="H470" s="34"/>
      <c r="I470" s="34"/>
      <c r="J470" s="34"/>
      <c r="K470" s="34"/>
      <c r="L470" s="103"/>
      <c r="M470" s="2"/>
      <c r="N470" s="2"/>
      <c r="O470" s="105"/>
      <c r="P470" s="2"/>
      <c r="Q470" s="105"/>
      <c r="R470" s="2"/>
      <c r="S470" s="2"/>
      <c r="T470" s="2"/>
      <c r="U470" s="2"/>
      <c r="V470" s="2"/>
      <c r="W470" s="2"/>
      <c r="X470" s="2"/>
      <c r="Y470" s="2"/>
      <c r="Z470" s="2"/>
      <c r="AA470" s="2"/>
      <c r="AB470" s="2"/>
      <c r="AC470" s="2"/>
      <c r="AD470" s="2"/>
      <c r="AE470" s="2"/>
      <c r="AF470" s="2"/>
      <c r="AG470" s="2"/>
    </row>
    <row r="471" spans="1:33" ht="15.75" customHeight="1" x14ac:dyDescent="0.25">
      <c r="A471" s="2"/>
      <c r="B471" s="2"/>
      <c r="C471" s="34"/>
      <c r="D471" s="34"/>
      <c r="E471" s="34"/>
      <c r="F471" s="34"/>
      <c r="G471" s="103"/>
      <c r="H471" s="34"/>
      <c r="I471" s="34"/>
      <c r="J471" s="34"/>
      <c r="K471" s="34"/>
      <c r="L471" s="103"/>
      <c r="M471" s="2"/>
      <c r="N471" s="2"/>
      <c r="O471" s="105"/>
      <c r="P471" s="2"/>
      <c r="Q471" s="105"/>
      <c r="R471" s="2"/>
      <c r="S471" s="2"/>
      <c r="T471" s="2"/>
      <c r="U471" s="2"/>
      <c r="V471" s="2"/>
      <c r="W471" s="2"/>
      <c r="X471" s="2"/>
      <c r="Y471" s="2"/>
      <c r="Z471" s="2"/>
      <c r="AA471" s="2"/>
      <c r="AB471" s="2"/>
      <c r="AC471" s="2"/>
      <c r="AD471" s="2"/>
      <c r="AE471" s="2"/>
      <c r="AF471" s="2"/>
      <c r="AG471" s="2"/>
    </row>
    <row r="472" spans="1:33" ht="15.75" customHeight="1" x14ac:dyDescent="0.25">
      <c r="A472" s="2"/>
      <c r="B472" s="2"/>
      <c r="C472" s="34"/>
      <c r="D472" s="34"/>
      <c r="E472" s="34"/>
      <c r="F472" s="34"/>
      <c r="G472" s="103"/>
      <c r="H472" s="34"/>
      <c r="I472" s="34"/>
      <c r="J472" s="34"/>
      <c r="K472" s="34"/>
      <c r="L472" s="103"/>
      <c r="M472" s="2"/>
      <c r="N472" s="2"/>
      <c r="O472" s="105"/>
      <c r="P472" s="2"/>
      <c r="Q472" s="105"/>
      <c r="R472" s="2"/>
      <c r="S472" s="2"/>
      <c r="T472" s="2"/>
      <c r="U472" s="2"/>
      <c r="V472" s="2"/>
      <c r="W472" s="2"/>
      <c r="X472" s="2"/>
      <c r="Y472" s="2"/>
      <c r="Z472" s="2"/>
      <c r="AA472" s="2"/>
      <c r="AB472" s="2"/>
      <c r="AC472" s="2"/>
      <c r="AD472" s="2"/>
      <c r="AE472" s="2"/>
      <c r="AF472" s="2"/>
      <c r="AG472" s="2"/>
    </row>
    <row r="473" spans="1:33" ht="15.75" customHeight="1" x14ac:dyDescent="0.25">
      <c r="A473" s="2"/>
      <c r="B473" s="2"/>
      <c r="C473" s="34"/>
      <c r="D473" s="34"/>
      <c r="E473" s="34"/>
      <c r="F473" s="34"/>
      <c r="G473" s="103"/>
      <c r="H473" s="34"/>
      <c r="I473" s="34"/>
      <c r="J473" s="34"/>
      <c r="K473" s="34"/>
      <c r="L473" s="103"/>
      <c r="M473" s="2"/>
      <c r="N473" s="2"/>
      <c r="O473" s="105"/>
      <c r="P473" s="2"/>
      <c r="Q473" s="105"/>
      <c r="R473" s="2"/>
      <c r="S473" s="2"/>
      <c r="T473" s="2"/>
      <c r="U473" s="2"/>
      <c r="V473" s="2"/>
      <c r="W473" s="2"/>
      <c r="X473" s="2"/>
      <c r="Y473" s="2"/>
      <c r="Z473" s="2"/>
      <c r="AA473" s="2"/>
      <c r="AB473" s="2"/>
      <c r="AC473" s="2"/>
      <c r="AD473" s="2"/>
      <c r="AE473" s="2"/>
      <c r="AF473" s="2"/>
      <c r="AG473" s="2"/>
    </row>
    <row r="474" spans="1:33" ht="15.75" customHeight="1" x14ac:dyDescent="0.25">
      <c r="A474" s="2"/>
      <c r="B474" s="2"/>
      <c r="C474" s="34"/>
      <c r="D474" s="34"/>
      <c r="E474" s="34"/>
      <c r="F474" s="34"/>
      <c r="G474" s="103"/>
      <c r="H474" s="34"/>
      <c r="I474" s="34"/>
      <c r="J474" s="34"/>
      <c r="K474" s="34"/>
      <c r="L474" s="103"/>
      <c r="M474" s="2"/>
      <c r="N474" s="2"/>
      <c r="O474" s="105"/>
      <c r="P474" s="2"/>
      <c r="Q474" s="105"/>
      <c r="R474" s="2"/>
      <c r="S474" s="2"/>
      <c r="T474" s="2"/>
      <c r="U474" s="2"/>
      <c r="V474" s="2"/>
      <c r="W474" s="2"/>
      <c r="X474" s="2"/>
      <c r="Y474" s="2"/>
      <c r="Z474" s="2"/>
      <c r="AA474" s="2"/>
      <c r="AB474" s="2"/>
      <c r="AC474" s="2"/>
      <c r="AD474" s="2"/>
      <c r="AE474" s="2"/>
      <c r="AF474" s="2"/>
      <c r="AG474" s="2"/>
    </row>
    <row r="475" spans="1:33" ht="15.75" customHeight="1" x14ac:dyDescent="0.25">
      <c r="A475" s="2"/>
      <c r="B475" s="2"/>
      <c r="C475" s="34"/>
      <c r="D475" s="34"/>
      <c r="E475" s="34"/>
      <c r="F475" s="34"/>
      <c r="G475" s="103"/>
      <c r="H475" s="34"/>
      <c r="I475" s="34"/>
      <c r="J475" s="34"/>
      <c r="K475" s="34"/>
      <c r="L475" s="103"/>
      <c r="M475" s="2"/>
      <c r="N475" s="2"/>
      <c r="O475" s="105"/>
      <c r="P475" s="2"/>
      <c r="Q475" s="105"/>
      <c r="R475" s="2"/>
      <c r="S475" s="2"/>
      <c r="T475" s="2"/>
      <c r="U475" s="2"/>
      <c r="V475" s="2"/>
      <c r="W475" s="2"/>
      <c r="X475" s="2"/>
      <c r="Y475" s="2"/>
      <c r="Z475" s="2"/>
      <c r="AA475" s="2"/>
      <c r="AB475" s="2"/>
      <c r="AC475" s="2"/>
      <c r="AD475" s="2"/>
      <c r="AE475" s="2"/>
      <c r="AF475" s="2"/>
      <c r="AG475" s="2"/>
    </row>
    <row r="476" spans="1:33" ht="15.75" customHeight="1" x14ac:dyDescent="0.25">
      <c r="A476" s="2"/>
      <c r="B476" s="2"/>
      <c r="C476" s="34"/>
      <c r="D476" s="34"/>
      <c r="E476" s="34"/>
      <c r="F476" s="34"/>
      <c r="G476" s="103"/>
      <c r="H476" s="34"/>
      <c r="I476" s="34"/>
      <c r="J476" s="34"/>
      <c r="K476" s="34"/>
      <c r="L476" s="103"/>
      <c r="M476" s="2"/>
      <c r="N476" s="2"/>
      <c r="O476" s="105"/>
      <c r="P476" s="2"/>
      <c r="Q476" s="105"/>
      <c r="R476" s="2"/>
      <c r="S476" s="2"/>
      <c r="T476" s="2"/>
      <c r="U476" s="2"/>
      <c r="V476" s="2"/>
      <c r="W476" s="2"/>
      <c r="X476" s="2"/>
      <c r="Y476" s="2"/>
      <c r="Z476" s="2"/>
      <c r="AA476" s="2"/>
      <c r="AB476" s="2"/>
      <c r="AC476" s="2"/>
      <c r="AD476" s="2"/>
      <c r="AE476" s="2"/>
      <c r="AF476" s="2"/>
      <c r="AG476" s="2"/>
    </row>
    <row r="477" spans="1:33" ht="15.75" customHeight="1" x14ac:dyDescent="0.25">
      <c r="A477" s="2"/>
      <c r="B477" s="2"/>
      <c r="C477" s="34"/>
      <c r="D477" s="34"/>
      <c r="E477" s="34"/>
      <c r="F477" s="34"/>
      <c r="G477" s="103"/>
      <c r="H477" s="34"/>
      <c r="I477" s="34"/>
      <c r="J477" s="34"/>
      <c r="K477" s="34"/>
      <c r="L477" s="103"/>
      <c r="M477" s="2"/>
      <c r="N477" s="2"/>
      <c r="O477" s="105"/>
      <c r="P477" s="2"/>
      <c r="Q477" s="105"/>
      <c r="R477" s="2"/>
      <c r="S477" s="2"/>
      <c r="T477" s="2"/>
      <c r="U477" s="2"/>
      <c r="V477" s="2"/>
      <c r="W477" s="2"/>
      <c r="X477" s="2"/>
      <c r="Y477" s="2"/>
      <c r="Z477" s="2"/>
      <c r="AA477" s="2"/>
      <c r="AB477" s="2"/>
      <c r="AC477" s="2"/>
      <c r="AD477" s="2"/>
      <c r="AE477" s="2"/>
      <c r="AF477" s="2"/>
      <c r="AG477" s="2"/>
    </row>
    <row r="478" spans="1:33" ht="15.75" customHeight="1" x14ac:dyDescent="0.25">
      <c r="A478" s="2"/>
      <c r="B478" s="2"/>
      <c r="C478" s="34"/>
      <c r="D478" s="34"/>
      <c r="E478" s="34"/>
      <c r="F478" s="34"/>
      <c r="G478" s="103"/>
      <c r="H478" s="34"/>
      <c r="I478" s="34"/>
      <c r="J478" s="34"/>
      <c r="K478" s="34"/>
      <c r="L478" s="103"/>
      <c r="M478" s="2"/>
      <c r="N478" s="2"/>
      <c r="O478" s="105"/>
      <c r="P478" s="2"/>
      <c r="Q478" s="105"/>
      <c r="R478" s="2"/>
      <c r="S478" s="2"/>
      <c r="T478" s="2"/>
      <c r="U478" s="2"/>
      <c r="V478" s="2"/>
      <c r="W478" s="2"/>
      <c r="X478" s="2"/>
      <c r="Y478" s="2"/>
      <c r="Z478" s="2"/>
      <c r="AA478" s="2"/>
      <c r="AB478" s="2"/>
      <c r="AC478" s="2"/>
      <c r="AD478" s="2"/>
      <c r="AE478" s="2"/>
      <c r="AF478" s="2"/>
      <c r="AG478" s="2"/>
    </row>
    <row r="479" spans="1:33" ht="15.75" customHeight="1" x14ac:dyDescent="0.25">
      <c r="A479" s="2"/>
      <c r="B479" s="2"/>
      <c r="C479" s="34"/>
      <c r="D479" s="34"/>
      <c r="E479" s="34"/>
      <c r="F479" s="34"/>
      <c r="G479" s="103"/>
      <c r="H479" s="34"/>
      <c r="I479" s="34"/>
      <c r="J479" s="34"/>
      <c r="K479" s="34"/>
      <c r="L479" s="103"/>
      <c r="M479" s="2"/>
      <c r="N479" s="2"/>
      <c r="O479" s="105"/>
      <c r="P479" s="2"/>
      <c r="Q479" s="105"/>
      <c r="R479" s="2"/>
      <c r="S479" s="2"/>
      <c r="T479" s="2"/>
      <c r="U479" s="2"/>
      <c r="V479" s="2"/>
      <c r="W479" s="2"/>
      <c r="X479" s="2"/>
      <c r="Y479" s="2"/>
      <c r="Z479" s="2"/>
      <c r="AA479" s="2"/>
      <c r="AB479" s="2"/>
      <c r="AC479" s="2"/>
      <c r="AD479" s="2"/>
      <c r="AE479" s="2"/>
      <c r="AF479" s="2"/>
      <c r="AG479" s="2"/>
    </row>
    <row r="480" spans="1:33" ht="15.75" customHeight="1" x14ac:dyDescent="0.25">
      <c r="A480" s="2"/>
      <c r="B480" s="2"/>
      <c r="C480" s="34"/>
      <c r="D480" s="34"/>
      <c r="E480" s="34"/>
      <c r="F480" s="34"/>
      <c r="G480" s="103"/>
      <c r="H480" s="34"/>
      <c r="I480" s="34"/>
      <c r="J480" s="34"/>
      <c r="K480" s="34"/>
      <c r="L480" s="103"/>
      <c r="M480" s="2"/>
      <c r="N480" s="2"/>
      <c r="O480" s="105"/>
      <c r="P480" s="2"/>
      <c r="Q480" s="105"/>
      <c r="R480" s="2"/>
      <c r="S480" s="2"/>
      <c r="T480" s="2"/>
      <c r="U480" s="2"/>
      <c r="V480" s="2"/>
      <c r="W480" s="2"/>
      <c r="X480" s="2"/>
      <c r="Y480" s="2"/>
      <c r="Z480" s="2"/>
      <c r="AA480" s="2"/>
      <c r="AB480" s="2"/>
      <c r="AC480" s="2"/>
      <c r="AD480" s="2"/>
      <c r="AE480" s="2"/>
      <c r="AF480" s="2"/>
      <c r="AG480" s="2"/>
    </row>
    <row r="481" spans="1:33" ht="15.75" customHeight="1" x14ac:dyDescent="0.25">
      <c r="A481" s="2"/>
      <c r="B481" s="2"/>
      <c r="C481" s="34"/>
      <c r="D481" s="34"/>
      <c r="E481" s="34"/>
      <c r="F481" s="34"/>
      <c r="G481" s="103"/>
      <c r="H481" s="34"/>
      <c r="I481" s="34"/>
      <c r="J481" s="34"/>
      <c r="K481" s="34"/>
      <c r="L481" s="103"/>
      <c r="M481" s="2"/>
      <c r="N481" s="2"/>
      <c r="O481" s="105"/>
      <c r="P481" s="2"/>
      <c r="Q481" s="105"/>
      <c r="R481" s="2"/>
      <c r="S481" s="2"/>
      <c r="T481" s="2"/>
      <c r="U481" s="2"/>
      <c r="V481" s="2"/>
      <c r="W481" s="2"/>
      <c r="X481" s="2"/>
      <c r="Y481" s="2"/>
      <c r="Z481" s="2"/>
      <c r="AA481" s="2"/>
      <c r="AB481" s="2"/>
      <c r="AC481" s="2"/>
      <c r="AD481" s="2"/>
      <c r="AE481" s="2"/>
      <c r="AF481" s="2"/>
      <c r="AG481" s="2"/>
    </row>
    <row r="482" spans="1:33" ht="15.75" customHeight="1" x14ac:dyDescent="0.25">
      <c r="A482" s="2"/>
      <c r="B482" s="2"/>
      <c r="C482" s="34"/>
      <c r="D482" s="34"/>
      <c r="E482" s="34"/>
      <c r="F482" s="34"/>
      <c r="G482" s="103"/>
      <c r="H482" s="34"/>
      <c r="I482" s="34"/>
      <c r="J482" s="34"/>
      <c r="K482" s="34"/>
      <c r="L482" s="103"/>
      <c r="M482" s="2"/>
      <c r="N482" s="2"/>
      <c r="O482" s="105"/>
      <c r="P482" s="2"/>
      <c r="Q482" s="105"/>
      <c r="R482" s="2"/>
      <c r="S482" s="2"/>
      <c r="T482" s="2"/>
      <c r="U482" s="2"/>
      <c r="V482" s="2"/>
      <c r="W482" s="2"/>
      <c r="X482" s="2"/>
      <c r="Y482" s="2"/>
      <c r="Z482" s="2"/>
      <c r="AA482" s="2"/>
      <c r="AB482" s="2"/>
      <c r="AC482" s="2"/>
      <c r="AD482" s="2"/>
      <c r="AE482" s="2"/>
      <c r="AF482" s="2"/>
      <c r="AG482" s="2"/>
    </row>
    <row r="483" spans="1:33" ht="15.75" customHeight="1" x14ac:dyDescent="0.25">
      <c r="A483" s="2"/>
      <c r="B483" s="2"/>
      <c r="C483" s="34"/>
      <c r="D483" s="34"/>
      <c r="E483" s="34"/>
      <c r="F483" s="34"/>
      <c r="G483" s="103"/>
      <c r="H483" s="34"/>
      <c r="I483" s="34"/>
      <c r="J483" s="34"/>
      <c r="K483" s="34"/>
      <c r="L483" s="103"/>
      <c r="M483" s="2"/>
      <c r="N483" s="2"/>
      <c r="O483" s="105"/>
      <c r="P483" s="2"/>
      <c r="Q483" s="105"/>
      <c r="R483" s="2"/>
      <c r="S483" s="2"/>
      <c r="T483" s="2"/>
      <c r="U483" s="2"/>
      <c r="V483" s="2"/>
      <c r="W483" s="2"/>
      <c r="X483" s="2"/>
      <c r="Y483" s="2"/>
      <c r="Z483" s="2"/>
      <c r="AA483" s="2"/>
      <c r="AB483" s="2"/>
      <c r="AC483" s="2"/>
      <c r="AD483" s="2"/>
      <c r="AE483" s="2"/>
      <c r="AF483" s="2"/>
      <c r="AG483" s="2"/>
    </row>
    <row r="484" spans="1:33" ht="15.75" customHeight="1" x14ac:dyDescent="0.25">
      <c r="A484" s="2"/>
      <c r="B484" s="2"/>
      <c r="C484" s="34"/>
      <c r="D484" s="34"/>
      <c r="E484" s="34"/>
      <c r="F484" s="34"/>
      <c r="G484" s="103"/>
      <c r="H484" s="34"/>
      <c r="I484" s="34"/>
      <c r="J484" s="34"/>
      <c r="K484" s="34"/>
      <c r="L484" s="103"/>
      <c r="M484" s="2"/>
      <c r="N484" s="2"/>
      <c r="O484" s="105"/>
      <c r="P484" s="2"/>
      <c r="Q484" s="105"/>
      <c r="R484" s="2"/>
      <c r="S484" s="2"/>
      <c r="T484" s="2"/>
      <c r="U484" s="2"/>
      <c r="V484" s="2"/>
      <c r="W484" s="2"/>
      <c r="X484" s="2"/>
      <c r="Y484" s="2"/>
      <c r="Z484" s="2"/>
      <c r="AA484" s="2"/>
      <c r="AB484" s="2"/>
      <c r="AC484" s="2"/>
      <c r="AD484" s="2"/>
      <c r="AE484" s="2"/>
      <c r="AF484" s="2"/>
      <c r="AG484" s="2"/>
    </row>
    <row r="485" spans="1:33" ht="15.75" customHeight="1" x14ac:dyDescent="0.25">
      <c r="A485" s="2"/>
      <c r="B485" s="2"/>
      <c r="C485" s="34"/>
      <c r="D485" s="34"/>
      <c r="E485" s="34"/>
      <c r="F485" s="34"/>
      <c r="G485" s="103"/>
      <c r="H485" s="34"/>
      <c r="I485" s="34"/>
      <c r="J485" s="34"/>
      <c r="K485" s="34"/>
      <c r="L485" s="103"/>
      <c r="M485" s="2"/>
      <c r="N485" s="2"/>
      <c r="O485" s="105"/>
      <c r="P485" s="2"/>
      <c r="Q485" s="105"/>
      <c r="R485" s="2"/>
      <c r="S485" s="2"/>
      <c r="T485" s="2"/>
      <c r="U485" s="2"/>
      <c r="V485" s="2"/>
      <c r="W485" s="2"/>
      <c r="X485" s="2"/>
      <c r="Y485" s="2"/>
      <c r="Z485" s="2"/>
      <c r="AA485" s="2"/>
      <c r="AB485" s="2"/>
      <c r="AC485" s="2"/>
      <c r="AD485" s="2"/>
      <c r="AE485" s="2"/>
      <c r="AF485" s="2"/>
      <c r="AG485" s="2"/>
    </row>
    <row r="486" spans="1:33" ht="15.75" customHeight="1" x14ac:dyDescent="0.25">
      <c r="A486" s="2"/>
      <c r="B486" s="2"/>
      <c r="C486" s="34"/>
      <c r="D486" s="34"/>
      <c r="E486" s="34"/>
      <c r="F486" s="34"/>
      <c r="G486" s="103"/>
      <c r="H486" s="34"/>
      <c r="I486" s="34"/>
      <c r="J486" s="34"/>
      <c r="K486" s="34"/>
      <c r="L486" s="103"/>
      <c r="M486" s="2"/>
      <c r="N486" s="2"/>
      <c r="O486" s="105"/>
      <c r="P486" s="2"/>
      <c r="Q486" s="105"/>
      <c r="R486" s="2"/>
      <c r="S486" s="2"/>
      <c r="T486" s="2"/>
      <c r="U486" s="2"/>
      <c r="V486" s="2"/>
      <c r="W486" s="2"/>
      <c r="X486" s="2"/>
      <c r="Y486" s="2"/>
      <c r="Z486" s="2"/>
      <c r="AA486" s="2"/>
      <c r="AB486" s="2"/>
      <c r="AC486" s="2"/>
      <c r="AD486" s="2"/>
      <c r="AE486" s="2"/>
      <c r="AF486" s="2"/>
      <c r="AG486" s="2"/>
    </row>
    <row r="487" spans="1:33" ht="15.75" customHeight="1" x14ac:dyDescent="0.25">
      <c r="A487" s="2"/>
      <c r="B487" s="2"/>
      <c r="C487" s="34"/>
      <c r="D487" s="34"/>
      <c r="E487" s="34"/>
      <c r="F487" s="34"/>
      <c r="G487" s="103"/>
      <c r="H487" s="34"/>
      <c r="I487" s="34"/>
      <c r="J487" s="34"/>
      <c r="K487" s="34"/>
      <c r="L487" s="103"/>
      <c r="M487" s="2"/>
      <c r="N487" s="2"/>
      <c r="O487" s="105"/>
      <c r="P487" s="2"/>
      <c r="Q487" s="105"/>
      <c r="R487" s="2"/>
      <c r="S487" s="2"/>
      <c r="T487" s="2"/>
      <c r="U487" s="2"/>
      <c r="V487" s="2"/>
      <c r="W487" s="2"/>
      <c r="X487" s="2"/>
      <c r="Y487" s="2"/>
      <c r="Z487" s="2"/>
      <c r="AA487" s="2"/>
      <c r="AB487" s="2"/>
      <c r="AC487" s="2"/>
      <c r="AD487" s="2"/>
      <c r="AE487" s="2"/>
      <c r="AF487" s="2"/>
      <c r="AG487" s="2"/>
    </row>
    <row r="488" spans="1:33" ht="15.75" customHeight="1" x14ac:dyDescent="0.25">
      <c r="A488" s="2"/>
      <c r="B488" s="2"/>
      <c r="C488" s="34"/>
      <c r="D488" s="34"/>
      <c r="E488" s="34"/>
      <c r="F488" s="34"/>
      <c r="G488" s="103"/>
      <c r="H488" s="34"/>
      <c r="I488" s="34"/>
      <c r="J488" s="34"/>
      <c r="K488" s="34"/>
      <c r="L488" s="103"/>
      <c r="M488" s="2"/>
      <c r="N488" s="2"/>
      <c r="O488" s="105"/>
      <c r="P488" s="2"/>
      <c r="Q488" s="105"/>
      <c r="R488" s="2"/>
      <c r="S488" s="2"/>
      <c r="T488" s="2"/>
      <c r="U488" s="2"/>
      <c r="V488" s="2"/>
      <c r="W488" s="2"/>
      <c r="X488" s="2"/>
      <c r="Y488" s="2"/>
      <c r="Z488" s="2"/>
      <c r="AA488" s="2"/>
      <c r="AB488" s="2"/>
      <c r="AC488" s="2"/>
      <c r="AD488" s="2"/>
      <c r="AE488" s="2"/>
      <c r="AF488" s="2"/>
      <c r="AG488" s="2"/>
    </row>
    <row r="489" spans="1:33" ht="15.75" customHeight="1" x14ac:dyDescent="0.25">
      <c r="A489" s="2"/>
      <c r="B489" s="2"/>
      <c r="C489" s="34"/>
      <c r="D489" s="34"/>
      <c r="E489" s="34"/>
      <c r="F489" s="34"/>
      <c r="G489" s="103"/>
      <c r="H489" s="34"/>
      <c r="I489" s="34"/>
      <c r="J489" s="34"/>
      <c r="K489" s="34"/>
      <c r="L489" s="103"/>
      <c r="M489" s="2"/>
      <c r="N489" s="2"/>
      <c r="O489" s="105"/>
      <c r="P489" s="2"/>
      <c r="Q489" s="105"/>
      <c r="R489" s="2"/>
      <c r="S489" s="2"/>
      <c r="T489" s="2"/>
      <c r="U489" s="2"/>
      <c r="V489" s="2"/>
      <c r="W489" s="2"/>
      <c r="X489" s="2"/>
      <c r="Y489" s="2"/>
      <c r="Z489" s="2"/>
      <c r="AA489" s="2"/>
      <c r="AB489" s="2"/>
      <c r="AC489" s="2"/>
      <c r="AD489" s="2"/>
      <c r="AE489" s="2"/>
      <c r="AF489" s="2"/>
      <c r="AG489" s="2"/>
    </row>
    <row r="490" spans="1:33" ht="15.75" customHeight="1" x14ac:dyDescent="0.25">
      <c r="A490" s="2"/>
      <c r="B490" s="2"/>
      <c r="C490" s="34"/>
      <c r="D490" s="34"/>
      <c r="E490" s="34"/>
      <c r="F490" s="34"/>
      <c r="G490" s="103"/>
      <c r="H490" s="34"/>
      <c r="I490" s="34"/>
      <c r="J490" s="34"/>
      <c r="K490" s="34"/>
      <c r="L490" s="103"/>
      <c r="M490" s="2"/>
      <c r="N490" s="2"/>
      <c r="O490" s="105"/>
      <c r="P490" s="2"/>
      <c r="Q490" s="105"/>
      <c r="R490" s="2"/>
      <c r="S490" s="2"/>
      <c r="T490" s="2"/>
      <c r="U490" s="2"/>
      <c r="V490" s="2"/>
      <c r="W490" s="2"/>
      <c r="X490" s="2"/>
      <c r="Y490" s="2"/>
      <c r="Z490" s="2"/>
      <c r="AA490" s="2"/>
      <c r="AB490" s="2"/>
      <c r="AC490" s="2"/>
      <c r="AD490" s="2"/>
      <c r="AE490" s="2"/>
      <c r="AF490" s="2"/>
      <c r="AG490" s="2"/>
    </row>
    <row r="491" spans="1:33" ht="15.75" customHeight="1" x14ac:dyDescent="0.25">
      <c r="A491" s="2"/>
      <c r="B491" s="2"/>
      <c r="C491" s="34"/>
      <c r="D491" s="34"/>
      <c r="E491" s="34"/>
      <c r="F491" s="34"/>
      <c r="G491" s="103"/>
      <c r="H491" s="34"/>
      <c r="I491" s="34"/>
      <c r="J491" s="34"/>
      <c r="K491" s="34"/>
      <c r="L491" s="103"/>
      <c r="M491" s="2"/>
      <c r="N491" s="2"/>
      <c r="O491" s="105"/>
      <c r="P491" s="2"/>
      <c r="Q491" s="105"/>
      <c r="R491" s="2"/>
      <c r="S491" s="2"/>
      <c r="T491" s="2"/>
      <c r="U491" s="2"/>
      <c r="V491" s="2"/>
      <c r="W491" s="2"/>
      <c r="X491" s="2"/>
      <c r="Y491" s="2"/>
      <c r="Z491" s="2"/>
      <c r="AA491" s="2"/>
      <c r="AB491" s="2"/>
      <c r="AC491" s="2"/>
      <c r="AD491" s="2"/>
      <c r="AE491" s="2"/>
      <c r="AF491" s="2"/>
      <c r="AG491" s="2"/>
    </row>
    <row r="492" spans="1:33" ht="15.75" customHeight="1" x14ac:dyDescent="0.25">
      <c r="A492" s="2"/>
      <c r="B492" s="2"/>
      <c r="C492" s="34"/>
      <c r="D492" s="34"/>
      <c r="E492" s="34"/>
      <c r="F492" s="34"/>
      <c r="G492" s="103"/>
      <c r="H492" s="34"/>
      <c r="I492" s="34"/>
      <c r="J492" s="34"/>
      <c r="K492" s="34"/>
      <c r="L492" s="103"/>
      <c r="M492" s="2"/>
      <c r="N492" s="2"/>
      <c r="O492" s="105"/>
      <c r="P492" s="2"/>
      <c r="Q492" s="105"/>
      <c r="R492" s="2"/>
      <c r="S492" s="2"/>
      <c r="T492" s="2"/>
      <c r="U492" s="2"/>
      <c r="V492" s="2"/>
      <c r="W492" s="2"/>
      <c r="X492" s="2"/>
      <c r="Y492" s="2"/>
      <c r="Z492" s="2"/>
      <c r="AA492" s="2"/>
      <c r="AB492" s="2"/>
      <c r="AC492" s="2"/>
      <c r="AD492" s="2"/>
      <c r="AE492" s="2"/>
      <c r="AF492" s="2"/>
      <c r="AG492" s="2"/>
    </row>
    <row r="493" spans="1:33" ht="15.75" customHeight="1" x14ac:dyDescent="0.25">
      <c r="A493" s="2"/>
      <c r="B493" s="2"/>
      <c r="C493" s="34"/>
      <c r="D493" s="34"/>
      <c r="E493" s="34"/>
      <c r="F493" s="34"/>
      <c r="G493" s="103"/>
      <c r="H493" s="34"/>
      <c r="I493" s="34"/>
      <c r="J493" s="34"/>
      <c r="K493" s="34"/>
      <c r="L493" s="103"/>
      <c r="M493" s="2"/>
      <c r="N493" s="2"/>
      <c r="O493" s="105"/>
      <c r="P493" s="2"/>
      <c r="Q493" s="105"/>
      <c r="R493" s="2"/>
      <c r="S493" s="2"/>
      <c r="T493" s="2"/>
      <c r="U493" s="2"/>
      <c r="V493" s="2"/>
      <c r="W493" s="2"/>
      <c r="X493" s="2"/>
      <c r="Y493" s="2"/>
      <c r="Z493" s="2"/>
      <c r="AA493" s="2"/>
      <c r="AB493" s="2"/>
      <c r="AC493" s="2"/>
      <c r="AD493" s="2"/>
      <c r="AE493" s="2"/>
      <c r="AF493" s="2"/>
      <c r="AG493" s="2"/>
    </row>
    <row r="494" spans="1:33" ht="15.75" customHeight="1" x14ac:dyDescent="0.25">
      <c r="A494" s="2"/>
      <c r="B494" s="2"/>
      <c r="C494" s="34"/>
      <c r="D494" s="34"/>
      <c r="E494" s="34"/>
      <c r="F494" s="34"/>
      <c r="G494" s="103"/>
      <c r="H494" s="34"/>
      <c r="I494" s="34"/>
      <c r="J494" s="34"/>
      <c r="K494" s="34"/>
      <c r="L494" s="103"/>
      <c r="M494" s="2"/>
      <c r="N494" s="2"/>
      <c r="O494" s="105"/>
      <c r="P494" s="2"/>
      <c r="Q494" s="105"/>
      <c r="R494" s="2"/>
      <c r="S494" s="2"/>
      <c r="T494" s="2"/>
      <c r="U494" s="2"/>
      <c r="V494" s="2"/>
      <c r="W494" s="2"/>
      <c r="X494" s="2"/>
      <c r="Y494" s="2"/>
      <c r="Z494" s="2"/>
      <c r="AA494" s="2"/>
      <c r="AB494" s="2"/>
      <c r="AC494" s="2"/>
      <c r="AD494" s="2"/>
      <c r="AE494" s="2"/>
      <c r="AF494" s="2"/>
      <c r="AG494" s="2"/>
    </row>
    <row r="495" spans="1:33" ht="15.75" customHeight="1" x14ac:dyDescent="0.25">
      <c r="A495" s="2"/>
      <c r="B495" s="2"/>
      <c r="C495" s="34"/>
      <c r="D495" s="34"/>
      <c r="E495" s="34"/>
      <c r="F495" s="34"/>
      <c r="G495" s="103"/>
      <c r="H495" s="34"/>
      <c r="I495" s="34"/>
      <c r="J495" s="34"/>
      <c r="K495" s="34"/>
      <c r="L495" s="103"/>
      <c r="M495" s="2"/>
      <c r="N495" s="2"/>
      <c r="O495" s="105"/>
      <c r="P495" s="2"/>
      <c r="Q495" s="105"/>
      <c r="R495" s="2"/>
      <c r="S495" s="2"/>
      <c r="T495" s="2"/>
      <c r="U495" s="2"/>
      <c r="V495" s="2"/>
      <c r="W495" s="2"/>
      <c r="X495" s="2"/>
      <c r="Y495" s="2"/>
      <c r="Z495" s="2"/>
      <c r="AA495" s="2"/>
      <c r="AB495" s="2"/>
      <c r="AC495" s="2"/>
      <c r="AD495" s="2"/>
      <c r="AE495" s="2"/>
      <c r="AF495" s="2"/>
      <c r="AG495" s="2"/>
    </row>
    <row r="496" spans="1:33" ht="15.75" customHeight="1" x14ac:dyDescent="0.25">
      <c r="A496" s="2"/>
      <c r="B496" s="2"/>
      <c r="C496" s="34"/>
      <c r="D496" s="34"/>
      <c r="E496" s="34"/>
      <c r="F496" s="34"/>
      <c r="G496" s="103"/>
      <c r="H496" s="34"/>
      <c r="I496" s="34"/>
      <c r="J496" s="34"/>
      <c r="K496" s="34"/>
      <c r="L496" s="103"/>
      <c r="M496" s="2"/>
      <c r="N496" s="2"/>
      <c r="O496" s="105"/>
      <c r="P496" s="2"/>
      <c r="Q496" s="105"/>
      <c r="R496" s="2"/>
      <c r="S496" s="2"/>
      <c r="T496" s="2"/>
      <c r="U496" s="2"/>
      <c r="V496" s="2"/>
      <c r="W496" s="2"/>
      <c r="X496" s="2"/>
      <c r="Y496" s="2"/>
      <c r="Z496" s="2"/>
      <c r="AA496" s="2"/>
      <c r="AB496" s="2"/>
      <c r="AC496" s="2"/>
      <c r="AD496" s="2"/>
      <c r="AE496" s="2"/>
      <c r="AF496" s="2"/>
      <c r="AG496" s="2"/>
    </row>
    <row r="497" spans="1:33" ht="15.75" customHeight="1" x14ac:dyDescent="0.25">
      <c r="A497" s="2"/>
      <c r="B497" s="2"/>
      <c r="C497" s="34"/>
      <c r="D497" s="34"/>
      <c r="E497" s="34"/>
      <c r="F497" s="34"/>
      <c r="G497" s="103"/>
      <c r="H497" s="34"/>
      <c r="I497" s="34"/>
      <c r="J497" s="34"/>
      <c r="K497" s="34"/>
      <c r="L497" s="103"/>
      <c r="M497" s="2"/>
      <c r="N497" s="2"/>
      <c r="O497" s="105"/>
      <c r="P497" s="2"/>
      <c r="Q497" s="105"/>
      <c r="R497" s="2"/>
      <c r="S497" s="2"/>
      <c r="T497" s="2"/>
      <c r="U497" s="2"/>
      <c r="V497" s="2"/>
      <c r="W497" s="2"/>
      <c r="X497" s="2"/>
      <c r="Y497" s="2"/>
      <c r="Z497" s="2"/>
      <c r="AA497" s="2"/>
      <c r="AB497" s="2"/>
      <c r="AC497" s="2"/>
      <c r="AD497" s="2"/>
      <c r="AE497" s="2"/>
      <c r="AF497" s="2"/>
      <c r="AG497" s="2"/>
    </row>
    <row r="498" spans="1:33" ht="15.75" customHeight="1" x14ac:dyDescent="0.25">
      <c r="A498" s="2"/>
      <c r="B498" s="2"/>
      <c r="C498" s="34"/>
      <c r="D498" s="34"/>
      <c r="E498" s="34"/>
      <c r="F498" s="34"/>
      <c r="G498" s="103"/>
      <c r="H498" s="34"/>
      <c r="I498" s="34"/>
      <c r="J498" s="34"/>
      <c r="K498" s="34"/>
      <c r="L498" s="103"/>
      <c r="M498" s="2"/>
      <c r="N498" s="2"/>
      <c r="O498" s="105"/>
      <c r="P498" s="2"/>
      <c r="Q498" s="105"/>
      <c r="R498" s="2"/>
      <c r="S498" s="2"/>
      <c r="T498" s="2"/>
      <c r="U498" s="2"/>
      <c r="V498" s="2"/>
      <c r="W498" s="2"/>
      <c r="X498" s="2"/>
      <c r="Y498" s="2"/>
      <c r="Z498" s="2"/>
      <c r="AA498" s="2"/>
      <c r="AB498" s="2"/>
      <c r="AC498" s="2"/>
      <c r="AD498" s="2"/>
      <c r="AE498" s="2"/>
      <c r="AF498" s="2"/>
      <c r="AG498" s="2"/>
    </row>
    <row r="499" spans="1:33" ht="15.75" customHeight="1" x14ac:dyDescent="0.25">
      <c r="A499" s="2"/>
      <c r="B499" s="2"/>
      <c r="C499" s="34"/>
      <c r="D499" s="34"/>
      <c r="E499" s="34"/>
      <c r="F499" s="34"/>
      <c r="G499" s="103"/>
      <c r="H499" s="34"/>
      <c r="I499" s="34"/>
      <c r="J499" s="34"/>
      <c r="K499" s="34"/>
      <c r="L499" s="103"/>
      <c r="M499" s="2"/>
      <c r="N499" s="2"/>
      <c r="O499" s="105"/>
      <c r="P499" s="2"/>
      <c r="Q499" s="105"/>
      <c r="R499" s="2"/>
      <c r="S499" s="2"/>
      <c r="T499" s="2"/>
      <c r="U499" s="2"/>
      <c r="V499" s="2"/>
      <c r="W499" s="2"/>
      <c r="X499" s="2"/>
      <c r="Y499" s="2"/>
      <c r="Z499" s="2"/>
      <c r="AA499" s="2"/>
      <c r="AB499" s="2"/>
      <c r="AC499" s="2"/>
      <c r="AD499" s="2"/>
      <c r="AE499" s="2"/>
      <c r="AF499" s="2"/>
      <c r="AG499" s="2"/>
    </row>
    <row r="500" spans="1:33" ht="15.75" customHeight="1" x14ac:dyDescent="0.25">
      <c r="A500" s="2"/>
      <c r="B500" s="2"/>
      <c r="C500" s="34"/>
      <c r="D500" s="34"/>
      <c r="E500" s="34"/>
      <c r="F500" s="34"/>
      <c r="G500" s="103"/>
      <c r="H500" s="34"/>
      <c r="I500" s="34"/>
      <c r="J500" s="34"/>
      <c r="K500" s="34"/>
      <c r="L500" s="103"/>
      <c r="M500" s="2"/>
      <c r="N500" s="2"/>
      <c r="O500" s="105"/>
      <c r="P500" s="2"/>
      <c r="Q500" s="105"/>
      <c r="R500" s="2"/>
      <c r="S500" s="2"/>
      <c r="T500" s="2"/>
      <c r="U500" s="2"/>
      <c r="V500" s="2"/>
      <c r="W500" s="2"/>
      <c r="X500" s="2"/>
      <c r="Y500" s="2"/>
      <c r="Z500" s="2"/>
      <c r="AA500" s="2"/>
      <c r="AB500" s="2"/>
      <c r="AC500" s="2"/>
      <c r="AD500" s="2"/>
      <c r="AE500" s="2"/>
      <c r="AF500" s="2"/>
      <c r="AG500" s="2"/>
    </row>
    <row r="501" spans="1:33" ht="15.75" customHeight="1" x14ac:dyDescent="0.25">
      <c r="A501" s="2"/>
      <c r="B501" s="2"/>
      <c r="C501" s="34"/>
      <c r="D501" s="34"/>
      <c r="E501" s="34"/>
      <c r="F501" s="34"/>
      <c r="G501" s="103"/>
      <c r="H501" s="34"/>
      <c r="I501" s="34"/>
      <c r="J501" s="34"/>
      <c r="K501" s="34"/>
      <c r="L501" s="103"/>
      <c r="M501" s="2"/>
      <c r="N501" s="2"/>
      <c r="O501" s="105"/>
      <c r="P501" s="2"/>
      <c r="Q501" s="105"/>
      <c r="R501" s="2"/>
      <c r="S501" s="2"/>
      <c r="T501" s="2"/>
      <c r="U501" s="2"/>
      <c r="V501" s="2"/>
      <c r="W501" s="2"/>
      <c r="X501" s="2"/>
      <c r="Y501" s="2"/>
      <c r="Z501" s="2"/>
      <c r="AA501" s="2"/>
      <c r="AB501" s="2"/>
      <c r="AC501" s="2"/>
      <c r="AD501" s="2"/>
      <c r="AE501" s="2"/>
      <c r="AF501" s="2"/>
      <c r="AG501" s="2"/>
    </row>
    <row r="502" spans="1:33" ht="15.75" customHeight="1" x14ac:dyDescent="0.25">
      <c r="A502" s="2"/>
      <c r="B502" s="2"/>
      <c r="C502" s="34"/>
      <c r="D502" s="34"/>
      <c r="E502" s="34"/>
      <c r="F502" s="34"/>
      <c r="G502" s="103"/>
      <c r="H502" s="34"/>
      <c r="I502" s="34"/>
      <c r="J502" s="34"/>
      <c r="K502" s="34"/>
      <c r="L502" s="103"/>
      <c r="M502" s="2"/>
      <c r="N502" s="2"/>
      <c r="O502" s="105"/>
      <c r="P502" s="2"/>
      <c r="Q502" s="105"/>
      <c r="R502" s="2"/>
      <c r="S502" s="2"/>
      <c r="T502" s="2"/>
      <c r="U502" s="2"/>
      <c r="V502" s="2"/>
      <c r="W502" s="2"/>
      <c r="X502" s="2"/>
      <c r="Y502" s="2"/>
      <c r="Z502" s="2"/>
      <c r="AA502" s="2"/>
      <c r="AB502" s="2"/>
      <c r="AC502" s="2"/>
      <c r="AD502" s="2"/>
      <c r="AE502" s="2"/>
      <c r="AF502" s="2"/>
      <c r="AG502" s="2"/>
    </row>
    <row r="503" spans="1:33" ht="15.75" customHeight="1" x14ac:dyDescent="0.25">
      <c r="A503" s="2"/>
      <c r="B503" s="2"/>
      <c r="C503" s="34"/>
      <c r="D503" s="34"/>
      <c r="E503" s="34"/>
      <c r="F503" s="34"/>
      <c r="G503" s="103"/>
      <c r="H503" s="34"/>
      <c r="I503" s="34"/>
      <c r="J503" s="34"/>
      <c r="K503" s="34"/>
      <c r="L503" s="103"/>
      <c r="M503" s="2"/>
      <c r="N503" s="2"/>
      <c r="O503" s="105"/>
      <c r="P503" s="2"/>
      <c r="Q503" s="105"/>
      <c r="R503" s="2"/>
      <c r="S503" s="2"/>
      <c r="T503" s="2"/>
      <c r="U503" s="2"/>
      <c r="V503" s="2"/>
      <c r="W503" s="2"/>
      <c r="X503" s="2"/>
      <c r="Y503" s="2"/>
      <c r="Z503" s="2"/>
      <c r="AA503" s="2"/>
      <c r="AB503" s="2"/>
      <c r="AC503" s="2"/>
      <c r="AD503" s="2"/>
      <c r="AE503" s="2"/>
      <c r="AF503" s="2"/>
      <c r="AG503" s="2"/>
    </row>
    <row r="504" spans="1:33" ht="15.75" customHeight="1" x14ac:dyDescent="0.25">
      <c r="A504" s="2"/>
      <c r="B504" s="2"/>
      <c r="C504" s="34"/>
      <c r="D504" s="34"/>
      <c r="E504" s="34"/>
      <c r="F504" s="34"/>
      <c r="G504" s="103"/>
      <c r="H504" s="34"/>
      <c r="I504" s="34"/>
      <c r="J504" s="34"/>
      <c r="K504" s="34"/>
      <c r="L504" s="103"/>
      <c r="M504" s="2"/>
      <c r="N504" s="2"/>
      <c r="O504" s="105"/>
      <c r="P504" s="2"/>
      <c r="Q504" s="105"/>
      <c r="R504" s="2"/>
      <c r="S504" s="2"/>
      <c r="T504" s="2"/>
      <c r="U504" s="2"/>
      <c r="V504" s="2"/>
      <c r="W504" s="2"/>
      <c r="X504" s="2"/>
      <c r="Y504" s="2"/>
      <c r="Z504" s="2"/>
      <c r="AA504" s="2"/>
      <c r="AB504" s="2"/>
      <c r="AC504" s="2"/>
      <c r="AD504" s="2"/>
      <c r="AE504" s="2"/>
      <c r="AF504" s="2"/>
      <c r="AG504" s="2"/>
    </row>
    <row r="505" spans="1:33" ht="15.75" customHeight="1" x14ac:dyDescent="0.25">
      <c r="A505" s="2"/>
      <c r="B505" s="2"/>
      <c r="C505" s="34"/>
      <c r="D505" s="34"/>
      <c r="E505" s="34"/>
      <c r="F505" s="34"/>
      <c r="G505" s="103"/>
      <c r="H505" s="34"/>
      <c r="I505" s="34"/>
      <c r="J505" s="34"/>
      <c r="K505" s="34"/>
      <c r="L505" s="103"/>
      <c r="M505" s="2"/>
      <c r="N505" s="2"/>
      <c r="O505" s="105"/>
      <c r="P505" s="2"/>
      <c r="Q505" s="105"/>
      <c r="R505" s="2"/>
      <c r="S505" s="2"/>
      <c r="T505" s="2"/>
      <c r="U505" s="2"/>
      <c r="V505" s="2"/>
      <c r="W505" s="2"/>
      <c r="X505" s="2"/>
      <c r="Y505" s="2"/>
      <c r="Z505" s="2"/>
      <c r="AA505" s="2"/>
      <c r="AB505" s="2"/>
      <c r="AC505" s="2"/>
      <c r="AD505" s="2"/>
      <c r="AE505" s="2"/>
      <c r="AF505" s="2"/>
      <c r="AG505" s="2"/>
    </row>
    <row r="506" spans="1:33" ht="15.75" customHeight="1" x14ac:dyDescent="0.25">
      <c r="A506" s="2"/>
      <c r="B506" s="2"/>
      <c r="C506" s="34"/>
      <c r="D506" s="34"/>
      <c r="E506" s="34"/>
      <c r="F506" s="34"/>
      <c r="G506" s="103"/>
      <c r="H506" s="34"/>
      <c r="I506" s="34"/>
      <c r="J506" s="34"/>
      <c r="K506" s="34"/>
      <c r="L506" s="103"/>
      <c r="M506" s="2"/>
      <c r="N506" s="2"/>
      <c r="O506" s="105"/>
      <c r="P506" s="2"/>
      <c r="Q506" s="105"/>
      <c r="R506" s="2"/>
      <c r="S506" s="2"/>
      <c r="T506" s="2"/>
      <c r="U506" s="2"/>
      <c r="V506" s="2"/>
      <c r="W506" s="2"/>
      <c r="X506" s="2"/>
      <c r="Y506" s="2"/>
      <c r="Z506" s="2"/>
      <c r="AA506" s="2"/>
      <c r="AB506" s="2"/>
      <c r="AC506" s="2"/>
      <c r="AD506" s="2"/>
      <c r="AE506" s="2"/>
      <c r="AF506" s="2"/>
      <c r="AG506" s="2"/>
    </row>
    <row r="507" spans="1:33" ht="15.75" customHeight="1" x14ac:dyDescent="0.25">
      <c r="A507" s="2"/>
      <c r="B507" s="2"/>
      <c r="C507" s="34"/>
      <c r="D507" s="34"/>
      <c r="E507" s="34"/>
      <c r="F507" s="34"/>
      <c r="G507" s="103"/>
      <c r="H507" s="34"/>
      <c r="I507" s="34"/>
      <c r="J507" s="34"/>
      <c r="K507" s="34"/>
      <c r="L507" s="103"/>
      <c r="M507" s="2"/>
      <c r="N507" s="2"/>
      <c r="O507" s="105"/>
      <c r="P507" s="2"/>
      <c r="Q507" s="105"/>
      <c r="R507" s="2"/>
      <c r="S507" s="2"/>
      <c r="T507" s="2"/>
      <c r="U507" s="2"/>
      <c r="V507" s="2"/>
      <c r="W507" s="2"/>
      <c r="X507" s="2"/>
      <c r="Y507" s="2"/>
      <c r="Z507" s="2"/>
      <c r="AA507" s="2"/>
      <c r="AB507" s="2"/>
      <c r="AC507" s="2"/>
      <c r="AD507" s="2"/>
      <c r="AE507" s="2"/>
      <c r="AF507" s="2"/>
      <c r="AG507" s="2"/>
    </row>
    <row r="508" spans="1:33" ht="15.75" customHeight="1" x14ac:dyDescent="0.25">
      <c r="A508" s="2"/>
      <c r="B508" s="2"/>
      <c r="C508" s="34"/>
      <c r="D508" s="34"/>
      <c r="E508" s="34"/>
      <c r="F508" s="34"/>
      <c r="G508" s="103"/>
      <c r="H508" s="34"/>
      <c r="I508" s="34"/>
      <c r="J508" s="34"/>
      <c r="K508" s="34"/>
      <c r="L508" s="103"/>
      <c r="M508" s="2"/>
      <c r="N508" s="2"/>
      <c r="O508" s="105"/>
      <c r="P508" s="2"/>
      <c r="Q508" s="105"/>
      <c r="R508" s="2"/>
      <c r="S508" s="2"/>
      <c r="T508" s="2"/>
      <c r="U508" s="2"/>
      <c r="V508" s="2"/>
      <c r="W508" s="2"/>
      <c r="X508" s="2"/>
      <c r="Y508" s="2"/>
      <c r="Z508" s="2"/>
      <c r="AA508" s="2"/>
      <c r="AB508" s="2"/>
      <c r="AC508" s="2"/>
      <c r="AD508" s="2"/>
      <c r="AE508" s="2"/>
      <c r="AF508" s="2"/>
      <c r="AG508" s="2"/>
    </row>
    <row r="509" spans="1:33" ht="15.75" customHeight="1" x14ac:dyDescent="0.25">
      <c r="A509" s="2"/>
      <c r="B509" s="2"/>
      <c r="C509" s="34"/>
      <c r="D509" s="34"/>
      <c r="E509" s="34"/>
      <c r="F509" s="34"/>
      <c r="G509" s="103"/>
      <c r="H509" s="34"/>
      <c r="I509" s="34"/>
      <c r="J509" s="34"/>
      <c r="K509" s="34"/>
      <c r="L509" s="103"/>
      <c r="M509" s="2"/>
      <c r="N509" s="2"/>
      <c r="O509" s="105"/>
      <c r="P509" s="2"/>
      <c r="Q509" s="105"/>
      <c r="R509" s="2"/>
      <c r="S509" s="2"/>
      <c r="T509" s="2"/>
      <c r="U509" s="2"/>
      <c r="V509" s="2"/>
      <c r="W509" s="2"/>
      <c r="X509" s="2"/>
      <c r="Y509" s="2"/>
      <c r="Z509" s="2"/>
      <c r="AA509" s="2"/>
      <c r="AB509" s="2"/>
      <c r="AC509" s="2"/>
      <c r="AD509" s="2"/>
      <c r="AE509" s="2"/>
      <c r="AF509" s="2"/>
      <c r="AG509" s="2"/>
    </row>
    <row r="510" spans="1:33" ht="15.75" customHeight="1" x14ac:dyDescent="0.25">
      <c r="A510" s="2"/>
      <c r="B510" s="2"/>
      <c r="C510" s="34"/>
      <c r="D510" s="34"/>
      <c r="E510" s="34"/>
      <c r="F510" s="34"/>
      <c r="G510" s="103"/>
      <c r="H510" s="34"/>
      <c r="I510" s="34"/>
      <c r="J510" s="34"/>
      <c r="K510" s="34"/>
      <c r="L510" s="103"/>
      <c r="M510" s="2"/>
      <c r="N510" s="2"/>
      <c r="O510" s="105"/>
      <c r="P510" s="2"/>
      <c r="Q510" s="105"/>
      <c r="R510" s="2"/>
      <c r="S510" s="2"/>
      <c r="T510" s="2"/>
      <c r="U510" s="2"/>
      <c r="V510" s="2"/>
      <c r="W510" s="2"/>
      <c r="X510" s="2"/>
      <c r="Y510" s="2"/>
      <c r="Z510" s="2"/>
      <c r="AA510" s="2"/>
      <c r="AB510" s="2"/>
      <c r="AC510" s="2"/>
      <c r="AD510" s="2"/>
      <c r="AE510" s="2"/>
      <c r="AF510" s="2"/>
      <c r="AG510" s="2"/>
    </row>
    <row r="511" spans="1:33" ht="15.75" customHeight="1" x14ac:dyDescent="0.25">
      <c r="A511" s="2"/>
      <c r="B511" s="2"/>
      <c r="C511" s="34"/>
      <c r="D511" s="34"/>
      <c r="E511" s="34"/>
      <c r="F511" s="34"/>
      <c r="G511" s="103"/>
      <c r="H511" s="34"/>
      <c r="I511" s="34"/>
      <c r="J511" s="34"/>
      <c r="K511" s="34"/>
      <c r="L511" s="103"/>
      <c r="M511" s="2"/>
      <c r="N511" s="2"/>
      <c r="O511" s="105"/>
      <c r="P511" s="2"/>
      <c r="Q511" s="105"/>
      <c r="R511" s="2"/>
      <c r="S511" s="2"/>
      <c r="T511" s="2"/>
      <c r="U511" s="2"/>
      <c r="V511" s="2"/>
      <c r="W511" s="2"/>
      <c r="X511" s="2"/>
      <c r="Y511" s="2"/>
      <c r="Z511" s="2"/>
      <c r="AA511" s="2"/>
      <c r="AB511" s="2"/>
      <c r="AC511" s="2"/>
      <c r="AD511" s="2"/>
      <c r="AE511" s="2"/>
      <c r="AF511" s="2"/>
      <c r="AG511" s="2"/>
    </row>
    <row r="512" spans="1:33" ht="15.75" customHeight="1" x14ac:dyDescent="0.25">
      <c r="A512" s="2"/>
      <c r="B512" s="2"/>
      <c r="C512" s="34"/>
      <c r="D512" s="34"/>
      <c r="E512" s="34"/>
      <c r="F512" s="34"/>
      <c r="G512" s="103"/>
      <c r="H512" s="34"/>
      <c r="I512" s="34"/>
      <c r="J512" s="34"/>
      <c r="K512" s="34"/>
      <c r="L512" s="103"/>
      <c r="M512" s="2"/>
      <c r="N512" s="2"/>
      <c r="O512" s="105"/>
      <c r="P512" s="2"/>
      <c r="Q512" s="105"/>
      <c r="R512" s="2"/>
      <c r="S512" s="2"/>
      <c r="T512" s="2"/>
      <c r="U512" s="2"/>
      <c r="V512" s="2"/>
      <c r="W512" s="2"/>
      <c r="X512" s="2"/>
      <c r="Y512" s="2"/>
      <c r="Z512" s="2"/>
      <c r="AA512" s="2"/>
      <c r="AB512" s="2"/>
      <c r="AC512" s="2"/>
      <c r="AD512" s="2"/>
      <c r="AE512" s="2"/>
      <c r="AF512" s="2"/>
      <c r="AG512" s="2"/>
    </row>
    <row r="513" spans="1:33" ht="15.75" customHeight="1" x14ac:dyDescent="0.25">
      <c r="A513" s="2"/>
      <c r="B513" s="2"/>
      <c r="C513" s="34"/>
      <c r="D513" s="34"/>
      <c r="E513" s="34"/>
      <c r="F513" s="34"/>
      <c r="G513" s="103"/>
      <c r="H513" s="34"/>
      <c r="I513" s="34"/>
      <c r="J513" s="34"/>
      <c r="K513" s="34"/>
      <c r="L513" s="103"/>
      <c r="M513" s="2"/>
      <c r="N513" s="2"/>
      <c r="O513" s="105"/>
      <c r="P513" s="2"/>
      <c r="Q513" s="105"/>
      <c r="R513" s="2"/>
      <c r="S513" s="2"/>
      <c r="T513" s="2"/>
      <c r="U513" s="2"/>
      <c r="V513" s="2"/>
      <c r="W513" s="2"/>
      <c r="X513" s="2"/>
      <c r="Y513" s="2"/>
      <c r="Z513" s="2"/>
      <c r="AA513" s="2"/>
      <c r="AB513" s="2"/>
      <c r="AC513" s="2"/>
      <c r="AD513" s="2"/>
      <c r="AE513" s="2"/>
      <c r="AF513" s="2"/>
      <c r="AG513" s="2"/>
    </row>
    <row r="514" spans="1:33" ht="15.75" customHeight="1" x14ac:dyDescent="0.25">
      <c r="A514" s="2"/>
      <c r="B514" s="2"/>
      <c r="C514" s="34"/>
      <c r="D514" s="34"/>
      <c r="E514" s="34"/>
      <c r="F514" s="34"/>
      <c r="G514" s="103"/>
      <c r="H514" s="34"/>
      <c r="I514" s="34"/>
      <c r="J514" s="34"/>
      <c r="K514" s="34"/>
      <c r="L514" s="103"/>
      <c r="M514" s="2"/>
      <c r="N514" s="2"/>
      <c r="O514" s="105"/>
      <c r="P514" s="2"/>
      <c r="Q514" s="105"/>
      <c r="R514" s="2"/>
      <c r="S514" s="2"/>
      <c r="T514" s="2"/>
      <c r="U514" s="2"/>
      <c r="V514" s="2"/>
      <c r="W514" s="2"/>
      <c r="X514" s="2"/>
      <c r="Y514" s="2"/>
      <c r="Z514" s="2"/>
      <c r="AA514" s="2"/>
      <c r="AB514" s="2"/>
      <c r="AC514" s="2"/>
      <c r="AD514" s="2"/>
      <c r="AE514" s="2"/>
      <c r="AF514" s="2"/>
      <c r="AG514" s="2"/>
    </row>
    <row r="515" spans="1:33" ht="15.75" customHeight="1" x14ac:dyDescent="0.25">
      <c r="A515" s="2"/>
      <c r="B515" s="2"/>
      <c r="C515" s="34"/>
      <c r="D515" s="34"/>
      <c r="E515" s="34"/>
      <c r="F515" s="34"/>
      <c r="G515" s="103"/>
      <c r="H515" s="34"/>
      <c r="I515" s="34"/>
      <c r="J515" s="34"/>
      <c r="K515" s="34"/>
      <c r="L515" s="103"/>
      <c r="M515" s="2"/>
      <c r="N515" s="2"/>
      <c r="O515" s="105"/>
      <c r="P515" s="2"/>
      <c r="Q515" s="105"/>
      <c r="R515" s="2"/>
      <c r="S515" s="2"/>
      <c r="T515" s="2"/>
      <c r="U515" s="2"/>
      <c r="V515" s="2"/>
      <c r="W515" s="2"/>
      <c r="X515" s="2"/>
      <c r="Y515" s="2"/>
      <c r="Z515" s="2"/>
      <c r="AA515" s="2"/>
      <c r="AB515" s="2"/>
      <c r="AC515" s="2"/>
      <c r="AD515" s="2"/>
      <c r="AE515" s="2"/>
      <c r="AF515" s="2"/>
      <c r="AG515" s="2"/>
    </row>
    <row r="516" spans="1:33" ht="15.75" customHeight="1" x14ac:dyDescent="0.25">
      <c r="A516" s="2"/>
      <c r="B516" s="2"/>
      <c r="C516" s="34"/>
      <c r="D516" s="34"/>
      <c r="E516" s="34"/>
      <c r="F516" s="34"/>
      <c r="G516" s="103"/>
      <c r="H516" s="34"/>
      <c r="I516" s="34"/>
      <c r="J516" s="34"/>
      <c r="K516" s="34"/>
      <c r="L516" s="103"/>
      <c r="M516" s="2"/>
      <c r="N516" s="2"/>
      <c r="O516" s="105"/>
      <c r="P516" s="2"/>
      <c r="Q516" s="105"/>
      <c r="R516" s="2"/>
      <c r="S516" s="2"/>
      <c r="T516" s="2"/>
      <c r="U516" s="2"/>
      <c r="V516" s="2"/>
      <c r="W516" s="2"/>
      <c r="X516" s="2"/>
      <c r="Y516" s="2"/>
      <c r="Z516" s="2"/>
      <c r="AA516" s="2"/>
      <c r="AB516" s="2"/>
      <c r="AC516" s="2"/>
      <c r="AD516" s="2"/>
      <c r="AE516" s="2"/>
      <c r="AF516" s="2"/>
      <c r="AG516" s="2"/>
    </row>
    <row r="517" spans="1:33" ht="15.75" customHeight="1" x14ac:dyDescent="0.25">
      <c r="A517" s="2"/>
      <c r="B517" s="2"/>
      <c r="C517" s="34"/>
      <c r="D517" s="34"/>
      <c r="E517" s="34"/>
      <c r="F517" s="34"/>
      <c r="G517" s="103"/>
      <c r="H517" s="34"/>
      <c r="I517" s="34"/>
      <c r="J517" s="34"/>
      <c r="K517" s="34"/>
      <c r="L517" s="103"/>
      <c r="M517" s="2"/>
      <c r="N517" s="2"/>
      <c r="O517" s="105"/>
      <c r="P517" s="2"/>
      <c r="Q517" s="105"/>
      <c r="R517" s="2"/>
      <c r="S517" s="2"/>
      <c r="T517" s="2"/>
      <c r="U517" s="2"/>
      <c r="V517" s="2"/>
      <c r="W517" s="2"/>
      <c r="X517" s="2"/>
      <c r="Y517" s="2"/>
      <c r="Z517" s="2"/>
      <c r="AA517" s="2"/>
      <c r="AB517" s="2"/>
      <c r="AC517" s="2"/>
      <c r="AD517" s="2"/>
      <c r="AE517" s="2"/>
      <c r="AF517" s="2"/>
      <c r="AG517" s="2"/>
    </row>
    <row r="518" spans="1:33" ht="15.75" customHeight="1" x14ac:dyDescent="0.25">
      <c r="A518" s="2"/>
      <c r="B518" s="2"/>
      <c r="C518" s="34"/>
      <c r="D518" s="34"/>
      <c r="E518" s="34"/>
      <c r="F518" s="34"/>
      <c r="G518" s="103"/>
      <c r="H518" s="34"/>
      <c r="I518" s="34"/>
      <c r="J518" s="34"/>
      <c r="K518" s="34"/>
      <c r="L518" s="103"/>
      <c r="M518" s="2"/>
      <c r="N518" s="2"/>
      <c r="O518" s="105"/>
      <c r="P518" s="2"/>
      <c r="Q518" s="105"/>
      <c r="R518" s="2"/>
      <c r="S518" s="2"/>
      <c r="T518" s="2"/>
      <c r="U518" s="2"/>
      <c r="V518" s="2"/>
      <c r="W518" s="2"/>
      <c r="X518" s="2"/>
      <c r="Y518" s="2"/>
      <c r="Z518" s="2"/>
      <c r="AA518" s="2"/>
      <c r="AB518" s="2"/>
      <c r="AC518" s="2"/>
      <c r="AD518" s="2"/>
      <c r="AE518" s="2"/>
      <c r="AF518" s="2"/>
      <c r="AG518" s="2"/>
    </row>
    <row r="519" spans="1:33" ht="15.75" customHeight="1" x14ac:dyDescent="0.25">
      <c r="A519" s="2"/>
      <c r="B519" s="2"/>
      <c r="C519" s="34"/>
      <c r="D519" s="34"/>
      <c r="E519" s="34"/>
      <c r="F519" s="34"/>
      <c r="G519" s="103"/>
      <c r="H519" s="34"/>
      <c r="I519" s="34"/>
      <c r="J519" s="34"/>
      <c r="K519" s="34"/>
      <c r="L519" s="103"/>
      <c r="M519" s="2"/>
      <c r="N519" s="2"/>
      <c r="O519" s="105"/>
      <c r="P519" s="2"/>
      <c r="Q519" s="105"/>
      <c r="R519" s="2"/>
      <c r="S519" s="2"/>
      <c r="T519" s="2"/>
      <c r="U519" s="2"/>
      <c r="V519" s="2"/>
      <c r="W519" s="2"/>
      <c r="X519" s="2"/>
      <c r="Y519" s="2"/>
      <c r="Z519" s="2"/>
      <c r="AA519" s="2"/>
      <c r="AB519" s="2"/>
      <c r="AC519" s="2"/>
      <c r="AD519" s="2"/>
      <c r="AE519" s="2"/>
      <c r="AF519" s="2"/>
      <c r="AG519" s="2"/>
    </row>
    <row r="520" spans="1:33" ht="15.75" customHeight="1" x14ac:dyDescent="0.25">
      <c r="A520" s="2"/>
      <c r="B520" s="2"/>
      <c r="C520" s="34"/>
      <c r="D520" s="34"/>
      <c r="E520" s="34"/>
      <c r="F520" s="34"/>
      <c r="G520" s="103"/>
      <c r="H520" s="34"/>
      <c r="I520" s="34"/>
      <c r="J520" s="34"/>
      <c r="K520" s="34"/>
      <c r="L520" s="103"/>
      <c r="M520" s="2"/>
      <c r="N520" s="2"/>
      <c r="O520" s="105"/>
      <c r="P520" s="2"/>
      <c r="Q520" s="105"/>
      <c r="R520" s="2"/>
      <c r="S520" s="2"/>
      <c r="T520" s="2"/>
      <c r="U520" s="2"/>
      <c r="V520" s="2"/>
      <c r="W520" s="2"/>
      <c r="X520" s="2"/>
      <c r="Y520" s="2"/>
      <c r="Z520" s="2"/>
      <c r="AA520" s="2"/>
      <c r="AB520" s="2"/>
      <c r="AC520" s="2"/>
      <c r="AD520" s="2"/>
      <c r="AE520" s="2"/>
      <c r="AF520" s="2"/>
      <c r="AG520" s="2"/>
    </row>
    <row r="521" spans="1:33" ht="15.75" customHeight="1" x14ac:dyDescent="0.25">
      <c r="A521" s="2"/>
      <c r="B521" s="2"/>
      <c r="C521" s="34"/>
      <c r="D521" s="34"/>
      <c r="E521" s="34"/>
      <c r="F521" s="34"/>
      <c r="G521" s="103"/>
      <c r="H521" s="34"/>
      <c r="I521" s="34"/>
      <c r="J521" s="34"/>
      <c r="K521" s="34"/>
      <c r="L521" s="103"/>
      <c r="M521" s="2"/>
      <c r="N521" s="2"/>
      <c r="O521" s="105"/>
      <c r="P521" s="2"/>
      <c r="Q521" s="105"/>
      <c r="R521" s="2"/>
      <c r="S521" s="2"/>
      <c r="T521" s="2"/>
      <c r="U521" s="2"/>
      <c r="V521" s="2"/>
      <c r="W521" s="2"/>
      <c r="X521" s="2"/>
      <c r="Y521" s="2"/>
      <c r="Z521" s="2"/>
      <c r="AA521" s="2"/>
      <c r="AB521" s="2"/>
      <c r="AC521" s="2"/>
      <c r="AD521" s="2"/>
      <c r="AE521" s="2"/>
      <c r="AF521" s="2"/>
      <c r="AG521" s="2"/>
    </row>
    <row r="522" spans="1:33" ht="15.75" customHeight="1" x14ac:dyDescent="0.25">
      <c r="A522" s="2"/>
      <c r="B522" s="2"/>
      <c r="C522" s="34"/>
      <c r="D522" s="34"/>
      <c r="E522" s="34"/>
      <c r="F522" s="34"/>
      <c r="G522" s="103"/>
      <c r="H522" s="34"/>
      <c r="I522" s="34"/>
      <c r="J522" s="34"/>
      <c r="K522" s="34"/>
      <c r="L522" s="103"/>
      <c r="M522" s="2"/>
      <c r="N522" s="2"/>
      <c r="O522" s="105"/>
      <c r="P522" s="2"/>
      <c r="Q522" s="105"/>
      <c r="R522" s="2"/>
      <c r="S522" s="2"/>
      <c r="T522" s="2"/>
      <c r="U522" s="2"/>
      <c r="V522" s="2"/>
      <c r="W522" s="2"/>
      <c r="X522" s="2"/>
      <c r="Y522" s="2"/>
      <c r="Z522" s="2"/>
      <c r="AA522" s="2"/>
      <c r="AB522" s="2"/>
      <c r="AC522" s="2"/>
      <c r="AD522" s="2"/>
      <c r="AE522" s="2"/>
      <c r="AF522" s="2"/>
      <c r="AG522" s="2"/>
    </row>
    <row r="523" spans="1:33" ht="15.75" customHeight="1" x14ac:dyDescent="0.25">
      <c r="A523" s="2"/>
      <c r="B523" s="2"/>
      <c r="C523" s="34"/>
      <c r="D523" s="34"/>
      <c r="E523" s="34"/>
      <c r="F523" s="34"/>
      <c r="G523" s="103"/>
      <c r="H523" s="34"/>
      <c r="I523" s="34"/>
      <c r="J523" s="34"/>
      <c r="K523" s="34"/>
      <c r="L523" s="103"/>
      <c r="M523" s="2"/>
      <c r="N523" s="2"/>
      <c r="O523" s="105"/>
      <c r="P523" s="2"/>
      <c r="Q523" s="105"/>
      <c r="R523" s="2"/>
      <c r="S523" s="2"/>
      <c r="T523" s="2"/>
      <c r="U523" s="2"/>
      <c r="V523" s="2"/>
      <c r="W523" s="2"/>
      <c r="X523" s="2"/>
      <c r="Y523" s="2"/>
      <c r="Z523" s="2"/>
      <c r="AA523" s="2"/>
      <c r="AB523" s="2"/>
      <c r="AC523" s="2"/>
      <c r="AD523" s="2"/>
      <c r="AE523" s="2"/>
      <c r="AF523" s="2"/>
      <c r="AG523" s="2"/>
    </row>
    <row r="524" spans="1:33" ht="15.75" customHeight="1" x14ac:dyDescent="0.25">
      <c r="A524" s="2"/>
      <c r="B524" s="2"/>
      <c r="C524" s="34"/>
      <c r="D524" s="34"/>
      <c r="E524" s="34"/>
      <c r="F524" s="34"/>
      <c r="G524" s="103"/>
      <c r="H524" s="34"/>
      <c r="I524" s="34"/>
      <c r="J524" s="34"/>
      <c r="K524" s="34"/>
      <c r="L524" s="103"/>
      <c r="M524" s="2"/>
      <c r="N524" s="2"/>
      <c r="O524" s="105"/>
      <c r="P524" s="2"/>
      <c r="Q524" s="105"/>
      <c r="R524" s="2"/>
      <c r="S524" s="2"/>
      <c r="T524" s="2"/>
      <c r="U524" s="2"/>
      <c r="V524" s="2"/>
      <c r="W524" s="2"/>
      <c r="X524" s="2"/>
      <c r="Y524" s="2"/>
      <c r="Z524" s="2"/>
      <c r="AA524" s="2"/>
      <c r="AB524" s="2"/>
      <c r="AC524" s="2"/>
      <c r="AD524" s="2"/>
      <c r="AE524" s="2"/>
      <c r="AF524" s="2"/>
      <c r="AG524" s="2"/>
    </row>
    <row r="525" spans="1:33" ht="15.75" customHeight="1" x14ac:dyDescent="0.25">
      <c r="A525" s="2"/>
      <c r="B525" s="2"/>
      <c r="C525" s="34"/>
      <c r="D525" s="34"/>
      <c r="E525" s="34"/>
      <c r="F525" s="34"/>
      <c r="G525" s="103"/>
      <c r="H525" s="34"/>
      <c r="I525" s="34"/>
      <c r="J525" s="34"/>
      <c r="K525" s="34"/>
      <c r="L525" s="103"/>
      <c r="M525" s="2"/>
      <c r="N525" s="2"/>
      <c r="O525" s="105"/>
      <c r="P525" s="2"/>
      <c r="Q525" s="105"/>
      <c r="R525" s="2"/>
      <c r="S525" s="2"/>
      <c r="T525" s="2"/>
      <c r="U525" s="2"/>
      <c r="V525" s="2"/>
      <c r="W525" s="2"/>
      <c r="X525" s="2"/>
      <c r="Y525" s="2"/>
      <c r="Z525" s="2"/>
      <c r="AA525" s="2"/>
      <c r="AB525" s="2"/>
      <c r="AC525" s="2"/>
      <c r="AD525" s="2"/>
      <c r="AE525" s="2"/>
      <c r="AF525" s="2"/>
      <c r="AG525" s="2"/>
    </row>
    <row r="526" spans="1:33" ht="15.75" customHeight="1" x14ac:dyDescent="0.25">
      <c r="A526" s="2"/>
      <c r="B526" s="2"/>
      <c r="C526" s="34"/>
      <c r="D526" s="34"/>
      <c r="E526" s="34"/>
      <c r="F526" s="34"/>
      <c r="G526" s="103"/>
      <c r="H526" s="34"/>
      <c r="I526" s="34"/>
      <c r="J526" s="34"/>
      <c r="K526" s="34"/>
      <c r="L526" s="103"/>
      <c r="M526" s="2"/>
      <c r="N526" s="2"/>
      <c r="O526" s="105"/>
      <c r="P526" s="2"/>
      <c r="Q526" s="105"/>
      <c r="R526" s="2"/>
      <c r="S526" s="2"/>
      <c r="T526" s="2"/>
      <c r="U526" s="2"/>
      <c r="V526" s="2"/>
      <c r="W526" s="2"/>
      <c r="X526" s="2"/>
      <c r="Y526" s="2"/>
      <c r="Z526" s="2"/>
      <c r="AA526" s="2"/>
      <c r="AB526" s="2"/>
      <c r="AC526" s="2"/>
      <c r="AD526" s="2"/>
      <c r="AE526" s="2"/>
      <c r="AF526" s="2"/>
      <c r="AG526" s="2"/>
    </row>
    <row r="527" spans="1:33" ht="15.75" customHeight="1" x14ac:dyDescent="0.25">
      <c r="A527" s="2"/>
      <c r="B527" s="2"/>
      <c r="C527" s="34"/>
      <c r="D527" s="34"/>
      <c r="E527" s="34"/>
      <c r="F527" s="34"/>
      <c r="G527" s="103"/>
      <c r="H527" s="34"/>
      <c r="I527" s="34"/>
      <c r="J527" s="34"/>
      <c r="K527" s="34"/>
      <c r="L527" s="103"/>
      <c r="M527" s="2"/>
      <c r="N527" s="2"/>
      <c r="O527" s="105"/>
      <c r="P527" s="2"/>
      <c r="Q527" s="105"/>
      <c r="R527" s="2"/>
      <c r="S527" s="2"/>
      <c r="T527" s="2"/>
      <c r="U527" s="2"/>
      <c r="V527" s="2"/>
      <c r="W527" s="2"/>
      <c r="X527" s="2"/>
      <c r="Y527" s="2"/>
      <c r="Z527" s="2"/>
      <c r="AA527" s="2"/>
      <c r="AB527" s="2"/>
      <c r="AC527" s="2"/>
      <c r="AD527" s="2"/>
      <c r="AE527" s="2"/>
      <c r="AF527" s="2"/>
      <c r="AG527" s="2"/>
    </row>
    <row r="528" spans="1:33" ht="15.75" customHeight="1" x14ac:dyDescent="0.25">
      <c r="A528" s="2"/>
      <c r="B528" s="2"/>
      <c r="C528" s="34"/>
      <c r="D528" s="34"/>
      <c r="E528" s="34"/>
      <c r="F528" s="34"/>
      <c r="G528" s="103"/>
      <c r="H528" s="34"/>
      <c r="I528" s="34"/>
      <c r="J528" s="34"/>
      <c r="K528" s="34"/>
      <c r="L528" s="103"/>
      <c r="M528" s="2"/>
      <c r="N528" s="2"/>
      <c r="O528" s="105"/>
      <c r="P528" s="2"/>
      <c r="Q528" s="105"/>
      <c r="R528" s="2"/>
      <c r="S528" s="2"/>
      <c r="T528" s="2"/>
      <c r="U528" s="2"/>
      <c r="V528" s="2"/>
      <c r="W528" s="2"/>
      <c r="X528" s="2"/>
      <c r="Y528" s="2"/>
      <c r="Z528" s="2"/>
      <c r="AA528" s="2"/>
      <c r="AB528" s="2"/>
      <c r="AC528" s="2"/>
      <c r="AD528" s="2"/>
      <c r="AE528" s="2"/>
      <c r="AF528" s="2"/>
      <c r="AG528" s="2"/>
    </row>
    <row r="529" spans="1:33" ht="15.75" customHeight="1" x14ac:dyDescent="0.25">
      <c r="A529" s="2"/>
      <c r="B529" s="2"/>
      <c r="C529" s="34"/>
      <c r="D529" s="34"/>
      <c r="E529" s="34"/>
      <c r="F529" s="34"/>
      <c r="G529" s="103"/>
      <c r="H529" s="34"/>
      <c r="I529" s="34"/>
      <c r="J529" s="34"/>
      <c r="K529" s="34"/>
      <c r="L529" s="103"/>
      <c r="M529" s="2"/>
      <c r="N529" s="2"/>
      <c r="O529" s="105"/>
      <c r="P529" s="2"/>
      <c r="Q529" s="105"/>
      <c r="R529" s="2"/>
      <c r="S529" s="2"/>
      <c r="T529" s="2"/>
      <c r="U529" s="2"/>
      <c r="V529" s="2"/>
      <c r="W529" s="2"/>
      <c r="X529" s="2"/>
      <c r="Y529" s="2"/>
      <c r="Z529" s="2"/>
      <c r="AA529" s="2"/>
      <c r="AB529" s="2"/>
      <c r="AC529" s="2"/>
      <c r="AD529" s="2"/>
      <c r="AE529" s="2"/>
      <c r="AF529" s="2"/>
      <c r="AG529" s="2"/>
    </row>
    <row r="530" spans="1:33" ht="15.75" customHeight="1" x14ac:dyDescent="0.25">
      <c r="A530" s="2"/>
      <c r="B530" s="2"/>
      <c r="C530" s="34"/>
      <c r="D530" s="34"/>
      <c r="E530" s="34"/>
      <c r="F530" s="34"/>
      <c r="G530" s="103"/>
      <c r="H530" s="34"/>
      <c r="I530" s="34"/>
      <c r="J530" s="34"/>
      <c r="K530" s="34"/>
      <c r="L530" s="103"/>
      <c r="M530" s="2"/>
      <c r="N530" s="2"/>
      <c r="O530" s="105"/>
      <c r="P530" s="2"/>
      <c r="Q530" s="105"/>
      <c r="R530" s="2"/>
      <c r="S530" s="2"/>
      <c r="T530" s="2"/>
      <c r="U530" s="2"/>
      <c r="V530" s="2"/>
      <c r="W530" s="2"/>
      <c r="X530" s="2"/>
      <c r="Y530" s="2"/>
      <c r="Z530" s="2"/>
      <c r="AA530" s="2"/>
      <c r="AB530" s="2"/>
      <c r="AC530" s="2"/>
      <c r="AD530" s="2"/>
      <c r="AE530" s="2"/>
      <c r="AF530" s="2"/>
      <c r="AG530" s="2"/>
    </row>
    <row r="531" spans="1:33" ht="15.75" customHeight="1" x14ac:dyDescent="0.25">
      <c r="A531" s="2"/>
      <c r="B531" s="2"/>
      <c r="C531" s="34"/>
      <c r="D531" s="34"/>
      <c r="E531" s="34"/>
      <c r="F531" s="34"/>
      <c r="G531" s="103"/>
      <c r="H531" s="34"/>
      <c r="I531" s="34"/>
      <c r="J531" s="34"/>
      <c r="K531" s="34"/>
      <c r="L531" s="103"/>
      <c r="M531" s="2"/>
      <c r="N531" s="2"/>
      <c r="O531" s="105"/>
      <c r="P531" s="2"/>
      <c r="Q531" s="105"/>
      <c r="R531" s="2"/>
      <c r="S531" s="2"/>
      <c r="T531" s="2"/>
      <c r="U531" s="2"/>
      <c r="V531" s="2"/>
      <c r="W531" s="2"/>
      <c r="X531" s="2"/>
      <c r="Y531" s="2"/>
      <c r="Z531" s="2"/>
      <c r="AA531" s="2"/>
      <c r="AB531" s="2"/>
      <c r="AC531" s="2"/>
      <c r="AD531" s="2"/>
      <c r="AE531" s="2"/>
      <c r="AF531" s="2"/>
      <c r="AG531" s="2"/>
    </row>
    <row r="532" spans="1:33" ht="15.75" customHeight="1" x14ac:dyDescent="0.25">
      <c r="A532" s="2"/>
      <c r="B532" s="2"/>
      <c r="C532" s="34"/>
      <c r="D532" s="34"/>
      <c r="E532" s="34"/>
      <c r="F532" s="34"/>
      <c r="G532" s="103"/>
      <c r="H532" s="34"/>
      <c r="I532" s="34"/>
      <c r="J532" s="34"/>
      <c r="K532" s="34"/>
      <c r="L532" s="103"/>
      <c r="M532" s="2"/>
      <c r="N532" s="2"/>
      <c r="O532" s="105"/>
      <c r="P532" s="2"/>
      <c r="Q532" s="105"/>
      <c r="R532" s="2"/>
      <c r="S532" s="2"/>
      <c r="T532" s="2"/>
      <c r="U532" s="2"/>
      <c r="V532" s="2"/>
      <c r="W532" s="2"/>
      <c r="X532" s="2"/>
      <c r="Y532" s="2"/>
      <c r="Z532" s="2"/>
      <c r="AA532" s="2"/>
      <c r="AB532" s="2"/>
      <c r="AC532" s="2"/>
      <c r="AD532" s="2"/>
      <c r="AE532" s="2"/>
      <c r="AF532" s="2"/>
      <c r="AG532" s="2"/>
    </row>
    <row r="533" spans="1:33" ht="15.75" customHeight="1" x14ac:dyDescent="0.25">
      <c r="A533" s="2"/>
      <c r="B533" s="2"/>
      <c r="C533" s="34"/>
      <c r="D533" s="34"/>
      <c r="E533" s="34"/>
      <c r="F533" s="34"/>
      <c r="G533" s="103"/>
      <c r="H533" s="34"/>
      <c r="I533" s="34"/>
      <c r="J533" s="34"/>
      <c r="K533" s="34"/>
      <c r="L533" s="103"/>
      <c r="M533" s="2"/>
      <c r="N533" s="2"/>
      <c r="O533" s="105"/>
      <c r="P533" s="2"/>
      <c r="Q533" s="105"/>
      <c r="R533" s="2"/>
      <c r="S533" s="2"/>
      <c r="T533" s="2"/>
      <c r="U533" s="2"/>
      <c r="V533" s="2"/>
      <c r="W533" s="2"/>
      <c r="X533" s="2"/>
      <c r="Y533" s="2"/>
      <c r="Z533" s="2"/>
      <c r="AA533" s="2"/>
      <c r="AB533" s="2"/>
      <c r="AC533" s="2"/>
      <c r="AD533" s="2"/>
      <c r="AE533" s="2"/>
      <c r="AF533" s="2"/>
      <c r="AG533" s="2"/>
    </row>
    <row r="534" spans="1:33" ht="15.75" customHeight="1" x14ac:dyDescent="0.25">
      <c r="A534" s="2"/>
      <c r="B534" s="2"/>
      <c r="C534" s="34"/>
      <c r="D534" s="34"/>
      <c r="E534" s="34"/>
      <c r="F534" s="34"/>
      <c r="G534" s="103"/>
      <c r="H534" s="34"/>
      <c r="I534" s="34"/>
      <c r="J534" s="34"/>
      <c r="K534" s="34"/>
      <c r="L534" s="103"/>
      <c r="M534" s="2"/>
      <c r="N534" s="2"/>
      <c r="O534" s="105"/>
      <c r="P534" s="2"/>
      <c r="Q534" s="105"/>
      <c r="R534" s="2"/>
      <c r="S534" s="2"/>
      <c r="T534" s="2"/>
      <c r="U534" s="2"/>
      <c r="V534" s="2"/>
      <c r="W534" s="2"/>
      <c r="X534" s="2"/>
      <c r="Y534" s="2"/>
      <c r="Z534" s="2"/>
      <c r="AA534" s="2"/>
      <c r="AB534" s="2"/>
      <c r="AC534" s="2"/>
      <c r="AD534" s="2"/>
      <c r="AE534" s="2"/>
      <c r="AF534" s="2"/>
      <c r="AG534" s="2"/>
    </row>
    <row r="535" spans="1:33" ht="15.75" customHeight="1" x14ac:dyDescent="0.25">
      <c r="A535" s="2"/>
      <c r="B535" s="2"/>
      <c r="C535" s="34"/>
      <c r="D535" s="34"/>
      <c r="E535" s="34"/>
      <c r="F535" s="34"/>
      <c r="G535" s="103"/>
      <c r="H535" s="34"/>
      <c r="I535" s="34"/>
      <c r="J535" s="34"/>
      <c r="K535" s="34"/>
      <c r="L535" s="103"/>
      <c r="M535" s="2"/>
      <c r="N535" s="2"/>
      <c r="O535" s="105"/>
      <c r="P535" s="2"/>
      <c r="Q535" s="105"/>
      <c r="R535" s="2"/>
      <c r="S535" s="2"/>
      <c r="T535" s="2"/>
      <c r="U535" s="2"/>
      <c r="V535" s="2"/>
      <c r="W535" s="2"/>
      <c r="X535" s="2"/>
      <c r="Y535" s="2"/>
      <c r="Z535" s="2"/>
      <c r="AA535" s="2"/>
      <c r="AB535" s="2"/>
      <c r="AC535" s="2"/>
      <c r="AD535" s="2"/>
      <c r="AE535" s="2"/>
      <c r="AF535" s="2"/>
      <c r="AG535" s="2"/>
    </row>
    <row r="536" spans="1:33" ht="15.75" customHeight="1" x14ac:dyDescent="0.25">
      <c r="A536" s="2"/>
      <c r="B536" s="2"/>
      <c r="C536" s="34"/>
      <c r="D536" s="34"/>
      <c r="E536" s="34"/>
      <c r="F536" s="34"/>
      <c r="G536" s="103"/>
      <c r="H536" s="34"/>
      <c r="I536" s="34"/>
      <c r="J536" s="34"/>
      <c r="K536" s="34"/>
      <c r="L536" s="103"/>
      <c r="M536" s="2"/>
      <c r="N536" s="2"/>
      <c r="O536" s="105"/>
      <c r="P536" s="2"/>
      <c r="Q536" s="105"/>
      <c r="R536" s="2"/>
      <c r="S536" s="2"/>
      <c r="T536" s="2"/>
      <c r="U536" s="2"/>
      <c r="V536" s="2"/>
      <c r="W536" s="2"/>
      <c r="X536" s="2"/>
      <c r="Y536" s="2"/>
      <c r="Z536" s="2"/>
      <c r="AA536" s="2"/>
      <c r="AB536" s="2"/>
      <c r="AC536" s="2"/>
      <c r="AD536" s="2"/>
      <c r="AE536" s="2"/>
      <c r="AF536" s="2"/>
      <c r="AG536" s="2"/>
    </row>
    <row r="537" spans="1:33" ht="15.75" customHeight="1" x14ac:dyDescent="0.25">
      <c r="A537" s="2"/>
      <c r="B537" s="2"/>
      <c r="C537" s="34"/>
      <c r="D537" s="34"/>
      <c r="E537" s="34"/>
      <c r="F537" s="34"/>
      <c r="G537" s="103"/>
      <c r="H537" s="34"/>
      <c r="I537" s="34"/>
      <c r="J537" s="34"/>
      <c r="K537" s="34"/>
      <c r="L537" s="103"/>
      <c r="M537" s="2"/>
      <c r="N537" s="2"/>
      <c r="O537" s="105"/>
      <c r="P537" s="2"/>
      <c r="Q537" s="105"/>
      <c r="R537" s="2"/>
      <c r="S537" s="2"/>
      <c r="T537" s="2"/>
      <c r="U537" s="2"/>
      <c r="V537" s="2"/>
      <c r="W537" s="2"/>
      <c r="X537" s="2"/>
      <c r="Y537" s="2"/>
      <c r="Z537" s="2"/>
      <c r="AA537" s="2"/>
      <c r="AB537" s="2"/>
      <c r="AC537" s="2"/>
      <c r="AD537" s="2"/>
      <c r="AE537" s="2"/>
      <c r="AF537" s="2"/>
      <c r="AG537" s="2"/>
    </row>
    <row r="538" spans="1:33" ht="15.75" customHeight="1" x14ac:dyDescent="0.25">
      <c r="A538" s="2"/>
      <c r="B538" s="2"/>
      <c r="C538" s="34"/>
      <c r="D538" s="34"/>
      <c r="E538" s="34"/>
      <c r="F538" s="34"/>
      <c r="G538" s="103"/>
      <c r="H538" s="34"/>
      <c r="I538" s="34"/>
      <c r="J538" s="34"/>
      <c r="K538" s="34"/>
      <c r="L538" s="103"/>
      <c r="M538" s="2"/>
      <c r="N538" s="2"/>
      <c r="O538" s="105"/>
      <c r="P538" s="2"/>
      <c r="Q538" s="105"/>
      <c r="R538" s="2"/>
      <c r="S538" s="2"/>
      <c r="T538" s="2"/>
      <c r="U538" s="2"/>
      <c r="V538" s="2"/>
      <c r="W538" s="2"/>
      <c r="X538" s="2"/>
      <c r="Y538" s="2"/>
      <c r="Z538" s="2"/>
      <c r="AA538" s="2"/>
      <c r="AB538" s="2"/>
      <c r="AC538" s="2"/>
      <c r="AD538" s="2"/>
      <c r="AE538" s="2"/>
      <c r="AF538" s="2"/>
      <c r="AG538" s="2"/>
    </row>
    <row r="539" spans="1:33" ht="15.75" customHeight="1" x14ac:dyDescent="0.25">
      <c r="A539" s="2"/>
      <c r="B539" s="2"/>
      <c r="C539" s="34"/>
      <c r="D539" s="34"/>
      <c r="E539" s="34"/>
      <c r="F539" s="34"/>
      <c r="G539" s="103"/>
      <c r="H539" s="34"/>
      <c r="I539" s="34"/>
      <c r="J539" s="34"/>
      <c r="K539" s="34"/>
      <c r="L539" s="103"/>
      <c r="M539" s="2"/>
      <c r="N539" s="2"/>
      <c r="O539" s="105"/>
      <c r="P539" s="2"/>
      <c r="Q539" s="105"/>
      <c r="R539" s="2"/>
      <c r="S539" s="2"/>
      <c r="T539" s="2"/>
      <c r="U539" s="2"/>
      <c r="V539" s="2"/>
      <c r="W539" s="2"/>
      <c r="X539" s="2"/>
      <c r="Y539" s="2"/>
      <c r="Z539" s="2"/>
      <c r="AA539" s="2"/>
      <c r="AB539" s="2"/>
      <c r="AC539" s="2"/>
      <c r="AD539" s="2"/>
      <c r="AE539" s="2"/>
      <c r="AF539" s="2"/>
      <c r="AG539" s="2"/>
    </row>
    <row r="540" spans="1:33" ht="15.75" customHeight="1" x14ac:dyDescent="0.25">
      <c r="A540" s="2"/>
      <c r="B540" s="2"/>
      <c r="C540" s="34"/>
      <c r="D540" s="34"/>
      <c r="E540" s="34"/>
      <c r="F540" s="34"/>
      <c r="G540" s="103"/>
      <c r="H540" s="34"/>
      <c r="I540" s="34"/>
      <c r="J540" s="34"/>
      <c r="K540" s="34"/>
      <c r="L540" s="103"/>
      <c r="M540" s="2"/>
      <c r="N540" s="2"/>
      <c r="O540" s="105"/>
      <c r="P540" s="2"/>
      <c r="Q540" s="105"/>
      <c r="R540" s="2"/>
      <c r="S540" s="2"/>
      <c r="T540" s="2"/>
      <c r="U540" s="2"/>
      <c r="V540" s="2"/>
      <c r="W540" s="2"/>
      <c r="X540" s="2"/>
      <c r="Y540" s="2"/>
      <c r="Z540" s="2"/>
      <c r="AA540" s="2"/>
      <c r="AB540" s="2"/>
      <c r="AC540" s="2"/>
      <c r="AD540" s="2"/>
      <c r="AE540" s="2"/>
      <c r="AF540" s="2"/>
      <c r="AG540" s="2"/>
    </row>
    <row r="541" spans="1:33" ht="15.75" customHeight="1" x14ac:dyDescent="0.25">
      <c r="A541" s="2"/>
      <c r="B541" s="2"/>
      <c r="C541" s="34"/>
      <c r="D541" s="34"/>
      <c r="E541" s="34"/>
      <c r="F541" s="34"/>
      <c r="G541" s="103"/>
      <c r="H541" s="34"/>
      <c r="I541" s="34"/>
      <c r="J541" s="34"/>
      <c r="K541" s="34"/>
      <c r="L541" s="103"/>
      <c r="M541" s="2"/>
      <c r="N541" s="2"/>
      <c r="O541" s="105"/>
      <c r="P541" s="2"/>
      <c r="Q541" s="105"/>
      <c r="R541" s="2"/>
      <c r="S541" s="2"/>
      <c r="T541" s="2"/>
      <c r="U541" s="2"/>
      <c r="V541" s="2"/>
      <c r="W541" s="2"/>
      <c r="X541" s="2"/>
      <c r="Y541" s="2"/>
      <c r="Z541" s="2"/>
      <c r="AA541" s="2"/>
      <c r="AB541" s="2"/>
      <c r="AC541" s="2"/>
      <c r="AD541" s="2"/>
      <c r="AE541" s="2"/>
      <c r="AF541" s="2"/>
      <c r="AG541" s="2"/>
    </row>
    <row r="542" spans="1:33" ht="15.75" customHeight="1" x14ac:dyDescent="0.25">
      <c r="A542" s="2"/>
      <c r="B542" s="2"/>
      <c r="C542" s="34"/>
      <c r="D542" s="34"/>
      <c r="E542" s="34"/>
      <c r="F542" s="34"/>
      <c r="G542" s="103"/>
      <c r="H542" s="34"/>
      <c r="I542" s="34"/>
      <c r="J542" s="34"/>
      <c r="K542" s="34"/>
      <c r="L542" s="103"/>
      <c r="M542" s="2"/>
      <c r="N542" s="2"/>
      <c r="O542" s="105"/>
      <c r="P542" s="2"/>
      <c r="Q542" s="105"/>
      <c r="R542" s="2"/>
      <c r="S542" s="2"/>
      <c r="T542" s="2"/>
      <c r="U542" s="2"/>
      <c r="V542" s="2"/>
      <c r="W542" s="2"/>
      <c r="X542" s="2"/>
      <c r="Y542" s="2"/>
      <c r="Z542" s="2"/>
      <c r="AA542" s="2"/>
      <c r="AB542" s="2"/>
      <c r="AC542" s="2"/>
      <c r="AD542" s="2"/>
      <c r="AE542" s="2"/>
      <c r="AF542" s="2"/>
      <c r="AG542" s="2"/>
    </row>
    <row r="543" spans="1:33" ht="15.75" customHeight="1" x14ac:dyDescent="0.25">
      <c r="A543" s="2"/>
      <c r="B543" s="2"/>
      <c r="C543" s="34"/>
      <c r="D543" s="34"/>
      <c r="E543" s="34"/>
      <c r="F543" s="34"/>
      <c r="G543" s="103"/>
      <c r="H543" s="34"/>
      <c r="I543" s="34"/>
      <c r="J543" s="34"/>
      <c r="K543" s="34"/>
      <c r="L543" s="103"/>
      <c r="M543" s="2"/>
      <c r="N543" s="2"/>
      <c r="O543" s="105"/>
      <c r="P543" s="2"/>
      <c r="Q543" s="105"/>
      <c r="R543" s="2"/>
      <c r="S543" s="2"/>
      <c r="T543" s="2"/>
      <c r="U543" s="2"/>
      <c r="V543" s="2"/>
      <c r="W543" s="2"/>
      <c r="X543" s="2"/>
      <c r="Y543" s="2"/>
      <c r="Z543" s="2"/>
      <c r="AA543" s="2"/>
      <c r="AB543" s="2"/>
      <c r="AC543" s="2"/>
      <c r="AD543" s="2"/>
      <c r="AE543" s="2"/>
      <c r="AF543" s="2"/>
      <c r="AG543" s="2"/>
    </row>
    <row r="544" spans="1:33" ht="15.75" customHeight="1" x14ac:dyDescent="0.25">
      <c r="A544" s="2"/>
      <c r="B544" s="2"/>
      <c r="C544" s="34"/>
      <c r="D544" s="34"/>
      <c r="E544" s="34"/>
      <c r="F544" s="34"/>
      <c r="G544" s="103"/>
      <c r="H544" s="34"/>
      <c r="I544" s="34"/>
      <c r="J544" s="34"/>
      <c r="K544" s="34"/>
      <c r="L544" s="103"/>
      <c r="M544" s="2"/>
      <c r="N544" s="2"/>
      <c r="O544" s="105"/>
      <c r="P544" s="2"/>
      <c r="Q544" s="105"/>
      <c r="R544" s="2"/>
      <c r="S544" s="2"/>
      <c r="T544" s="2"/>
      <c r="U544" s="2"/>
      <c r="V544" s="2"/>
      <c r="W544" s="2"/>
      <c r="X544" s="2"/>
      <c r="Y544" s="2"/>
      <c r="Z544" s="2"/>
      <c r="AA544" s="2"/>
      <c r="AB544" s="2"/>
      <c r="AC544" s="2"/>
      <c r="AD544" s="2"/>
      <c r="AE544" s="2"/>
      <c r="AF544" s="2"/>
      <c r="AG544" s="2"/>
    </row>
    <row r="545" spans="1:33" ht="15.75" customHeight="1" x14ac:dyDescent="0.25">
      <c r="A545" s="2"/>
      <c r="B545" s="2"/>
      <c r="C545" s="34"/>
      <c r="D545" s="34"/>
      <c r="E545" s="34"/>
      <c r="F545" s="34"/>
      <c r="G545" s="103"/>
      <c r="H545" s="34"/>
      <c r="I545" s="34"/>
      <c r="J545" s="34"/>
      <c r="K545" s="34"/>
      <c r="L545" s="103"/>
      <c r="M545" s="2"/>
      <c r="N545" s="2"/>
      <c r="O545" s="105"/>
      <c r="P545" s="2"/>
      <c r="Q545" s="105"/>
      <c r="R545" s="2"/>
      <c r="S545" s="2"/>
      <c r="T545" s="2"/>
      <c r="U545" s="2"/>
      <c r="V545" s="2"/>
      <c r="W545" s="2"/>
      <c r="X545" s="2"/>
      <c r="Y545" s="2"/>
      <c r="Z545" s="2"/>
      <c r="AA545" s="2"/>
      <c r="AB545" s="2"/>
      <c r="AC545" s="2"/>
      <c r="AD545" s="2"/>
      <c r="AE545" s="2"/>
      <c r="AF545" s="2"/>
      <c r="AG545" s="2"/>
    </row>
    <row r="546" spans="1:33" ht="15.75" customHeight="1" x14ac:dyDescent="0.25">
      <c r="A546" s="2"/>
      <c r="B546" s="2"/>
      <c r="C546" s="34"/>
      <c r="D546" s="34"/>
      <c r="E546" s="34"/>
      <c r="F546" s="34"/>
      <c r="G546" s="103"/>
      <c r="H546" s="34"/>
      <c r="I546" s="34"/>
      <c r="J546" s="34"/>
      <c r="K546" s="34"/>
      <c r="L546" s="103"/>
      <c r="M546" s="2"/>
      <c r="N546" s="2"/>
      <c r="O546" s="105"/>
      <c r="P546" s="2"/>
      <c r="Q546" s="105"/>
      <c r="R546" s="2"/>
      <c r="S546" s="2"/>
      <c r="T546" s="2"/>
      <c r="U546" s="2"/>
      <c r="V546" s="2"/>
      <c r="W546" s="2"/>
      <c r="X546" s="2"/>
      <c r="Y546" s="2"/>
      <c r="Z546" s="2"/>
      <c r="AA546" s="2"/>
      <c r="AB546" s="2"/>
      <c r="AC546" s="2"/>
      <c r="AD546" s="2"/>
      <c r="AE546" s="2"/>
      <c r="AF546" s="2"/>
      <c r="AG546" s="2"/>
    </row>
    <row r="547" spans="1:33" ht="15.75" customHeight="1" x14ac:dyDescent="0.25">
      <c r="A547" s="2"/>
      <c r="B547" s="2"/>
      <c r="C547" s="34"/>
      <c r="D547" s="34"/>
      <c r="E547" s="34"/>
      <c r="F547" s="34"/>
      <c r="G547" s="103"/>
      <c r="H547" s="34"/>
      <c r="I547" s="34"/>
      <c r="J547" s="34"/>
      <c r="K547" s="34"/>
      <c r="L547" s="103"/>
      <c r="M547" s="2"/>
      <c r="N547" s="2"/>
      <c r="O547" s="105"/>
      <c r="P547" s="2"/>
      <c r="Q547" s="105"/>
      <c r="R547" s="2"/>
      <c r="S547" s="2"/>
      <c r="T547" s="2"/>
      <c r="U547" s="2"/>
      <c r="V547" s="2"/>
      <c r="W547" s="2"/>
      <c r="X547" s="2"/>
      <c r="Y547" s="2"/>
      <c r="Z547" s="2"/>
      <c r="AA547" s="2"/>
      <c r="AB547" s="2"/>
      <c r="AC547" s="2"/>
      <c r="AD547" s="2"/>
      <c r="AE547" s="2"/>
      <c r="AF547" s="2"/>
      <c r="AG547" s="2"/>
    </row>
    <row r="548" spans="1:33" ht="15.75" customHeight="1" x14ac:dyDescent="0.25">
      <c r="A548" s="2"/>
      <c r="B548" s="2"/>
      <c r="C548" s="34"/>
      <c r="D548" s="34"/>
      <c r="E548" s="34"/>
      <c r="F548" s="34"/>
      <c r="G548" s="103"/>
      <c r="H548" s="34"/>
      <c r="I548" s="34"/>
      <c r="J548" s="34"/>
      <c r="K548" s="34"/>
      <c r="L548" s="103"/>
      <c r="M548" s="2"/>
      <c r="N548" s="2"/>
      <c r="O548" s="105"/>
      <c r="P548" s="2"/>
      <c r="Q548" s="105"/>
      <c r="R548" s="2"/>
      <c r="S548" s="2"/>
      <c r="T548" s="2"/>
      <c r="U548" s="2"/>
      <c r="V548" s="2"/>
      <c r="W548" s="2"/>
      <c r="X548" s="2"/>
      <c r="Y548" s="2"/>
      <c r="Z548" s="2"/>
      <c r="AA548" s="2"/>
      <c r="AB548" s="2"/>
      <c r="AC548" s="2"/>
      <c r="AD548" s="2"/>
      <c r="AE548" s="2"/>
      <c r="AF548" s="2"/>
      <c r="AG548" s="2"/>
    </row>
    <row r="549" spans="1:33" ht="15.75" customHeight="1" x14ac:dyDescent="0.25">
      <c r="A549" s="2"/>
      <c r="B549" s="2"/>
      <c r="C549" s="34"/>
      <c r="D549" s="34"/>
      <c r="E549" s="34"/>
      <c r="F549" s="34"/>
      <c r="G549" s="103"/>
      <c r="H549" s="34"/>
      <c r="I549" s="34"/>
      <c r="J549" s="34"/>
      <c r="K549" s="34"/>
      <c r="L549" s="103"/>
      <c r="M549" s="2"/>
      <c r="N549" s="2"/>
      <c r="O549" s="105"/>
      <c r="P549" s="2"/>
      <c r="Q549" s="105"/>
      <c r="R549" s="2"/>
      <c r="S549" s="2"/>
      <c r="T549" s="2"/>
      <c r="U549" s="2"/>
      <c r="V549" s="2"/>
      <c r="W549" s="2"/>
      <c r="X549" s="2"/>
      <c r="Y549" s="2"/>
      <c r="Z549" s="2"/>
      <c r="AA549" s="2"/>
      <c r="AB549" s="2"/>
      <c r="AC549" s="2"/>
      <c r="AD549" s="2"/>
      <c r="AE549" s="2"/>
      <c r="AF549" s="2"/>
      <c r="AG549" s="2"/>
    </row>
    <row r="550" spans="1:33" ht="15.75" customHeight="1" x14ac:dyDescent="0.25">
      <c r="A550" s="2"/>
      <c r="B550" s="2"/>
      <c r="C550" s="34"/>
      <c r="D550" s="34"/>
      <c r="E550" s="34"/>
      <c r="F550" s="34"/>
      <c r="G550" s="103"/>
      <c r="H550" s="34"/>
      <c r="I550" s="34"/>
      <c r="J550" s="34"/>
      <c r="K550" s="34"/>
      <c r="L550" s="103"/>
      <c r="M550" s="2"/>
      <c r="N550" s="2"/>
      <c r="O550" s="105"/>
      <c r="P550" s="2"/>
      <c r="Q550" s="105"/>
      <c r="R550" s="2"/>
      <c r="S550" s="2"/>
      <c r="T550" s="2"/>
      <c r="U550" s="2"/>
      <c r="V550" s="2"/>
      <c r="W550" s="2"/>
      <c r="X550" s="2"/>
      <c r="Y550" s="2"/>
      <c r="Z550" s="2"/>
      <c r="AA550" s="2"/>
      <c r="AB550" s="2"/>
      <c r="AC550" s="2"/>
      <c r="AD550" s="2"/>
      <c r="AE550" s="2"/>
      <c r="AF550" s="2"/>
      <c r="AG550" s="2"/>
    </row>
    <row r="551" spans="1:33" ht="15.75" customHeight="1" x14ac:dyDescent="0.25">
      <c r="A551" s="2"/>
      <c r="B551" s="2"/>
      <c r="C551" s="34"/>
      <c r="D551" s="34"/>
      <c r="E551" s="34"/>
      <c r="F551" s="34"/>
      <c r="G551" s="103"/>
      <c r="H551" s="34"/>
      <c r="I551" s="34"/>
      <c r="J551" s="34"/>
      <c r="K551" s="34"/>
      <c r="L551" s="103"/>
      <c r="M551" s="2"/>
      <c r="N551" s="2"/>
      <c r="O551" s="105"/>
      <c r="P551" s="2"/>
      <c r="Q551" s="105"/>
      <c r="R551" s="2"/>
      <c r="S551" s="2"/>
      <c r="T551" s="2"/>
      <c r="U551" s="2"/>
      <c r="V551" s="2"/>
      <c r="W551" s="2"/>
      <c r="X551" s="2"/>
      <c r="Y551" s="2"/>
      <c r="Z551" s="2"/>
      <c r="AA551" s="2"/>
      <c r="AB551" s="2"/>
      <c r="AC551" s="2"/>
      <c r="AD551" s="2"/>
      <c r="AE551" s="2"/>
      <c r="AF551" s="2"/>
      <c r="AG551" s="2"/>
    </row>
    <row r="552" spans="1:33" ht="15.75" customHeight="1" x14ac:dyDescent="0.25">
      <c r="A552" s="2"/>
      <c r="B552" s="2"/>
      <c r="C552" s="34"/>
      <c r="D552" s="34"/>
      <c r="E552" s="34"/>
      <c r="F552" s="34"/>
      <c r="G552" s="103"/>
      <c r="H552" s="34"/>
      <c r="I552" s="34"/>
      <c r="J552" s="34"/>
      <c r="K552" s="34"/>
      <c r="L552" s="103"/>
      <c r="M552" s="2"/>
      <c r="N552" s="2"/>
      <c r="O552" s="105"/>
      <c r="P552" s="2"/>
      <c r="Q552" s="105"/>
      <c r="R552" s="2"/>
      <c r="S552" s="2"/>
      <c r="T552" s="2"/>
      <c r="U552" s="2"/>
      <c r="V552" s="2"/>
      <c r="W552" s="2"/>
      <c r="X552" s="2"/>
      <c r="Y552" s="2"/>
      <c r="Z552" s="2"/>
      <c r="AA552" s="2"/>
      <c r="AB552" s="2"/>
      <c r="AC552" s="2"/>
      <c r="AD552" s="2"/>
      <c r="AE552" s="2"/>
      <c r="AF552" s="2"/>
      <c r="AG552" s="2"/>
    </row>
    <row r="553" spans="1:33" ht="15.75" customHeight="1" x14ac:dyDescent="0.25">
      <c r="A553" s="2"/>
      <c r="B553" s="2"/>
      <c r="C553" s="34"/>
      <c r="D553" s="34"/>
      <c r="E553" s="34"/>
      <c r="F553" s="34"/>
      <c r="G553" s="103"/>
      <c r="H553" s="34"/>
      <c r="I553" s="34"/>
      <c r="J553" s="34"/>
      <c r="K553" s="34"/>
      <c r="L553" s="103"/>
      <c r="M553" s="2"/>
      <c r="N553" s="2"/>
      <c r="O553" s="105"/>
      <c r="P553" s="2"/>
      <c r="Q553" s="105"/>
      <c r="R553" s="2"/>
      <c r="S553" s="2"/>
      <c r="T553" s="2"/>
      <c r="U553" s="2"/>
      <c r="V553" s="2"/>
      <c r="W553" s="2"/>
      <c r="X553" s="2"/>
      <c r="Y553" s="2"/>
      <c r="Z553" s="2"/>
      <c r="AA553" s="2"/>
      <c r="AB553" s="2"/>
      <c r="AC553" s="2"/>
      <c r="AD553" s="2"/>
      <c r="AE553" s="2"/>
      <c r="AF553" s="2"/>
      <c r="AG553" s="2"/>
    </row>
    <row r="554" spans="1:33" ht="15.75" customHeight="1" x14ac:dyDescent="0.25">
      <c r="A554" s="2"/>
      <c r="B554" s="2"/>
      <c r="C554" s="34"/>
      <c r="D554" s="34"/>
      <c r="E554" s="34"/>
      <c r="F554" s="34"/>
      <c r="G554" s="103"/>
      <c r="H554" s="34"/>
      <c r="I554" s="34"/>
      <c r="J554" s="34"/>
      <c r="K554" s="34"/>
      <c r="L554" s="103"/>
      <c r="M554" s="2"/>
      <c r="N554" s="2"/>
      <c r="O554" s="105"/>
      <c r="P554" s="2"/>
      <c r="Q554" s="105"/>
      <c r="R554" s="2"/>
      <c r="S554" s="2"/>
      <c r="T554" s="2"/>
      <c r="U554" s="2"/>
      <c r="V554" s="2"/>
      <c r="W554" s="2"/>
      <c r="X554" s="2"/>
      <c r="Y554" s="2"/>
      <c r="Z554" s="2"/>
      <c r="AA554" s="2"/>
      <c r="AB554" s="2"/>
      <c r="AC554" s="2"/>
      <c r="AD554" s="2"/>
      <c r="AE554" s="2"/>
      <c r="AF554" s="2"/>
      <c r="AG554" s="2"/>
    </row>
    <row r="555" spans="1:33" ht="15.75" customHeight="1" x14ac:dyDescent="0.25">
      <c r="A555" s="2"/>
      <c r="B555" s="2"/>
      <c r="C555" s="34"/>
      <c r="D555" s="34"/>
      <c r="E555" s="34"/>
      <c r="F555" s="34"/>
      <c r="G555" s="103"/>
      <c r="H555" s="34"/>
      <c r="I555" s="34"/>
      <c r="J555" s="34"/>
      <c r="K555" s="34"/>
      <c r="L555" s="103"/>
      <c r="M555" s="2"/>
      <c r="N555" s="2"/>
      <c r="O555" s="105"/>
      <c r="P555" s="2"/>
      <c r="Q555" s="105"/>
      <c r="R555" s="2"/>
      <c r="S555" s="2"/>
      <c r="T555" s="2"/>
      <c r="U555" s="2"/>
      <c r="V555" s="2"/>
      <c r="W555" s="2"/>
      <c r="X555" s="2"/>
      <c r="Y555" s="2"/>
      <c r="Z555" s="2"/>
      <c r="AA555" s="2"/>
      <c r="AB555" s="2"/>
      <c r="AC555" s="2"/>
      <c r="AD555" s="2"/>
      <c r="AE555" s="2"/>
      <c r="AF555" s="2"/>
      <c r="AG555" s="2"/>
    </row>
    <row r="556" spans="1:33" ht="15.75" customHeight="1" x14ac:dyDescent="0.25">
      <c r="A556" s="2"/>
      <c r="B556" s="2"/>
      <c r="C556" s="34"/>
      <c r="D556" s="34"/>
      <c r="E556" s="34"/>
      <c r="F556" s="34"/>
      <c r="G556" s="103"/>
      <c r="H556" s="34"/>
      <c r="I556" s="34"/>
      <c r="J556" s="34"/>
      <c r="K556" s="34"/>
      <c r="L556" s="103"/>
      <c r="M556" s="2"/>
      <c r="N556" s="2"/>
      <c r="O556" s="105"/>
      <c r="P556" s="2"/>
      <c r="Q556" s="105"/>
      <c r="R556" s="2"/>
      <c r="S556" s="2"/>
      <c r="T556" s="2"/>
      <c r="U556" s="2"/>
      <c r="V556" s="2"/>
      <c r="W556" s="2"/>
      <c r="X556" s="2"/>
      <c r="Y556" s="2"/>
      <c r="Z556" s="2"/>
      <c r="AA556" s="2"/>
      <c r="AB556" s="2"/>
      <c r="AC556" s="2"/>
      <c r="AD556" s="2"/>
      <c r="AE556" s="2"/>
      <c r="AF556" s="2"/>
      <c r="AG556" s="2"/>
    </row>
    <row r="557" spans="1:33" ht="15.75" customHeight="1" x14ac:dyDescent="0.25">
      <c r="A557" s="2"/>
      <c r="B557" s="2"/>
      <c r="C557" s="34"/>
      <c r="D557" s="34"/>
      <c r="E557" s="34"/>
      <c r="F557" s="34"/>
      <c r="G557" s="103"/>
      <c r="H557" s="34"/>
      <c r="I557" s="34"/>
      <c r="J557" s="34"/>
      <c r="K557" s="34"/>
      <c r="L557" s="103"/>
      <c r="M557" s="2"/>
      <c r="N557" s="2"/>
      <c r="O557" s="105"/>
      <c r="P557" s="2"/>
      <c r="Q557" s="105"/>
      <c r="R557" s="2"/>
      <c r="S557" s="2"/>
      <c r="T557" s="2"/>
      <c r="U557" s="2"/>
      <c r="V557" s="2"/>
      <c r="W557" s="2"/>
      <c r="X557" s="2"/>
      <c r="Y557" s="2"/>
      <c r="Z557" s="2"/>
      <c r="AA557" s="2"/>
      <c r="AB557" s="2"/>
      <c r="AC557" s="2"/>
      <c r="AD557" s="2"/>
      <c r="AE557" s="2"/>
      <c r="AF557" s="2"/>
      <c r="AG557" s="2"/>
    </row>
    <row r="558" spans="1:33" ht="15.75" customHeight="1" x14ac:dyDescent="0.25">
      <c r="A558" s="2"/>
      <c r="B558" s="2"/>
      <c r="C558" s="34"/>
      <c r="D558" s="34"/>
      <c r="E558" s="34"/>
      <c r="F558" s="34"/>
      <c r="G558" s="103"/>
      <c r="H558" s="34"/>
      <c r="I558" s="34"/>
      <c r="J558" s="34"/>
      <c r="K558" s="34"/>
      <c r="L558" s="103"/>
      <c r="M558" s="2"/>
      <c r="N558" s="2"/>
      <c r="O558" s="105"/>
      <c r="P558" s="2"/>
      <c r="Q558" s="105"/>
      <c r="R558" s="2"/>
      <c r="S558" s="2"/>
      <c r="T558" s="2"/>
      <c r="U558" s="2"/>
      <c r="V558" s="2"/>
      <c r="W558" s="2"/>
      <c r="X558" s="2"/>
      <c r="Y558" s="2"/>
      <c r="Z558" s="2"/>
      <c r="AA558" s="2"/>
      <c r="AB558" s="2"/>
      <c r="AC558" s="2"/>
      <c r="AD558" s="2"/>
      <c r="AE558" s="2"/>
      <c r="AF558" s="2"/>
      <c r="AG558" s="2"/>
    </row>
    <row r="559" spans="1:33" ht="15.75" customHeight="1" x14ac:dyDescent="0.25">
      <c r="A559" s="2"/>
      <c r="B559" s="2"/>
      <c r="C559" s="34"/>
      <c r="D559" s="34"/>
      <c r="E559" s="34"/>
      <c r="F559" s="34"/>
      <c r="G559" s="103"/>
      <c r="H559" s="34"/>
      <c r="I559" s="34"/>
      <c r="J559" s="34"/>
      <c r="K559" s="34"/>
      <c r="L559" s="103"/>
      <c r="M559" s="2"/>
      <c r="N559" s="2"/>
      <c r="O559" s="105"/>
      <c r="P559" s="2"/>
      <c r="Q559" s="105"/>
      <c r="R559" s="2"/>
      <c r="S559" s="2"/>
      <c r="T559" s="2"/>
      <c r="U559" s="2"/>
      <c r="V559" s="2"/>
      <c r="W559" s="2"/>
      <c r="X559" s="2"/>
      <c r="Y559" s="2"/>
      <c r="Z559" s="2"/>
      <c r="AA559" s="2"/>
      <c r="AB559" s="2"/>
      <c r="AC559" s="2"/>
      <c r="AD559" s="2"/>
      <c r="AE559" s="2"/>
      <c r="AF559" s="2"/>
      <c r="AG559" s="2"/>
    </row>
    <row r="560" spans="1:33" ht="15.75" customHeight="1" x14ac:dyDescent="0.25">
      <c r="A560" s="2"/>
      <c r="B560" s="2"/>
      <c r="C560" s="34"/>
      <c r="D560" s="34"/>
      <c r="E560" s="34"/>
      <c r="F560" s="34"/>
      <c r="G560" s="103"/>
      <c r="H560" s="34"/>
      <c r="I560" s="34"/>
      <c r="J560" s="34"/>
      <c r="K560" s="34"/>
      <c r="L560" s="103"/>
      <c r="M560" s="2"/>
      <c r="N560" s="2"/>
      <c r="O560" s="105"/>
      <c r="P560" s="2"/>
      <c r="Q560" s="105"/>
      <c r="R560" s="2"/>
      <c r="S560" s="2"/>
      <c r="T560" s="2"/>
      <c r="U560" s="2"/>
      <c r="V560" s="2"/>
      <c r="W560" s="2"/>
      <c r="X560" s="2"/>
      <c r="Y560" s="2"/>
      <c r="Z560" s="2"/>
      <c r="AA560" s="2"/>
      <c r="AB560" s="2"/>
      <c r="AC560" s="2"/>
      <c r="AD560" s="2"/>
      <c r="AE560" s="2"/>
      <c r="AF560" s="2"/>
      <c r="AG560" s="2"/>
    </row>
    <row r="561" spans="1:33" ht="15.75" customHeight="1" x14ac:dyDescent="0.25">
      <c r="A561" s="2"/>
      <c r="B561" s="2"/>
      <c r="C561" s="34"/>
      <c r="D561" s="34"/>
      <c r="E561" s="34"/>
      <c r="F561" s="34"/>
      <c r="G561" s="103"/>
      <c r="H561" s="34"/>
      <c r="I561" s="34"/>
      <c r="J561" s="34"/>
      <c r="K561" s="34"/>
      <c r="L561" s="103"/>
      <c r="M561" s="2"/>
      <c r="N561" s="2"/>
      <c r="O561" s="105"/>
      <c r="P561" s="2"/>
      <c r="Q561" s="105"/>
      <c r="R561" s="2"/>
      <c r="S561" s="2"/>
      <c r="T561" s="2"/>
      <c r="U561" s="2"/>
      <c r="V561" s="2"/>
      <c r="W561" s="2"/>
      <c r="X561" s="2"/>
      <c r="Y561" s="2"/>
      <c r="Z561" s="2"/>
      <c r="AA561" s="2"/>
      <c r="AB561" s="2"/>
      <c r="AC561" s="2"/>
      <c r="AD561" s="2"/>
      <c r="AE561" s="2"/>
      <c r="AF561" s="2"/>
      <c r="AG561" s="2"/>
    </row>
    <row r="562" spans="1:33" ht="15.75" customHeight="1" x14ac:dyDescent="0.25">
      <c r="A562" s="2"/>
      <c r="B562" s="2"/>
      <c r="C562" s="34"/>
      <c r="D562" s="34"/>
      <c r="E562" s="34"/>
      <c r="F562" s="34"/>
      <c r="G562" s="103"/>
      <c r="H562" s="34"/>
      <c r="I562" s="34"/>
      <c r="J562" s="34"/>
      <c r="K562" s="34"/>
      <c r="L562" s="103"/>
      <c r="M562" s="2"/>
      <c r="N562" s="2"/>
      <c r="O562" s="105"/>
      <c r="P562" s="2"/>
      <c r="Q562" s="105"/>
      <c r="R562" s="2"/>
      <c r="S562" s="2"/>
      <c r="T562" s="2"/>
      <c r="U562" s="2"/>
      <c r="V562" s="2"/>
      <c r="W562" s="2"/>
      <c r="X562" s="2"/>
      <c r="Y562" s="2"/>
      <c r="Z562" s="2"/>
      <c r="AA562" s="2"/>
      <c r="AB562" s="2"/>
      <c r="AC562" s="2"/>
      <c r="AD562" s="2"/>
      <c r="AE562" s="2"/>
      <c r="AF562" s="2"/>
      <c r="AG562" s="2"/>
    </row>
    <row r="563" spans="1:33" ht="15.75" customHeight="1" x14ac:dyDescent="0.25">
      <c r="A563" s="2"/>
      <c r="B563" s="2"/>
      <c r="C563" s="34"/>
      <c r="D563" s="34"/>
      <c r="E563" s="34"/>
      <c r="F563" s="34"/>
      <c r="G563" s="103"/>
      <c r="H563" s="34"/>
      <c r="I563" s="34"/>
      <c r="J563" s="34"/>
      <c r="K563" s="34"/>
      <c r="L563" s="103"/>
      <c r="M563" s="2"/>
      <c r="N563" s="2"/>
      <c r="O563" s="105"/>
      <c r="P563" s="2"/>
      <c r="Q563" s="105"/>
      <c r="R563" s="2"/>
      <c r="S563" s="2"/>
      <c r="T563" s="2"/>
      <c r="U563" s="2"/>
      <c r="V563" s="2"/>
      <c r="W563" s="2"/>
      <c r="X563" s="2"/>
      <c r="Y563" s="2"/>
      <c r="Z563" s="2"/>
      <c r="AA563" s="2"/>
      <c r="AB563" s="2"/>
      <c r="AC563" s="2"/>
      <c r="AD563" s="2"/>
      <c r="AE563" s="2"/>
      <c r="AF563" s="2"/>
      <c r="AG563" s="2"/>
    </row>
    <row r="564" spans="1:33" ht="15.75" customHeight="1" x14ac:dyDescent="0.25">
      <c r="A564" s="2"/>
      <c r="B564" s="2"/>
      <c r="C564" s="34"/>
      <c r="D564" s="34"/>
      <c r="E564" s="34"/>
      <c r="F564" s="34"/>
      <c r="G564" s="103"/>
      <c r="H564" s="34"/>
      <c r="I564" s="34"/>
      <c r="J564" s="34"/>
      <c r="K564" s="34"/>
      <c r="L564" s="103"/>
      <c r="M564" s="2"/>
      <c r="N564" s="2"/>
      <c r="O564" s="105"/>
      <c r="P564" s="2"/>
      <c r="Q564" s="105"/>
      <c r="R564" s="2"/>
      <c r="S564" s="2"/>
      <c r="T564" s="2"/>
      <c r="U564" s="2"/>
      <c r="V564" s="2"/>
      <c r="W564" s="2"/>
      <c r="X564" s="2"/>
      <c r="Y564" s="2"/>
      <c r="Z564" s="2"/>
      <c r="AA564" s="2"/>
      <c r="AB564" s="2"/>
      <c r="AC564" s="2"/>
      <c r="AD564" s="2"/>
      <c r="AE564" s="2"/>
      <c r="AF564" s="2"/>
      <c r="AG564" s="2"/>
    </row>
    <row r="565" spans="1:33" ht="15.75" customHeight="1" x14ac:dyDescent="0.25">
      <c r="A565" s="2"/>
      <c r="B565" s="2"/>
      <c r="C565" s="34"/>
      <c r="D565" s="34"/>
      <c r="E565" s="34"/>
      <c r="F565" s="34"/>
      <c r="G565" s="103"/>
      <c r="H565" s="34"/>
      <c r="I565" s="34"/>
      <c r="J565" s="34"/>
      <c r="K565" s="34"/>
      <c r="L565" s="103"/>
      <c r="M565" s="2"/>
      <c r="N565" s="2"/>
      <c r="O565" s="105"/>
      <c r="P565" s="2"/>
      <c r="Q565" s="105"/>
      <c r="R565" s="2"/>
      <c r="S565" s="2"/>
      <c r="T565" s="2"/>
      <c r="U565" s="2"/>
      <c r="V565" s="2"/>
      <c r="W565" s="2"/>
      <c r="X565" s="2"/>
      <c r="Y565" s="2"/>
      <c r="Z565" s="2"/>
      <c r="AA565" s="2"/>
      <c r="AB565" s="2"/>
      <c r="AC565" s="2"/>
      <c r="AD565" s="2"/>
      <c r="AE565" s="2"/>
      <c r="AF565" s="2"/>
      <c r="AG565" s="2"/>
    </row>
    <row r="566" spans="1:33" ht="15.75" customHeight="1" x14ac:dyDescent="0.25">
      <c r="A566" s="2"/>
      <c r="B566" s="2"/>
      <c r="C566" s="34"/>
      <c r="D566" s="34"/>
      <c r="E566" s="34"/>
      <c r="F566" s="34"/>
      <c r="G566" s="103"/>
      <c r="H566" s="34"/>
      <c r="I566" s="34"/>
      <c r="J566" s="34"/>
      <c r="K566" s="34"/>
      <c r="L566" s="103"/>
      <c r="M566" s="2"/>
      <c r="N566" s="2"/>
      <c r="O566" s="105"/>
      <c r="P566" s="2"/>
      <c r="Q566" s="105"/>
      <c r="R566" s="2"/>
      <c r="S566" s="2"/>
      <c r="T566" s="2"/>
      <c r="U566" s="2"/>
      <c r="V566" s="2"/>
      <c r="W566" s="2"/>
      <c r="X566" s="2"/>
      <c r="Y566" s="2"/>
      <c r="Z566" s="2"/>
      <c r="AA566" s="2"/>
      <c r="AB566" s="2"/>
      <c r="AC566" s="2"/>
      <c r="AD566" s="2"/>
      <c r="AE566" s="2"/>
      <c r="AF566" s="2"/>
      <c r="AG566" s="2"/>
    </row>
    <row r="567" spans="1:33" ht="15.75" customHeight="1" x14ac:dyDescent="0.25">
      <c r="A567" s="2"/>
      <c r="B567" s="2"/>
      <c r="C567" s="34"/>
      <c r="D567" s="34"/>
      <c r="E567" s="34"/>
      <c r="F567" s="34"/>
      <c r="G567" s="103"/>
      <c r="H567" s="34"/>
      <c r="I567" s="34"/>
      <c r="J567" s="34"/>
      <c r="K567" s="34"/>
      <c r="L567" s="103"/>
      <c r="M567" s="2"/>
      <c r="N567" s="2"/>
      <c r="O567" s="105"/>
      <c r="P567" s="2"/>
      <c r="Q567" s="105"/>
      <c r="R567" s="2"/>
      <c r="S567" s="2"/>
      <c r="T567" s="2"/>
      <c r="U567" s="2"/>
      <c r="V567" s="2"/>
      <c r="W567" s="2"/>
      <c r="X567" s="2"/>
      <c r="Y567" s="2"/>
      <c r="Z567" s="2"/>
      <c r="AA567" s="2"/>
      <c r="AB567" s="2"/>
      <c r="AC567" s="2"/>
      <c r="AD567" s="2"/>
      <c r="AE567" s="2"/>
      <c r="AF567" s="2"/>
      <c r="AG567" s="2"/>
    </row>
    <row r="568" spans="1:33" ht="15.75" customHeight="1" x14ac:dyDescent="0.25">
      <c r="A568" s="2"/>
      <c r="B568" s="2"/>
      <c r="C568" s="34"/>
      <c r="D568" s="34"/>
      <c r="E568" s="34"/>
      <c r="F568" s="34"/>
      <c r="G568" s="103"/>
      <c r="H568" s="34"/>
      <c r="I568" s="34"/>
      <c r="J568" s="34"/>
      <c r="K568" s="34"/>
      <c r="L568" s="103"/>
      <c r="M568" s="2"/>
      <c r="N568" s="2"/>
      <c r="O568" s="105"/>
      <c r="P568" s="2"/>
      <c r="Q568" s="105"/>
      <c r="R568" s="2"/>
      <c r="S568" s="2"/>
      <c r="T568" s="2"/>
      <c r="U568" s="2"/>
      <c r="V568" s="2"/>
      <c r="W568" s="2"/>
      <c r="X568" s="2"/>
      <c r="Y568" s="2"/>
      <c r="Z568" s="2"/>
      <c r="AA568" s="2"/>
      <c r="AB568" s="2"/>
      <c r="AC568" s="2"/>
      <c r="AD568" s="2"/>
      <c r="AE568" s="2"/>
      <c r="AF568" s="2"/>
      <c r="AG568" s="2"/>
    </row>
    <row r="569" spans="1:33" ht="15.75" customHeight="1" x14ac:dyDescent="0.25">
      <c r="A569" s="2"/>
      <c r="B569" s="2"/>
      <c r="C569" s="34"/>
      <c r="D569" s="34"/>
      <c r="E569" s="34"/>
      <c r="F569" s="34"/>
      <c r="G569" s="103"/>
      <c r="H569" s="34"/>
      <c r="I569" s="34"/>
      <c r="J569" s="34"/>
      <c r="K569" s="34"/>
      <c r="L569" s="103"/>
      <c r="M569" s="2"/>
      <c r="N569" s="2"/>
      <c r="O569" s="105"/>
      <c r="P569" s="2"/>
      <c r="Q569" s="105"/>
      <c r="R569" s="2"/>
      <c r="S569" s="2"/>
      <c r="T569" s="2"/>
      <c r="U569" s="2"/>
      <c r="V569" s="2"/>
      <c r="W569" s="2"/>
      <c r="X569" s="2"/>
      <c r="Y569" s="2"/>
      <c r="Z569" s="2"/>
      <c r="AA569" s="2"/>
      <c r="AB569" s="2"/>
      <c r="AC569" s="2"/>
      <c r="AD569" s="2"/>
      <c r="AE569" s="2"/>
      <c r="AF569" s="2"/>
      <c r="AG569" s="2"/>
    </row>
    <row r="570" spans="1:33" ht="15.75" customHeight="1" x14ac:dyDescent="0.25">
      <c r="A570" s="2"/>
      <c r="B570" s="2"/>
      <c r="C570" s="34"/>
      <c r="D570" s="34"/>
      <c r="E570" s="34"/>
      <c r="F570" s="34"/>
      <c r="G570" s="103"/>
      <c r="H570" s="34"/>
      <c r="I570" s="34"/>
      <c r="J570" s="34"/>
      <c r="K570" s="34"/>
      <c r="L570" s="103"/>
      <c r="M570" s="2"/>
      <c r="N570" s="2"/>
      <c r="O570" s="105"/>
      <c r="P570" s="2"/>
      <c r="Q570" s="105"/>
      <c r="R570" s="2"/>
      <c r="S570" s="2"/>
      <c r="T570" s="2"/>
      <c r="U570" s="2"/>
      <c r="V570" s="2"/>
      <c r="W570" s="2"/>
      <c r="X570" s="2"/>
      <c r="Y570" s="2"/>
      <c r="Z570" s="2"/>
      <c r="AA570" s="2"/>
      <c r="AB570" s="2"/>
      <c r="AC570" s="2"/>
      <c r="AD570" s="2"/>
      <c r="AE570" s="2"/>
      <c r="AF570" s="2"/>
      <c r="AG570" s="2"/>
    </row>
    <row r="571" spans="1:33" ht="15.75" customHeight="1" x14ac:dyDescent="0.25">
      <c r="A571" s="2"/>
      <c r="B571" s="2"/>
      <c r="C571" s="34"/>
      <c r="D571" s="34"/>
      <c r="E571" s="34"/>
      <c r="F571" s="34"/>
      <c r="G571" s="103"/>
      <c r="H571" s="34"/>
      <c r="I571" s="34"/>
      <c r="J571" s="34"/>
      <c r="K571" s="34"/>
      <c r="L571" s="103"/>
      <c r="M571" s="2"/>
      <c r="N571" s="2"/>
      <c r="O571" s="105"/>
      <c r="P571" s="2"/>
      <c r="Q571" s="105"/>
      <c r="R571" s="2"/>
      <c r="S571" s="2"/>
      <c r="T571" s="2"/>
      <c r="U571" s="2"/>
      <c r="V571" s="2"/>
      <c r="W571" s="2"/>
      <c r="X571" s="2"/>
      <c r="Y571" s="2"/>
      <c r="Z571" s="2"/>
      <c r="AA571" s="2"/>
      <c r="AB571" s="2"/>
      <c r="AC571" s="2"/>
      <c r="AD571" s="2"/>
      <c r="AE571" s="2"/>
      <c r="AF571" s="2"/>
      <c r="AG571" s="2"/>
    </row>
    <row r="572" spans="1:33" ht="15.75" customHeight="1" x14ac:dyDescent="0.25">
      <c r="A572" s="2"/>
      <c r="B572" s="2"/>
      <c r="C572" s="34"/>
      <c r="D572" s="34"/>
      <c r="E572" s="34"/>
      <c r="F572" s="34"/>
      <c r="G572" s="103"/>
      <c r="H572" s="34"/>
      <c r="I572" s="34"/>
      <c r="J572" s="34"/>
      <c r="K572" s="34"/>
      <c r="L572" s="103"/>
      <c r="M572" s="2"/>
      <c r="N572" s="2"/>
      <c r="O572" s="105"/>
      <c r="P572" s="2"/>
      <c r="Q572" s="105"/>
      <c r="R572" s="2"/>
      <c r="S572" s="2"/>
      <c r="T572" s="2"/>
      <c r="U572" s="2"/>
      <c r="V572" s="2"/>
      <c r="W572" s="2"/>
      <c r="X572" s="2"/>
      <c r="Y572" s="2"/>
      <c r="Z572" s="2"/>
      <c r="AA572" s="2"/>
      <c r="AB572" s="2"/>
      <c r="AC572" s="2"/>
      <c r="AD572" s="2"/>
      <c r="AE572" s="2"/>
      <c r="AF572" s="2"/>
      <c r="AG572" s="2"/>
    </row>
    <row r="573" spans="1:33" ht="15.75" customHeight="1" x14ac:dyDescent="0.25">
      <c r="A573" s="2"/>
      <c r="B573" s="2"/>
      <c r="C573" s="34"/>
      <c r="D573" s="34"/>
      <c r="E573" s="34"/>
      <c r="F573" s="34"/>
      <c r="G573" s="103"/>
      <c r="H573" s="34"/>
      <c r="I573" s="34"/>
      <c r="J573" s="34"/>
      <c r="K573" s="34"/>
      <c r="L573" s="103"/>
      <c r="M573" s="2"/>
      <c r="N573" s="2"/>
      <c r="O573" s="105"/>
      <c r="P573" s="2"/>
      <c r="Q573" s="105"/>
      <c r="R573" s="2"/>
      <c r="S573" s="2"/>
      <c r="T573" s="2"/>
      <c r="U573" s="2"/>
      <c r="V573" s="2"/>
      <c r="W573" s="2"/>
      <c r="X573" s="2"/>
      <c r="Y573" s="2"/>
      <c r="Z573" s="2"/>
      <c r="AA573" s="2"/>
      <c r="AB573" s="2"/>
      <c r="AC573" s="2"/>
      <c r="AD573" s="2"/>
      <c r="AE573" s="2"/>
      <c r="AF573" s="2"/>
      <c r="AG573" s="2"/>
    </row>
    <row r="574" spans="1:33" ht="15.75" customHeight="1" x14ac:dyDescent="0.25">
      <c r="A574" s="2"/>
      <c r="B574" s="2"/>
      <c r="C574" s="34"/>
      <c r="D574" s="34"/>
      <c r="E574" s="34"/>
      <c r="F574" s="34"/>
      <c r="G574" s="103"/>
      <c r="H574" s="34"/>
      <c r="I574" s="34"/>
      <c r="J574" s="34"/>
      <c r="K574" s="34"/>
      <c r="L574" s="103"/>
      <c r="M574" s="2"/>
      <c r="N574" s="2"/>
      <c r="O574" s="105"/>
      <c r="P574" s="2"/>
      <c r="Q574" s="105"/>
      <c r="R574" s="2"/>
      <c r="S574" s="2"/>
      <c r="T574" s="2"/>
      <c r="U574" s="2"/>
      <c r="V574" s="2"/>
      <c r="W574" s="2"/>
      <c r="X574" s="2"/>
      <c r="Y574" s="2"/>
      <c r="Z574" s="2"/>
      <c r="AA574" s="2"/>
      <c r="AB574" s="2"/>
      <c r="AC574" s="2"/>
      <c r="AD574" s="2"/>
      <c r="AE574" s="2"/>
      <c r="AF574" s="2"/>
      <c r="AG574" s="2"/>
    </row>
    <row r="575" spans="1:33" ht="15.75" customHeight="1" x14ac:dyDescent="0.25">
      <c r="A575" s="2"/>
      <c r="B575" s="2"/>
      <c r="C575" s="34"/>
      <c r="D575" s="34"/>
      <c r="E575" s="34"/>
      <c r="F575" s="34"/>
      <c r="G575" s="103"/>
      <c r="H575" s="34"/>
      <c r="I575" s="34"/>
      <c r="J575" s="34"/>
      <c r="K575" s="34"/>
      <c r="L575" s="103"/>
      <c r="M575" s="2"/>
      <c r="N575" s="2"/>
      <c r="O575" s="105"/>
      <c r="P575" s="2"/>
      <c r="Q575" s="105"/>
      <c r="R575" s="2"/>
      <c r="S575" s="2"/>
      <c r="T575" s="2"/>
      <c r="U575" s="2"/>
      <c r="V575" s="2"/>
      <c r="W575" s="2"/>
      <c r="X575" s="2"/>
      <c r="Y575" s="2"/>
      <c r="Z575" s="2"/>
      <c r="AA575" s="2"/>
      <c r="AB575" s="2"/>
      <c r="AC575" s="2"/>
      <c r="AD575" s="2"/>
      <c r="AE575" s="2"/>
      <c r="AF575" s="2"/>
      <c r="AG575" s="2"/>
    </row>
    <row r="576" spans="1:33" ht="15.75" customHeight="1" x14ac:dyDescent="0.25">
      <c r="A576" s="2"/>
      <c r="B576" s="2"/>
      <c r="C576" s="34"/>
      <c r="D576" s="34"/>
      <c r="E576" s="34"/>
      <c r="F576" s="34"/>
      <c r="G576" s="103"/>
      <c r="H576" s="34"/>
      <c r="I576" s="34"/>
      <c r="J576" s="34"/>
      <c r="K576" s="34"/>
      <c r="L576" s="103"/>
      <c r="M576" s="2"/>
      <c r="N576" s="2"/>
      <c r="O576" s="105"/>
      <c r="P576" s="2"/>
      <c r="Q576" s="105"/>
      <c r="R576" s="2"/>
      <c r="S576" s="2"/>
      <c r="T576" s="2"/>
      <c r="U576" s="2"/>
      <c r="V576" s="2"/>
      <c r="W576" s="2"/>
      <c r="X576" s="2"/>
      <c r="Y576" s="2"/>
      <c r="Z576" s="2"/>
      <c r="AA576" s="2"/>
      <c r="AB576" s="2"/>
      <c r="AC576" s="2"/>
      <c r="AD576" s="2"/>
      <c r="AE576" s="2"/>
      <c r="AF576" s="2"/>
      <c r="AG576" s="2"/>
    </row>
    <row r="577" spans="1:33" ht="15.75" customHeight="1" x14ac:dyDescent="0.25">
      <c r="A577" s="2"/>
      <c r="B577" s="2"/>
      <c r="C577" s="34"/>
      <c r="D577" s="34"/>
      <c r="E577" s="34"/>
      <c r="F577" s="34"/>
      <c r="G577" s="103"/>
      <c r="H577" s="34"/>
      <c r="I577" s="34"/>
      <c r="J577" s="34"/>
      <c r="K577" s="34"/>
      <c r="L577" s="103"/>
      <c r="M577" s="2"/>
      <c r="N577" s="2"/>
      <c r="O577" s="105"/>
      <c r="P577" s="2"/>
      <c r="Q577" s="105"/>
      <c r="R577" s="2"/>
      <c r="S577" s="2"/>
      <c r="T577" s="2"/>
      <c r="U577" s="2"/>
      <c r="V577" s="2"/>
      <c r="W577" s="2"/>
      <c r="X577" s="2"/>
      <c r="Y577" s="2"/>
      <c r="Z577" s="2"/>
      <c r="AA577" s="2"/>
      <c r="AB577" s="2"/>
      <c r="AC577" s="2"/>
      <c r="AD577" s="2"/>
      <c r="AE577" s="2"/>
      <c r="AF577" s="2"/>
      <c r="AG577" s="2"/>
    </row>
    <row r="578" spans="1:33" ht="15.75" customHeight="1" x14ac:dyDescent="0.25">
      <c r="A578" s="2"/>
      <c r="B578" s="2"/>
      <c r="C578" s="34"/>
      <c r="D578" s="34"/>
      <c r="E578" s="34"/>
      <c r="F578" s="34"/>
      <c r="G578" s="103"/>
      <c r="H578" s="34"/>
      <c r="I578" s="34"/>
      <c r="J578" s="34"/>
      <c r="K578" s="34"/>
      <c r="L578" s="103"/>
      <c r="M578" s="2"/>
      <c r="N578" s="2"/>
      <c r="O578" s="105"/>
      <c r="P578" s="2"/>
      <c r="Q578" s="105"/>
      <c r="R578" s="2"/>
      <c r="S578" s="2"/>
      <c r="T578" s="2"/>
      <c r="U578" s="2"/>
      <c r="V578" s="2"/>
      <c r="W578" s="2"/>
      <c r="X578" s="2"/>
      <c r="Y578" s="2"/>
      <c r="Z578" s="2"/>
      <c r="AA578" s="2"/>
      <c r="AB578" s="2"/>
      <c r="AC578" s="2"/>
      <c r="AD578" s="2"/>
      <c r="AE578" s="2"/>
      <c r="AF578" s="2"/>
      <c r="AG578" s="2"/>
    </row>
    <row r="579" spans="1:33" ht="15.75" customHeight="1" x14ac:dyDescent="0.25">
      <c r="A579" s="2"/>
      <c r="B579" s="2"/>
      <c r="C579" s="34"/>
      <c r="D579" s="34"/>
      <c r="E579" s="34"/>
      <c r="F579" s="34"/>
      <c r="G579" s="103"/>
      <c r="H579" s="34"/>
      <c r="I579" s="34"/>
      <c r="J579" s="34"/>
      <c r="K579" s="34"/>
      <c r="L579" s="103"/>
      <c r="M579" s="2"/>
      <c r="N579" s="2"/>
      <c r="O579" s="105"/>
      <c r="P579" s="2"/>
      <c r="Q579" s="105"/>
      <c r="R579" s="2"/>
      <c r="S579" s="2"/>
      <c r="T579" s="2"/>
      <c r="U579" s="2"/>
      <c r="V579" s="2"/>
      <c r="W579" s="2"/>
      <c r="X579" s="2"/>
      <c r="Y579" s="2"/>
      <c r="Z579" s="2"/>
      <c r="AA579" s="2"/>
      <c r="AB579" s="2"/>
      <c r="AC579" s="2"/>
      <c r="AD579" s="2"/>
      <c r="AE579" s="2"/>
      <c r="AF579" s="2"/>
      <c r="AG579" s="2"/>
    </row>
    <row r="580" spans="1:33" ht="15.75" customHeight="1" x14ac:dyDescent="0.25">
      <c r="A580" s="2"/>
      <c r="B580" s="2"/>
      <c r="C580" s="34"/>
      <c r="D580" s="34"/>
      <c r="E580" s="34"/>
      <c r="F580" s="34"/>
      <c r="G580" s="103"/>
      <c r="H580" s="34"/>
      <c r="I580" s="34"/>
      <c r="J580" s="34"/>
      <c r="K580" s="34"/>
      <c r="L580" s="103"/>
      <c r="M580" s="2"/>
      <c r="N580" s="2"/>
      <c r="O580" s="105"/>
      <c r="P580" s="2"/>
      <c r="Q580" s="105"/>
      <c r="R580" s="2"/>
      <c r="S580" s="2"/>
      <c r="T580" s="2"/>
      <c r="U580" s="2"/>
      <c r="V580" s="2"/>
      <c r="W580" s="2"/>
      <c r="X580" s="2"/>
      <c r="Y580" s="2"/>
      <c r="Z580" s="2"/>
      <c r="AA580" s="2"/>
      <c r="AB580" s="2"/>
      <c r="AC580" s="2"/>
      <c r="AD580" s="2"/>
      <c r="AE580" s="2"/>
      <c r="AF580" s="2"/>
      <c r="AG580" s="2"/>
    </row>
    <row r="581" spans="1:33" ht="15.75" customHeight="1" x14ac:dyDescent="0.25">
      <c r="A581" s="2"/>
      <c r="B581" s="2"/>
      <c r="C581" s="34"/>
      <c r="D581" s="34"/>
      <c r="E581" s="34"/>
      <c r="F581" s="34"/>
      <c r="G581" s="103"/>
      <c r="H581" s="34"/>
      <c r="I581" s="34"/>
      <c r="J581" s="34"/>
      <c r="K581" s="34"/>
      <c r="L581" s="103"/>
      <c r="M581" s="2"/>
      <c r="N581" s="2"/>
      <c r="O581" s="105"/>
      <c r="P581" s="2"/>
      <c r="Q581" s="105"/>
      <c r="R581" s="2"/>
      <c r="S581" s="2"/>
      <c r="T581" s="2"/>
      <c r="U581" s="2"/>
      <c r="V581" s="2"/>
      <c r="W581" s="2"/>
      <c r="X581" s="2"/>
      <c r="Y581" s="2"/>
      <c r="Z581" s="2"/>
      <c r="AA581" s="2"/>
      <c r="AB581" s="2"/>
      <c r="AC581" s="2"/>
      <c r="AD581" s="2"/>
      <c r="AE581" s="2"/>
      <c r="AF581" s="2"/>
      <c r="AG581" s="2"/>
    </row>
    <row r="582" spans="1:33" ht="15.75" customHeight="1" x14ac:dyDescent="0.25">
      <c r="A582" s="2"/>
      <c r="B582" s="2"/>
      <c r="C582" s="34"/>
      <c r="D582" s="34"/>
      <c r="E582" s="34"/>
      <c r="F582" s="34"/>
      <c r="G582" s="103"/>
      <c r="H582" s="34"/>
      <c r="I582" s="34"/>
      <c r="J582" s="34"/>
      <c r="K582" s="34"/>
      <c r="L582" s="103"/>
      <c r="M582" s="2"/>
      <c r="N582" s="2"/>
      <c r="O582" s="105"/>
      <c r="P582" s="2"/>
      <c r="Q582" s="105"/>
      <c r="R582" s="2"/>
      <c r="S582" s="2"/>
      <c r="T582" s="2"/>
      <c r="U582" s="2"/>
      <c r="V582" s="2"/>
      <c r="W582" s="2"/>
      <c r="X582" s="2"/>
      <c r="Y582" s="2"/>
      <c r="Z582" s="2"/>
      <c r="AA582" s="2"/>
      <c r="AB582" s="2"/>
      <c r="AC582" s="2"/>
      <c r="AD582" s="2"/>
      <c r="AE582" s="2"/>
      <c r="AF582" s="2"/>
      <c r="AG582" s="2"/>
    </row>
    <row r="583" spans="1:33" ht="15.75" customHeight="1" x14ac:dyDescent="0.25">
      <c r="A583" s="2"/>
      <c r="B583" s="2"/>
      <c r="C583" s="34"/>
      <c r="D583" s="34"/>
      <c r="E583" s="34"/>
      <c r="F583" s="34"/>
      <c r="G583" s="103"/>
      <c r="H583" s="34"/>
      <c r="I583" s="34"/>
      <c r="J583" s="34"/>
      <c r="K583" s="34"/>
      <c r="L583" s="103"/>
      <c r="M583" s="2"/>
      <c r="N583" s="2"/>
      <c r="O583" s="105"/>
      <c r="P583" s="2"/>
      <c r="Q583" s="105"/>
      <c r="R583" s="2"/>
      <c r="S583" s="2"/>
      <c r="T583" s="2"/>
      <c r="U583" s="2"/>
      <c r="V583" s="2"/>
      <c r="W583" s="2"/>
      <c r="X583" s="2"/>
      <c r="Y583" s="2"/>
      <c r="Z583" s="2"/>
      <c r="AA583" s="2"/>
      <c r="AB583" s="2"/>
      <c r="AC583" s="2"/>
      <c r="AD583" s="2"/>
      <c r="AE583" s="2"/>
      <c r="AF583" s="2"/>
      <c r="AG583" s="2"/>
    </row>
    <row r="584" spans="1:33" ht="15.75" customHeight="1" x14ac:dyDescent="0.25">
      <c r="A584" s="2"/>
      <c r="B584" s="2"/>
      <c r="C584" s="34"/>
      <c r="D584" s="34"/>
      <c r="E584" s="34"/>
      <c r="F584" s="34"/>
      <c r="G584" s="103"/>
      <c r="H584" s="34"/>
      <c r="I584" s="34"/>
      <c r="J584" s="34"/>
      <c r="K584" s="34"/>
      <c r="L584" s="103"/>
      <c r="M584" s="2"/>
      <c r="N584" s="2"/>
      <c r="O584" s="105"/>
      <c r="P584" s="2"/>
      <c r="Q584" s="105"/>
      <c r="R584" s="2"/>
      <c r="S584" s="2"/>
      <c r="T584" s="2"/>
      <c r="U584" s="2"/>
      <c r="V584" s="2"/>
      <c r="W584" s="2"/>
      <c r="X584" s="2"/>
      <c r="Y584" s="2"/>
      <c r="Z584" s="2"/>
      <c r="AA584" s="2"/>
      <c r="AB584" s="2"/>
      <c r="AC584" s="2"/>
      <c r="AD584" s="2"/>
      <c r="AE584" s="2"/>
      <c r="AF584" s="2"/>
      <c r="AG584" s="2"/>
    </row>
    <row r="585" spans="1:33" ht="15.75" customHeight="1" x14ac:dyDescent="0.25">
      <c r="A585" s="2"/>
      <c r="B585" s="2"/>
      <c r="C585" s="34"/>
      <c r="D585" s="34"/>
      <c r="E585" s="34"/>
      <c r="F585" s="34"/>
      <c r="G585" s="103"/>
      <c r="H585" s="34"/>
      <c r="I585" s="34"/>
      <c r="J585" s="34"/>
      <c r="K585" s="34"/>
      <c r="L585" s="103"/>
      <c r="M585" s="2"/>
      <c r="N585" s="2"/>
      <c r="O585" s="105"/>
      <c r="P585" s="2"/>
      <c r="Q585" s="105"/>
      <c r="R585" s="2"/>
      <c r="S585" s="2"/>
      <c r="T585" s="2"/>
      <c r="U585" s="2"/>
      <c r="V585" s="2"/>
      <c r="W585" s="2"/>
      <c r="X585" s="2"/>
      <c r="Y585" s="2"/>
      <c r="Z585" s="2"/>
      <c r="AA585" s="2"/>
      <c r="AB585" s="2"/>
      <c r="AC585" s="2"/>
      <c r="AD585" s="2"/>
      <c r="AE585" s="2"/>
      <c r="AF585" s="2"/>
      <c r="AG585" s="2"/>
    </row>
    <row r="586" spans="1:33" ht="15.75" customHeight="1" x14ac:dyDescent="0.25">
      <c r="A586" s="2"/>
      <c r="B586" s="2"/>
      <c r="C586" s="34"/>
      <c r="D586" s="34"/>
      <c r="E586" s="34"/>
      <c r="F586" s="34"/>
      <c r="G586" s="103"/>
      <c r="H586" s="34"/>
      <c r="I586" s="34"/>
      <c r="J586" s="34"/>
      <c r="K586" s="34"/>
      <c r="L586" s="103"/>
      <c r="M586" s="2"/>
      <c r="N586" s="2"/>
      <c r="O586" s="105"/>
      <c r="P586" s="2"/>
      <c r="Q586" s="105"/>
      <c r="R586" s="2"/>
      <c r="S586" s="2"/>
      <c r="T586" s="2"/>
      <c r="U586" s="2"/>
      <c r="V586" s="2"/>
      <c r="W586" s="2"/>
      <c r="X586" s="2"/>
      <c r="Y586" s="2"/>
      <c r="Z586" s="2"/>
      <c r="AA586" s="2"/>
      <c r="AB586" s="2"/>
      <c r="AC586" s="2"/>
      <c r="AD586" s="2"/>
      <c r="AE586" s="2"/>
      <c r="AF586" s="2"/>
      <c r="AG586" s="2"/>
    </row>
    <row r="587" spans="1:33" ht="15.75" customHeight="1" x14ac:dyDescent="0.25">
      <c r="A587" s="2"/>
      <c r="B587" s="2"/>
      <c r="C587" s="34"/>
      <c r="D587" s="34"/>
      <c r="E587" s="34"/>
      <c r="F587" s="34"/>
      <c r="G587" s="103"/>
      <c r="H587" s="34"/>
      <c r="I587" s="34"/>
      <c r="J587" s="34"/>
      <c r="K587" s="34"/>
      <c r="L587" s="103"/>
      <c r="M587" s="2"/>
      <c r="N587" s="2"/>
      <c r="O587" s="105"/>
      <c r="P587" s="2"/>
      <c r="Q587" s="105"/>
      <c r="R587" s="2"/>
      <c r="S587" s="2"/>
      <c r="T587" s="2"/>
      <c r="U587" s="2"/>
      <c r="V587" s="2"/>
      <c r="W587" s="2"/>
      <c r="X587" s="2"/>
      <c r="Y587" s="2"/>
      <c r="Z587" s="2"/>
      <c r="AA587" s="2"/>
      <c r="AB587" s="2"/>
      <c r="AC587" s="2"/>
      <c r="AD587" s="2"/>
      <c r="AE587" s="2"/>
      <c r="AF587" s="2"/>
      <c r="AG587" s="2"/>
    </row>
    <row r="588" spans="1:33" ht="15.75" customHeight="1" x14ac:dyDescent="0.25">
      <c r="A588" s="2"/>
      <c r="B588" s="2"/>
      <c r="C588" s="34"/>
      <c r="D588" s="34"/>
      <c r="E588" s="34"/>
      <c r="F588" s="34"/>
      <c r="G588" s="103"/>
      <c r="H588" s="34"/>
      <c r="I588" s="34"/>
      <c r="J588" s="34"/>
      <c r="K588" s="34"/>
      <c r="L588" s="103"/>
      <c r="M588" s="2"/>
      <c r="N588" s="2"/>
      <c r="O588" s="105"/>
      <c r="P588" s="2"/>
      <c r="Q588" s="105"/>
      <c r="R588" s="2"/>
      <c r="S588" s="2"/>
      <c r="T588" s="2"/>
      <c r="U588" s="2"/>
      <c r="V588" s="2"/>
      <c r="W588" s="2"/>
      <c r="X588" s="2"/>
      <c r="Y588" s="2"/>
      <c r="Z588" s="2"/>
      <c r="AA588" s="2"/>
      <c r="AB588" s="2"/>
      <c r="AC588" s="2"/>
      <c r="AD588" s="2"/>
      <c r="AE588" s="2"/>
      <c r="AF588" s="2"/>
      <c r="AG588" s="2"/>
    </row>
    <row r="589" spans="1:33" ht="15.75" customHeight="1" x14ac:dyDescent="0.25">
      <c r="A589" s="2"/>
      <c r="B589" s="2"/>
      <c r="C589" s="34"/>
      <c r="D589" s="34"/>
      <c r="E589" s="34"/>
      <c r="F589" s="34"/>
      <c r="G589" s="103"/>
      <c r="H589" s="34"/>
      <c r="I589" s="34"/>
      <c r="J589" s="34"/>
      <c r="K589" s="34"/>
      <c r="L589" s="103"/>
      <c r="M589" s="2"/>
      <c r="N589" s="2"/>
      <c r="O589" s="105"/>
      <c r="P589" s="2"/>
      <c r="Q589" s="105"/>
      <c r="R589" s="2"/>
      <c r="S589" s="2"/>
      <c r="T589" s="2"/>
      <c r="U589" s="2"/>
      <c r="V589" s="2"/>
      <c r="W589" s="2"/>
      <c r="X589" s="2"/>
      <c r="Y589" s="2"/>
      <c r="Z589" s="2"/>
      <c r="AA589" s="2"/>
      <c r="AB589" s="2"/>
      <c r="AC589" s="2"/>
      <c r="AD589" s="2"/>
      <c r="AE589" s="2"/>
      <c r="AF589" s="2"/>
      <c r="AG589" s="2"/>
    </row>
    <row r="590" spans="1:33" ht="15.75" customHeight="1" x14ac:dyDescent="0.25">
      <c r="A590" s="2"/>
      <c r="B590" s="2"/>
      <c r="C590" s="34"/>
      <c r="D590" s="34"/>
      <c r="E590" s="34"/>
      <c r="F590" s="34"/>
      <c r="G590" s="103"/>
      <c r="H590" s="34"/>
      <c r="I590" s="34"/>
      <c r="J590" s="34"/>
      <c r="K590" s="34"/>
      <c r="L590" s="103"/>
      <c r="M590" s="2"/>
      <c r="N590" s="2"/>
      <c r="O590" s="105"/>
      <c r="P590" s="2"/>
      <c r="Q590" s="105"/>
      <c r="R590" s="2"/>
      <c r="S590" s="2"/>
      <c r="T590" s="2"/>
      <c r="U590" s="2"/>
      <c r="V590" s="2"/>
      <c r="W590" s="2"/>
      <c r="X590" s="2"/>
      <c r="Y590" s="2"/>
      <c r="Z590" s="2"/>
      <c r="AA590" s="2"/>
      <c r="AB590" s="2"/>
      <c r="AC590" s="2"/>
      <c r="AD590" s="2"/>
      <c r="AE590" s="2"/>
      <c r="AF590" s="2"/>
      <c r="AG590" s="2"/>
    </row>
    <row r="591" spans="1:33" ht="15.75" customHeight="1" x14ac:dyDescent="0.25">
      <c r="A591" s="2"/>
      <c r="B591" s="2"/>
      <c r="C591" s="34"/>
      <c r="D591" s="34"/>
      <c r="E591" s="34"/>
      <c r="F591" s="34"/>
      <c r="G591" s="103"/>
      <c r="H591" s="34"/>
      <c r="I591" s="34"/>
      <c r="J591" s="34"/>
      <c r="K591" s="34"/>
      <c r="L591" s="103"/>
      <c r="M591" s="2"/>
      <c r="N591" s="2"/>
      <c r="O591" s="105"/>
      <c r="P591" s="2"/>
      <c r="Q591" s="105"/>
      <c r="R591" s="2"/>
      <c r="S591" s="2"/>
      <c r="T591" s="2"/>
      <c r="U591" s="2"/>
      <c r="V591" s="2"/>
      <c r="W591" s="2"/>
      <c r="X591" s="2"/>
      <c r="Y591" s="2"/>
      <c r="Z591" s="2"/>
      <c r="AA591" s="2"/>
      <c r="AB591" s="2"/>
      <c r="AC591" s="2"/>
      <c r="AD591" s="2"/>
      <c r="AE591" s="2"/>
      <c r="AF591" s="2"/>
      <c r="AG591" s="2"/>
    </row>
    <row r="592" spans="1:33" ht="15.75" customHeight="1" x14ac:dyDescent="0.25">
      <c r="A592" s="2"/>
      <c r="B592" s="2"/>
      <c r="C592" s="34"/>
      <c r="D592" s="34"/>
      <c r="E592" s="34"/>
      <c r="F592" s="34"/>
      <c r="G592" s="103"/>
      <c r="H592" s="34"/>
      <c r="I592" s="34"/>
      <c r="J592" s="34"/>
      <c r="K592" s="34"/>
      <c r="L592" s="103"/>
      <c r="M592" s="2"/>
      <c r="N592" s="2"/>
      <c r="O592" s="105"/>
      <c r="P592" s="2"/>
      <c r="Q592" s="105"/>
      <c r="R592" s="2"/>
      <c r="S592" s="2"/>
      <c r="T592" s="2"/>
      <c r="U592" s="2"/>
      <c r="V592" s="2"/>
      <c r="W592" s="2"/>
      <c r="X592" s="2"/>
      <c r="Y592" s="2"/>
      <c r="Z592" s="2"/>
      <c r="AA592" s="2"/>
      <c r="AB592" s="2"/>
      <c r="AC592" s="2"/>
      <c r="AD592" s="2"/>
      <c r="AE592" s="2"/>
      <c r="AF592" s="2"/>
      <c r="AG592" s="2"/>
    </row>
    <row r="593" spans="1:33" ht="15.75" customHeight="1" x14ac:dyDescent="0.25">
      <c r="A593" s="2"/>
      <c r="B593" s="2"/>
      <c r="C593" s="34"/>
      <c r="D593" s="34"/>
      <c r="E593" s="34"/>
      <c r="F593" s="34"/>
      <c r="G593" s="103"/>
      <c r="H593" s="34"/>
      <c r="I593" s="34"/>
      <c r="J593" s="34"/>
      <c r="K593" s="34"/>
      <c r="L593" s="103"/>
      <c r="M593" s="2"/>
      <c r="N593" s="2"/>
      <c r="O593" s="105"/>
      <c r="P593" s="2"/>
      <c r="Q593" s="105"/>
      <c r="R593" s="2"/>
      <c r="S593" s="2"/>
      <c r="T593" s="2"/>
      <c r="U593" s="2"/>
      <c r="V593" s="2"/>
      <c r="W593" s="2"/>
      <c r="X593" s="2"/>
      <c r="Y593" s="2"/>
      <c r="Z593" s="2"/>
      <c r="AA593" s="2"/>
      <c r="AB593" s="2"/>
      <c r="AC593" s="2"/>
      <c r="AD593" s="2"/>
      <c r="AE593" s="2"/>
      <c r="AF593" s="2"/>
      <c r="AG593" s="2"/>
    </row>
    <row r="594" spans="1:33" ht="15.75" customHeight="1" x14ac:dyDescent="0.25">
      <c r="A594" s="2"/>
      <c r="B594" s="2"/>
      <c r="C594" s="34"/>
      <c r="D594" s="34"/>
      <c r="E594" s="34"/>
      <c r="F594" s="34"/>
      <c r="G594" s="103"/>
      <c r="H594" s="34"/>
      <c r="I594" s="34"/>
      <c r="J594" s="34"/>
      <c r="K594" s="34"/>
      <c r="L594" s="103"/>
      <c r="M594" s="2"/>
      <c r="N594" s="2"/>
      <c r="O594" s="105"/>
      <c r="P594" s="2"/>
      <c r="Q594" s="105"/>
      <c r="R594" s="2"/>
      <c r="S594" s="2"/>
      <c r="T594" s="2"/>
      <c r="U594" s="2"/>
      <c r="V594" s="2"/>
      <c r="W594" s="2"/>
      <c r="X594" s="2"/>
      <c r="Y594" s="2"/>
      <c r="Z594" s="2"/>
      <c r="AA594" s="2"/>
      <c r="AB594" s="2"/>
      <c r="AC594" s="2"/>
      <c r="AD594" s="2"/>
      <c r="AE594" s="2"/>
      <c r="AF594" s="2"/>
      <c r="AG594" s="2"/>
    </row>
    <row r="595" spans="1:33" ht="15.75" customHeight="1" x14ac:dyDescent="0.25">
      <c r="A595" s="2"/>
      <c r="B595" s="2"/>
      <c r="C595" s="34"/>
      <c r="D595" s="34"/>
      <c r="E595" s="34"/>
      <c r="F595" s="34"/>
      <c r="G595" s="103"/>
      <c r="H595" s="34"/>
      <c r="I595" s="34"/>
      <c r="J595" s="34"/>
      <c r="K595" s="34"/>
      <c r="L595" s="103"/>
      <c r="M595" s="2"/>
      <c r="N595" s="2"/>
      <c r="O595" s="105"/>
      <c r="P595" s="2"/>
      <c r="Q595" s="105"/>
      <c r="R595" s="2"/>
      <c r="S595" s="2"/>
      <c r="T595" s="2"/>
      <c r="U595" s="2"/>
      <c r="V595" s="2"/>
      <c r="W595" s="2"/>
      <c r="X595" s="2"/>
      <c r="Y595" s="2"/>
      <c r="Z595" s="2"/>
      <c r="AA595" s="2"/>
      <c r="AB595" s="2"/>
      <c r="AC595" s="2"/>
      <c r="AD595" s="2"/>
      <c r="AE595" s="2"/>
      <c r="AF595" s="2"/>
      <c r="AG595" s="2"/>
    </row>
    <row r="596" spans="1:33" ht="15.75" customHeight="1" x14ac:dyDescent="0.25">
      <c r="A596" s="2"/>
      <c r="B596" s="2"/>
      <c r="C596" s="34"/>
      <c r="D596" s="34"/>
      <c r="E596" s="34"/>
      <c r="F596" s="34"/>
      <c r="G596" s="103"/>
      <c r="H596" s="34"/>
      <c r="I596" s="34"/>
      <c r="J596" s="34"/>
      <c r="K596" s="34"/>
      <c r="L596" s="103"/>
      <c r="M596" s="2"/>
      <c r="N596" s="2"/>
      <c r="O596" s="105"/>
      <c r="P596" s="2"/>
      <c r="Q596" s="105"/>
      <c r="R596" s="2"/>
      <c r="S596" s="2"/>
      <c r="T596" s="2"/>
      <c r="U596" s="2"/>
      <c r="V596" s="2"/>
      <c r="W596" s="2"/>
      <c r="X596" s="2"/>
      <c r="Y596" s="2"/>
      <c r="Z596" s="2"/>
      <c r="AA596" s="2"/>
      <c r="AB596" s="2"/>
      <c r="AC596" s="2"/>
      <c r="AD596" s="2"/>
      <c r="AE596" s="2"/>
      <c r="AF596" s="2"/>
      <c r="AG596" s="2"/>
    </row>
    <row r="597" spans="1:33" ht="15.75" customHeight="1" x14ac:dyDescent="0.25">
      <c r="A597" s="2"/>
      <c r="B597" s="2"/>
      <c r="C597" s="34"/>
      <c r="D597" s="34"/>
      <c r="E597" s="34"/>
      <c r="F597" s="34"/>
      <c r="G597" s="103"/>
      <c r="H597" s="34"/>
      <c r="I597" s="34"/>
      <c r="J597" s="34"/>
      <c r="K597" s="34"/>
      <c r="L597" s="103"/>
      <c r="M597" s="2"/>
      <c r="N597" s="2"/>
      <c r="O597" s="105"/>
      <c r="P597" s="2"/>
      <c r="Q597" s="105"/>
      <c r="R597" s="2"/>
      <c r="S597" s="2"/>
      <c r="T597" s="2"/>
      <c r="U597" s="2"/>
      <c r="V597" s="2"/>
      <c r="W597" s="2"/>
      <c r="X597" s="2"/>
      <c r="Y597" s="2"/>
      <c r="Z597" s="2"/>
      <c r="AA597" s="2"/>
      <c r="AB597" s="2"/>
      <c r="AC597" s="2"/>
      <c r="AD597" s="2"/>
      <c r="AE597" s="2"/>
      <c r="AF597" s="2"/>
      <c r="AG597" s="2"/>
    </row>
    <row r="598" spans="1:33" ht="15.75" customHeight="1" x14ac:dyDescent="0.25">
      <c r="A598" s="2"/>
      <c r="B598" s="2"/>
      <c r="C598" s="34"/>
      <c r="D598" s="34"/>
      <c r="E598" s="34"/>
      <c r="F598" s="34"/>
      <c r="G598" s="103"/>
      <c r="H598" s="34"/>
      <c r="I598" s="34"/>
      <c r="J598" s="34"/>
      <c r="K598" s="34"/>
      <c r="L598" s="103"/>
      <c r="M598" s="2"/>
      <c r="N598" s="2"/>
      <c r="O598" s="105"/>
      <c r="P598" s="2"/>
      <c r="Q598" s="105"/>
      <c r="R598" s="2"/>
      <c r="S598" s="2"/>
      <c r="T598" s="2"/>
      <c r="U598" s="2"/>
      <c r="V598" s="2"/>
      <c r="W598" s="2"/>
      <c r="X598" s="2"/>
      <c r="Y598" s="2"/>
      <c r="Z598" s="2"/>
      <c r="AA598" s="2"/>
      <c r="AB598" s="2"/>
      <c r="AC598" s="2"/>
      <c r="AD598" s="2"/>
      <c r="AE598" s="2"/>
      <c r="AF598" s="2"/>
      <c r="AG598" s="2"/>
    </row>
    <row r="599" spans="1:33" ht="15.75" customHeight="1" x14ac:dyDescent="0.25">
      <c r="A599" s="2"/>
      <c r="B599" s="2"/>
      <c r="C599" s="34"/>
      <c r="D599" s="34"/>
      <c r="E599" s="34"/>
      <c r="F599" s="34"/>
      <c r="G599" s="103"/>
      <c r="H599" s="34"/>
      <c r="I599" s="34"/>
      <c r="J599" s="34"/>
      <c r="K599" s="34"/>
      <c r="L599" s="103"/>
      <c r="M599" s="2"/>
      <c r="N599" s="2"/>
      <c r="O599" s="105"/>
      <c r="P599" s="2"/>
      <c r="Q599" s="105"/>
      <c r="R599" s="2"/>
      <c r="S599" s="2"/>
      <c r="T599" s="2"/>
      <c r="U599" s="2"/>
      <c r="V599" s="2"/>
      <c r="W599" s="2"/>
      <c r="X599" s="2"/>
      <c r="Y599" s="2"/>
      <c r="Z599" s="2"/>
      <c r="AA599" s="2"/>
      <c r="AB599" s="2"/>
      <c r="AC599" s="2"/>
      <c r="AD599" s="2"/>
      <c r="AE599" s="2"/>
      <c r="AF599" s="2"/>
      <c r="AG599" s="2"/>
    </row>
    <row r="600" spans="1:33" ht="15.75" customHeight="1" x14ac:dyDescent="0.25">
      <c r="A600" s="2"/>
      <c r="B600" s="2"/>
      <c r="C600" s="34"/>
      <c r="D600" s="34"/>
      <c r="E600" s="34"/>
      <c r="F600" s="34"/>
      <c r="G600" s="103"/>
      <c r="H600" s="34"/>
      <c r="I600" s="34"/>
      <c r="J600" s="34"/>
      <c r="K600" s="34"/>
      <c r="L600" s="103"/>
      <c r="M600" s="2"/>
      <c r="N600" s="2"/>
      <c r="O600" s="105"/>
      <c r="P600" s="2"/>
      <c r="Q600" s="105"/>
      <c r="R600" s="2"/>
      <c r="S600" s="2"/>
      <c r="T600" s="2"/>
      <c r="U600" s="2"/>
      <c r="V600" s="2"/>
      <c r="W600" s="2"/>
      <c r="X600" s="2"/>
      <c r="Y600" s="2"/>
      <c r="Z600" s="2"/>
      <c r="AA600" s="2"/>
      <c r="AB600" s="2"/>
      <c r="AC600" s="2"/>
      <c r="AD600" s="2"/>
      <c r="AE600" s="2"/>
      <c r="AF600" s="2"/>
      <c r="AG600" s="2"/>
    </row>
    <row r="601" spans="1:33" ht="15.75" customHeight="1" x14ac:dyDescent="0.25">
      <c r="A601" s="2"/>
      <c r="B601" s="2"/>
      <c r="C601" s="34"/>
      <c r="D601" s="34"/>
      <c r="E601" s="34"/>
      <c r="F601" s="34"/>
      <c r="G601" s="103"/>
      <c r="H601" s="34"/>
      <c r="I601" s="34"/>
      <c r="J601" s="34"/>
      <c r="K601" s="34"/>
      <c r="L601" s="103"/>
      <c r="M601" s="2"/>
      <c r="N601" s="2"/>
      <c r="O601" s="105"/>
      <c r="P601" s="2"/>
      <c r="Q601" s="105"/>
      <c r="R601" s="2"/>
      <c r="S601" s="2"/>
      <c r="T601" s="2"/>
      <c r="U601" s="2"/>
      <c r="V601" s="2"/>
      <c r="W601" s="2"/>
      <c r="X601" s="2"/>
      <c r="Y601" s="2"/>
      <c r="Z601" s="2"/>
      <c r="AA601" s="2"/>
      <c r="AB601" s="2"/>
      <c r="AC601" s="2"/>
      <c r="AD601" s="2"/>
      <c r="AE601" s="2"/>
      <c r="AF601" s="2"/>
      <c r="AG601" s="2"/>
    </row>
    <row r="602" spans="1:33" ht="15.75" customHeight="1" x14ac:dyDescent="0.25">
      <c r="A602" s="2"/>
      <c r="B602" s="2"/>
      <c r="C602" s="34"/>
      <c r="D602" s="34"/>
      <c r="E602" s="34"/>
      <c r="F602" s="34"/>
      <c r="G602" s="103"/>
      <c r="H602" s="34"/>
      <c r="I602" s="34"/>
      <c r="J602" s="34"/>
      <c r="K602" s="34"/>
      <c r="L602" s="103"/>
      <c r="M602" s="2"/>
      <c r="N602" s="2"/>
      <c r="O602" s="105"/>
      <c r="P602" s="2"/>
      <c r="Q602" s="105"/>
      <c r="R602" s="2"/>
      <c r="S602" s="2"/>
      <c r="T602" s="2"/>
      <c r="U602" s="2"/>
      <c r="V602" s="2"/>
      <c r="W602" s="2"/>
      <c r="X602" s="2"/>
      <c r="Y602" s="2"/>
      <c r="Z602" s="2"/>
      <c r="AA602" s="2"/>
      <c r="AB602" s="2"/>
      <c r="AC602" s="2"/>
      <c r="AD602" s="2"/>
      <c r="AE602" s="2"/>
      <c r="AF602" s="2"/>
      <c r="AG602" s="2"/>
    </row>
    <row r="603" spans="1:33" ht="15.75" customHeight="1" x14ac:dyDescent="0.25">
      <c r="A603" s="2"/>
      <c r="B603" s="2"/>
      <c r="C603" s="34"/>
      <c r="D603" s="34"/>
      <c r="E603" s="34"/>
      <c r="F603" s="34"/>
      <c r="G603" s="103"/>
      <c r="H603" s="34"/>
      <c r="I603" s="34"/>
      <c r="J603" s="34"/>
      <c r="K603" s="34"/>
      <c r="L603" s="103"/>
      <c r="M603" s="2"/>
      <c r="N603" s="2"/>
      <c r="O603" s="105"/>
      <c r="P603" s="2"/>
      <c r="Q603" s="105"/>
      <c r="R603" s="2"/>
      <c r="S603" s="2"/>
      <c r="T603" s="2"/>
      <c r="U603" s="2"/>
      <c r="V603" s="2"/>
      <c r="W603" s="2"/>
      <c r="X603" s="2"/>
      <c r="Y603" s="2"/>
      <c r="Z603" s="2"/>
      <c r="AA603" s="2"/>
      <c r="AB603" s="2"/>
      <c r="AC603" s="2"/>
      <c r="AD603" s="2"/>
      <c r="AE603" s="2"/>
      <c r="AF603" s="2"/>
      <c r="AG603" s="2"/>
    </row>
    <row r="604" spans="1:33" ht="15.75" customHeight="1" x14ac:dyDescent="0.25">
      <c r="A604" s="2"/>
      <c r="B604" s="2"/>
      <c r="C604" s="34"/>
      <c r="D604" s="34"/>
      <c r="E604" s="34"/>
      <c r="F604" s="34"/>
      <c r="G604" s="103"/>
      <c r="H604" s="34"/>
      <c r="I604" s="34"/>
      <c r="J604" s="34"/>
      <c r="K604" s="34"/>
      <c r="L604" s="103"/>
      <c r="M604" s="2"/>
      <c r="N604" s="2"/>
      <c r="O604" s="105"/>
      <c r="P604" s="2"/>
      <c r="Q604" s="105"/>
      <c r="R604" s="2"/>
      <c r="S604" s="2"/>
      <c r="T604" s="2"/>
      <c r="U604" s="2"/>
      <c r="V604" s="2"/>
      <c r="W604" s="2"/>
      <c r="X604" s="2"/>
      <c r="Y604" s="2"/>
      <c r="Z604" s="2"/>
      <c r="AA604" s="2"/>
      <c r="AB604" s="2"/>
      <c r="AC604" s="2"/>
      <c r="AD604" s="2"/>
      <c r="AE604" s="2"/>
      <c r="AF604" s="2"/>
      <c r="AG604" s="2"/>
    </row>
    <row r="605" spans="1:33" ht="15.75" customHeight="1" x14ac:dyDescent="0.25">
      <c r="A605" s="2"/>
      <c r="B605" s="2"/>
      <c r="C605" s="34"/>
      <c r="D605" s="34"/>
      <c r="E605" s="34"/>
      <c r="F605" s="34"/>
      <c r="G605" s="103"/>
      <c r="H605" s="34"/>
      <c r="I605" s="34"/>
      <c r="J605" s="34"/>
      <c r="K605" s="34"/>
      <c r="L605" s="103"/>
      <c r="M605" s="2"/>
      <c r="N605" s="2"/>
      <c r="O605" s="105"/>
      <c r="P605" s="2"/>
      <c r="Q605" s="105"/>
      <c r="R605" s="2"/>
      <c r="S605" s="2"/>
      <c r="T605" s="2"/>
      <c r="U605" s="2"/>
      <c r="V605" s="2"/>
      <c r="W605" s="2"/>
      <c r="X605" s="2"/>
      <c r="Y605" s="2"/>
      <c r="Z605" s="2"/>
      <c r="AA605" s="2"/>
      <c r="AB605" s="2"/>
      <c r="AC605" s="2"/>
      <c r="AD605" s="2"/>
      <c r="AE605" s="2"/>
      <c r="AF605" s="2"/>
      <c r="AG605" s="2"/>
    </row>
    <row r="606" spans="1:33" ht="15.75" customHeight="1" x14ac:dyDescent="0.25">
      <c r="A606" s="2"/>
      <c r="B606" s="2"/>
      <c r="C606" s="34"/>
      <c r="D606" s="34"/>
      <c r="E606" s="34"/>
      <c r="F606" s="34"/>
      <c r="G606" s="103"/>
      <c r="H606" s="34"/>
      <c r="I606" s="34"/>
      <c r="J606" s="34"/>
      <c r="K606" s="34"/>
      <c r="L606" s="103"/>
      <c r="M606" s="2"/>
      <c r="N606" s="2"/>
      <c r="O606" s="105"/>
      <c r="P606" s="2"/>
      <c r="Q606" s="105"/>
      <c r="R606" s="2"/>
      <c r="S606" s="2"/>
      <c r="T606" s="2"/>
      <c r="U606" s="2"/>
      <c r="V606" s="2"/>
      <c r="W606" s="2"/>
      <c r="X606" s="2"/>
      <c r="Y606" s="2"/>
      <c r="Z606" s="2"/>
      <c r="AA606" s="2"/>
      <c r="AB606" s="2"/>
      <c r="AC606" s="2"/>
      <c r="AD606" s="2"/>
      <c r="AE606" s="2"/>
      <c r="AF606" s="2"/>
      <c r="AG606" s="2"/>
    </row>
    <row r="607" spans="1:33" ht="15.75" customHeight="1" x14ac:dyDescent="0.25">
      <c r="A607" s="2"/>
      <c r="B607" s="2"/>
      <c r="C607" s="34"/>
      <c r="D607" s="34"/>
      <c r="E607" s="34"/>
      <c r="F607" s="34"/>
      <c r="G607" s="103"/>
      <c r="H607" s="34"/>
      <c r="I607" s="34"/>
      <c r="J607" s="34"/>
      <c r="K607" s="34"/>
      <c r="L607" s="103"/>
      <c r="M607" s="2"/>
      <c r="N607" s="2"/>
      <c r="O607" s="105"/>
      <c r="P607" s="2"/>
      <c r="Q607" s="105"/>
      <c r="R607" s="2"/>
      <c r="S607" s="2"/>
      <c r="T607" s="2"/>
      <c r="U607" s="2"/>
      <c r="V607" s="2"/>
      <c r="W607" s="2"/>
      <c r="X607" s="2"/>
      <c r="Y607" s="2"/>
      <c r="Z607" s="2"/>
      <c r="AA607" s="2"/>
      <c r="AB607" s="2"/>
      <c r="AC607" s="2"/>
      <c r="AD607" s="2"/>
      <c r="AE607" s="2"/>
      <c r="AF607" s="2"/>
      <c r="AG607" s="2"/>
    </row>
    <row r="608" spans="1:33" ht="15.75" customHeight="1" x14ac:dyDescent="0.25">
      <c r="A608" s="2"/>
      <c r="B608" s="2"/>
      <c r="C608" s="34"/>
      <c r="D608" s="34"/>
      <c r="E608" s="34"/>
      <c r="F608" s="34"/>
      <c r="G608" s="103"/>
      <c r="H608" s="34"/>
      <c r="I608" s="34"/>
      <c r="J608" s="34"/>
      <c r="K608" s="34"/>
      <c r="L608" s="103"/>
      <c r="M608" s="2"/>
      <c r="N608" s="2"/>
      <c r="O608" s="105"/>
      <c r="P608" s="2"/>
      <c r="Q608" s="105"/>
      <c r="R608" s="2"/>
      <c r="S608" s="2"/>
      <c r="T608" s="2"/>
      <c r="U608" s="2"/>
      <c r="V608" s="2"/>
      <c r="W608" s="2"/>
      <c r="X608" s="2"/>
      <c r="Y608" s="2"/>
      <c r="Z608" s="2"/>
      <c r="AA608" s="2"/>
      <c r="AB608" s="2"/>
      <c r="AC608" s="2"/>
      <c r="AD608" s="2"/>
      <c r="AE608" s="2"/>
      <c r="AF608" s="2"/>
      <c r="AG608" s="2"/>
    </row>
    <row r="609" spans="1:33" ht="15.75" customHeight="1" x14ac:dyDescent="0.25">
      <c r="A609" s="2"/>
      <c r="B609" s="2"/>
      <c r="C609" s="34"/>
      <c r="D609" s="34"/>
      <c r="E609" s="34"/>
      <c r="F609" s="34"/>
      <c r="G609" s="103"/>
      <c r="H609" s="34"/>
      <c r="I609" s="34"/>
      <c r="J609" s="34"/>
      <c r="K609" s="34"/>
      <c r="L609" s="103"/>
      <c r="M609" s="2"/>
      <c r="N609" s="2"/>
      <c r="O609" s="105"/>
      <c r="P609" s="2"/>
      <c r="Q609" s="105"/>
      <c r="R609" s="2"/>
      <c r="S609" s="2"/>
      <c r="T609" s="2"/>
      <c r="U609" s="2"/>
      <c r="V609" s="2"/>
      <c r="W609" s="2"/>
      <c r="X609" s="2"/>
      <c r="Y609" s="2"/>
      <c r="Z609" s="2"/>
      <c r="AA609" s="2"/>
      <c r="AB609" s="2"/>
      <c r="AC609" s="2"/>
      <c r="AD609" s="2"/>
      <c r="AE609" s="2"/>
      <c r="AF609" s="2"/>
      <c r="AG609" s="2"/>
    </row>
    <row r="610" spans="1:33" ht="15.75" customHeight="1" x14ac:dyDescent="0.25">
      <c r="A610" s="2"/>
      <c r="B610" s="2"/>
      <c r="C610" s="34"/>
      <c r="D610" s="34"/>
      <c r="E610" s="34"/>
      <c r="F610" s="34"/>
      <c r="G610" s="103"/>
      <c r="H610" s="34"/>
      <c r="I610" s="34"/>
      <c r="J610" s="34"/>
      <c r="K610" s="34"/>
      <c r="L610" s="103"/>
      <c r="M610" s="2"/>
      <c r="N610" s="2"/>
      <c r="O610" s="105"/>
      <c r="P610" s="2"/>
      <c r="Q610" s="105"/>
      <c r="R610" s="2"/>
      <c r="S610" s="2"/>
      <c r="T610" s="2"/>
      <c r="U610" s="2"/>
      <c r="V610" s="2"/>
      <c r="W610" s="2"/>
      <c r="X610" s="2"/>
      <c r="Y610" s="2"/>
      <c r="Z610" s="2"/>
      <c r="AA610" s="2"/>
      <c r="AB610" s="2"/>
      <c r="AC610" s="2"/>
      <c r="AD610" s="2"/>
      <c r="AE610" s="2"/>
      <c r="AF610" s="2"/>
      <c r="AG610" s="2"/>
    </row>
    <row r="611" spans="1:33" ht="15.75" customHeight="1" x14ac:dyDescent="0.25">
      <c r="A611" s="2"/>
      <c r="B611" s="2"/>
      <c r="C611" s="34"/>
      <c r="D611" s="34"/>
      <c r="E611" s="34"/>
      <c r="F611" s="34"/>
      <c r="G611" s="103"/>
      <c r="H611" s="34"/>
      <c r="I611" s="34"/>
      <c r="J611" s="34"/>
      <c r="K611" s="34"/>
      <c r="L611" s="103"/>
      <c r="M611" s="2"/>
      <c r="N611" s="2"/>
      <c r="O611" s="105"/>
      <c r="P611" s="2"/>
      <c r="Q611" s="105"/>
      <c r="R611" s="2"/>
      <c r="S611" s="2"/>
      <c r="T611" s="2"/>
      <c r="U611" s="2"/>
      <c r="V611" s="2"/>
      <c r="W611" s="2"/>
      <c r="X611" s="2"/>
      <c r="Y611" s="2"/>
      <c r="Z611" s="2"/>
      <c r="AA611" s="2"/>
      <c r="AB611" s="2"/>
      <c r="AC611" s="2"/>
      <c r="AD611" s="2"/>
      <c r="AE611" s="2"/>
      <c r="AF611" s="2"/>
      <c r="AG611" s="2"/>
    </row>
    <row r="612" spans="1:33" ht="15.75" customHeight="1" x14ac:dyDescent="0.25">
      <c r="A612" s="2"/>
      <c r="B612" s="2"/>
      <c r="C612" s="34"/>
      <c r="D612" s="34"/>
      <c r="E612" s="34"/>
      <c r="F612" s="34"/>
      <c r="G612" s="103"/>
      <c r="H612" s="34"/>
      <c r="I612" s="34"/>
      <c r="J612" s="34"/>
      <c r="K612" s="34"/>
      <c r="L612" s="103"/>
      <c r="M612" s="2"/>
      <c r="N612" s="2"/>
      <c r="O612" s="105"/>
      <c r="P612" s="2"/>
      <c r="Q612" s="105"/>
      <c r="R612" s="2"/>
      <c r="S612" s="2"/>
      <c r="T612" s="2"/>
      <c r="U612" s="2"/>
      <c r="V612" s="2"/>
      <c r="W612" s="2"/>
      <c r="X612" s="2"/>
      <c r="Y612" s="2"/>
      <c r="Z612" s="2"/>
      <c r="AA612" s="2"/>
      <c r="AB612" s="2"/>
      <c r="AC612" s="2"/>
      <c r="AD612" s="2"/>
      <c r="AE612" s="2"/>
      <c r="AF612" s="2"/>
      <c r="AG612" s="2"/>
    </row>
    <row r="613" spans="1:33" ht="15.75" customHeight="1" x14ac:dyDescent="0.25">
      <c r="A613" s="2"/>
      <c r="B613" s="2"/>
      <c r="C613" s="34"/>
      <c r="D613" s="34"/>
      <c r="E613" s="34"/>
      <c r="F613" s="34"/>
      <c r="G613" s="103"/>
      <c r="H613" s="34"/>
      <c r="I613" s="34"/>
      <c r="J613" s="34"/>
      <c r="K613" s="34"/>
      <c r="L613" s="103"/>
      <c r="M613" s="2"/>
      <c r="N613" s="2"/>
      <c r="O613" s="105"/>
      <c r="P613" s="2"/>
      <c r="Q613" s="105"/>
      <c r="R613" s="2"/>
      <c r="S613" s="2"/>
      <c r="T613" s="2"/>
      <c r="U613" s="2"/>
      <c r="V613" s="2"/>
      <c r="W613" s="2"/>
      <c r="X613" s="2"/>
      <c r="Y613" s="2"/>
      <c r="Z613" s="2"/>
      <c r="AA613" s="2"/>
      <c r="AB613" s="2"/>
      <c r="AC613" s="2"/>
      <c r="AD613" s="2"/>
      <c r="AE613" s="2"/>
      <c r="AF613" s="2"/>
      <c r="AG613" s="2"/>
    </row>
    <row r="614" spans="1:33" ht="15.75" customHeight="1" x14ac:dyDescent="0.25">
      <c r="A614" s="2"/>
      <c r="B614" s="2"/>
      <c r="C614" s="34"/>
      <c r="D614" s="34"/>
      <c r="E614" s="34"/>
      <c r="F614" s="34"/>
      <c r="G614" s="103"/>
      <c r="H614" s="34"/>
      <c r="I614" s="34"/>
      <c r="J614" s="34"/>
      <c r="K614" s="34"/>
      <c r="L614" s="103"/>
      <c r="M614" s="2"/>
      <c r="N614" s="2"/>
      <c r="O614" s="105"/>
      <c r="P614" s="2"/>
      <c r="Q614" s="105"/>
      <c r="R614" s="2"/>
      <c r="S614" s="2"/>
      <c r="T614" s="2"/>
      <c r="U614" s="2"/>
      <c r="V614" s="2"/>
      <c r="W614" s="2"/>
      <c r="X614" s="2"/>
      <c r="Y614" s="2"/>
      <c r="Z614" s="2"/>
      <c r="AA614" s="2"/>
      <c r="AB614" s="2"/>
      <c r="AC614" s="2"/>
      <c r="AD614" s="2"/>
      <c r="AE614" s="2"/>
      <c r="AF614" s="2"/>
      <c r="AG614" s="2"/>
    </row>
    <row r="615" spans="1:33" ht="15.75" customHeight="1" x14ac:dyDescent="0.25">
      <c r="A615" s="2"/>
      <c r="B615" s="2"/>
      <c r="C615" s="34"/>
      <c r="D615" s="34"/>
      <c r="E615" s="34"/>
      <c r="F615" s="34"/>
      <c r="G615" s="103"/>
      <c r="H615" s="34"/>
      <c r="I615" s="34"/>
      <c r="J615" s="34"/>
      <c r="K615" s="34"/>
      <c r="L615" s="103"/>
      <c r="M615" s="2"/>
      <c r="N615" s="2"/>
      <c r="O615" s="105"/>
      <c r="P615" s="2"/>
      <c r="Q615" s="105"/>
      <c r="R615" s="2"/>
      <c r="S615" s="2"/>
      <c r="T615" s="2"/>
      <c r="U615" s="2"/>
      <c r="V615" s="2"/>
      <c r="W615" s="2"/>
      <c r="X615" s="2"/>
      <c r="Y615" s="2"/>
      <c r="Z615" s="2"/>
      <c r="AA615" s="2"/>
      <c r="AB615" s="2"/>
      <c r="AC615" s="2"/>
      <c r="AD615" s="2"/>
      <c r="AE615" s="2"/>
      <c r="AF615" s="2"/>
      <c r="AG615" s="2"/>
    </row>
    <row r="616" spans="1:33" ht="15.75" customHeight="1" x14ac:dyDescent="0.25">
      <c r="A616" s="2"/>
      <c r="B616" s="2"/>
      <c r="C616" s="34"/>
      <c r="D616" s="34"/>
      <c r="E616" s="34"/>
      <c r="F616" s="34"/>
      <c r="G616" s="103"/>
      <c r="H616" s="34"/>
      <c r="I616" s="34"/>
      <c r="J616" s="34"/>
      <c r="K616" s="34"/>
      <c r="L616" s="103"/>
      <c r="M616" s="2"/>
      <c r="N616" s="2"/>
      <c r="O616" s="105"/>
      <c r="P616" s="2"/>
      <c r="Q616" s="105"/>
      <c r="R616" s="2"/>
      <c r="S616" s="2"/>
      <c r="T616" s="2"/>
      <c r="U616" s="2"/>
      <c r="V616" s="2"/>
      <c r="W616" s="2"/>
      <c r="X616" s="2"/>
      <c r="Y616" s="2"/>
      <c r="Z616" s="2"/>
      <c r="AA616" s="2"/>
      <c r="AB616" s="2"/>
      <c r="AC616" s="2"/>
      <c r="AD616" s="2"/>
      <c r="AE616" s="2"/>
      <c r="AF616" s="2"/>
      <c r="AG616" s="2"/>
    </row>
    <row r="617" spans="1:33" ht="15.75" customHeight="1" x14ac:dyDescent="0.25">
      <c r="A617" s="2"/>
      <c r="B617" s="2"/>
      <c r="C617" s="34"/>
      <c r="D617" s="34"/>
      <c r="E617" s="34"/>
      <c r="F617" s="34"/>
      <c r="G617" s="103"/>
      <c r="H617" s="34"/>
      <c r="I617" s="34"/>
      <c r="J617" s="34"/>
      <c r="K617" s="34"/>
      <c r="L617" s="103"/>
      <c r="M617" s="2"/>
      <c r="N617" s="2"/>
      <c r="O617" s="105"/>
      <c r="P617" s="2"/>
      <c r="Q617" s="105"/>
      <c r="R617" s="2"/>
      <c r="S617" s="2"/>
      <c r="T617" s="2"/>
      <c r="U617" s="2"/>
      <c r="V617" s="2"/>
      <c r="W617" s="2"/>
      <c r="X617" s="2"/>
      <c r="Y617" s="2"/>
      <c r="Z617" s="2"/>
      <c r="AA617" s="2"/>
      <c r="AB617" s="2"/>
      <c r="AC617" s="2"/>
      <c r="AD617" s="2"/>
      <c r="AE617" s="2"/>
      <c r="AF617" s="2"/>
      <c r="AG617" s="2"/>
    </row>
    <row r="618" spans="1:33" ht="15.75" customHeight="1" x14ac:dyDescent="0.25">
      <c r="A618" s="2"/>
      <c r="B618" s="2"/>
      <c r="C618" s="34"/>
      <c r="D618" s="34"/>
      <c r="E618" s="34"/>
      <c r="F618" s="34"/>
      <c r="G618" s="103"/>
      <c r="H618" s="34"/>
      <c r="I618" s="34"/>
      <c r="J618" s="34"/>
      <c r="K618" s="34"/>
      <c r="L618" s="103"/>
      <c r="M618" s="2"/>
      <c r="N618" s="2"/>
      <c r="O618" s="105"/>
      <c r="P618" s="2"/>
      <c r="Q618" s="105"/>
      <c r="R618" s="2"/>
      <c r="S618" s="2"/>
      <c r="T618" s="2"/>
      <c r="U618" s="2"/>
      <c r="V618" s="2"/>
      <c r="W618" s="2"/>
      <c r="X618" s="2"/>
      <c r="Y618" s="2"/>
      <c r="Z618" s="2"/>
      <c r="AA618" s="2"/>
      <c r="AB618" s="2"/>
      <c r="AC618" s="2"/>
      <c r="AD618" s="2"/>
      <c r="AE618" s="2"/>
      <c r="AF618" s="2"/>
      <c r="AG618" s="2"/>
    </row>
    <row r="619" spans="1:33" ht="15.75" customHeight="1" x14ac:dyDescent="0.25">
      <c r="A619" s="2"/>
      <c r="B619" s="2"/>
      <c r="C619" s="34"/>
      <c r="D619" s="34"/>
      <c r="E619" s="34"/>
      <c r="F619" s="34"/>
      <c r="G619" s="103"/>
      <c r="H619" s="34"/>
      <c r="I619" s="34"/>
      <c r="J619" s="34"/>
      <c r="K619" s="34"/>
      <c r="L619" s="103"/>
      <c r="M619" s="2"/>
      <c r="N619" s="2"/>
      <c r="O619" s="105"/>
      <c r="P619" s="2"/>
      <c r="Q619" s="105"/>
      <c r="R619" s="2"/>
      <c r="S619" s="2"/>
      <c r="T619" s="2"/>
      <c r="U619" s="2"/>
      <c r="V619" s="2"/>
      <c r="W619" s="2"/>
      <c r="X619" s="2"/>
      <c r="Y619" s="2"/>
      <c r="Z619" s="2"/>
      <c r="AA619" s="2"/>
      <c r="AB619" s="2"/>
      <c r="AC619" s="2"/>
      <c r="AD619" s="2"/>
      <c r="AE619" s="2"/>
      <c r="AF619" s="2"/>
      <c r="AG619" s="2"/>
    </row>
    <row r="620" spans="1:33" ht="15.75" customHeight="1" x14ac:dyDescent="0.25">
      <c r="A620" s="2"/>
      <c r="B620" s="2"/>
      <c r="C620" s="34"/>
      <c r="D620" s="34"/>
      <c r="E620" s="34"/>
      <c r="F620" s="34"/>
      <c r="G620" s="103"/>
      <c r="H620" s="34"/>
      <c r="I620" s="34"/>
      <c r="J620" s="34"/>
      <c r="K620" s="34"/>
      <c r="L620" s="103"/>
      <c r="M620" s="2"/>
      <c r="N620" s="2"/>
      <c r="O620" s="105"/>
      <c r="P620" s="2"/>
      <c r="Q620" s="105"/>
      <c r="R620" s="2"/>
      <c r="S620" s="2"/>
      <c r="T620" s="2"/>
      <c r="U620" s="2"/>
      <c r="V620" s="2"/>
      <c r="W620" s="2"/>
      <c r="X620" s="2"/>
      <c r="Y620" s="2"/>
      <c r="Z620" s="2"/>
      <c r="AA620" s="2"/>
      <c r="AB620" s="2"/>
      <c r="AC620" s="2"/>
      <c r="AD620" s="2"/>
      <c r="AE620" s="2"/>
      <c r="AF620" s="2"/>
      <c r="AG620" s="2"/>
    </row>
    <row r="621" spans="1:33" ht="15.75" customHeight="1" x14ac:dyDescent="0.25">
      <c r="A621" s="2"/>
      <c r="B621" s="2"/>
      <c r="C621" s="34"/>
      <c r="D621" s="34"/>
      <c r="E621" s="34"/>
      <c r="F621" s="34"/>
      <c r="G621" s="103"/>
      <c r="H621" s="34"/>
      <c r="I621" s="34"/>
      <c r="J621" s="34"/>
      <c r="K621" s="34"/>
      <c r="L621" s="103"/>
      <c r="M621" s="2"/>
      <c r="N621" s="2"/>
      <c r="O621" s="105"/>
      <c r="P621" s="2"/>
      <c r="Q621" s="105"/>
      <c r="R621" s="2"/>
      <c r="S621" s="2"/>
      <c r="T621" s="2"/>
      <c r="U621" s="2"/>
      <c r="V621" s="2"/>
      <c r="W621" s="2"/>
      <c r="X621" s="2"/>
      <c r="Y621" s="2"/>
      <c r="Z621" s="2"/>
      <c r="AA621" s="2"/>
      <c r="AB621" s="2"/>
      <c r="AC621" s="2"/>
      <c r="AD621" s="2"/>
      <c r="AE621" s="2"/>
      <c r="AF621" s="2"/>
      <c r="AG621" s="2"/>
    </row>
    <row r="622" spans="1:33" ht="15.75" customHeight="1" x14ac:dyDescent="0.25">
      <c r="A622" s="2"/>
      <c r="B622" s="2"/>
      <c r="C622" s="34"/>
      <c r="D622" s="34"/>
      <c r="E622" s="34"/>
      <c r="F622" s="34"/>
      <c r="G622" s="103"/>
      <c r="H622" s="34"/>
      <c r="I622" s="34"/>
      <c r="J622" s="34"/>
      <c r="K622" s="34"/>
      <c r="L622" s="103"/>
      <c r="M622" s="2"/>
      <c r="N622" s="2"/>
      <c r="O622" s="105"/>
      <c r="P622" s="2"/>
      <c r="Q622" s="105"/>
      <c r="R622" s="2"/>
      <c r="S622" s="2"/>
      <c r="T622" s="2"/>
      <c r="U622" s="2"/>
      <c r="V622" s="2"/>
      <c r="W622" s="2"/>
      <c r="X622" s="2"/>
      <c r="Y622" s="2"/>
      <c r="Z622" s="2"/>
      <c r="AA622" s="2"/>
      <c r="AB622" s="2"/>
      <c r="AC622" s="2"/>
      <c r="AD622" s="2"/>
      <c r="AE622" s="2"/>
      <c r="AF622" s="2"/>
      <c r="AG622" s="2"/>
    </row>
    <row r="623" spans="1:33" ht="15.75" customHeight="1" x14ac:dyDescent="0.25">
      <c r="A623" s="2"/>
      <c r="B623" s="2"/>
      <c r="C623" s="34"/>
      <c r="D623" s="34"/>
      <c r="E623" s="34"/>
      <c r="F623" s="34"/>
      <c r="G623" s="103"/>
      <c r="H623" s="34"/>
      <c r="I623" s="34"/>
      <c r="J623" s="34"/>
      <c r="K623" s="34"/>
      <c r="L623" s="103"/>
      <c r="M623" s="2"/>
      <c r="N623" s="2"/>
      <c r="O623" s="105"/>
      <c r="P623" s="2"/>
      <c r="Q623" s="105"/>
      <c r="R623" s="2"/>
      <c r="S623" s="2"/>
      <c r="T623" s="2"/>
      <c r="U623" s="2"/>
      <c r="V623" s="2"/>
      <c r="W623" s="2"/>
      <c r="X623" s="2"/>
      <c r="Y623" s="2"/>
      <c r="Z623" s="2"/>
      <c r="AA623" s="2"/>
      <c r="AB623" s="2"/>
      <c r="AC623" s="2"/>
      <c r="AD623" s="2"/>
      <c r="AE623" s="2"/>
      <c r="AF623" s="2"/>
      <c r="AG623" s="2"/>
    </row>
    <row r="624" spans="1:33" ht="15.75" customHeight="1" x14ac:dyDescent="0.25">
      <c r="A624" s="2"/>
      <c r="B624" s="2"/>
      <c r="C624" s="34"/>
      <c r="D624" s="34"/>
      <c r="E624" s="34"/>
      <c r="F624" s="34"/>
      <c r="G624" s="103"/>
      <c r="H624" s="34"/>
      <c r="I624" s="34"/>
      <c r="J624" s="34"/>
      <c r="K624" s="34"/>
      <c r="L624" s="103"/>
      <c r="M624" s="2"/>
      <c r="N624" s="2"/>
      <c r="O624" s="105"/>
      <c r="P624" s="2"/>
      <c r="Q624" s="105"/>
      <c r="R624" s="2"/>
      <c r="S624" s="2"/>
      <c r="T624" s="2"/>
      <c r="U624" s="2"/>
      <c r="V624" s="2"/>
      <c r="W624" s="2"/>
      <c r="X624" s="2"/>
      <c r="Y624" s="2"/>
      <c r="Z624" s="2"/>
      <c r="AA624" s="2"/>
      <c r="AB624" s="2"/>
      <c r="AC624" s="2"/>
      <c r="AD624" s="2"/>
      <c r="AE624" s="2"/>
      <c r="AF624" s="2"/>
      <c r="AG624" s="2"/>
    </row>
    <row r="625" spans="1:33" ht="15.75" customHeight="1" x14ac:dyDescent="0.25">
      <c r="A625" s="2"/>
      <c r="B625" s="2"/>
      <c r="C625" s="34"/>
      <c r="D625" s="34"/>
      <c r="E625" s="34"/>
      <c r="F625" s="34"/>
      <c r="G625" s="103"/>
      <c r="H625" s="34"/>
      <c r="I625" s="34"/>
      <c r="J625" s="34"/>
      <c r="K625" s="34"/>
      <c r="L625" s="103"/>
      <c r="M625" s="2"/>
      <c r="N625" s="2"/>
      <c r="O625" s="105"/>
      <c r="P625" s="2"/>
      <c r="Q625" s="105"/>
      <c r="R625" s="2"/>
      <c r="S625" s="2"/>
      <c r="T625" s="2"/>
      <c r="U625" s="2"/>
      <c r="V625" s="2"/>
      <c r="W625" s="2"/>
      <c r="X625" s="2"/>
      <c r="Y625" s="2"/>
      <c r="Z625" s="2"/>
      <c r="AA625" s="2"/>
      <c r="AB625" s="2"/>
      <c r="AC625" s="2"/>
      <c r="AD625" s="2"/>
      <c r="AE625" s="2"/>
      <c r="AF625" s="2"/>
      <c r="AG625" s="2"/>
    </row>
    <row r="626" spans="1:33" ht="15.75" customHeight="1" x14ac:dyDescent="0.25">
      <c r="A626" s="2"/>
      <c r="B626" s="2"/>
      <c r="C626" s="34"/>
      <c r="D626" s="34"/>
      <c r="E626" s="34"/>
      <c r="F626" s="34"/>
      <c r="G626" s="103"/>
      <c r="H626" s="34"/>
      <c r="I626" s="34"/>
      <c r="J626" s="34"/>
      <c r="K626" s="34"/>
      <c r="L626" s="103"/>
      <c r="M626" s="2"/>
      <c r="N626" s="2"/>
      <c r="O626" s="105"/>
      <c r="P626" s="2"/>
      <c r="Q626" s="105"/>
      <c r="R626" s="2"/>
      <c r="S626" s="2"/>
      <c r="T626" s="2"/>
      <c r="U626" s="2"/>
      <c r="V626" s="2"/>
      <c r="W626" s="2"/>
      <c r="X626" s="2"/>
      <c r="Y626" s="2"/>
      <c r="Z626" s="2"/>
      <c r="AA626" s="2"/>
      <c r="AB626" s="2"/>
      <c r="AC626" s="2"/>
      <c r="AD626" s="2"/>
      <c r="AE626" s="2"/>
      <c r="AF626" s="2"/>
      <c r="AG626" s="2"/>
    </row>
    <row r="627" spans="1:33" ht="15.75" customHeight="1" x14ac:dyDescent="0.25">
      <c r="A627" s="2"/>
      <c r="B627" s="2"/>
      <c r="C627" s="34"/>
      <c r="D627" s="34"/>
      <c r="E627" s="34"/>
      <c r="F627" s="34"/>
      <c r="G627" s="103"/>
      <c r="H627" s="34"/>
      <c r="I627" s="34"/>
      <c r="J627" s="34"/>
      <c r="K627" s="34"/>
      <c r="L627" s="103"/>
      <c r="M627" s="2"/>
      <c r="N627" s="2"/>
      <c r="O627" s="105"/>
      <c r="P627" s="2"/>
      <c r="Q627" s="105"/>
      <c r="R627" s="2"/>
      <c r="S627" s="2"/>
      <c r="T627" s="2"/>
      <c r="U627" s="2"/>
      <c r="V627" s="2"/>
      <c r="W627" s="2"/>
      <c r="X627" s="2"/>
      <c r="Y627" s="2"/>
      <c r="Z627" s="2"/>
      <c r="AA627" s="2"/>
      <c r="AB627" s="2"/>
      <c r="AC627" s="2"/>
      <c r="AD627" s="2"/>
      <c r="AE627" s="2"/>
      <c r="AF627" s="2"/>
      <c r="AG627" s="2"/>
    </row>
    <row r="628" spans="1:33" ht="15.75" customHeight="1" x14ac:dyDescent="0.25">
      <c r="A628" s="2"/>
      <c r="B628" s="2"/>
      <c r="C628" s="34"/>
      <c r="D628" s="34"/>
      <c r="E628" s="34"/>
      <c r="F628" s="34"/>
      <c r="G628" s="103"/>
      <c r="H628" s="34"/>
      <c r="I628" s="34"/>
      <c r="J628" s="34"/>
      <c r="K628" s="34"/>
      <c r="L628" s="103"/>
      <c r="M628" s="2"/>
      <c r="N628" s="2"/>
      <c r="O628" s="105"/>
      <c r="P628" s="2"/>
      <c r="Q628" s="105"/>
      <c r="R628" s="2"/>
      <c r="S628" s="2"/>
      <c r="T628" s="2"/>
      <c r="U628" s="2"/>
      <c r="V628" s="2"/>
      <c r="W628" s="2"/>
      <c r="X628" s="2"/>
      <c r="Y628" s="2"/>
      <c r="Z628" s="2"/>
      <c r="AA628" s="2"/>
      <c r="AB628" s="2"/>
      <c r="AC628" s="2"/>
      <c r="AD628" s="2"/>
      <c r="AE628" s="2"/>
      <c r="AF628" s="2"/>
      <c r="AG628" s="2"/>
    </row>
    <row r="629" spans="1:33" ht="15.75" customHeight="1" x14ac:dyDescent="0.25">
      <c r="A629" s="2"/>
      <c r="B629" s="2"/>
      <c r="C629" s="34"/>
      <c r="D629" s="34"/>
      <c r="E629" s="34"/>
      <c r="F629" s="34"/>
      <c r="G629" s="103"/>
      <c r="H629" s="34"/>
      <c r="I629" s="34"/>
      <c r="J629" s="34"/>
      <c r="K629" s="34"/>
      <c r="L629" s="103"/>
      <c r="M629" s="2"/>
      <c r="N629" s="2"/>
      <c r="O629" s="105"/>
      <c r="P629" s="2"/>
      <c r="Q629" s="105"/>
      <c r="R629" s="2"/>
      <c r="S629" s="2"/>
      <c r="T629" s="2"/>
      <c r="U629" s="2"/>
      <c r="V629" s="2"/>
      <c r="W629" s="2"/>
      <c r="X629" s="2"/>
      <c r="Y629" s="2"/>
      <c r="Z629" s="2"/>
      <c r="AA629" s="2"/>
      <c r="AB629" s="2"/>
      <c r="AC629" s="2"/>
      <c r="AD629" s="2"/>
      <c r="AE629" s="2"/>
      <c r="AF629" s="2"/>
      <c r="AG629" s="2"/>
    </row>
    <row r="630" spans="1:33" ht="15.75" customHeight="1" x14ac:dyDescent="0.25">
      <c r="A630" s="2"/>
      <c r="B630" s="2"/>
      <c r="C630" s="34"/>
      <c r="D630" s="34"/>
      <c r="E630" s="34"/>
      <c r="F630" s="34"/>
      <c r="G630" s="103"/>
      <c r="H630" s="34"/>
      <c r="I630" s="34"/>
      <c r="J630" s="34"/>
      <c r="K630" s="34"/>
      <c r="L630" s="103"/>
      <c r="M630" s="2"/>
      <c r="N630" s="2"/>
      <c r="O630" s="105"/>
      <c r="P630" s="2"/>
      <c r="Q630" s="105"/>
      <c r="R630" s="2"/>
      <c r="S630" s="2"/>
      <c r="T630" s="2"/>
      <c r="U630" s="2"/>
      <c r="V630" s="2"/>
      <c r="W630" s="2"/>
      <c r="X630" s="2"/>
      <c r="Y630" s="2"/>
      <c r="Z630" s="2"/>
      <c r="AA630" s="2"/>
      <c r="AB630" s="2"/>
      <c r="AC630" s="2"/>
      <c r="AD630" s="2"/>
      <c r="AE630" s="2"/>
      <c r="AF630" s="2"/>
      <c r="AG630" s="2"/>
    </row>
    <row r="631" spans="1:33" ht="15.75" customHeight="1" x14ac:dyDescent="0.25">
      <c r="A631" s="2"/>
      <c r="B631" s="2"/>
      <c r="C631" s="34"/>
      <c r="D631" s="34"/>
      <c r="E631" s="34"/>
      <c r="F631" s="34"/>
      <c r="G631" s="103"/>
      <c r="H631" s="34"/>
      <c r="I631" s="34"/>
      <c r="J631" s="34"/>
      <c r="K631" s="34"/>
      <c r="L631" s="103"/>
      <c r="M631" s="2"/>
      <c r="N631" s="2"/>
      <c r="O631" s="105"/>
      <c r="P631" s="2"/>
      <c r="Q631" s="105"/>
      <c r="R631" s="2"/>
      <c r="S631" s="2"/>
      <c r="T631" s="2"/>
      <c r="U631" s="2"/>
      <c r="V631" s="2"/>
      <c r="W631" s="2"/>
      <c r="X631" s="2"/>
      <c r="Y631" s="2"/>
      <c r="Z631" s="2"/>
      <c r="AA631" s="2"/>
      <c r="AB631" s="2"/>
      <c r="AC631" s="2"/>
      <c r="AD631" s="2"/>
      <c r="AE631" s="2"/>
      <c r="AF631" s="2"/>
      <c r="AG631" s="2"/>
    </row>
    <row r="632" spans="1:33" ht="15.75" customHeight="1" x14ac:dyDescent="0.25">
      <c r="A632" s="2"/>
      <c r="B632" s="2"/>
      <c r="C632" s="34"/>
      <c r="D632" s="34"/>
      <c r="E632" s="34"/>
      <c r="F632" s="34"/>
      <c r="G632" s="103"/>
      <c r="H632" s="34"/>
      <c r="I632" s="34"/>
      <c r="J632" s="34"/>
      <c r="K632" s="34"/>
      <c r="L632" s="103"/>
      <c r="M632" s="2"/>
      <c r="N632" s="2"/>
      <c r="O632" s="105"/>
      <c r="P632" s="2"/>
      <c r="Q632" s="105"/>
      <c r="R632" s="2"/>
      <c r="S632" s="2"/>
      <c r="T632" s="2"/>
      <c r="U632" s="2"/>
      <c r="V632" s="2"/>
      <c r="W632" s="2"/>
      <c r="X632" s="2"/>
      <c r="Y632" s="2"/>
      <c r="Z632" s="2"/>
      <c r="AA632" s="2"/>
      <c r="AB632" s="2"/>
      <c r="AC632" s="2"/>
      <c r="AD632" s="2"/>
      <c r="AE632" s="2"/>
      <c r="AF632" s="2"/>
      <c r="AG632" s="2"/>
    </row>
    <row r="633" spans="1:33" ht="15.75" customHeight="1" x14ac:dyDescent="0.25">
      <c r="A633" s="2"/>
      <c r="B633" s="2"/>
      <c r="C633" s="34"/>
      <c r="D633" s="34"/>
      <c r="E633" s="34"/>
      <c r="F633" s="34"/>
      <c r="G633" s="103"/>
      <c r="H633" s="34"/>
      <c r="I633" s="34"/>
      <c r="J633" s="34"/>
      <c r="K633" s="34"/>
      <c r="L633" s="103"/>
      <c r="M633" s="2"/>
      <c r="N633" s="2"/>
      <c r="O633" s="105"/>
      <c r="P633" s="2"/>
      <c r="Q633" s="105"/>
      <c r="R633" s="2"/>
      <c r="S633" s="2"/>
      <c r="T633" s="2"/>
      <c r="U633" s="2"/>
      <c r="V633" s="2"/>
      <c r="W633" s="2"/>
      <c r="X633" s="2"/>
      <c r="Y633" s="2"/>
      <c r="Z633" s="2"/>
      <c r="AA633" s="2"/>
      <c r="AB633" s="2"/>
      <c r="AC633" s="2"/>
      <c r="AD633" s="2"/>
      <c r="AE633" s="2"/>
      <c r="AF633" s="2"/>
      <c r="AG633" s="2"/>
    </row>
    <row r="634" spans="1:33" ht="15.75" customHeight="1" x14ac:dyDescent="0.25">
      <c r="A634" s="2"/>
      <c r="B634" s="2"/>
      <c r="C634" s="34"/>
      <c r="D634" s="34"/>
      <c r="E634" s="34"/>
      <c r="F634" s="34"/>
      <c r="G634" s="103"/>
      <c r="H634" s="34"/>
      <c r="I634" s="34"/>
      <c r="J634" s="34"/>
      <c r="K634" s="34"/>
      <c r="L634" s="103"/>
      <c r="M634" s="2"/>
      <c r="N634" s="2"/>
      <c r="O634" s="105"/>
      <c r="P634" s="2"/>
      <c r="Q634" s="105"/>
      <c r="R634" s="2"/>
      <c r="S634" s="2"/>
      <c r="T634" s="2"/>
      <c r="U634" s="2"/>
      <c r="V634" s="2"/>
      <c r="W634" s="2"/>
      <c r="X634" s="2"/>
      <c r="Y634" s="2"/>
      <c r="Z634" s="2"/>
      <c r="AA634" s="2"/>
      <c r="AB634" s="2"/>
      <c r="AC634" s="2"/>
      <c r="AD634" s="2"/>
      <c r="AE634" s="2"/>
      <c r="AF634" s="2"/>
      <c r="AG634" s="2"/>
    </row>
    <row r="635" spans="1:33" ht="15.75" customHeight="1" x14ac:dyDescent="0.25">
      <c r="A635" s="2"/>
      <c r="B635" s="2"/>
      <c r="C635" s="34"/>
      <c r="D635" s="34"/>
      <c r="E635" s="34"/>
      <c r="F635" s="34"/>
      <c r="G635" s="103"/>
      <c r="H635" s="34"/>
      <c r="I635" s="34"/>
      <c r="J635" s="34"/>
      <c r="K635" s="34"/>
      <c r="L635" s="103"/>
      <c r="M635" s="2"/>
      <c r="N635" s="2"/>
      <c r="O635" s="105"/>
      <c r="P635" s="2"/>
      <c r="Q635" s="105"/>
      <c r="R635" s="2"/>
      <c r="S635" s="2"/>
      <c r="T635" s="2"/>
      <c r="U635" s="2"/>
      <c r="V635" s="2"/>
      <c r="W635" s="2"/>
      <c r="X635" s="2"/>
      <c r="Y635" s="2"/>
      <c r="Z635" s="2"/>
      <c r="AA635" s="2"/>
      <c r="AB635" s="2"/>
      <c r="AC635" s="2"/>
      <c r="AD635" s="2"/>
      <c r="AE635" s="2"/>
      <c r="AF635" s="2"/>
      <c r="AG635" s="2"/>
    </row>
    <row r="636" spans="1:33" ht="15.75" customHeight="1" x14ac:dyDescent="0.25">
      <c r="A636" s="2"/>
      <c r="B636" s="2"/>
      <c r="C636" s="34"/>
      <c r="D636" s="34"/>
      <c r="E636" s="34"/>
      <c r="F636" s="34"/>
      <c r="G636" s="103"/>
      <c r="H636" s="34"/>
      <c r="I636" s="34"/>
      <c r="J636" s="34"/>
      <c r="K636" s="34"/>
      <c r="L636" s="103"/>
      <c r="M636" s="2"/>
      <c r="N636" s="2"/>
      <c r="O636" s="105"/>
      <c r="P636" s="2"/>
      <c r="Q636" s="105"/>
      <c r="R636" s="2"/>
      <c r="S636" s="2"/>
      <c r="T636" s="2"/>
      <c r="U636" s="2"/>
      <c r="V636" s="2"/>
      <c r="W636" s="2"/>
      <c r="X636" s="2"/>
      <c r="Y636" s="2"/>
      <c r="Z636" s="2"/>
      <c r="AA636" s="2"/>
      <c r="AB636" s="2"/>
      <c r="AC636" s="2"/>
      <c r="AD636" s="2"/>
      <c r="AE636" s="2"/>
      <c r="AF636" s="2"/>
      <c r="AG636" s="2"/>
    </row>
    <row r="637" spans="1:33" ht="15.75" customHeight="1" x14ac:dyDescent="0.25">
      <c r="A637" s="2"/>
      <c r="B637" s="2"/>
      <c r="C637" s="34"/>
      <c r="D637" s="34"/>
      <c r="E637" s="34"/>
      <c r="F637" s="34"/>
      <c r="G637" s="103"/>
      <c r="H637" s="34"/>
      <c r="I637" s="34"/>
      <c r="J637" s="34"/>
      <c r="K637" s="34"/>
      <c r="L637" s="103"/>
      <c r="M637" s="2"/>
      <c r="N637" s="2"/>
      <c r="O637" s="105"/>
      <c r="P637" s="2"/>
      <c r="Q637" s="105"/>
      <c r="R637" s="2"/>
      <c r="S637" s="2"/>
      <c r="T637" s="2"/>
      <c r="U637" s="2"/>
      <c r="V637" s="2"/>
      <c r="W637" s="2"/>
      <c r="X637" s="2"/>
      <c r="Y637" s="2"/>
      <c r="Z637" s="2"/>
      <c r="AA637" s="2"/>
      <c r="AB637" s="2"/>
      <c r="AC637" s="2"/>
      <c r="AD637" s="2"/>
      <c r="AE637" s="2"/>
      <c r="AF637" s="2"/>
      <c r="AG637" s="2"/>
    </row>
    <row r="638" spans="1:33" ht="15.75" customHeight="1" x14ac:dyDescent="0.25">
      <c r="A638" s="2"/>
      <c r="B638" s="2"/>
      <c r="C638" s="34"/>
      <c r="D638" s="34"/>
      <c r="E638" s="34"/>
      <c r="F638" s="34"/>
      <c r="G638" s="103"/>
      <c r="H638" s="34"/>
      <c r="I638" s="34"/>
      <c r="J638" s="34"/>
      <c r="K638" s="34"/>
      <c r="L638" s="103"/>
      <c r="M638" s="2"/>
      <c r="N638" s="2"/>
      <c r="O638" s="105"/>
      <c r="P638" s="2"/>
      <c r="Q638" s="105"/>
      <c r="R638" s="2"/>
      <c r="S638" s="2"/>
      <c r="T638" s="2"/>
      <c r="U638" s="2"/>
      <c r="V638" s="2"/>
      <c r="W638" s="2"/>
      <c r="X638" s="2"/>
      <c r="Y638" s="2"/>
      <c r="Z638" s="2"/>
      <c r="AA638" s="2"/>
      <c r="AB638" s="2"/>
      <c r="AC638" s="2"/>
      <c r="AD638" s="2"/>
      <c r="AE638" s="2"/>
      <c r="AF638" s="2"/>
      <c r="AG638" s="2"/>
    </row>
    <row r="639" spans="1:33" ht="15.75" customHeight="1" x14ac:dyDescent="0.25">
      <c r="A639" s="2"/>
      <c r="B639" s="2"/>
      <c r="C639" s="34"/>
      <c r="D639" s="34"/>
      <c r="E639" s="34"/>
      <c r="F639" s="34"/>
      <c r="G639" s="103"/>
      <c r="H639" s="34"/>
      <c r="I639" s="34"/>
      <c r="J639" s="34"/>
      <c r="K639" s="34"/>
      <c r="L639" s="103"/>
      <c r="M639" s="2"/>
      <c r="N639" s="2"/>
      <c r="O639" s="105"/>
      <c r="P639" s="2"/>
      <c r="Q639" s="105"/>
      <c r="R639" s="2"/>
      <c r="S639" s="2"/>
      <c r="T639" s="2"/>
      <c r="U639" s="2"/>
      <c r="V639" s="2"/>
      <c r="W639" s="2"/>
      <c r="X639" s="2"/>
      <c r="Y639" s="2"/>
      <c r="Z639" s="2"/>
      <c r="AA639" s="2"/>
      <c r="AB639" s="2"/>
      <c r="AC639" s="2"/>
      <c r="AD639" s="2"/>
      <c r="AE639" s="2"/>
      <c r="AF639" s="2"/>
      <c r="AG639" s="2"/>
    </row>
    <row r="640" spans="1:33" ht="15.75" customHeight="1" x14ac:dyDescent="0.25">
      <c r="A640" s="2"/>
      <c r="B640" s="2"/>
      <c r="C640" s="34"/>
      <c r="D640" s="34"/>
      <c r="E640" s="34"/>
      <c r="F640" s="34"/>
      <c r="G640" s="103"/>
      <c r="H640" s="34"/>
      <c r="I640" s="34"/>
      <c r="J640" s="34"/>
      <c r="K640" s="34"/>
      <c r="L640" s="103"/>
      <c r="M640" s="2"/>
      <c r="N640" s="2"/>
      <c r="O640" s="105"/>
      <c r="P640" s="2"/>
      <c r="Q640" s="105"/>
      <c r="R640" s="2"/>
      <c r="S640" s="2"/>
      <c r="T640" s="2"/>
      <c r="U640" s="2"/>
      <c r="V640" s="2"/>
      <c r="W640" s="2"/>
      <c r="X640" s="2"/>
      <c r="Y640" s="2"/>
      <c r="Z640" s="2"/>
      <c r="AA640" s="2"/>
      <c r="AB640" s="2"/>
      <c r="AC640" s="2"/>
      <c r="AD640" s="2"/>
      <c r="AE640" s="2"/>
      <c r="AF640" s="2"/>
      <c r="AG640" s="2"/>
    </row>
    <row r="641" spans="1:33" ht="15.75" customHeight="1" x14ac:dyDescent="0.25">
      <c r="A641" s="2"/>
      <c r="B641" s="2"/>
      <c r="C641" s="34"/>
      <c r="D641" s="34"/>
      <c r="E641" s="34"/>
      <c r="F641" s="34"/>
      <c r="G641" s="103"/>
      <c r="H641" s="34"/>
      <c r="I641" s="34"/>
      <c r="J641" s="34"/>
      <c r="K641" s="34"/>
      <c r="L641" s="103"/>
      <c r="M641" s="2"/>
      <c r="N641" s="2"/>
      <c r="O641" s="105"/>
      <c r="P641" s="2"/>
      <c r="Q641" s="105"/>
      <c r="R641" s="2"/>
      <c r="S641" s="2"/>
      <c r="T641" s="2"/>
      <c r="U641" s="2"/>
      <c r="V641" s="2"/>
      <c r="W641" s="2"/>
      <c r="X641" s="2"/>
      <c r="Y641" s="2"/>
      <c r="Z641" s="2"/>
      <c r="AA641" s="2"/>
      <c r="AB641" s="2"/>
      <c r="AC641" s="2"/>
      <c r="AD641" s="2"/>
      <c r="AE641" s="2"/>
      <c r="AF641" s="2"/>
      <c r="AG641" s="2"/>
    </row>
    <row r="642" spans="1:33" ht="15.75" customHeight="1" x14ac:dyDescent="0.25">
      <c r="A642" s="2"/>
      <c r="B642" s="2"/>
      <c r="C642" s="34"/>
      <c r="D642" s="34"/>
      <c r="E642" s="34"/>
      <c r="F642" s="34"/>
      <c r="G642" s="103"/>
      <c r="H642" s="34"/>
      <c r="I642" s="34"/>
      <c r="J642" s="34"/>
      <c r="K642" s="34"/>
      <c r="L642" s="103"/>
      <c r="M642" s="2"/>
      <c r="N642" s="2"/>
      <c r="O642" s="105"/>
      <c r="P642" s="2"/>
      <c r="Q642" s="105"/>
      <c r="R642" s="2"/>
      <c r="S642" s="2"/>
      <c r="T642" s="2"/>
      <c r="U642" s="2"/>
      <c r="V642" s="2"/>
      <c r="W642" s="2"/>
      <c r="X642" s="2"/>
      <c r="Y642" s="2"/>
      <c r="Z642" s="2"/>
      <c r="AA642" s="2"/>
      <c r="AB642" s="2"/>
      <c r="AC642" s="2"/>
      <c r="AD642" s="2"/>
      <c r="AE642" s="2"/>
      <c r="AF642" s="2"/>
      <c r="AG642" s="2"/>
    </row>
    <row r="643" spans="1:33" ht="15.75" customHeight="1" x14ac:dyDescent="0.25">
      <c r="A643" s="2"/>
      <c r="B643" s="2"/>
      <c r="C643" s="34"/>
      <c r="D643" s="34"/>
      <c r="E643" s="34"/>
      <c r="F643" s="34"/>
      <c r="G643" s="103"/>
      <c r="H643" s="34"/>
      <c r="I643" s="34"/>
      <c r="J643" s="34"/>
      <c r="K643" s="34"/>
      <c r="L643" s="103"/>
      <c r="M643" s="2"/>
      <c r="N643" s="2"/>
      <c r="O643" s="105"/>
      <c r="P643" s="2"/>
      <c r="Q643" s="105"/>
      <c r="R643" s="2"/>
      <c r="S643" s="2"/>
      <c r="T643" s="2"/>
      <c r="U643" s="2"/>
      <c r="V643" s="2"/>
      <c r="W643" s="2"/>
      <c r="X643" s="2"/>
      <c r="Y643" s="2"/>
      <c r="Z643" s="2"/>
      <c r="AA643" s="2"/>
      <c r="AB643" s="2"/>
      <c r="AC643" s="2"/>
      <c r="AD643" s="2"/>
      <c r="AE643" s="2"/>
      <c r="AF643" s="2"/>
      <c r="AG643" s="2"/>
    </row>
    <row r="644" spans="1:33" ht="15.75" customHeight="1" x14ac:dyDescent="0.25">
      <c r="A644" s="2"/>
      <c r="B644" s="2"/>
      <c r="C644" s="34"/>
      <c r="D644" s="34"/>
      <c r="E644" s="34"/>
      <c r="F644" s="34"/>
      <c r="G644" s="103"/>
      <c r="H644" s="34"/>
      <c r="I644" s="34"/>
      <c r="J644" s="34"/>
      <c r="K644" s="34"/>
      <c r="L644" s="103"/>
      <c r="M644" s="2"/>
      <c r="N644" s="2"/>
      <c r="O644" s="105"/>
      <c r="P644" s="2"/>
      <c r="Q644" s="105"/>
      <c r="R644" s="2"/>
      <c r="S644" s="2"/>
      <c r="T644" s="2"/>
      <c r="U644" s="2"/>
      <c r="V644" s="2"/>
      <c r="W644" s="2"/>
      <c r="X644" s="2"/>
      <c r="Y644" s="2"/>
      <c r="Z644" s="2"/>
      <c r="AA644" s="2"/>
      <c r="AB644" s="2"/>
      <c r="AC644" s="2"/>
      <c r="AD644" s="2"/>
      <c r="AE644" s="2"/>
      <c r="AF644" s="2"/>
      <c r="AG644" s="2"/>
    </row>
    <row r="645" spans="1:33" ht="15.75" customHeight="1" x14ac:dyDescent="0.25">
      <c r="A645" s="2"/>
      <c r="B645" s="2"/>
      <c r="C645" s="34"/>
      <c r="D645" s="34"/>
      <c r="E645" s="34"/>
      <c r="F645" s="34"/>
      <c r="G645" s="103"/>
      <c r="H645" s="34"/>
      <c r="I645" s="34"/>
      <c r="J645" s="34"/>
      <c r="K645" s="34"/>
      <c r="L645" s="103"/>
      <c r="M645" s="2"/>
      <c r="N645" s="2"/>
      <c r="O645" s="105"/>
      <c r="P645" s="2"/>
      <c r="Q645" s="105"/>
      <c r="R645" s="2"/>
      <c r="S645" s="2"/>
      <c r="T645" s="2"/>
      <c r="U645" s="2"/>
      <c r="V645" s="2"/>
      <c r="W645" s="2"/>
      <c r="X645" s="2"/>
      <c r="Y645" s="2"/>
      <c r="Z645" s="2"/>
      <c r="AA645" s="2"/>
      <c r="AB645" s="2"/>
      <c r="AC645" s="2"/>
      <c r="AD645" s="2"/>
      <c r="AE645" s="2"/>
      <c r="AF645" s="2"/>
      <c r="AG645" s="2"/>
    </row>
    <row r="646" spans="1:33" ht="15.75" customHeight="1" x14ac:dyDescent="0.25">
      <c r="A646" s="2"/>
      <c r="B646" s="2"/>
      <c r="C646" s="34"/>
      <c r="D646" s="34"/>
      <c r="E646" s="34"/>
      <c r="F646" s="34"/>
      <c r="G646" s="103"/>
      <c r="H646" s="34"/>
      <c r="I646" s="34"/>
      <c r="J646" s="34"/>
      <c r="K646" s="34"/>
      <c r="L646" s="103"/>
      <c r="M646" s="2"/>
      <c r="N646" s="2"/>
      <c r="O646" s="105"/>
      <c r="P646" s="2"/>
      <c r="Q646" s="105"/>
      <c r="R646" s="2"/>
      <c r="S646" s="2"/>
      <c r="T646" s="2"/>
      <c r="U646" s="2"/>
      <c r="V646" s="2"/>
      <c r="W646" s="2"/>
      <c r="X646" s="2"/>
      <c r="Y646" s="2"/>
      <c r="Z646" s="2"/>
      <c r="AA646" s="2"/>
      <c r="AB646" s="2"/>
      <c r="AC646" s="2"/>
      <c r="AD646" s="2"/>
      <c r="AE646" s="2"/>
      <c r="AF646" s="2"/>
      <c r="AG646" s="2"/>
    </row>
    <row r="647" spans="1:33" ht="15.75" customHeight="1" x14ac:dyDescent="0.25">
      <c r="A647" s="2"/>
      <c r="B647" s="2"/>
      <c r="C647" s="34"/>
      <c r="D647" s="34"/>
      <c r="E647" s="34"/>
      <c r="F647" s="34"/>
      <c r="G647" s="103"/>
      <c r="H647" s="34"/>
      <c r="I647" s="34"/>
      <c r="J647" s="34"/>
      <c r="K647" s="34"/>
      <c r="L647" s="103"/>
      <c r="M647" s="2"/>
      <c r="N647" s="2"/>
      <c r="O647" s="105"/>
      <c r="P647" s="2"/>
      <c r="Q647" s="105"/>
      <c r="R647" s="2"/>
      <c r="S647" s="2"/>
      <c r="T647" s="2"/>
      <c r="U647" s="2"/>
      <c r="V647" s="2"/>
      <c r="W647" s="2"/>
      <c r="X647" s="2"/>
      <c r="Y647" s="2"/>
      <c r="Z647" s="2"/>
      <c r="AA647" s="2"/>
      <c r="AB647" s="2"/>
      <c r="AC647" s="2"/>
      <c r="AD647" s="2"/>
      <c r="AE647" s="2"/>
      <c r="AF647" s="2"/>
      <c r="AG647" s="2"/>
    </row>
    <row r="648" spans="1:33" ht="15.75" customHeight="1" x14ac:dyDescent="0.25">
      <c r="A648" s="2"/>
      <c r="B648" s="2"/>
      <c r="C648" s="34"/>
      <c r="D648" s="34"/>
      <c r="E648" s="34"/>
      <c r="F648" s="34"/>
      <c r="G648" s="103"/>
      <c r="H648" s="34"/>
      <c r="I648" s="34"/>
      <c r="J648" s="34"/>
      <c r="K648" s="34"/>
      <c r="L648" s="103"/>
      <c r="M648" s="2"/>
      <c r="N648" s="2"/>
      <c r="O648" s="105"/>
      <c r="P648" s="2"/>
      <c r="Q648" s="105"/>
      <c r="R648" s="2"/>
      <c r="S648" s="2"/>
      <c r="T648" s="2"/>
      <c r="U648" s="2"/>
      <c r="V648" s="2"/>
      <c r="W648" s="2"/>
      <c r="X648" s="2"/>
      <c r="Y648" s="2"/>
      <c r="Z648" s="2"/>
      <c r="AA648" s="2"/>
      <c r="AB648" s="2"/>
      <c r="AC648" s="2"/>
      <c r="AD648" s="2"/>
      <c r="AE648" s="2"/>
      <c r="AF648" s="2"/>
      <c r="AG648" s="2"/>
    </row>
    <row r="649" spans="1:33" ht="15.75" customHeight="1" x14ac:dyDescent="0.25">
      <c r="A649" s="2"/>
      <c r="B649" s="2"/>
      <c r="C649" s="34"/>
      <c r="D649" s="34"/>
      <c r="E649" s="34"/>
      <c r="F649" s="34"/>
      <c r="G649" s="103"/>
      <c r="H649" s="34"/>
      <c r="I649" s="34"/>
      <c r="J649" s="34"/>
      <c r="K649" s="34"/>
      <c r="L649" s="103"/>
      <c r="M649" s="2"/>
      <c r="N649" s="2"/>
      <c r="O649" s="105"/>
      <c r="P649" s="2"/>
      <c r="Q649" s="105"/>
      <c r="R649" s="2"/>
      <c r="S649" s="2"/>
      <c r="T649" s="2"/>
      <c r="U649" s="2"/>
      <c r="V649" s="2"/>
      <c r="W649" s="2"/>
      <c r="X649" s="2"/>
      <c r="Y649" s="2"/>
      <c r="Z649" s="2"/>
      <c r="AA649" s="2"/>
      <c r="AB649" s="2"/>
      <c r="AC649" s="2"/>
      <c r="AD649" s="2"/>
      <c r="AE649" s="2"/>
      <c r="AF649" s="2"/>
      <c r="AG649" s="2"/>
    </row>
    <row r="650" spans="1:33" ht="15.75" customHeight="1" x14ac:dyDescent="0.25">
      <c r="A650" s="2"/>
      <c r="B650" s="2"/>
      <c r="C650" s="34"/>
      <c r="D650" s="34"/>
      <c r="E650" s="34"/>
      <c r="F650" s="34"/>
      <c r="G650" s="103"/>
      <c r="H650" s="34"/>
      <c r="I650" s="34"/>
      <c r="J650" s="34"/>
      <c r="K650" s="34"/>
      <c r="L650" s="103"/>
      <c r="M650" s="2"/>
      <c r="N650" s="2"/>
      <c r="O650" s="105"/>
      <c r="P650" s="2"/>
      <c r="Q650" s="105"/>
      <c r="R650" s="2"/>
      <c r="S650" s="2"/>
      <c r="T650" s="2"/>
      <c r="U650" s="2"/>
      <c r="V650" s="2"/>
      <c r="W650" s="2"/>
      <c r="X650" s="2"/>
      <c r="Y650" s="2"/>
      <c r="Z650" s="2"/>
      <c r="AA650" s="2"/>
      <c r="AB650" s="2"/>
      <c r="AC650" s="2"/>
      <c r="AD650" s="2"/>
      <c r="AE650" s="2"/>
      <c r="AF650" s="2"/>
      <c r="AG650" s="2"/>
    </row>
    <row r="651" spans="1:33" ht="15.75" customHeight="1" x14ac:dyDescent="0.25">
      <c r="A651" s="2"/>
      <c r="B651" s="2"/>
      <c r="C651" s="34"/>
      <c r="D651" s="34"/>
      <c r="E651" s="34"/>
      <c r="F651" s="34"/>
      <c r="G651" s="103"/>
      <c r="H651" s="34"/>
      <c r="I651" s="34"/>
      <c r="J651" s="34"/>
      <c r="K651" s="34"/>
      <c r="L651" s="103"/>
      <c r="M651" s="2"/>
      <c r="N651" s="2"/>
      <c r="O651" s="105"/>
      <c r="P651" s="2"/>
      <c r="Q651" s="105"/>
      <c r="R651" s="2"/>
      <c r="S651" s="2"/>
      <c r="T651" s="2"/>
      <c r="U651" s="2"/>
      <c r="V651" s="2"/>
      <c r="W651" s="2"/>
      <c r="X651" s="2"/>
      <c r="Y651" s="2"/>
      <c r="Z651" s="2"/>
      <c r="AA651" s="2"/>
      <c r="AB651" s="2"/>
      <c r="AC651" s="2"/>
      <c r="AD651" s="2"/>
      <c r="AE651" s="2"/>
      <c r="AF651" s="2"/>
      <c r="AG651" s="2"/>
    </row>
    <row r="652" spans="1:33" ht="15.75" customHeight="1" x14ac:dyDescent="0.25">
      <c r="A652" s="2"/>
      <c r="B652" s="2"/>
      <c r="C652" s="34"/>
      <c r="D652" s="34"/>
      <c r="E652" s="34"/>
      <c r="F652" s="34"/>
      <c r="G652" s="103"/>
      <c r="H652" s="34"/>
      <c r="I652" s="34"/>
      <c r="J652" s="34"/>
      <c r="K652" s="34"/>
      <c r="L652" s="103"/>
      <c r="M652" s="2"/>
      <c r="N652" s="2"/>
      <c r="O652" s="105"/>
      <c r="P652" s="2"/>
      <c r="Q652" s="105"/>
      <c r="R652" s="2"/>
      <c r="S652" s="2"/>
      <c r="T652" s="2"/>
      <c r="U652" s="2"/>
      <c r="V652" s="2"/>
      <c r="W652" s="2"/>
      <c r="X652" s="2"/>
      <c r="Y652" s="2"/>
      <c r="Z652" s="2"/>
      <c r="AA652" s="2"/>
      <c r="AB652" s="2"/>
      <c r="AC652" s="2"/>
      <c r="AD652" s="2"/>
      <c r="AE652" s="2"/>
      <c r="AF652" s="2"/>
      <c r="AG652" s="2"/>
    </row>
    <row r="653" spans="1:33" ht="15.75" customHeight="1" x14ac:dyDescent="0.25">
      <c r="A653" s="2"/>
      <c r="B653" s="2"/>
      <c r="C653" s="34"/>
      <c r="D653" s="34"/>
      <c r="E653" s="34"/>
      <c r="F653" s="34"/>
      <c r="G653" s="103"/>
      <c r="H653" s="34"/>
      <c r="I653" s="34"/>
      <c r="J653" s="34"/>
      <c r="K653" s="34"/>
      <c r="L653" s="103"/>
      <c r="M653" s="2"/>
      <c r="N653" s="2"/>
      <c r="O653" s="105"/>
      <c r="P653" s="2"/>
      <c r="Q653" s="105"/>
      <c r="R653" s="2"/>
      <c r="S653" s="2"/>
      <c r="T653" s="2"/>
      <c r="U653" s="2"/>
      <c r="V653" s="2"/>
      <c r="W653" s="2"/>
      <c r="X653" s="2"/>
      <c r="Y653" s="2"/>
      <c r="Z653" s="2"/>
      <c r="AA653" s="2"/>
      <c r="AB653" s="2"/>
      <c r="AC653" s="2"/>
      <c r="AD653" s="2"/>
      <c r="AE653" s="2"/>
      <c r="AF653" s="2"/>
      <c r="AG653" s="2"/>
    </row>
    <row r="654" spans="1:33" ht="15.75" customHeight="1" x14ac:dyDescent="0.25">
      <c r="A654" s="2"/>
      <c r="B654" s="2"/>
      <c r="C654" s="34"/>
      <c r="D654" s="34"/>
      <c r="E654" s="34"/>
      <c r="F654" s="34"/>
      <c r="G654" s="103"/>
      <c r="H654" s="34"/>
      <c r="I654" s="34"/>
      <c r="J654" s="34"/>
      <c r="K654" s="34"/>
      <c r="L654" s="103"/>
      <c r="M654" s="2"/>
      <c r="N654" s="2"/>
      <c r="O654" s="105"/>
      <c r="P654" s="2"/>
      <c r="Q654" s="105"/>
      <c r="R654" s="2"/>
      <c r="S654" s="2"/>
      <c r="T654" s="2"/>
      <c r="U654" s="2"/>
      <c r="V654" s="2"/>
      <c r="W654" s="2"/>
      <c r="X654" s="2"/>
      <c r="Y654" s="2"/>
      <c r="Z654" s="2"/>
      <c r="AA654" s="2"/>
      <c r="AB654" s="2"/>
      <c r="AC654" s="2"/>
      <c r="AD654" s="2"/>
      <c r="AE654" s="2"/>
      <c r="AF654" s="2"/>
      <c r="AG654" s="2"/>
    </row>
    <row r="655" spans="1:33" ht="15.75" customHeight="1" x14ac:dyDescent="0.25">
      <c r="A655" s="2"/>
      <c r="B655" s="2"/>
      <c r="C655" s="34"/>
      <c r="D655" s="34"/>
      <c r="E655" s="34"/>
      <c r="F655" s="34"/>
      <c r="G655" s="103"/>
      <c r="H655" s="34"/>
      <c r="I655" s="34"/>
      <c r="J655" s="34"/>
      <c r="K655" s="34"/>
      <c r="L655" s="103"/>
      <c r="M655" s="2"/>
      <c r="N655" s="2"/>
      <c r="O655" s="105"/>
      <c r="P655" s="2"/>
      <c r="Q655" s="105"/>
      <c r="R655" s="2"/>
      <c r="S655" s="2"/>
      <c r="T655" s="2"/>
      <c r="U655" s="2"/>
      <c r="V655" s="2"/>
      <c r="W655" s="2"/>
      <c r="X655" s="2"/>
      <c r="Y655" s="2"/>
      <c r="Z655" s="2"/>
      <c r="AA655" s="2"/>
      <c r="AB655" s="2"/>
      <c r="AC655" s="2"/>
      <c r="AD655" s="2"/>
      <c r="AE655" s="2"/>
      <c r="AF655" s="2"/>
      <c r="AG655" s="2"/>
    </row>
    <row r="656" spans="1:33" ht="15.75" customHeight="1" x14ac:dyDescent="0.25">
      <c r="A656" s="2"/>
      <c r="B656" s="2"/>
      <c r="C656" s="34"/>
      <c r="D656" s="34"/>
      <c r="E656" s="34"/>
      <c r="F656" s="34"/>
      <c r="G656" s="103"/>
      <c r="H656" s="34"/>
      <c r="I656" s="34"/>
      <c r="J656" s="34"/>
      <c r="K656" s="34"/>
      <c r="L656" s="103"/>
      <c r="M656" s="2"/>
      <c r="N656" s="2"/>
      <c r="O656" s="105"/>
      <c r="P656" s="2"/>
      <c r="Q656" s="105"/>
      <c r="R656" s="2"/>
      <c r="S656" s="2"/>
      <c r="T656" s="2"/>
      <c r="U656" s="2"/>
      <c r="V656" s="2"/>
      <c r="W656" s="2"/>
      <c r="X656" s="2"/>
      <c r="Y656" s="2"/>
      <c r="Z656" s="2"/>
      <c r="AA656" s="2"/>
      <c r="AB656" s="2"/>
      <c r="AC656" s="2"/>
      <c r="AD656" s="2"/>
      <c r="AE656" s="2"/>
      <c r="AF656" s="2"/>
      <c r="AG656" s="2"/>
    </row>
    <row r="657" spans="1:33" ht="15.75" customHeight="1" x14ac:dyDescent="0.25">
      <c r="A657" s="2"/>
      <c r="B657" s="2"/>
      <c r="C657" s="34"/>
      <c r="D657" s="34"/>
      <c r="E657" s="34"/>
      <c r="F657" s="34"/>
      <c r="G657" s="103"/>
      <c r="H657" s="34"/>
      <c r="I657" s="34"/>
      <c r="J657" s="34"/>
      <c r="K657" s="34"/>
      <c r="L657" s="103"/>
      <c r="M657" s="2"/>
      <c r="N657" s="2"/>
      <c r="O657" s="105"/>
      <c r="P657" s="2"/>
      <c r="Q657" s="105"/>
      <c r="R657" s="2"/>
      <c r="S657" s="2"/>
      <c r="T657" s="2"/>
      <c r="U657" s="2"/>
      <c r="V657" s="2"/>
      <c r="W657" s="2"/>
      <c r="X657" s="2"/>
      <c r="Y657" s="2"/>
      <c r="Z657" s="2"/>
      <c r="AA657" s="2"/>
      <c r="AB657" s="2"/>
      <c r="AC657" s="2"/>
      <c r="AD657" s="2"/>
      <c r="AE657" s="2"/>
      <c r="AF657" s="2"/>
      <c r="AG657" s="2"/>
    </row>
    <row r="658" spans="1:33" ht="15.75" customHeight="1" x14ac:dyDescent="0.25">
      <c r="A658" s="2"/>
      <c r="B658" s="2"/>
      <c r="C658" s="34"/>
      <c r="D658" s="34"/>
      <c r="E658" s="34"/>
      <c r="F658" s="34"/>
      <c r="G658" s="103"/>
      <c r="H658" s="34"/>
      <c r="I658" s="34"/>
      <c r="J658" s="34"/>
      <c r="K658" s="34"/>
      <c r="L658" s="103"/>
      <c r="M658" s="2"/>
      <c r="N658" s="2"/>
      <c r="O658" s="105"/>
      <c r="P658" s="2"/>
      <c r="Q658" s="105"/>
      <c r="R658" s="2"/>
      <c r="S658" s="2"/>
      <c r="T658" s="2"/>
      <c r="U658" s="2"/>
      <c r="V658" s="2"/>
      <c r="W658" s="2"/>
      <c r="X658" s="2"/>
      <c r="Y658" s="2"/>
      <c r="Z658" s="2"/>
      <c r="AA658" s="2"/>
      <c r="AB658" s="2"/>
      <c r="AC658" s="2"/>
      <c r="AD658" s="2"/>
      <c r="AE658" s="2"/>
      <c r="AF658" s="2"/>
      <c r="AG658" s="2"/>
    </row>
    <row r="659" spans="1:33" ht="15.75" customHeight="1" x14ac:dyDescent="0.25">
      <c r="A659" s="2"/>
      <c r="B659" s="2"/>
      <c r="C659" s="34"/>
      <c r="D659" s="34"/>
      <c r="E659" s="34"/>
      <c r="F659" s="34"/>
      <c r="G659" s="103"/>
      <c r="H659" s="34"/>
      <c r="I659" s="34"/>
      <c r="J659" s="34"/>
      <c r="K659" s="34"/>
      <c r="L659" s="103"/>
      <c r="M659" s="2"/>
      <c r="N659" s="2"/>
      <c r="O659" s="105"/>
      <c r="P659" s="2"/>
      <c r="Q659" s="105"/>
      <c r="R659" s="2"/>
      <c r="S659" s="2"/>
      <c r="T659" s="2"/>
      <c r="U659" s="2"/>
      <c r="V659" s="2"/>
      <c r="W659" s="2"/>
      <c r="X659" s="2"/>
      <c r="Y659" s="2"/>
      <c r="Z659" s="2"/>
      <c r="AA659" s="2"/>
      <c r="AB659" s="2"/>
      <c r="AC659" s="2"/>
      <c r="AD659" s="2"/>
      <c r="AE659" s="2"/>
      <c r="AF659" s="2"/>
      <c r="AG659" s="2"/>
    </row>
    <row r="660" spans="1:33" ht="15.75" customHeight="1" x14ac:dyDescent="0.25">
      <c r="A660" s="2"/>
      <c r="B660" s="2"/>
      <c r="C660" s="34"/>
      <c r="D660" s="34"/>
      <c r="E660" s="34"/>
      <c r="F660" s="34"/>
      <c r="G660" s="103"/>
      <c r="H660" s="34"/>
      <c r="I660" s="34"/>
      <c r="J660" s="34"/>
      <c r="K660" s="34"/>
      <c r="L660" s="103"/>
      <c r="M660" s="2"/>
      <c r="N660" s="2"/>
      <c r="O660" s="105"/>
      <c r="P660" s="2"/>
      <c r="Q660" s="105"/>
      <c r="R660" s="2"/>
      <c r="S660" s="2"/>
      <c r="T660" s="2"/>
      <c r="U660" s="2"/>
      <c r="V660" s="2"/>
      <c r="W660" s="2"/>
      <c r="X660" s="2"/>
      <c r="Y660" s="2"/>
      <c r="Z660" s="2"/>
      <c r="AA660" s="2"/>
      <c r="AB660" s="2"/>
      <c r="AC660" s="2"/>
      <c r="AD660" s="2"/>
      <c r="AE660" s="2"/>
      <c r="AF660" s="2"/>
      <c r="AG660" s="2"/>
    </row>
    <row r="661" spans="1:33" ht="15.75" customHeight="1" x14ac:dyDescent="0.25">
      <c r="A661" s="2"/>
      <c r="B661" s="2"/>
      <c r="C661" s="34"/>
      <c r="D661" s="34"/>
      <c r="E661" s="34"/>
      <c r="F661" s="34"/>
      <c r="G661" s="103"/>
      <c r="H661" s="34"/>
      <c r="I661" s="34"/>
      <c r="J661" s="34"/>
      <c r="K661" s="34"/>
      <c r="L661" s="103"/>
      <c r="M661" s="2"/>
      <c r="N661" s="2"/>
      <c r="O661" s="105"/>
      <c r="P661" s="2"/>
      <c r="Q661" s="105"/>
      <c r="R661" s="2"/>
      <c r="S661" s="2"/>
      <c r="T661" s="2"/>
      <c r="U661" s="2"/>
      <c r="V661" s="2"/>
      <c r="W661" s="2"/>
      <c r="X661" s="2"/>
      <c r="Y661" s="2"/>
      <c r="Z661" s="2"/>
      <c r="AA661" s="2"/>
      <c r="AB661" s="2"/>
      <c r="AC661" s="2"/>
      <c r="AD661" s="2"/>
      <c r="AE661" s="2"/>
      <c r="AF661" s="2"/>
      <c r="AG661" s="2"/>
    </row>
    <row r="662" spans="1:33" ht="15.75" customHeight="1" x14ac:dyDescent="0.25">
      <c r="A662" s="2"/>
      <c r="B662" s="2"/>
      <c r="C662" s="34"/>
      <c r="D662" s="34"/>
      <c r="E662" s="34"/>
      <c r="F662" s="34"/>
      <c r="G662" s="103"/>
      <c r="H662" s="34"/>
      <c r="I662" s="34"/>
      <c r="J662" s="34"/>
      <c r="K662" s="34"/>
      <c r="L662" s="103"/>
      <c r="M662" s="2"/>
      <c r="N662" s="2"/>
      <c r="O662" s="105"/>
      <c r="P662" s="2"/>
      <c r="Q662" s="105"/>
      <c r="R662" s="2"/>
      <c r="S662" s="2"/>
      <c r="T662" s="2"/>
      <c r="U662" s="2"/>
      <c r="V662" s="2"/>
      <c r="W662" s="2"/>
      <c r="X662" s="2"/>
      <c r="Y662" s="2"/>
      <c r="Z662" s="2"/>
      <c r="AA662" s="2"/>
      <c r="AB662" s="2"/>
      <c r="AC662" s="2"/>
      <c r="AD662" s="2"/>
      <c r="AE662" s="2"/>
      <c r="AF662" s="2"/>
      <c r="AG662" s="2"/>
    </row>
    <row r="663" spans="1:33" ht="15.75" customHeight="1" x14ac:dyDescent="0.25">
      <c r="A663" s="2"/>
      <c r="B663" s="2"/>
      <c r="C663" s="34"/>
      <c r="D663" s="34"/>
      <c r="E663" s="34"/>
      <c r="F663" s="34"/>
      <c r="G663" s="103"/>
      <c r="H663" s="34"/>
      <c r="I663" s="34"/>
      <c r="J663" s="34"/>
      <c r="K663" s="34"/>
      <c r="L663" s="103"/>
      <c r="M663" s="2"/>
      <c r="N663" s="2"/>
      <c r="O663" s="105"/>
      <c r="P663" s="2"/>
      <c r="Q663" s="105"/>
      <c r="R663" s="2"/>
      <c r="S663" s="2"/>
      <c r="T663" s="2"/>
      <c r="U663" s="2"/>
      <c r="V663" s="2"/>
      <c r="W663" s="2"/>
      <c r="X663" s="2"/>
      <c r="Y663" s="2"/>
      <c r="Z663" s="2"/>
      <c r="AA663" s="2"/>
      <c r="AB663" s="2"/>
      <c r="AC663" s="2"/>
      <c r="AD663" s="2"/>
      <c r="AE663" s="2"/>
      <c r="AF663" s="2"/>
      <c r="AG663" s="2"/>
    </row>
    <row r="664" spans="1:33" ht="15.75" customHeight="1" x14ac:dyDescent="0.25">
      <c r="A664" s="2"/>
      <c r="B664" s="2"/>
      <c r="C664" s="34"/>
      <c r="D664" s="34"/>
      <c r="E664" s="34"/>
      <c r="F664" s="34"/>
      <c r="G664" s="103"/>
      <c r="H664" s="34"/>
      <c r="I664" s="34"/>
      <c r="J664" s="34"/>
      <c r="K664" s="34"/>
      <c r="L664" s="103"/>
      <c r="M664" s="2"/>
      <c r="N664" s="2"/>
      <c r="O664" s="105"/>
      <c r="P664" s="2"/>
      <c r="Q664" s="105"/>
      <c r="R664" s="2"/>
      <c r="S664" s="2"/>
      <c r="T664" s="2"/>
      <c r="U664" s="2"/>
      <c r="V664" s="2"/>
      <c r="W664" s="2"/>
      <c r="X664" s="2"/>
      <c r="Y664" s="2"/>
      <c r="Z664" s="2"/>
      <c r="AA664" s="2"/>
      <c r="AB664" s="2"/>
      <c r="AC664" s="2"/>
      <c r="AD664" s="2"/>
      <c r="AE664" s="2"/>
      <c r="AF664" s="2"/>
      <c r="AG664" s="2"/>
    </row>
    <row r="665" spans="1:33" ht="15.75" customHeight="1" x14ac:dyDescent="0.25">
      <c r="A665" s="2"/>
      <c r="B665" s="2"/>
      <c r="C665" s="34"/>
      <c r="D665" s="34"/>
      <c r="E665" s="34"/>
      <c r="F665" s="34"/>
      <c r="G665" s="103"/>
      <c r="H665" s="34"/>
      <c r="I665" s="34"/>
      <c r="J665" s="34"/>
      <c r="K665" s="34"/>
      <c r="L665" s="103"/>
      <c r="M665" s="2"/>
      <c r="N665" s="2"/>
      <c r="O665" s="105"/>
      <c r="P665" s="2"/>
      <c r="Q665" s="105"/>
      <c r="R665" s="2"/>
      <c r="S665" s="2"/>
      <c r="T665" s="2"/>
      <c r="U665" s="2"/>
      <c r="V665" s="2"/>
      <c r="W665" s="2"/>
      <c r="X665" s="2"/>
      <c r="Y665" s="2"/>
      <c r="Z665" s="2"/>
      <c r="AA665" s="2"/>
      <c r="AB665" s="2"/>
      <c r="AC665" s="2"/>
      <c r="AD665" s="2"/>
      <c r="AE665" s="2"/>
      <c r="AF665" s="2"/>
      <c r="AG665" s="2"/>
    </row>
    <row r="666" spans="1:33" ht="15.75" customHeight="1" x14ac:dyDescent="0.25">
      <c r="A666" s="2"/>
      <c r="B666" s="2"/>
      <c r="C666" s="34"/>
      <c r="D666" s="34"/>
      <c r="E666" s="34"/>
      <c r="F666" s="34"/>
      <c r="G666" s="103"/>
      <c r="H666" s="34"/>
      <c r="I666" s="34"/>
      <c r="J666" s="34"/>
      <c r="K666" s="34"/>
      <c r="L666" s="103"/>
      <c r="M666" s="2"/>
      <c r="N666" s="2"/>
      <c r="O666" s="105"/>
      <c r="P666" s="2"/>
      <c r="Q666" s="105"/>
      <c r="R666" s="2"/>
      <c r="S666" s="2"/>
      <c r="T666" s="2"/>
      <c r="U666" s="2"/>
      <c r="V666" s="2"/>
      <c r="W666" s="2"/>
      <c r="X666" s="2"/>
      <c r="Y666" s="2"/>
      <c r="Z666" s="2"/>
      <c r="AA666" s="2"/>
      <c r="AB666" s="2"/>
      <c r="AC666" s="2"/>
      <c r="AD666" s="2"/>
      <c r="AE666" s="2"/>
      <c r="AF666" s="2"/>
      <c r="AG666" s="2"/>
    </row>
    <row r="667" spans="1:33" ht="15.75" customHeight="1" x14ac:dyDescent="0.25">
      <c r="A667" s="2"/>
      <c r="B667" s="2"/>
      <c r="C667" s="34"/>
      <c r="D667" s="34"/>
      <c r="E667" s="34"/>
      <c r="F667" s="34"/>
      <c r="G667" s="103"/>
      <c r="H667" s="34"/>
      <c r="I667" s="34"/>
      <c r="J667" s="34"/>
      <c r="K667" s="34"/>
      <c r="L667" s="103"/>
      <c r="M667" s="2"/>
      <c r="N667" s="2"/>
      <c r="O667" s="105"/>
      <c r="P667" s="2"/>
      <c r="Q667" s="105"/>
      <c r="R667" s="2"/>
      <c r="S667" s="2"/>
      <c r="T667" s="2"/>
      <c r="U667" s="2"/>
      <c r="V667" s="2"/>
      <c r="W667" s="2"/>
      <c r="X667" s="2"/>
      <c r="Y667" s="2"/>
      <c r="Z667" s="2"/>
      <c r="AA667" s="2"/>
      <c r="AB667" s="2"/>
      <c r="AC667" s="2"/>
      <c r="AD667" s="2"/>
      <c r="AE667" s="2"/>
      <c r="AF667" s="2"/>
      <c r="AG667" s="2"/>
    </row>
    <row r="668" spans="1:33" ht="15.75" customHeight="1" x14ac:dyDescent="0.25">
      <c r="A668" s="2"/>
      <c r="B668" s="2"/>
      <c r="C668" s="34"/>
      <c r="D668" s="34"/>
      <c r="E668" s="34"/>
      <c r="F668" s="34"/>
      <c r="G668" s="103"/>
      <c r="H668" s="34"/>
      <c r="I668" s="34"/>
      <c r="J668" s="34"/>
      <c r="K668" s="34"/>
      <c r="L668" s="103"/>
      <c r="M668" s="2"/>
      <c r="N668" s="2"/>
      <c r="O668" s="105"/>
      <c r="P668" s="2"/>
      <c r="Q668" s="105"/>
      <c r="R668" s="2"/>
      <c r="S668" s="2"/>
      <c r="T668" s="2"/>
      <c r="U668" s="2"/>
      <c r="V668" s="2"/>
      <c r="W668" s="2"/>
      <c r="X668" s="2"/>
      <c r="Y668" s="2"/>
      <c r="Z668" s="2"/>
      <c r="AA668" s="2"/>
      <c r="AB668" s="2"/>
      <c r="AC668" s="2"/>
      <c r="AD668" s="2"/>
      <c r="AE668" s="2"/>
      <c r="AF668" s="2"/>
      <c r="AG668" s="2"/>
    </row>
    <row r="669" spans="1:33" ht="15.75" customHeight="1" x14ac:dyDescent="0.25">
      <c r="A669" s="2"/>
      <c r="B669" s="2"/>
      <c r="C669" s="34"/>
      <c r="D669" s="34"/>
      <c r="E669" s="34"/>
      <c r="F669" s="34"/>
      <c r="G669" s="103"/>
      <c r="H669" s="34"/>
      <c r="I669" s="34"/>
      <c r="J669" s="34"/>
      <c r="K669" s="34"/>
      <c r="L669" s="103"/>
      <c r="M669" s="2"/>
      <c r="N669" s="2"/>
      <c r="O669" s="105"/>
      <c r="P669" s="2"/>
      <c r="Q669" s="105"/>
      <c r="R669" s="2"/>
      <c r="S669" s="2"/>
      <c r="T669" s="2"/>
      <c r="U669" s="2"/>
      <c r="V669" s="2"/>
      <c r="W669" s="2"/>
      <c r="X669" s="2"/>
      <c r="Y669" s="2"/>
      <c r="Z669" s="2"/>
      <c r="AA669" s="2"/>
      <c r="AB669" s="2"/>
      <c r="AC669" s="2"/>
      <c r="AD669" s="2"/>
      <c r="AE669" s="2"/>
      <c r="AF669" s="2"/>
      <c r="AG669" s="2"/>
    </row>
    <row r="670" spans="1:33" ht="15.75" customHeight="1" x14ac:dyDescent="0.25">
      <c r="A670" s="2"/>
      <c r="B670" s="2"/>
      <c r="C670" s="34"/>
      <c r="D670" s="34"/>
      <c r="E670" s="34"/>
      <c r="F670" s="34"/>
      <c r="G670" s="103"/>
      <c r="H670" s="34"/>
      <c r="I670" s="34"/>
      <c r="J670" s="34"/>
      <c r="K670" s="34"/>
      <c r="L670" s="103"/>
      <c r="M670" s="2"/>
      <c r="N670" s="2"/>
      <c r="O670" s="105"/>
      <c r="P670" s="2"/>
      <c r="Q670" s="105"/>
      <c r="R670" s="2"/>
      <c r="S670" s="2"/>
      <c r="T670" s="2"/>
      <c r="U670" s="2"/>
      <c r="V670" s="2"/>
      <c r="W670" s="2"/>
      <c r="X670" s="2"/>
      <c r="Y670" s="2"/>
      <c r="Z670" s="2"/>
      <c r="AA670" s="2"/>
      <c r="AB670" s="2"/>
      <c r="AC670" s="2"/>
      <c r="AD670" s="2"/>
      <c r="AE670" s="2"/>
      <c r="AF670" s="2"/>
      <c r="AG670" s="2"/>
    </row>
    <row r="671" spans="1:33" ht="15.75" customHeight="1" x14ac:dyDescent="0.25">
      <c r="A671" s="2"/>
      <c r="B671" s="2"/>
      <c r="C671" s="34"/>
      <c r="D671" s="34"/>
      <c r="E671" s="34"/>
      <c r="F671" s="34"/>
      <c r="G671" s="103"/>
      <c r="H671" s="34"/>
      <c r="I671" s="34"/>
      <c r="J671" s="34"/>
      <c r="K671" s="34"/>
      <c r="L671" s="103"/>
      <c r="M671" s="2"/>
      <c r="N671" s="2"/>
      <c r="O671" s="105"/>
      <c r="P671" s="2"/>
      <c r="Q671" s="105"/>
      <c r="R671" s="2"/>
      <c r="S671" s="2"/>
      <c r="T671" s="2"/>
      <c r="U671" s="2"/>
      <c r="V671" s="2"/>
      <c r="W671" s="2"/>
      <c r="X671" s="2"/>
      <c r="Y671" s="2"/>
      <c r="Z671" s="2"/>
      <c r="AA671" s="2"/>
      <c r="AB671" s="2"/>
      <c r="AC671" s="2"/>
      <c r="AD671" s="2"/>
      <c r="AE671" s="2"/>
      <c r="AF671" s="2"/>
      <c r="AG671" s="2"/>
    </row>
    <row r="672" spans="1:33" ht="15.75" customHeight="1" x14ac:dyDescent="0.25">
      <c r="A672" s="2"/>
      <c r="B672" s="2"/>
      <c r="C672" s="34"/>
      <c r="D672" s="34"/>
      <c r="E672" s="34"/>
      <c r="F672" s="34"/>
      <c r="G672" s="103"/>
      <c r="H672" s="34"/>
      <c r="I672" s="34"/>
      <c r="J672" s="34"/>
      <c r="K672" s="34"/>
      <c r="L672" s="103"/>
      <c r="M672" s="2"/>
      <c r="N672" s="2"/>
      <c r="O672" s="105"/>
      <c r="P672" s="2"/>
      <c r="Q672" s="105"/>
      <c r="R672" s="2"/>
      <c r="S672" s="2"/>
      <c r="T672" s="2"/>
      <c r="U672" s="2"/>
      <c r="V672" s="2"/>
      <c r="W672" s="2"/>
      <c r="X672" s="2"/>
      <c r="Y672" s="2"/>
      <c r="Z672" s="2"/>
      <c r="AA672" s="2"/>
      <c r="AB672" s="2"/>
      <c r="AC672" s="2"/>
      <c r="AD672" s="2"/>
      <c r="AE672" s="2"/>
      <c r="AF672" s="2"/>
      <c r="AG672" s="2"/>
    </row>
    <row r="673" spans="1:33" ht="15.75" customHeight="1" x14ac:dyDescent="0.25">
      <c r="A673" s="2"/>
      <c r="B673" s="2"/>
      <c r="C673" s="34"/>
      <c r="D673" s="34"/>
      <c r="E673" s="34"/>
      <c r="F673" s="34"/>
      <c r="G673" s="103"/>
      <c r="H673" s="34"/>
      <c r="I673" s="34"/>
      <c r="J673" s="34"/>
      <c r="K673" s="34"/>
      <c r="L673" s="103"/>
      <c r="M673" s="2"/>
      <c r="N673" s="2"/>
      <c r="O673" s="105"/>
      <c r="P673" s="2"/>
      <c r="Q673" s="105"/>
      <c r="R673" s="2"/>
      <c r="S673" s="2"/>
      <c r="T673" s="2"/>
      <c r="U673" s="2"/>
      <c r="V673" s="2"/>
      <c r="W673" s="2"/>
      <c r="X673" s="2"/>
      <c r="Y673" s="2"/>
      <c r="Z673" s="2"/>
      <c r="AA673" s="2"/>
      <c r="AB673" s="2"/>
      <c r="AC673" s="2"/>
      <c r="AD673" s="2"/>
      <c r="AE673" s="2"/>
      <c r="AF673" s="2"/>
      <c r="AG673" s="2"/>
    </row>
    <row r="674" spans="1:33" ht="15.75" customHeight="1" x14ac:dyDescent="0.25">
      <c r="A674" s="2"/>
      <c r="B674" s="2"/>
      <c r="C674" s="34"/>
      <c r="D674" s="34"/>
      <c r="E674" s="34"/>
      <c r="F674" s="34"/>
      <c r="G674" s="103"/>
      <c r="H674" s="34"/>
      <c r="I674" s="34"/>
      <c r="J674" s="34"/>
      <c r="K674" s="34"/>
      <c r="L674" s="103"/>
      <c r="M674" s="2"/>
      <c r="N674" s="2"/>
      <c r="O674" s="105"/>
      <c r="P674" s="2"/>
      <c r="Q674" s="105"/>
      <c r="R674" s="2"/>
      <c r="S674" s="2"/>
      <c r="T674" s="2"/>
      <c r="U674" s="2"/>
      <c r="V674" s="2"/>
      <c r="W674" s="2"/>
      <c r="X674" s="2"/>
      <c r="Y674" s="2"/>
      <c r="Z674" s="2"/>
      <c r="AA674" s="2"/>
      <c r="AB674" s="2"/>
      <c r="AC674" s="2"/>
      <c r="AD674" s="2"/>
      <c r="AE674" s="2"/>
      <c r="AF674" s="2"/>
      <c r="AG674" s="2"/>
    </row>
    <row r="675" spans="1:33" ht="15.75" customHeight="1" x14ac:dyDescent="0.25">
      <c r="A675" s="2"/>
      <c r="B675" s="2"/>
      <c r="C675" s="34"/>
      <c r="D675" s="34"/>
      <c r="E675" s="34"/>
      <c r="F675" s="34"/>
      <c r="G675" s="103"/>
      <c r="H675" s="34"/>
      <c r="I675" s="34"/>
      <c r="J675" s="34"/>
      <c r="K675" s="34"/>
      <c r="L675" s="103"/>
      <c r="M675" s="2"/>
      <c r="N675" s="2"/>
      <c r="O675" s="105"/>
      <c r="P675" s="2"/>
      <c r="Q675" s="105"/>
      <c r="R675" s="2"/>
      <c r="S675" s="2"/>
      <c r="T675" s="2"/>
      <c r="U675" s="2"/>
      <c r="V675" s="2"/>
      <c r="W675" s="2"/>
      <c r="X675" s="2"/>
      <c r="Y675" s="2"/>
      <c r="Z675" s="2"/>
      <c r="AA675" s="2"/>
      <c r="AB675" s="2"/>
      <c r="AC675" s="2"/>
      <c r="AD675" s="2"/>
      <c r="AE675" s="2"/>
      <c r="AF675" s="2"/>
      <c r="AG675" s="2"/>
    </row>
    <row r="676" spans="1:33" ht="15.75" customHeight="1" x14ac:dyDescent="0.25">
      <c r="A676" s="2"/>
      <c r="B676" s="2"/>
      <c r="C676" s="34"/>
      <c r="D676" s="34"/>
      <c r="E676" s="34"/>
      <c r="F676" s="34"/>
      <c r="G676" s="103"/>
      <c r="H676" s="34"/>
      <c r="I676" s="34"/>
      <c r="J676" s="34"/>
      <c r="K676" s="34"/>
      <c r="L676" s="103"/>
      <c r="M676" s="2"/>
      <c r="N676" s="2"/>
      <c r="O676" s="105"/>
      <c r="P676" s="2"/>
      <c r="Q676" s="105"/>
      <c r="R676" s="2"/>
      <c r="S676" s="2"/>
      <c r="T676" s="2"/>
      <c r="U676" s="2"/>
      <c r="V676" s="2"/>
      <c r="W676" s="2"/>
      <c r="X676" s="2"/>
      <c r="Y676" s="2"/>
      <c r="Z676" s="2"/>
      <c r="AA676" s="2"/>
      <c r="AB676" s="2"/>
      <c r="AC676" s="2"/>
      <c r="AD676" s="2"/>
      <c r="AE676" s="2"/>
      <c r="AF676" s="2"/>
      <c r="AG676" s="2"/>
    </row>
    <row r="677" spans="1:33" ht="15.75" customHeight="1" x14ac:dyDescent="0.25">
      <c r="A677" s="2"/>
      <c r="B677" s="2"/>
      <c r="C677" s="34"/>
      <c r="D677" s="34"/>
      <c r="E677" s="34"/>
      <c r="F677" s="34"/>
      <c r="G677" s="103"/>
      <c r="H677" s="34"/>
      <c r="I677" s="34"/>
      <c r="J677" s="34"/>
      <c r="K677" s="34"/>
      <c r="L677" s="103"/>
      <c r="M677" s="2"/>
      <c r="N677" s="2"/>
      <c r="O677" s="105"/>
      <c r="P677" s="2"/>
      <c r="Q677" s="105"/>
      <c r="R677" s="2"/>
      <c r="S677" s="2"/>
      <c r="T677" s="2"/>
      <c r="U677" s="2"/>
      <c r="V677" s="2"/>
      <c r="W677" s="2"/>
      <c r="X677" s="2"/>
      <c r="Y677" s="2"/>
      <c r="Z677" s="2"/>
      <c r="AA677" s="2"/>
      <c r="AB677" s="2"/>
      <c r="AC677" s="2"/>
      <c r="AD677" s="2"/>
      <c r="AE677" s="2"/>
      <c r="AF677" s="2"/>
      <c r="AG677" s="2"/>
    </row>
    <row r="678" spans="1:33" ht="15.75" customHeight="1" x14ac:dyDescent="0.25">
      <c r="A678" s="2"/>
      <c r="B678" s="2"/>
      <c r="C678" s="34"/>
      <c r="D678" s="34"/>
      <c r="E678" s="34"/>
      <c r="F678" s="34"/>
      <c r="G678" s="103"/>
      <c r="H678" s="34"/>
      <c r="I678" s="34"/>
      <c r="J678" s="34"/>
      <c r="K678" s="34"/>
      <c r="L678" s="103"/>
      <c r="M678" s="2"/>
      <c r="N678" s="2"/>
      <c r="O678" s="105"/>
      <c r="P678" s="2"/>
      <c r="Q678" s="105"/>
      <c r="R678" s="2"/>
      <c r="S678" s="2"/>
      <c r="T678" s="2"/>
      <c r="U678" s="2"/>
      <c r="V678" s="2"/>
      <c r="W678" s="2"/>
      <c r="X678" s="2"/>
      <c r="Y678" s="2"/>
      <c r="Z678" s="2"/>
      <c r="AA678" s="2"/>
      <c r="AB678" s="2"/>
      <c r="AC678" s="2"/>
      <c r="AD678" s="2"/>
      <c r="AE678" s="2"/>
      <c r="AF678" s="2"/>
      <c r="AG678" s="2"/>
    </row>
    <row r="679" spans="1:33" ht="15.75" customHeight="1" x14ac:dyDescent="0.25">
      <c r="A679" s="2"/>
      <c r="B679" s="2"/>
      <c r="C679" s="34"/>
      <c r="D679" s="34"/>
      <c r="E679" s="34"/>
      <c r="F679" s="34"/>
      <c r="G679" s="103"/>
      <c r="H679" s="34"/>
      <c r="I679" s="34"/>
      <c r="J679" s="34"/>
      <c r="K679" s="34"/>
      <c r="L679" s="103"/>
      <c r="M679" s="2"/>
      <c r="N679" s="2"/>
      <c r="O679" s="105"/>
      <c r="P679" s="2"/>
      <c r="Q679" s="105"/>
      <c r="R679" s="2"/>
      <c r="S679" s="2"/>
      <c r="T679" s="2"/>
      <c r="U679" s="2"/>
      <c r="V679" s="2"/>
      <c r="W679" s="2"/>
      <c r="X679" s="2"/>
      <c r="Y679" s="2"/>
      <c r="Z679" s="2"/>
      <c r="AA679" s="2"/>
      <c r="AB679" s="2"/>
      <c r="AC679" s="2"/>
      <c r="AD679" s="2"/>
      <c r="AE679" s="2"/>
      <c r="AF679" s="2"/>
      <c r="AG679" s="2"/>
    </row>
    <row r="680" spans="1:33" ht="15.75" customHeight="1" x14ac:dyDescent="0.25">
      <c r="A680" s="2"/>
      <c r="B680" s="2"/>
      <c r="C680" s="34"/>
      <c r="D680" s="34"/>
      <c r="E680" s="34"/>
      <c r="F680" s="34"/>
      <c r="G680" s="103"/>
      <c r="H680" s="34"/>
      <c r="I680" s="34"/>
      <c r="J680" s="34"/>
      <c r="K680" s="34"/>
      <c r="L680" s="103"/>
      <c r="M680" s="2"/>
      <c r="N680" s="2"/>
      <c r="O680" s="105"/>
      <c r="P680" s="2"/>
      <c r="Q680" s="105"/>
      <c r="R680" s="2"/>
      <c r="S680" s="2"/>
      <c r="T680" s="2"/>
      <c r="U680" s="2"/>
      <c r="V680" s="2"/>
      <c r="W680" s="2"/>
      <c r="X680" s="2"/>
      <c r="Y680" s="2"/>
      <c r="Z680" s="2"/>
      <c r="AA680" s="2"/>
      <c r="AB680" s="2"/>
      <c r="AC680" s="2"/>
      <c r="AD680" s="2"/>
      <c r="AE680" s="2"/>
      <c r="AF680" s="2"/>
      <c r="AG680" s="2"/>
    </row>
    <row r="681" spans="1:33" ht="15.75" customHeight="1" x14ac:dyDescent="0.25">
      <c r="A681" s="2"/>
      <c r="B681" s="2"/>
      <c r="C681" s="34"/>
      <c r="D681" s="34"/>
      <c r="E681" s="34"/>
      <c r="F681" s="34"/>
      <c r="G681" s="103"/>
      <c r="H681" s="34"/>
      <c r="I681" s="34"/>
      <c r="J681" s="34"/>
      <c r="K681" s="34"/>
      <c r="L681" s="103"/>
      <c r="M681" s="2"/>
      <c r="N681" s="2"/>
      <c r="O681" s="105"/>
      <c r="P681" s="2"/>
      <c r="Q681" s="105"/>
      <c r="R681" s="2"/>
      <c r="S681" s="2"/>
      <c r="T681" s="2"/>
      <c r="U681" s="2"/>
      <c r="V681" s="2"/>
      <c r="W681" s="2"/>
      <c r="X681" s="2"/>
      <c r="Y681" s="2"/>
      <c r="Z681" s="2"/>
      <c r="AA681" s="2"/>
      <c r="AB681" s="2"/>
      <c r="AC681" s="2"/>
      <c r="AD681" s="2"/>
      <c r="AE681" s="2"/>
      <c r="AF681" s="2"/>
      <c r="AG681" s="2"/>
    </row>
    <row r="682" spans="1:33" ht="15.75" customHeight="1" x14ac:dyDescent="0.25">
      <c r="A682" s="2"/>
      <c r="B682" s="2"/>
      <c r="C682" s="34"/>
      <c r="D682" s="34"/>
      <c r="E682" s="34"/>
      <c r="F682" s="34"/>
      <c r="G682" s="103"/>
      <c r="H682" s="34"/>
      <c r="I682" s="34"/>
      <c r="J682" s="34"/>
      <c r="K682" s="34"/>
      <c r="L682" s="103"/>
      <c r="M682" s="2"/>
      <c r="N682" s="2"/>
      <c r="O682" s="105"/>
      <c r="P682" s="2"/>
      <c r="Q682" s="105"/>
      <c r="R682" s="2"/>
      <c r="S682" s="2"/>
      <c r="T682" s="2"/>
      <c r="U682" s="2"/>
      <c r="V682" s="2"/>
      <c r="W682" s="2"/>
      <c r="X682" s="2"/>
      <c r="Y682" s="2"/>
      <c r="Z682" s="2"/>
      <c r="AA682" s="2"/>
      <c r="AB682" s="2"/>
      <c r="AC682" s="2"/>
      <c r="AD682" s="2"/>
      <c r="AE682" s="2"/>
      <c r="AF682" s="2"/>
      <c r="AG682" s="2"/>
    </row>
    <row r="683" spans="1:33" ht="15.75" customHeight="1" x14ac:dyDescent="0.25">
      <c r="A683" s="2"/>
      <c r="B683" s="2"/>
      <c r="C683" s="34"/>
      <c r="D683" s="34"/>
      <c r="E683" s="34"/>
      <c r="F683" s="34"/>
      <c r="G683" s="103"/>
      <c r="H683" s="34"/>
      <c r="I683" s="34"/>
      <c r="J683" s="34"/>
      <c r="K683" s="34"/>
      <c r="L683" s="103"/>
      <c r="M683" s="2"/>
      <c r="N683" s="2"/>
      <c r="O683" s="105"/>
      <c r="P683" s="2"/>
      <c r="Q683" s="105"/>
      <c r="R683" s="2"/>
      <c r="S683" s="2"/>
      <c r="T683" s="2"/>
      <c r="U683" s="2"/>
      <c r="V683" s="2"/>
      <c r="W683" s="2"/>
      <c r="X683" s="2"/>
      <c r="Y683" s="2"/>
      <c r="Z683" s="2"/>
      <c r="AA683" s="2"/>
      <c r="AB683" s="2"/>
      <c r="AC683" s="2"/>
      <c r="AD683" s="2"/>
      <c r="AE683" s="2"/>
      <c r="AF683" s="2"/>
      <c r="AG683" s="2"/>
    </row>
    <row r="684" spans="1:33" ht="15.75" customHeight="1" x14ac:dyDescent="0.25">
      <c r="A684" s="2"/>
      <c r="B684" s="2"/>
      <c r="C684" s="34"/>
      <c r="D684" s="34"/>
      <c r="E684" s="34"/>
      <c r="F684" s="34"/>
      <c r="G684" s="103"/>
      <c r="H684" s="34"/>
      <c r="I684" s="34"/>
      <c r="J684" s="34"/>
      <c r="K684" s="34"/>
      <c r="L684" s="103"/>
      <c r="M684" s="2"/>
      <c r="N684" s="2"/>
      <c r="O684" s="105"/>
      <c r="P684" s="2"/>
      <c r="Q684" s="105"/>
      <c r="R684" s="2"/>
      <c r="S684" s="2"/>
      <c r="T684" s="2"/>
      <c r="U684" s="2"/>
      <c r="V684" s="2"/>
      <c r="W684" s="2"/>
      <c r="X684" s="2"/>
      <c r="Y684" s="2"/>
      <c r="Z684" s="2"/>
      <c r="AA684" s="2"/>
      <c r="AB684" s="2"/>
      <c r="AC684" s="2"/>
      <c r="AD684" s="2"/>
      <c r="AE684" s="2"/>
      <c r="AF684" s="2"/>
      <c r="AG684" s="2"/>
    </row>
    <row r="685" spans="1:33" ht="15.75" customHeight="1" x14ac:dyDescent="0.25">
      <c r="A685" s="2"/>
      <c r="B685" s="2"/>
      <c r="C685" s="34"/>
      <c r="D685" s="34"/>
      <c r="E685" s="34"/>
      <c r="F685" s="34"/>
      <c r="G685" s="103"/>
      <c r="H685" s="34"/>
      <c r="I685" s="34"/>
      <c r="J685" s="34"/>
      <c r="K685" s="34"/>
      <c r="L685" s="103"/>
      <c r="M685" s="2"/>
      <c r="N685" s="2"/>
      <c r="O685" s="105"/>
      <c r="P685" s="2"/>
      <c r="Q685" s="105"/>
      <c r="R685" s="2"/>
      <c r="S685" s="2"/>
      <c r="T685" s="2"/>
      <c r="U685" s="2"/>
      <c r="V685" s="2"/>
      <c r="W685" s="2"/>
      <c r="X685" s="2"/>
      <c r="Y685" s="2"/>
      <c r="Z685" s="2"/>
      <c r="AA685" s="2"/>
      <c r="AB685" s="2"/>
      <c r="AC685" s="2"/>
      <c r="AD685" s="2"/>
      <c r="AE685" s="2"/>
      <c r="AF685" s="2"/>
      <c r="AG685" s="2"/>
    </row>
    <row r="686" spans="1:33" ht="15.75" customHeight="1" x14ac:dyDescent="0.25">
      <c r="A686" s="2"/>
      <c r="B686" s="2"/>
      <c r="C686" s="34"/>
      <c r="D686" s="34"/>
      <c r="E686" s="34"/>
      <c r="F686" s="34"/>
      <c r="G686" s="103"/>
      <c r="H686" s="34"/>
      <c r="I686" s="34"/>
      <c r="J686" s="34"/>
      <c r="K686" s="34"/>
      <c r="L686" s="103"/>
      <c r="M686" s="2"/>
      <c r="N686" s="2"/>
      <c r="O686" s="105"/>
      <c r="P686" s="2"/>
      <c r="Q686" s="105"/>
      <c r="R686" s="2"/>
      <c r="S686" s="2"/>
      <c r="T686" s="2"/>
      <c r="U686" s="2"/>
      <c r="V686" s="2"/>
      <c r="W686" s="2"/>
      <c r="X686" s="2"/>
      <c r="Y686" s="2"/>
      <c r="Z686" s="2"/>
      <c r="AA686" s="2"/>
      <c r="AB686" s="2"/>
      <c r="AC686" s="2"/>
      <c r="AD686" s="2"/>
      <c r="AE686" s="2"/>
      <c r="AF686" s="2"/>
      <c r="AG686" s="2"/>
    </row>
    <row r="687" spans="1:33" ht="15.75" customHeight="1" x14ac:dyDescent="0.25">
      <c r="A687" s="2"/>
      <c r="B687" s="2"/>
      <c r="C687" s="34"/>
      <c r="D687" s="34"/>
      <c r="E687" s="34"/>
      <c r="F687" s="34"/>
      <c r="G687" s="103"/>
      <c r="H687" s="34"/>
      <c r="I687" s="34"/>
      <c r="J687" s="34"/>
      <c r="K687" s="34"/>
      <c r="L687" s="103"/>
      <c r="M687" s="2"/>
      <c r="N687" s="2"/>
      <c r="O687" s="105"/>
      <c r="P687" s="2"/>
      <c r="Q687" s="105"/>
      <c r="R687" s="2"/>
      <c r="S687" s="2"/>
      <c r="T687" s="2"/>
      <c r="U687" s="2"/>
      <c r="V687" s="2"/>
      <c r="W687" s="2"/>
      <c r="X687" s="2"/>
      <c r="Y687" s="2"/>
      <c r="Z687" s="2"/>
      <c r="AA687" s="2"/>
      <c r="AB687" s="2"/>
      <c r="AC687" s="2"/>
      <c r="AD687" s="2"/>
      <c r="AE687" s="2"/>
      <c r="AF687" s="2"/>
      <c r="AG687" s="2"/>
    </row>
    <row r="688" spans="1:33" ht="15.75" customHeight="1" x14ac:dyDescent="0.25">
      <c r="A688" s="2"/>
      <c r="B688" s="2"/>
      <c r="C688" s="34"/>
      <c r="D688" s="34"/>
      <c r="E688" s="34"/>
      <c r="F688" s="34"/>
      <c r="G688" s="103"/>
      <c r="H688" s="34"/>
      <c r="I688" s="34"/>
      <c r="J688" s="34"/>
      <c r="K688" s="34"/>
      <c r="L688" s="103"/>
      <c r="M688" s="2"/>
      <c r="N688" s="2"/>
      <c r="O688" s="105"/>
      <c r="P688" s="2"/>
      <c r="Q688" s="105"/>
      <c r="R688" s="2"/>
      <c r="S688" s="2"/>
      <c r="T688" s="2"/>
      <c r="U688" s="2"/>
      <c r="V688" s="2"/>
      <c r="W688" s="2"/>
      <c r="X688" s="2"/>
      <c r="Y688" s="2"/>
      <c r="Z688" s="2"/>
      <c r="AA688" s="2"/>
      <c r="AB688" s="2"/>
      <c r="AC688" s="2"/>
      <c r="AD688" s="2"/>
      <c r="AE688" s="2"/>
      <c r="AF688" s="2"/>
      <c r="AG688" s="2"/>
    </row>
    <row r="689" spans="1:33" ht="15.75" customHeight="1" x14ac:dyDescent="0.25">
      <c r="A689" s="2"/>
      <c r="B689" s="2"/>
      <c r="C689" s="34"/>
      <c r="D689" s="34"/>
      <c r="E689" s="34"/>
      <c r="F689" s="34"/>
      <c r="G689" s="103"/>
      <c r="H689" s="34"/>
      <c r="I689" s="34"/>
      <c r="J689" s="34"/>
      <c r="K689" s="34"/>
      <c r="L689" s="103"/>
      <c r="M689" s="2"/>
      <c r="N689" s="2"/>
      <c r="O689" s="105"/>
      <c r="P689" s="2"/>
      <c r="Q689" s="105"/>
      <c r="R689" s="2"/>
      <c r="S689" s="2"/>
      <c r="T689" s="2"/>
      <c r="U689" s="2"/>
      <c r="V689" s="2"/>
      <c r="W689" s="2"/>
      <c r="X689" s="2"/>
      <c r="Y689" s="2"/>
      <c r="Z689" s="2"/>
      <c r="AA689" s="2"/>
      <c r="AB689" s="2"/>
      <c r="AC689" s="2"/>
      <c r="AD689" s="2"/>
      <c r="AE689" s="2"/>
      <c r="AF689" s="2"/>
      <c r="AG689" s="2"/>
    </row>
    <row r="690" spans="1:33" ht="15.75" customHeight="1" x14ac:dyDescent="0.25">
      <c r="A690" s="2"/>
      <c r="B690" s="2"/>
      <c r="C690" s="34"/>
      <c r="D690" s="34"/>
      <c r="E690" s="34"/>
      <c r="F690" s="34"/>
      <c r="G690" s="103"/>
      <c r="H690" s="34"/>
      <c r="I690" s="34"/>
      <c r="J690" s="34"/>
      <c r="K690" s="34"/>
      <c r="L690" s="103"/>
      <c r="M690" s="2"/>
      <c r="N690" s="2"/>
      <c r="O690" s="105"/>
      <c r="P690" s="2"/>
      <c r="Q690" s="105"/>
      <c r="R690" s="2"/>
      <c r="S690" s="2"/>
      <c r="T690" s="2"/>
      <c r="U690" s="2"/>
      <c r="V690" s="2"/>
      <c r="W690" s="2"/>
      <c r="X690" s="2"/>
      <c r="Y690" s="2"/>
      <c r="Z690" s="2"/>
      <c r="AA690" s="2"/>
      <c r="AB690" s="2"/>
      <c r="AC690" s="2"/>
      <c r="AD690" s="2"/>
      <c r="AE690" s="2"/>
      <c r="AF690" s="2"/>
      <c r="AG690" s="2"/>
    </row>
    <row r="691" spans="1:33" ht="15.75" customHeight="1" x14ac:dyDescent="0.25">
      <c r="A691" s="2"/>
      <c r="B691" s="2"/>
      <c r="C691" s="34"/>
      <c r="D691" s="34"/>
      <c r="E691" s="34"/>
      <c r="F691" s="34"/>
      <c r="G691" s="103"/>
      <c r="H691" s="34"/>
      <c r="I691" s="34"/>
      <c r="J691" s="34"/>
      <c r="K691" s="34"/>
      <c r="L691" s="103"/>
      <c r="M691" s="2"/>
      <c r="N691" s="2"/>
      <c r="O691" s="105"/>
      <c r="P691" s="2"/>
      <c r="Q691" s="105"/>
      <c r="R691" s="2"/>
      <c r="S691" s="2"/>
      <c r="T691" s="2"/>
      <c r="U691" s="2"/>
      <c r="V691" s="2"/>
      <c r="W691" s="2"/>
      <c r="X691" s="2"/>
      <c r="Y691" s="2"/>
      <c r="Z691" s="2"/>
      <c r="AA691" s="2"/>
      <c r="AB691" s="2"/>
      <c r="AC691" s="2"/>
      <c r="AD691" s="2"/>
      <c r="AE691" s="2"/>
      <c r="AF691" s="2"/>
      <c r="AG691" s="2"/>
    </row>
    <row r="692" spans="1:33" ht="15.75" customHeight="1" x14ac:dyDescent="0.25">
      <c r="A692" s="2"/>
      <c r="B692" s="2"/>
      <c r="C692" s="34"/>
      <c r="D692" s="34"/>
      <c r="E692" s="34"/>
      <c r="F692" s="34"/>
      <c r="G692" s="103"/>
      <c r="H692" s="34"/>
      <c r="I692" s="34"/>
      <c r="J692" s="34"/>
      <c r="K692" s="34"/>
      <c r="L692" s="103"/>
      <c r="M692" s="2"/>
      <c r="N692" s="2"/>
      <c r="O692" s="105"/>
      <c r="P692" s="2"/>
      <c r="Q692" s="105"/>
      <c r="R692" s="2"/>
      <c r="S692" s="2"/>
      <c r="T692" s="2"/>
      <c r="U692" s="2"/>
      <c r="V692" s="2"/>
      <c r="W692" s="2"/>
      <c r="X692" s="2"/>
      <c r="Y692" s="2"/>
      <c r="Z692" s="2"/>
      <c r="AA692" s="2"/>
      <c r="AB692" s="2"/>
      <c r="AC692" s="2"/>
      <c r="AD692" s="2"/>
      <c r="AE692" s="2"/>
      <c r="AF692" s="2"/>
      <c r="AG692" s="2"/>
    </row>
    <row r="693" spans="1:33" ht="15.75" customHeight="1" x14ac:dyDescent="0.25">
      <c r="A693" s="2"/>
      <c r="B693" s="2"/>
      <c r="C693" s="34"/>
      <c r="D693" s="34"/>
      <c r="E693" s="34"/>
      <c r="F693" s="34"/>
      <c r="G693" s="103"/>
      <c r="H693" s="34"/>
      <c r="I693" s="34"/>
      <c r="J693" s="34"/>
      <c r="K693" s="34"/>
      <c r="L693" s="103"/>
      <c r="M693" s="2"/>
      <c r="N693" s="2"/>
      <c r="O693" s="105"/>
      <c r="P693" s="2"/>
      <c r="Q693" s="105"/>
      <c r="R693" s="2"/>
      <c r="S693" s="2"/>
      <c r="T693" s="2"/>
      <c r="U693" s="2"/>
      <c r="V693" s="2"/>
      <c r="W693" s="2"/>
      <c r="X693" s="2"/>
      <c r="Y693" s="2"/>
      <c r="Z693" s="2"/>
      <c r="AA693" s="2"/>
      <c r="AB693" s="2"/>
      <c r="AC693" s="2"/>
      <c r="AD693" s="2"/>
      <c r="AE693" s="2"/>
      <c r="AF693" s="2"/>
      <c r="AG693" s="2"/>
    </row>
    <row r="694" spans="1:33" ht="15.75" customHeight="1" x14ac:dyDescent="0.25">
      <c r="A694" s="2"/>
      <c r="B694" s="2"/>
      <c r="C694" s="34"/>
      <c r="D694" s="34"/>
      <c r="E694" s="34"/>
      <c r="F694" s="34"/>
      <c r="G694" s="103"/>
      <c r="H694" s="34"/>
      <c r="I694" s="34"/>
      <c r="J694" s="34"/>
      <c r="K694" s="34"/>
      <c r="L694" s="103"/>
      <c r="M694" s="2"/>
      <c r="N694" s="2"/>
      <c r="O694" s="105"/>
      <c r="P694" s="2"/>
      <c r="Q694" s="105"/>
      <c r="R694" s="2"/>
      <c r="S694" s="2"/>
      <c r="T694" s="2"/>
      <c r="U694" s="2"/>
      <c r="V694" s="2"/>
      <c r="W694" s="2"/>
      <c r="X694" s="2"/>
      <c r="Y694" s="2"/>
      <c r="Z694" s="2"/>
      <c r="AA694" s="2"/>
      <c r="AB694" s="2"/>
      <c r="AC694" s="2"/>
      <c r="AD694" s="2"/>
      <c r="AE694" s="2"/>
      <c r="AF694" s="2"/>
      <c r="AG694" s="2"/>
    </row>
    <row r="695" spans="1:33" ht="15.75" customHeight="1" x14ac:dyDescent="0.25">
      <c r="A695" s="2"/>
      <c r="B695" s="2"/>
      <c r="C695" s="34"/>
      <c r="D695" s="34"/>
      <c r="E695" s="34"/>
      <c r="F695" s="34"/>
      <c r="G695" s="103"/>
      <c r="H695" s="34"/>
      <c r="I695" s="34"/>
      <c r="J695" s="34"/>
      <c r="K695" s="34"/>
      <c r="L695" s="103"/>
      <c r="M695" s="2"/>
      <c r="N695" s="2"/>
      <c r="O695" s="105"/>
      <c r="P695" s="2"/>
      <c r="Q695" s="105"/>
      <c r="R695" s="2"/>
      <c r="S695" s="2"/>
      <c r="T695" s="2"/>
      <c r="U695" s="2"/>
      <c r="V695" s="2"/>
      <c r="W695" s="2"/>
      <c r="X695" s="2"/>
      <c r="Y695" s="2"/>
      <c r="Z695" s="2"/>
      <c r="AA695" s="2"/>
      <c r="AB695" s="2"/>
      <c r="AC695" s="2"/>
      <c r="AD695" s="2"/>
      <c r="AE695" s="2"/>
      <c r="AF695" s="2"/>
      <c r="AG695" s="2"/>
    </row>
    <row r="696" spans="1:33" ht="15.75" customHeight="1" x14ac:dyDescent="0.25">
      <c r="A696" s="2"/>
      <c r="B696" s="2"/>
      <c r="C696" s="34"/>
      <c r="D696" s="34"/>
      <c r="E696" s="34"/>
      <c r="F696" s="34"/>
      <c r="G696" s="103"/>
      <c r="H696" s="34"/>
      <c r="I696" s="34"/>
      <c r="J696" s="34"/>
      <c r="K696" s="34"/>
      <c r="L696" s="103"/>
      <c r="M696" s="2"/>
      <c r="N696" s="2"/>
      <c r="O696" s="105"/>
      <c r="P696" s="2"/>
      <c r="Q696" s="105"/>
      <c r="R696" s="2"/>
      <c r="S696" s="2"/>
      <c r="T696" s="2"/>
      <c r="U696" s="2"/>
      <c r="V696" s="2"/>
      <c r="W696" s="2"/>
      <c r="X696" s="2"/>
      <c r="Y696" s="2"/>
      <c r="Z696" s="2"/>
      <c r="AA696" s="2"/>
      <c r="AB696" s="2"/>
      <c r="AC696" s="2"/>
      <c r="AD696" s="2"/>
      <c r="AE696" s="2"/>
      <c r="AF696" s="2"/>
      <c r="AG696" s="2"/>
    </row>
    <row r="697" spans="1:33" ht="15.75" customHeight="1" x14ac:dyDescent="0.25">
      <c r="A697" s="2"/>
      <c r="B697" s="2"/>
      <c r="C697" s="34"/>
      <c r="D697" s="34"/>
      <c r="E697" s="34"/>
      <c r="F697" s="34"/>
      <c r="G697" s="103"/>
      <c r="H697" s="34"/>
      <c r="I697" s="34"/>
      <c r="J697" s="34"/>
      <c r="K697" s="34"/>
      <c r="L697" s="103"/>
      <c r="M697" s="2"/>
      <c r="N697" s="2"/>
      <c r="O697" s="105"/>
      <c r="P697" s="2"/>
      <c r="Q697" s="105"/>
      <c r="R697" s="2"/>
      <c r="S697" s="2"/>
      <c r="T697" s="2"/>
      <c r="U697" s="2"/>
      <c r="V697" s="2"/>
      <c r="W697" s="2"/>
      <c r="X697" s="2"/>
      <c r="Y697" s="2"/>
      <c r="Z697" s="2"/>
      <c r="AA697" s="2"/>
      <c r="AB697" s="2"/>
      <c r="AC697" s="2"/>
      <c r="AD697" s="2"/>
      <c r="AE697" s="2"/>
      <c r="AF697" s="2"/>
      <c r="AG697" s="2"/>
    </row>
    <row r="698" spans="1:33" ht="15.75" customHeight="1" x14ac:dyDescent="0.25">
      <c r="A698" s="2"/>
      <c r="B698" s="2"/>
      <c r="C698" s="34"/>
      <c r="D698" s="34"/>
      <c r="E698" s="34"/>
      <c r="F698" s="34"/>
      <c r="G698" s="103"/>
      <c r="H698" s="34"/>
      <c r="I698" s="34"/>
      <c r="J698" s="34"/>
      <c r="K698" s="34"/>
      <c r="L698" s="103"/>
      <c r="M698" s="2"/>
      <c r="N698" s="2"/>
      <c r="O698" s="105"/>
      <c r="P698" s="2"/>
      <c r="Q698" s="105"/>
      <c r="R698" s="2"/>
      <c r="S698" s="2"/>
      <c r="T698" s="2"/>
      <c r="U698" s="2"/>
      <c r="V698" s="2"/>
      <c r="W698" s="2"/>
      <c r="X698" s="2"/>
      <c r="Y698" s="2"/>
      <c r="Z698" s="2"/>
      <c r="AA698" s="2"/>
      <c r="AB698" s="2"/>
      <c r="AC698" s="2"/>
      <c r="AD698" s="2"/>
      <c r="AE698" s="2"/>
      <c r="AF698" s="2"/>
      <c r="AG698" s="2"/>
    </row>
    <row r="699" spans="1:33" ht="15.75" customHeight="1" x14ac:dyDescent="0.25">
      <c r="A699" s="2"/>
      <c r="B699" s="2"/>
      <c r="C699" s="34"/>
      <c r="D699" s="34"/>
      <c r="E699" s="34"/>
      <c r="F699" s="34"/>
      <c r="G699" s="103"/>
      <c r="H699" s="34"/>
      <c r="I699" s="34"/>
      <c r="J699" s="34"/>
      <c r="K699" s="34"/>
      <c r="L699" s="103"/>
      <c r="M699" s="2"/>
      <c r="N699" s="2"/>
      <c r="O699" s="105"/>
      <c r="P699" s="2"/>
      <c r="Q699" s="105"/>
      <c r="R699" s="2"/>
      <c r="S699" s="2"/>
      <c r="T699" s="2"/>
      <c r="U699" s="2"/>
      <c r="V699" s="2"/>
      <c r="W699" s="2"/>
      <c r="X699" s="2"/>
      <c r="Y699" s="2"/>
      <c r="Z699" s="2"/>
      <c r="AA699" s="2"/>
      <c r="AB699" s="2"/>
      <c r="AC699" s="2"/>
      <c r="AD699" s="2"/>
      <c r="AE699" s="2"/>
      <c r="AF699" s="2"/>
      <c r="AG699" s="2"/>
    </row>
    <row r="700" spans="1:33" ht="15.75" customHeight="1" x14ac:dyDescent="0.25">
      <c r="A700" s="2"/>
      <c r="B700" s="2"/>
      <c r="C700" s="34"/>
      <c r="D700" s="34"/>
      <c r="E700" s="34"/>
      <c r="F700" s="34"/>
      <c r="G700" s="103"/>
      <c r="H700" s="34"/>
      <c r="I700" s="34"/>
      <c r="J700" s="34"/>
      <c r="K700" s="34"/>
      <c r="L700" s="103"/>
      <c r="M700" s="2"/>
      <c r="N700" s="2"/>
      <c r="O700" s="105"/>
      <c r="P700" s="2"/>
      <c r="Q700" s="105"/>
      <c r="R700" s="2"/>
      <c r="S700" s="2"/>
      <c r="T700" s="2"/>
      <c r="U700" s="2"/>
      <c r="V700" s="2"/>
      <c r="W700" s="2"/>
      <c r="X700" s="2"/>
      <c r="Y700" s="2"/>
      <c r="Z700" s="2"/>
      <c r="AA700" s="2"/>
      <c r="AB700" s="2"/>
      <c r="AC700" s="2"/>
      <c r="AD700" s="2"/>
      <c r="AE700" s="2"/>
      <c r="AF700" s="2"/>
      <c r="AG700" s="2"/>
    </row>
    <row r="701" spans="1:33" ht="15.75" customHeight="1" x14ac:dyDescent="0.25">
      <c r="A701" s="2"/>
      <c r="B701" s="2"/>
      <c r="C701" s="34"/>
      <c r="D701" s="34"/>
      <c r="E701" s="34"/>
      <c r="F701" s="34"/>
      <c r="G701" s="103"/>
      <c r="H701" s="34"/>
      <c r="I701" s="34"/>
      <c r="J701" s="34"/>
      <c r="K701" s="34"/>
      <c r="L701" s="103"/>
      <c r="M701" s="2"/>
      <c r="N701" s="2"/>
      <c r="O701" s="105"/>
      <c r="P701" s="2"/>
      <c r="Q701" s="105"/>
      <c r="R701" s="2"/>
      <c r="S701" s="2"/>
      <c r="T701" s="2"/>
      <c r="U701" s="2"/>
      <c r="V701" s="2"/>
      <c r="W701" s="2"/>
      <c r="X701" s="2"/>
      <c r="Y701" s="2"/>
      <c r="Z701" s="2"/>
      <c r="AA701" s="2"/>
      <c r="AB701" s="2"/>
      <c r="AC701" s="2"/>
      <c r="AD701" s="2"/>
      <c r="AE701" s="2"/>
      <c r="AF701" s="2"/>
      <c r="AG701" s="2"/>
    </row>
    <row r="702" spans="1:33" ht="15.75" customHeight="1" x14ac:dyDescent="0.25">
      <c r="A702" s="2"/>
      <c r="B702" s="2"/>
      <c r="C702" s="34"/>
      <c r="D702" s="34"/>
      <c r="E702" s="34"/>
      <c r="F702" s="34"/>
      <c r="G702" s="103"/>
      <c r="H702" s="34"/>
      <c r="I702" s="34"/>
      <c r="J702" s="34"/>
      <c r="K702" s="34"/>
      <c r="L702" s="103"/>
      <c r="M702" s="2"/>
      <c r="N702" s="2"/>
      <c r="O702" s="105"/>
      <c r="P702" s="2"/>
      <c r="Q702" s="105"/>
      <c r="R702" s="2"/>
      <c r="S702" s="2"/>
      <c r="T702" s="2"/>
      <c r="U702" s="2"/>
      <c r="V702" s="2"/>
      <c r="W702" s="2"/>
      <c r="X702" s="2"/>
      <c r="Y702" s="2"/>
      <c r="Z702" s="2"/>
      <c r="AA702" s="2"/>
      <c r="AB702" s="2"/>
      <c r="AC702" s="2"/>
      <c r="AD702" s="2"/>
      <c r="AE702" s="2"/>
      <c r="AF702" s="2"/>
      <c r="AG702" s="2"/>
    </row>
    <row r="703" spans="1:33" ht="15.75" customHeight="1" x14ac:dyDescent="0.25">
      <c r="A703" s="2"/>
      <c r="B703" s="2"/>
      <c r="C703" s="34"/>
      <c r="D703" s="34"/>
      <c r="E703" s="34"/>
      <c r="F703" s="34"/>
      <c r="G703" s="103"/>
      <c r="H703" s="34"/>
      <c r="I703" s="34"/>
      <c r="J703" s="34"/>
      <c r="K703" s="34"/>
      <c r="L703" s="103"/>
      <c r="M703" s="2"/>
      <c r="N703" s="2"/>
      <c r="O703" s="105"/>
      <c r="P703" s="2"/>
      <c r="Q703" s="105"/>
      <c r="R703" s="2"/>
      <c r="S703" s="2"/>
      <c r="T703" s="2"/>
      <c r="U703" s="2"/>
      <c r="V703" s="2"/>
      <c r="W703" s="2"/>
      <c r="X703" s="2"/>
      <c r="Y703" s="2"/>
      <c r="Z703" s="2"/>
      <c r="AA703" s="2"/>
      <c r="AB703" s="2"/>
      <c r="AC703" s="2"/>
      <c r="AD703" s="2"/>
      <c r="AE703" s="2"/>
      <c r="AF703" s="2"/>
      <c r="AG703" s="2"/>
    </row>
    <row r="704" spans="1:33" ht="15.75" customHeight="1" x14ac:dyDescent="0.25">
      <c r="A704" s="2"/>
      <c r="B704" s="2"/>
      <c r="C704" s="34"/>
      <c r="D704" s="34"/>
      <c r="E704" s="34"/>
      <c r="F704" s="34"/>
      <c r="G704" s="103"/>
      <c r="H704" s="34"/>
      <c r="I704" s="34"/>
      <c r="J704" s="34"/>
      <c r="K704" s="34"/>
      <c r="L704" s="103"/>
      <c r="M704" s="2"/>
      <c r="N704" s="2"/>
      <c r="O704" s="105"/>
      <c r="P704" s="2"/>
      <c r="Q704" s="105"/>
      <c r="R704" s="2"/>
      <c r="S704" s="2"/>
      <c r="T704" s="2"/>
      <c r="U704" s="2"/>
      <c r="V704" s="2"/>
      <c r="W704" s="2"/>
      <c r="X704" s="2"/>
      <c r="Y704" s="2"/>
      <c r="Z704" s="2"/>
      <c r="AA704" s="2"/>
      <c r="AB704" s="2"/>
      <c r="AC704" s="2"/>
      <c r="AD704" s="2"/>
      <c r="AE704" s="2"/>
      <c r="AF704" s="2"/>
      <c r="AG704" s="2"/>
    </row>
    <row r="705" spans="1:33" ht="15.75" customHeight="1" x14ac:dyDescent="0.25">
      <c r="A705" s="2"/>
      <c r="B705" s="2"/>
      <c r="C705" s="34"/>
      <c r="D705" s="34"/>
      <c r="E705" s="34"/>
      <c r="F705" s="34"/>
      <c r="G705" s="103"/>
      <c r="H705" s="34"/>
      <c r="I705" s="34"/>
      <c r="J705" s="34"/>
      <c r="K705" s="34"/>
      <c r="L705" s="103"/>
      <c r="M705" s="2"/>
      <c r="N705" s="2"/>
      <c r="O705" s="105"/>
      <c r="P705" s="2"/>
      <c r="Q705" s="105"/>
      <c r="R705" s="2"/>
      <c r="S705" s="2"/>
      <c r="T705" s="2"/>
      <c r="U705" s="2"/>
      <c r="V705" s="2"/>
      <c r="W705" s="2"/>
      <c r="X705" s="2"/>
      <c r="Y705" s="2"/>
      <c r="Z705" s="2"/>
      <c r="AA705" s="2"/>
      <c r="AB705" s="2"/>
      <c r="AC705" s="2"/>
      <c r="AD705" s="2"/>
      <c r="AE705" s="2"/>
      <c r="AF705" s="2"/>
      <c r="AG705" s="2"/>
    </row>
    <row r="706" spans="1:33" ht="15.75" customHeight="1" x14ac:dyDescent="0.25">
      <c r="A706" s="2"/>
      <c r="B706" s="2"/>
      <c r="C706" s="34"/>
      <c r="D706" s="34"/>
      <c r="E706" s="34"/>
      <c r="F706" s="34"/>
      <c r="G706" s="103"/>
      <c r="H706" s="34"/>
      <c r="I706" s="34"/>
      <c r="J706" s="34"/>
      <c r="K706" s="34"/>
      <c r="L706" s="103"/>
      <c r="M706" s="2"/>
      <c r="N706" s="2"/>
      <c r="O706" s="105"/>
      <c r="P706" s="2"/>
      <c r="Q706" s="105"/>
      <c r="R706" s="2"/>
      <c r="S706" s="2"/>
      <c r="T706" s="2"/>
      <c r="U706" s="2"/>
      <c r="V706" s="2"/>
      <c r="W706" s="2"/>
      <c r="X706" s="2"/>
      <c r="Y706" s="2"/>
      <c r="Z706" s="2"/>
      <c r="AA706" s="2"/>
      <c r="AB706" s="2"/>
      <c r="AC706" s="2"/>
      <c r="AD706" s="2"/>
      <c r="AE706" s="2"/>
      <c r="AF706" s="2"/>
      <c r="AG706" s="2"/>
    </row>
    <row r="707" spans="1:33" ht="15.75" customHeight="1" x14ac:dyDescent="0.25">
      <c r="A707" s="2"/>
      <c r="B707" s="2"/>
      <c r="C707" s="34"/>
      <c r="D707" s="34"/>
      <c r="E707" s="34"/>
      <c r="F707" s="34"/>
      <c r="G707" s="103"/>
      <c r="H707" s="34"/>
      <c r="I707" s="34"/>
      <c r="J707" s="34"/>
      <c r="K707" s="34"/>
      <c r="L707" s="103"/>
      <c r="M707" s="2"/>
      <c r="N707" s="2"/>
      <c r="O707" s="105"/>
      <c r="P707" s="2"/>
      <c r="Q707" s="105"/>
      <c r="R707" s="2"/>
      <c r="S707" s="2"/>
      <c r="T707" s="2"/>
      <c r="U707" s="2"/>
      <c r="V707" s="2"/>
      <c r="W707" s="2"/>
      <c r="X707" s="2"/>
      <c r="Y707" s="2"/>
      <c r="Z707" s="2"/>
      <c r="AA707" s="2"/>
      <c r="AB707" s="2"/>
      <c r="AC707" s="2"/>
      <c r="AD707" s="2"/>
      <c r="AE707" s="2"/>
      <c r="AF707" s="2"/>
      <c r="AG707" s="2"/>
    </row>
    <row r="708" spans="1:33" ht="15.75" customHeight="1" x14ac:dyDescent="0.25">
      <c r="A708" s="2"/>
      <c r="B708" s="2"/>
      <c r="C708" s="34"/>
      <c r="D708" s="34"/>
      <c r="E708" s="34"/>
      <c r="F708" s="34"/>
      <c r="G708" s="103"/>
      <c r="H708" s="34"/>
      <c r="I708" s="34"/>
      <c r="J708" s="34"/>
      <c r="K708" s="34"/>
      <c r="L708" s="103"/>
      <c r="M708" s="2"/>
      <c r="N708" s="2"/>
      <c r="O708" s="105"/>
      <c r="P708" s="2"/>
      <c r="Q708" s="105"/>
      <c r="R708" s="2"/>
      <c r="S708" s="2"/>
      <c r="T708" s="2"/>
      <c r="U708" s="2"/>
      <c r="V708" s="2"/>
      <c r="W708" s="2"/>
      <c r="X708" s="2"/>
      <c r="Y708" s="2"/>
      <c r="Z708" s="2"/>
      <c r="AA708" s="2"/>
      <c r="AB708" s="2"/>
      <c r="AC708" s="2"/>
      <c r="AD708" s="2"/>
      <c r="AE708" s="2"/>
      <c r="AF708" s="2"/>
      <c r="AG708" s="2"/>
    </row>
    <row r="709" spans="1:33" ht="15.75" customHeight="1" x14ac:dyDescent="0.25">
      <c r="A709" s="2"/>
      <c r="B709" s="2"/>
      <c r="C709" s="34"/>
      <c r="D709" s="34"/>
      <c r="E709" s="34"/>
      <c r="F709" s="34"/>
      <c r="G709" s="103"/>
      <c r="H709" s="34"/>
      <c r="I709" s="34"/>
      <c r="J709" s="34"/>
      <c r="K709" s="34"/>
      <c r="L709" s="103"/>
      <c r="M709" s="2"/>
      <c r="N709" s="2"/>
      <c r="O709" s="105"/>
      <c r="P709" s="2"/>
      <c r="Q709" s="105"/>
      <c r="R709" s="2"/>
      <c r="S709" s="2"/>
      <c r="T709" s="2"/>
      <c r="U709" s="2"/>
      <c r="V709" s="2"/>
      <c r="W709" s="2"/>
      <c r="X709" s="2"/>
      <c r="Y709" s="2"/>
      <c r="Z709" s="2"/>
      <c r="AA709" s="2"/>
      <c r="AB709" s="2"/>
      <c r="AC709" s="2"/>
      <c r="AD709" s="2"/>
      <c r="AE709" s="2"/>
      <c r="AF709" s="2"/>
      <c r="AG709" s="2"/>
    </row>
    <row r="710" spans="1:33" ht="15.75" customHeight="1" x14ac:dyDescent="0.25">
      <c r="A710" s="2"/>
      <c r="B710" s="2"/>
      <c r="C710" s="34"/>
      <c r="D710" s="34"/>
      <c r="E710" s="34"/>
      <c r="F710" s="34"/>
      <c r="G710" s="103"/>
      <c r="H710" s="34"/>
      <c r="I710" s="34"/>
      <c r="J710" s="34"/>
      <c r="K710" s="34"/>
      <c r="L710" s="103"/>
      <c r="M710" s="2"/>
      <c r="N710" s="2"/>
      <c r="O710" s="105"/>
      <c r="P710" s="2"/>
      <c r="Q710" s="105"/>
      <c r="R710" s="2"/>
      <c r="S710" s="2"/>
      <c r="T710" s="2"/>
      <c r="U710" s="2"/>
      <c r="V710" s="2"/>
      <c r="W710" s="2"/>
      <c r="X710" s="2"/>
      <c r="Y710" s="2"/>
      <c r="Z710" s="2"/>
      <c r="AA710" s="2"/>
      <c r="AB710" s="2"/>
      <c r="AC710" s="2"/>
      <c r="AD710" s="2"/>
      <c r="AE710" s="2"/>
      <c r="AF710" s="2"/>
      <c r="AG710" s="2"/>
    </row>
    <row r="711" spans="1:33" ht="15.75" customHeight="1" x14ac:dyDescent="0.25">
      <c r="A711" s="2"/>
      <c r="B711" s="2"/>
      <c r="C711" s="34"/>
      <c r="D711" s="34"/>
      <c r="E711" s="34"/>
      <c r="F711" s="34"/>
      <c r="G711" s="103"/>
      <c r="H711" s="34"/>
      <c r="I711" s="34"/>
      <c r="J711" s="34"/>
      <c r="K711" s="34"/>
      <c r="L711" s="103"/>
      <c r="M711" s="2"/>
      <c r="N711" s="2"/>
      <c r="O711" s="105"/>
      <c r="P711" s="2"/>
      <c r="Q711" s="105"/>
      <c r="R711" s="2"/>
      <c r="S711" s="2"/>
      <c r="T711" s="2"/>
      <c r="U711" s="2"/>
      <c r="V711" s="2"/>
      <c r="W711" s="2"/>
      <c r="X711" s="2"/>
      <c r="Y711" s="2"/>
      <c r="Z711" s="2"/>
      <c r="AA711" s="2"/>
      <c r="AB711" s="2"/>
      <c r="AC711" s="2"/>
      <c r="AD711" s="2"/>
      <c r="AE711" s="2"/>
      <c r="AF711" s="2"/>
      <c r="AG711" s="2"/>
    </row>
    <row r="712" spans="1:33" ht="15.75" customHeight="1" x14ac:dyDescent="0.25">
      <c r="A712" s="2"/>
      <c r="B712" s="2"/>
      <c r="C712" s="34"/>
      <c r="D712" s="34"/>
      <c r="E712" s="34"/>
      <c r="F712" s="34"/>
      <c r="G712" s="103"/>
      <c r="H712" s="34"/>
      <c r="I712" s="34"/>
      <c r="J712" s="34"/>
      <c r="K712" s="34"/>
      <c r="L712" s="103"/>
      <c r="M712" s="2"/>
      <c r="N712" s="2"/>
      <c r="O712" s="105"/>
      <c r="P712" s="2"/>
      <c r="Q712" s="105"/>
      <c r="R712" s="2"/>
      <c r="S712" s="2"/>
      <c r="T712" s="2"/>
      <c r="U712" s="2"/>
      <c r="V712" s="2"/>
      <c r="W712" s="2"/>
      <c r="X712" s="2"/>
      <c r="Y712" s="2"/>
      <c r="Z712" s="2"/>
      <c r="AA712" s="2"/>
      <c r="AB712" s="2"/>
      <c r="AC712" s="2"/>
      <c r="AD712" s="2"/>
      <c r="AE712" s="2"/>
      <c r="AF712" s="2"/>
      <c r="AG712" s="2"/>
    </row>
    <row r="713" spans="1:33" ht="15.75" customHeight="1" x14ac:dyDescent="0.25">
      <c r="A713" s="2"/>
      <c r="B713" s="2"/>
      <c r="C713" s="34"/>
      <c r="D713" s="34"/>
      <c r="E713" s="34"/>
      <c r="F713" s="34"/>
      <c r="G713" s="103"/>
      <c r="H713" s="34"/>
      <c r="I713" s="34"/>
      <c r="J713" s="34"/>
      <c r="K713" s="34"/>
      <c r="L713" s="103"/>
      <c r="M713" s="2"/>
      <c r="N713" s="2"/>
      <c r="O713" s="105"/>
      <c r="P713" s="2"/>
      <c r="Q713" s="105"/>
      <c r="R713" s="2"/>
      <c r="S713" s="2"/>
      <c r="T713" s="2"/>
      <c r="U713" s="2"/>
      <c r="V713" s="2"/>
      <c r="W713" s="2"/>
      <c r="X713" s="2"/>
      <c r="Y713" s="2"/>
      <c r="Z713" s="2"/>
      <c r="AA713" s="2"/>
      <c r="AB713" s="2"/>
      <c r="AC713" s="2"/>
      <c r="AD713" s="2"/>
      <c r="AE713" s="2"/>
      <c r="AF713" s="2"/>
      <c r="AG713" s="2"/>
    </row>
    <row r="714" spans="1:33" ht="15.75" customHeight="1" x14ac:dyDescent="0.25">
      <c r="A714" s="2"/>
      <c r="B714" s="2"/>
      <c r="C714" s="34"/>
      <c r="D714" s="34"/>
      <c r="E714" s="34"/>
      <c r="F714" s="34"/>
      <c r="G714" s="103"/>
      <c r="H714" s="34"/>
      <c r="I714" s="34"/>
      <c r="J714" s="34"/>
      <c r="K714" s="34"/>
      <c r="L714" s="103"/>
      <c r="M714" s="2"/>
      <c r="N714" s="2"/>
      <c r="O714" s="105"/>
      <c r="P714" s="2"/>
      <c r="Q714" s="105"/>
      <c r="R714" s="2"/>
      <c r="S714" s="2"/>
      <c r="T714" s="2"/>
      <c r="U714" s="2"/>
      <c r="V714" s="2"/>
      <c r="W714" s="2"/>
      <c r="X714" s="2"/>
      <c r="Y714" s="2"/>
      <c r="Z714" s="2"/>
      <c r="AA714" s="2"/>
      <c r="AB714" s="2"/>
      <c r="AC714" s="2"/>
      <c r="AD714" s="2"/>
      <c r="AE714" s="2"/>
      <c r="AF714" s="2"/>
      <c r="AG714" s="2"/>
    </row>
    <row r="715" spans="1:33" ht="15.75" customHeight="1" x14ac:dyDescent="0.25">
      <c r="A715" s="2"/>
      <c r="B715" s="2"/>
      <c r="C715" s="34"/>
      <c r="D715" s="34"/>
      <c r="E715" s="34"/>
      <c r="F715" s="34"/>
      <c r="G715" s="103"/>
      <c r="H715" s="34"/>
      <c r="I715" s="34"/>
      <c r="J715" s="34"/>
      <c r="K715" s="34"/>
      <c r="L715" s="103"/>
      <c r="M715" s="2"/>
      <c r="N715" s="2"/>
      <c r="O715" s="105"/>
      <c r="P715" s="2"/>
      <c r="Q715" s="105"/>
      <c r="R715" s="2"/>
      <c r="S715" s="2"/>
      <c r="T715" s="2"/>
      <c r="U715" s="2"/>
      <c r="V715" s="2"/>
      <c r="W715" s="2"/>
      <c r="X715" s="2"/>
      <c r="Y715" s="2"/>
      <c r="Z715" s="2"/>
      <c r="AA715" s="2"/>
      <c r="AB715" s="2"/>
      <c r="AC715" s="2"/>
      <c r="AD715" s="2"/>
      <c r="AE715" s="2"/>
      <c r="AF715" s="2"/>
      <c r="AG715" s="2"/>
    </row>
    <row r="716" spans="1:33" ht="15.75" customHeight="1" x14ac:dyDescent="0.25">
      <c r="A716" s="2"/>
      <c r="B716" s="2"/>
      <c r="C716" s="34"/>
      <c r="D716" s="34"/>
      <c r="E716" s="34"/>
      <c r="F716" s="34"/>
      <c r="G716" s="103"/>
      <c r="H716" s="34"/>
      <c r="I716" s="34"/>
      <c r="J716" s="34"/>
      <c r="K716" s="34"/>
      <c r="L716" s="103"/>
      <c r="M716" s="2"/>
      <c r="N716" s="2"/>
      <c r="O716" s="105"/>
      <c r="P716" s="2"/>
      <c r="Q716" s="105"/>
      <c r="R716" s="2"/>
      <c r="S716" s="2"/>
      <c r="T716" s="2"/>
      <c r="U716" s="2"/>
      <c r="V716" s="2"/>
      <c r="W716" s="2"/>
      <c r="X716" s="2"/>
      <c r="Y716" s="2"/>
      <c r="Z716" s="2"/>
      <c r="AA716" s="2"/>
      <c r="AB716" s="2"/>
      <c r="AC716" s="2"/>
      <c r="AD716" s="2"/>
      <c r="AE716" s="2"/>
      <c r="AF716" s="2"/>
      <c r="AG716" s="2"/>
    </row>
    <row r="717" spans="1:33" ht="15.75" customHeight="1" x14ac:dyDescent="0.25">
      <c r="A717" s="2"/>
      <c r="B717" s="2"/>
      <c r="C717" s="34"/>
      <c r="D717" s="34"/>
      <c r="E717" s="34"/>
      <c r="F717" s="34"/>
      <c r="G717" s="103"/>
      <c r="H717" s="34"/>
      <c r="I717" s="34"/>
      <c r="J717" s="34"/>
      <c r="K717" s="34"/>
      <c r="L717" s="103"/>
      <c r="M717" s="2"/>
      <c r="N717" s="2"/>
      <c r="O717" s="105"/>
      <c r="P717" s="2"/>
      <c r="Q717" s="105"/>
      <c r="R717" s="2"/>
      <c r="S717" s="2"/>
      <c r="T717" s="2"/>
      <c r="U717" s="2"/>
      <c r="V717" s="2"/>
      <c r="W717" s="2"/>
      <c r="X717" s="2"/>
      <c r="Y717" s="2"/>
      <c r="Z717" s="2"/>
      <c r="AA717" s="2"/>
      <c r="AB717" s="2"/>
      <c r="AC717" s="2"/>
      <c r="AD717" s="2"/>
      <c r="AE717" s="2"/>
      <c r="AF717" s="2"/>
      <c r="AG717" s="2"/>
    </row>
    <row r="718" spans="1:33" ht="15.75" customHeight="1" x14ac:dyDescent="0.25">
      <c r="A718" s="2"/>
      <c r="B718" s="2"/>
      <c r="C718" s="34"/>
      <c r="D718" s="34"/>
      <c r="E718" s="34"/>
      <c r="F718" s="34"/>
      <c r="G718" s="103"/>
      <c r="H718" s="34"/>
      <c r="I718" s="34"/>
      <c r="J718" s="34"/>
      <c r="K718" s="34"/>
      <c r="L718" s="103"/>
      <c r="M718" s="2"/>
      <c r="N718" s="2"/>
      <c r="O718" s="105"/>
      <c r="P718" s="2"/>
      <c r="Q718" s="105"/>
      <c r="R718" s="2"/>
      <c r="S718" s="2"/>
      <c r="T718" s="2"/>
      <c r="U718" s="2"/>
      <c r="V718" s="2"/>
      <c r="W718" s="2"/>
      <c r="X718" s="2"/>
      <c r="Y718" s="2"/>
      <c r="Z718" s="2"/>
      <c r="AA718" s="2"/>
      <c r="AB718" s="2"/>
      <c r="AC718" s="2"/>
      <c r="AD718" s="2"/>
      <c r="AE718" s="2"/>
      <c r="AF718" s="2"/>
      <c r="AG718" s="2"/>
    </row>
    <row r="719" spans="1:33" ht="15.75" customHeight="1" x14ac:dyDescent="0.25">
      <c r="A719" s="2"/>
      <c r="B719" s="2"/>
      <c r="C719" s="34"/>
      <c r="D719" s="34"/>
      <c r="E719" s="34"/>
      <c r="F719" s="34"/>
      <c r="G719" s="103"/>
      <c r="H719" s="34"/>
      <c r="I719" s="34"/>
      <c r="J719" s="34"/>
      <c r="K719" s="34"/>
      <c r="L719" s="103"/>
      <c r="M719" s="2"/>
      <c r="N719" s="2"/>
      <c r="O719" s="105"/>
      <c r="P719" s="2"/>
      <c r="Q719" s="105"/>
      <c r="R719" s="2"/>
      <c r="S719" s="2"/>
      <c r="T719" s="2"/>
      <c r="U719" s="2"/>
      <c r="V719" s="2"/>
      <c r="W719" s="2"/>
      <c r="X719" s="2"/>
      <c r="Y719" s="2"/>
      <c r="Z719" s="2"/>
      <c r="AA719" s="2"/>
      <c r="AB719" s="2"/>
      <c r="AC719" s="2"/>
      <c r="AD719" s="2"/>
      <c r="AE719" s="2"/>
      <c r="AF719" s="2"/>
      <c r="AG719" s="2"/>
    </row>
    <row r="720" spans="1:33" ht="15.75" customHeight="1" x14ac:dyDescent="0.25">
      <c r="A720" s="2"/>
      <c r="B720" s="2"/>
      <c r="C720" s="34"/>
      <c r="D720" s="34"/>
      <c r="E720" s="34"/>
      <c r="F720" s="34"/>
      <c r="G720" s="103"/>
      <c r="H720" s="34"/>
      <c r="I720" s="34"/>
      <c r="J720" s="34"/>
      <c r="K720" s="34"/>
      <c r="L720" s="103"/>
      <c r="M720" s="2"/>
      <c r="N720" s="2"/>
      <c r="O720" s="105"/>
      <c r="P720" s="2"/>
      <c r="Q720" s="105"/>
      <c r="R720" s="2"/>
      <c r="S720" s="2"/>
      <c r="T720" s="2"/>
      <c r="U720" s="2"/>
      <c r="V720" s="2"/>
      <c r="W720" s="2"/>
      <c r="X720" s="2"/>
      <c r="Y720" s="2"/>
      <c r="Z720" s="2"/>
      <c r="AA720" s="2"/>
      <c r="AB720" s="2"/>
      <c r="AC720" s="2"/>
      <c r="AD720" s="2"/>
      <c r="AE720" s="2"/>
      <c r="AF720" s="2"/>
      <c r="AG720" s="2"/>
    </row>
    <row r="721" spans="1:33" ht="15.75" customHeight="1" x14ac:dyDescent="0.25">
      <c r="A721" s="2"/>
      <c r="B721" s="2"/>
      <c r="C721" s="34"/>
      <c r="D721" s="34"/>
      <c r="E721" s="34"/>
      <c r="F721" s="34"/>
      <c r="G721" s="103"/>
      <c r="H721" s="34"/>
      <c r="I721" s="34"/>
      <c r="J721" s="34"/>
      <c r="K721" s="34"/>
      <c r="L721" s="103"/>
      <c r="M721" s="2"/>
      <c r="N721" s="2"/>
      <c r="O721" s="105"/>
      <c r="P721" s="2"/>
      <c r="Q721" s="105"/>
      <c r="R721" s="2"/>
      <c r="S721" s="2"/>
      <c r="T721" s="2"/>
      <c r="U721" s="2"/>
      <c r="V721" s="2"/>
      <c r="W721" s="2"/>
      <c r="X721" s="2"/>
      <c r="Y721" s="2"/>
      <c r="Z721" s="2"/>
      <c r="AA721" s="2"/>
      <c r="AB721" s="2"/>
      <c r="AC721" s="2"/>
      <c r="AD721" s="2"/>
      <c r="AE721" s="2"/>
      <c r="AF721" s="2"/>
      <c r="AG721" s="2"/>
    </row>
    <row r="722" spans="1:33" ht="15.75" customHeight="1" x14ac:dyDescent="0.25">
      <c r="A722" s="2"/>
      <c r="B722" s="2"/>
      <c r="C722" s="34"/>
      <c r="D722" s="34"/>
      <c r="E722" s="34"/>
      <c r="F722" s="34"/>
      <c r="G722" s="103"/>
      <c r="H722" s="34"/>
      <c r="I722" s="34"/>
      <c r="J722" s="34"/>
      <c r="K722" s="34"/>
      <c r="L722" s="103"/>
      <c r="M722" s="2"/>
      <c r="N722" s="2"/>
      <c r="O722" s="105"/>
      <c r="P722" s="2"/>
      <c r="Q722" s="105"/>
      <c r="R722" s="2"/>
      <c r="S722" s="2"/>
      <c r="T722" s="2"/>
      <c r="U722" s="2"/>
      <c r="V722" s="2"/>
      <c r="W722" s="2"/>
      <c r="X722" s="2"/>
      <c r="Y722" s="2"/>
      <c r="Z722" s="2"/>
      <c r="AA722" s="2"/>
      <c r="AB722" s="2"/>
      <c r="AC722" s="2"/>
      <c r="AD722" s="2"/>
      <c r="AE722" s="2"/>
      <c r="AF722" s="2"/>
      <c r="AG722" s="2"/>
    </row>
    <row r="723" spans="1:33" ht="15.75" customHeight="1" x14ac:dyDescent="0.25">
      <c r="A723" s="2"/>
      <c r="B723" s="2"/>
      <c r="C723" s="34"/>
      <c r="D723" s="34"/>
      <c r="E723" s="34"/>
      <c r="F723" s="34"/>
      <c r="G723" s="103"/>
      <c r="H723" s="34"/>
      <c r="I723" s="34"/>
      <c r="J723" s="34"/>
      <c r="K723" s="34"/>
      <c r="L723" s="103"/>
      <c r="M723" s="2"/>
      <c r="N723" s="2"/>
      <c r="O723" s="105"/>
      <c r="P723" s="2"/>
      <c r="Q723" s="105"/>
      <c r="R723" s="2"/>
      <c r="S723" s="2"/>
      <c r="T723" s="2"/>
      <c r="U723" s="2"/>
      <c r="V723" s="2"/>
      <c r="W723" s="2"/>
      <c r="X723" s="2"/>
      <c r="Y723" s="2"/>
      <c r="Z723" s="2"/>
      <c r="AA723" s="2"/>
      <c r="AB723" s="2"/>
      <c r="AC723" s="2"/>
      <c r="AD723" s="2"/>
      <c r="AE723" s="2"/>
      <c r="AF723" s="2"/>
      <c r="AG723" s="2"/>
    </row>
    <row r="724" spans="1:33" ht="15.75" customHeight="1" x14ac:dyDescent="0.25">
      <c r="A724" s="2"/>
      <c r="B724" s="2"/>
      <c r="C724" s="34"/>
      <c r="D724" s="34"/>
      <c r="E724" s="34"/>
      <c r="F724" s="34"/>
      <c r="G724" s="103"/>
      <c r="H724" s="34"/>
      <c r="I724" s="34"/>
      <c r="J724" s="34"/>
      <c r="K724" s="34"/>
      <c r="L724" s="103"/>
      <c r="M724" s="2"/>
      <c r="N724" s="2"/>
      <c r="O724" s="105"/>
      <c r="P724" s="2"/>
      <c r="Q724" s="105"/>
      <c r="R724" s="2"/>
      <c r="S724" s="2"/>
      <c r="T724" s="2"/>
      <c r="U724" s="2"/>
      <c r="V724" s="2"/>
      <c r="W724" s="2"/>
      <c r="X724" s="2"/>
      <c r="Y724" s="2"/>
      <c r="Z724" s="2"/>
      <c r="AA724" s="2"/>
      <c r="AB724" s="2"/>
      <c r="AC724" s="2"/>
      <c r="AD724" s="2"/>
      <c r="AE724" s="2"/>
      <c r="AF724" s="2"/>
      <c r="AG724" s="2"/>
    </row>
    <row r="725" spans="1:33" ht="15.75" customHeight="1" x14ac:dyDescent="0.25">
      <c r="A725" s="2"/>
      <c r="B725" s="2"/>
      <c r="C725" s="34"/>
      <c r="D725" s="34"/>
      <c r="E725" s="34"/>
      <c r="F725" s="34"/>
      <c r="G725" s="103"/>
      <c r="H725" s="34"/>
      <c r="I725" s="34"/>
      <c r="J725" s="34"/>
      <c r="K725" s="34"/>
      <c r="L725" s="103"/>
      <c r="M725" s="2"/>
      <c r="N725" s="2"/>
      <c r="O725" s="105"/>
      <c r="P725" s="2"/>
      <c r="Q725" s="105"/>
      <c r="R725" s="2"/>
      <c r="S725" s="2"/>
      <c r="T725" s="2"/>
      <c r="U725" s="2"/>
      <c r="V725" s="2"/>
      <c r="W725" s="2"/>
      <c r="X725" s="2"/>
      <c r="Y725" s="2"/>
      <c r="Z725" s="2"/>
      <c r="AA725" s="2"/>
      <c r="AB725" s="2"/>
      <c r="AC725" s="2"/>
      <c r="AD725" s="2"/>
      <c r="AE725" s="2"/>
      <c r="AF725" s="2"/>
      <c r="AG725" s="2"/>
    </row>
    <row r="726" spans="1:33" ht="15.75" customHeight="1" x14ac:dyDescent="0.25">
      <c r="A726" s="2"/>
      <c r="B726" s="2"/>
      <c r="C726" s="34"/>
      <c r="D726" s="34"/>
      <c r="E726" s="34"/>
      <c r="F726" s="34"/>
      <c r="G726" s="103"/>
      <c r="H726" s="34"/>
      <c r="I726" s="34"/>
      <c r="J726" s="34"/>
      <c r="K726" s="34"/>
      <c r="L726" s="103"/>
      <c r="M726" s="2"/>
      <c r="N726" s="2"/>
      <c r="O726" s="105"/>
      <c r="P726" s="2"/>
      <c r="Q726" s="105"/>
      <c r="R726" s="2"/>
      <c r="S726" s="2"/>
      <c r="T726" s="2"/>
      <c r="U726" s="2"/>
      <c r="V726" s="2"/>
      <c r="W726" s="2"/>
      <c r="X726" s="2"/>
      <c r="Y726" s="2"/>
      <c r="Z726" s="2"/>
      <c r="AA726" s="2"/>
      <c r="AB726" s="2"/>
      <c r="AC726" s="2"/>
      <c r="AD726" s="2"/>
      <c r="AE726" s="2"/>
      <c r="AF726" s="2"/>
      <c r="AG726" s="2"/>
    </row>
    <row r="727" spans="1:33" ht="15.75" customHeight="1" x14ac:dyDescent="0.25">
      <c r="A727" s="2"/>
      <c r="B727" s="2"/>
      <c r="C727" s="34"/>
      <c r="D727" s="34"/>
      <c r="E727" s="34"/>
      <c r="F727" s="34"/>
      <c r="G727" s="103"/>
      <c r="H727" s="34"/>
      <c r="I727" s="34"/>
      <c r="J727" s="34"/>
      <c r="K727" s="34"/>
      <c r="L727" s="103"/>
      <c r="M727" s="2"/>
      <c r="N727" s="2"/>
      <c r="O727" s="105"/>
      <c r="P727" s="2"/>
      <c r="Q727" s="105"/>
      <c r="R727" s="2"/>
      <c r="S727" s="2"/>
      <c r="T727" s="2"/>
      <c r="U727" s="2"/>
      <c r="V727" s="2"/>
      <c r="W727" s="2"/>
      <c r="X727" s="2"/>
      <c r="Y727" s="2"/>
      <c r="Z727" s="2"/>
      <c r="AA727" s="2"/>
      <c r="AB727" s="2"/>
      <c r="AC727" s="2"/>
      <c r="AD727" s="2"/>
      <c r="AE727" s="2"/>
      <c r="AF727" s="2"/>
      <c r="AG727" s="2"/>
    </row>
    <row r="728" spans="1:33" ht="15.75" customHeight="1" x14ac:dyDescent="0.25">
      <c r="A728" s="2"/>
      <c r="B728" s="2"/>
      <c r="C728" s="34"/>
      <c r="D728" s="34"/>
      <c r="E728" s="34"/>
      <c r="F728" s="34"/>
      <c r="G728" s="103"/>
      <c r="H728" s="34"/>
      <c r="I728" s="34"/>
      <c r="J728" s="34"/>
      <c r="K728" s="34"/>
      <c r="L728" s="103"/>
      <c r="M728" s="2"/>
      <c r="N728" s="2"/>
      <c r="O728" s="105"/>
      <c r="P728" s="2"/>
      <c r="Q728" s="105"/>
      <c r="R728" s="2"/>
      <c r="S728" s="2"/>
      <c r="T728" s="2"/>
      <c r="U728" s="2"/>
      <c r="V728" s="2"/>
      <c r="W728" s="2"/>
      <c r="X728" s="2"/>
      <c r="Y728" s="2"/>
      <c r="Z728" s="2"/>
      <c r="AA728" s="2"/>
      <c r="AB728" s="2"/>
      <c r="AC728" s="2"/>
      <c r="AD728" s="2"/>
      <c r="AE728" s="2"/>
      <c r="AF728" s="2"/>
      <c r="AG728" s="2"/>
    </row>
    <row r="729" spans="1:33" ht="15.75" customHeight="1" x14ac:dyDescent="0.25">
      <c r="A729" s="2"/>
      <c r="B729" s="2"/>
      <c r="C729" s="34"/>
      <c r="D729" s="34"/>
      <c r="E729" s="34"/>
      <c r="F729" s="34"/>
      <c r="G729" s="103"/>
      <c r="H729" s="34"/>
      <c r="I729" s="34"/>
      <c r="J729" s="34"/>
      <c r="K729" s="34"/>
      <c r="L729" s="103"/>
      <c r="M729" s="2"/>
      <c r="N729" s="2"/>
      <c r="O729" s="105"/>
      <c r="P729" s="2"/>
      <c r="Q729" s="105"/>
      <c r="R729" s="2"/>
      <c r="S729" s="2"/>
      <c r="T729" s="2"/>
      <c r="U729" s="2"/>
      <c r="V729" s="2"/>
      <c r="W729" s="2"/>
      <c r="X729" s="2"/>
      <c r="Y729" s="2"/>
      <c r="Z729" s="2"/>
      <c r="AA729" s="2"/>
      <c r="AB729" s="2"/>
      <c r="AC729" s="2"/>
      <c r="AD729" s="2"/>
      <c r="AE729" s="2"/>
      <c r="AF729" s="2"/>
      <c r="AG729" s="2"/>
    </row>
    <row r="730" spans="1:33" ht="15.75" customHeight="1" x14ac:dyDescent="0.25">
      <c r="A730" s="2"/>
      <c r="B730" s="2"/>
      <c r="C730" s="34"/>
      <c r="D730" s="34"/>
      <c r="E730" s="34"/>
      <c r="F730" s="34"/>
      <c r="G730" s="103"/>
      <c r="H730" s="34"/>
      <c r="I730" s="34"/>
      <c r="J730" s="34"/>
      <c r="K730" s="34"/>
      <c r="L730" s="103"/>
      <c r="M730" s="2"/>
      <c r="N730" s="2"/>
      <c r="O730" s="105"/>
      <c r="P730" s="2"/>
      <c r="Q730" s="105"/>
      <c r="R730" s="2"/>
      <c r="S730" s="2"/>
      <c r="T730" s="2"/>
      <c r="U730" s="2"/>
      <c r="V730" s="2"/>
      <c r="W730" s="2"/>
      <c r="X730" s="2"/>
      <c r="Y730" s="2"/>
      <c r="Z730" s="2"/>
      <c r="AA730" s="2"/>
      <c r="AB730" s="2"/>
      <c r="AC730" s="2"/>
      <c r="AD730" s="2"/>
      <c r="AE730" s="2"/>
      <c r="AF730" s="2"/>
      <c r="AG730" s="2"/>
    </row>
    <row r="731" spans="1:33" ht="15.75" customHeight="1" x14ac:dyDescent="0.25">
      <c r="A731" s="2"/>
      <c r="B731" s="2"/>
      <c r="C731" s="34"/>
      <c r="D731" s="34"/>
      <c r="E731" s="34"/>
      <c r="F731" s="34"/>
      <c r="G731" s="103"/>
      <c r="H731" s="34"/>
      <c r="I731" s="34"/>
      <c r="J731" s="34"/>
      <c r="K731" s="34"/>
      <c r="L731" s="103"/>
      <c r="M731" s="2"/>
      <c r="N731" s="2"/>
      <c r="O731" s="105"/>
      <c r="P731" s="2"/>
      <c r="Q731" s="105"/>
      <c r="R731" s="2"/>
      <c r="S731" s="2"/>
      <c r="T731" s="2"/>
      <c r="U731" s="2"/>
      <c r="V731" s="2"/>
      <c r="W731" s="2"/>
      <c r="X731" s="2"/>
      <c r="Y731" s="2"/>
      <c r="Z731" s="2"/>
      <c r="AA731" s="2"/>
      <c r="AB731" s="2"/>
      <c r="AC731" s="2"/>
      <c r="AD731" s="2"/>
      <c r="AE731" s="2"/>
      <c r="AF731" s="2"/>
      <c r="AG731" s="2"/>
    </row>
    <row r="732" spans="1:33" ht="15.75" customHeight="1" x14ac:dyDescent="0.25">
      <c r="A732" s="2"/>
      <c r="B732" s="2"/>
      <c r="C732" s="34"/>
      <c r="D732" s="34"/>
      <c r="E732" s="34"/>
      <c r="F732" s="34"/>
      <c r="G732" s="103"/>
      <c r="H732" s="34"/>
      <c r="I732" s="34"/>
      <c r="J732" s="34"/>
      <c r="K732" s="34"/>
      <c r="L732" s="103"/>
      <c r="M732" s="2"/>
      <c r="N732" s="2"/>
      <c r="O732" s="105"/>
      <c r="P732" s="2"/>
      <c r="Q732" s="105"/>
      <c r="R732" s="2"/>
      <c r="S732" s="2"/>
      <c r="T732" s="2"/>
      <c r="U732" s="2"/>
      <c r="V732" s="2"/>
      <c r="W732" s="2"/>
      <c r="X732" s="2"/>
      <c r="Y732" s="2"/>
      <c r="Z732" s="2"/>
      <c r="AA732" s="2"/>
      <c r="AB732" s="2"/>
      <c r="AC732" s="2"/>
      <c r="AD732" s="2"/>
      <c r="AE732" s="2"/>
      <c r="AF732" s="2"/>
      <c r="AG732" s="2"/>
    </row>
    <row r="733" spans="1:33" ht="15.75" customHeight="1" x14ac:dyDescent="0.25">
      <c r="A733" s="2"/>
      <c r="B733" s="2"/>
      <c r="C733" s="34"/>
      <c r="D733" s="34"/>
      <c r="E733" s="34"/>
      <c r="F733" s="34"/>
      <c r="G733" s="103"/>
      <c r="H733" s="34"/>
      <c r="I733" s="34"/>
      <c r="J733" s="34"/>
      <c r="K733" s="34"/>
      <c r="L733" s="103"/>
      <c r="M733" s="2"/>
      <c r="N733" s="2"/>
      <c r="O733" s="105"/>
      <c r="P733" s="2"/>
      <c r="Q733" s="105"/>
      <c r="R733" s="2"/>
      <c r="S733" s="2"/>
      <c r="T733" s="2"/>
      <c r="U733" s="2"/>
      <c r="V733" s="2"/>
      <c r="W733" s="2"/>
      <c r="X733" s="2"/>
      <c r="Y733" s="2"/>
      <c r="Z733" s="2"/>
      <c r="AA733" s="2"/>
      <c r="AB733" s="2"/>
      <c r="AC733" s="2"/>
      <c r="AD733" s="2"/>
      <c r="AE733" s="2"/>
      <c r="AF733" s="2"/>
      <c r="AG733" s="2"/>
    </row>
    <row r="734" spans="1:33" ht="15.75" customHeight="1" x14ac:dyDescent="0.25">
      <c r="A734" s="2"/>
      <c r="B734" s="2"/>
      <c r="C734" s="34"/>
      <c r="D734" s="34"/>
      <c r="E734" s="34"/>
      <c r="F734" s="34"/>
      <c r="G734" s="103"/>
      <c r="H734" s="34"/>
      <c r="I734" s="34"/>
      <c r="J734" s="34"/>
      <c r="K734" s="34"/>
      <c r="L734" s="103"/>
      <c r="M734" s="2"/>
      <c r="N734" s="2"/>
      <c r="O734" s="105"/>
      <c r="P734" s="2"/>
      <c r="Q734" s="105"/>
      <c r="R734" s="2"/>
      <c r="S734" s="2"/>
      <c r="T734" s="2"/>
      <c r="U734" s="2"/>
      <c r="V734" s="2"/>
      <c r="W734" s="2"/>
      <c r="X734" s="2"/>
      <c r="Y734" s="2"/>
      <c r="Z734" s="2"/>
      <c r="AA734" s="2"/>
      <c r="AB734" s="2"/>
      <c r="AC734" s="2"/>
      <c r="AD734" s="2"/>
      <c r="AE734" s="2"/>
      <c r="AF734" s="2"/>
      <c r="AG734" s="2"/>
    </row>
    <row r="735" spans="1:33" ht="15.75" customHeight="1" x14ac:dyDescent="0.25">
      <c r="A735" s="2"/>
      <c r="B735" s="2"/>
      <c r="C735" s="34"/>
      <c r="D735" s="34"/>
      <c r="E735" s="34"/>
      <c r="F735" s="34"/>
      <c r="G735" s="103"/>
      <c r="H735" s="34"/>
      <c r="I735" s="34"/>
      <c r="J735" s="34"/>
      <c r="K735" s="34"/>
      <c r="L735" s="103"/>
      <c r="M735" s="2"/>
      <c r="N735" s="2"/>
      <c r="O735" s="105"/>
      <c r="P735" s="2"/>
      <c r="Q735" s="105"/>
      <c r="R735" s="2"/>
      <c r="S735" s="2"/>
      <c r="T735" s="2"/>
      <c r="U735" s="2"/>
      <c r="V735" s="2"/>
      <c r="W735" s="2"/>
      <c r="X735" s="2"/>
      <c r="Y735" s="2"/>
      <c r="Z735" s="2"/>
      <c r="AA735" s="2"/>
      <c r="AB735" s="2"/>
      <c r="AC735" s="2"/>
      <c r="AD735" s="2"/>
      <c r="AE735" s="2"/>
      <c r="AF735" s="2"/>
      <c r="AG735" s="2"/>
    </row>
    <row r="736" spans="1:33" ht="15.75" customHeight="1" x14ac:dyDescent="0.25">
      <c r="A736" s="2"/>
      <c r="B736" s="2"/>
      <c r="C736" s="34"/>
      <c r="D736" s="34"/>
      <c r="E736" s="34"/>
      <c r="F736" s="34"/>
      <c r="G736" s="103"/>
      <c r="H736" s="34"/>
      <c r="I736" s="34"/>
      <c r="J736" s="34"/>
      <c r="K736" s="34"/>
      <c r="L736" s="103"/>
      <c r="M736" s="2"/>
      <c r="N736" s="2"/>
      <c r="O736" s="105"/>
      <c r="P736" s="2"/>
      <c r="Q736" s="105"/>
      <c r="R736" s="2"/>
      <c r="S736" s="2"/>
      <c r="T736" s="2"/>
      <c r="U736" s="2"/>
      <c r="V736" s="2"/>
      <c r="W736" s="2"/>
      <c r="X736" s="2"/>
      <c r="Y736" s="2"/>
      <c r="Z736" s="2"/>
      <c r="AA736" s="2"/>
      <c r="AB736" s="2"/>
      <c r="AC736" s="2"/>
      <c r="AD736" s="2"/>
      <c r="AE736" s="2"/>
      <c r="AF736" s="2"/>
      <c r="AG736" s="2"/>
    </row>
    <row r="737" spans="1:33" ht="15.75" customHeight="1" x14ac:dyDescent="0.25">
      <c r="A737" s="2"/>
      <c r="B737" s="2"/>
      <c r="C737" s="34"/>
      <c r="D737" s="34"/>
      <c r="E737" s="34"/>
      <c r="F737" s="34"/>
      <c r="G737" s="103"/>
      <c r="H737" s="34"/>
      <c r="I737" s="34"/>
      <c r="J737" s="34"/>
      <c r="K737" s="34"/>
      <c r="L737" s="103"/>
      <c r="M737" s="2"/>
      <c r="N737" s="2"/>
      <c r="O737" s="105"/>
      <c r="P737" s="2"/>
      <c r="Q737" s="105"/>
      <c r="R737" s="2"/>
      <c r="S737" s="2"/>
      <c r="T737" s="2"/>
      <c r="U737" s="2"/>
      <c r="V737" s="2"/>
      <c r="W737" s="2"/>
      <c r="X737" s="2"/>
      <c r="Y737" s="2"/>
      <c r="Z737" s="2"/>
      <c r="AA737" s="2"/>
      <c r="AB737" s="2"/>
      <c r="AC737" s="2"/>
      <c r="AD737" s="2"/>
      <c r="AE737" s="2"/>
      <c r="AF737" s="2"/>
      <c r="AG737" s="2"/>
    </row>
    <row r="738" spans="1:33" ht="15.75" customHeight="1" x14ac:dyDescent="0.25">
      <c r="A738" s="2"/>
      <c r="B738" s="2"/>
      <c r="C738" s="34"/>
      <c r="D738" s="34"/>
      <c r="E738" s="34"/>
      <c r="F738" s="34"/>
      <c r="G738" s="103"/>
      <c r="H738" s="34"/>
      <c r="I738" s="34"/>
      <c r="J738" s="34"/>
      <c r="K738" s="34"/>
      <c r="L738" s="103"/>
      <c r="M738" s="2"/>
      <c r="N738" s="2"/>
      <c r="O738" s="105"/>
      <c r="P738" s="2"/>
      <c r="Q738" s="105"/>
      <c r="R738" s="2"/>
      <c r="S738" s="2"/>
      <c r="T738" s="2"/>
      <c r="U738" s="2"/>
      <c r="V738" s="2"/>
      <c r="W738" s="2"/>
      <c r="X738" s="2"/>
      <c r="Y738" s="2"/>
      <c r="Z738" s="2"/>
      <c r="AA738" s="2"/>
      <c r="AB738" s="2"/>
      <c r="AC738" s="2"/>
      <c r="AD738" s="2"/>
      <c r="AE738" s="2"/>
      <c r="AF738" s="2"/>
      <c r="AG738" s="2"/>
    </row>
    <row r="739" spans="1:33" ht="15.75" customHeight="1" x14ac:dyDescent="0.25">
      <c r="A739" s="2"/>
      <c r="B739" s="2"/>
      <c r="C739" s="34"/>
      <c r="D739" s="34"/>
      <c r="E739" s="34"/>
      <c r="F739" s="34"/>
      <c r="G739" s="103"/>
      <c r="H739" s="34"/>
      <c r="I739" s="34"/>
      <c r="J739" s="34"/>
      <c r="K739" s="34"/>
      <c r="L739" s="103"/>
      <c r="M739" s="2"/>
      <c r="N739" s="2"/>
      <c r="O739" s="105"/>
      <c r="P739" s="2"/>
      <c r="Q739" s="105"/>
      <c r="R739" s="2"/>
      <c r="S739" s="2"/>
      <c r="T739" s="2"/>
      <c r="U739" s="2"/>
      <c r="V739" s="2"/>
      <c r="W739" s="2"/>
      <c r="X739" s="2"/>
      <c r="Y739" s="2"/>
      <c r="Z739" s="2"/>
      <c r="AA739" s="2"/>
      <c r="AB739" s="2"/>
      <c r="AC739" s="2"/>
      <c r="AD739" s="2"/>
      <c r="AE739" s="2"/>
      <c r="AF739" s="2"/>
      <c r="AG739" s="2"/>
    </row>
    <row r="740" spans="1:33" ht="15.75" customHeight="1" x14ac:dyDescent="0.25">
      <c r="A740" s="2"/>
      <c r="B740" s="2"/>
      <c r="C740" s="34"/>
      <c r="D740" s="34"/>
      <c r="E740" s="34"/>
      <c r="F740" s="34"/>
      <c r="G740" s="103"/>
      <c r="H740" s="34"/>
      <c r="I740" s="34"/>
      <c r="J740" s="34"/>
      <c r="K740" s="34"/>
      <c r="L740" s="103"/>
      <c r="M740" s="2"/>
      <c r="N740" s="2"/>
      <c r="O740" s="105"/>
      <c r="P740" s="2"/>
      <c r="Q740" s="105"/>
      <c r="R740" s="2"/>
      <c r="S740" s="2"/>
      <c r="T740" s="2"/>
      <c r="U740" s="2"/>
      <c r="V740" s="2"/>
      <c r="W740" s="2"/>
      <c r="X740" s="2"/>
      <c r="Y740" s="2"/>
      <c r="Z740" s="2"/>
      <c r="AA740" s="2"/>
      <c r="AB740" s="2"/>
      <c r="AC740" s="2"/>
      <c r="AD740" s="2"/>
      <c r="AE740" s="2"/>
      <c r="AF740" s="2"/>
      <c r="AG740" s="2"/>
    </row>
    <row r="741" spans="1:33" ht="15.75" customHeight="1" x14ac:dyDescent="0.25">
      <c r="A741" s="2"/>
      <c r="B741" s="2"/>
      <c r="C741" s="34"/>
      <c r="D741" s="34"/>
      <c r="E741" s="34"/>
      <c r="F741" s="34"/>
      <c r="G741" s="103"/>
      <c r="H741" s="34"/>
      <c r="I741" s="34"/>
      <c r="J741" s="34"/>
      <c r="K741" s="34"/>
      <c r="L741" s="103"/>
      <c r="M741" s="2"/>
      <c r="N741" s="2"/>
      <c r="O741" s="105"/>
      <c r="P741" s="2"/>
      <c r="Q741" s="105"/>
      <c r="R741" s="2"/>
      <c r="S741" s="2"/>
      <c r="T741" s="2"/>
      <c r="U741" s="2"/>
      <c r="V741" s="2"/>
      <c r="W741" s="2"/>
      <c r="X741" s="2"/>
      <c r="Y741" s="2"/>
      <c r="Z741" s="2"/>
      <c r="AA741" s="2"/>
      <c r="AB741" s="2"/>
      <c r="AC741" s="2"/>
      <c r="AD741" s="2"/>
      <c r="AE741" s="2"/>
      <c r="AF741" s="2"/>
      <c r="AG741" s="2"/>
    </row>
    <row r="742" spans="1:33" ht="15.75" customHeight="1" x14ac:dyDescent="0.25">
      <c r="A742" s="2"/>
      <c r="B742" s="2"/>
      <c r="C742" s="34"/>
      <c r="D742" s="34"/>
      <c r="E742" s="34"/>
      <c r="F742" s="34"/>
      <c r="G742" s="103"/>
      <c r="H742" s="34"/>
      <c r="I742" s="34"/>
      <c r="J742" s="34"/>
      <c r="K742" s="34"/>
      <c r="L742" s="103"/>
      <c r="M742" s="2"/>
      <c r="N742" s="2"/>
      <c r="O742" s="105"/>
      <c r="P742" s="2"/>
      <c r="Q742" s="105"/>
      <c r="R742" s="2"/>
      <c r="S742" s="2"/>
      <c r="T742" s="2"/>
      <c r="U742" s="2"/>
      <c r="V742" s="2"/>
      <c r="W742" s="2"/>
      <c r="X742" s="2"/>
      <c r="Y742" s="2"/>
      <c r="Z742" s="2"/>
      <c r="AA742" s="2"/>
      <c r="AB742" s="2"/>
      <c r="AC742" s="2"/>
      <c r="AD742" s="2"/>
      <c r="AE742" s="2"/>
      <c r="AF742" s="2"/>
      <c r="AG742" s="2"/>
    </row>
    <row r="743" spans="1:33" ht="15.75" customHeight="1" x14ac:dyDescent="0.25">
      <c r="A743" s="2"/>
      <c r="B743" s="2"/>
      <c r="C743" s="34"/>
      <c r="D743" s="34"/>
      <c r="E743" s="34"/>
      <c r="F743" s="34"/>
      <c r="G743" s="103"/>
      <c r="H743" s="34"/>
      <c r="I743" s="34"/>
      <c r="J743" s="34"/>
      <c r="K743" s="34"/>
      <c r="L743" s="103"/>
      <c r="M743" s="2"/>
      <c r="N743" s="2"/>
      <c r="O743" s="105"/>
      <c r="P743" s="2"/>
      <c r="Q743" s="105"/>
      <c r="R743" s="2"/>
      <c r="S743" s="2"/>
      <c r="T743" s="2"/>
      <c r="U743" s="2"/>
      <c r="V743" s="2"/>
      <c r="W743" s="2"/>
      <c r="X743" s="2"/>
      <c r="Y743" s="2"/>
      <c r="Z743" s="2"/>
      <c r="AA743" s="2"/>
      <c r="AB743" s="2"/>
      <c r="AC743" s="2"/>
      <c r="AD743" s="2"/>
      <c r="AE743" s="2"/>
      <c r="AF743" s="2"/>
      <c r="AG743" s="2"/>
    </row>
    <row r="744" spans="1:33" ht="15.75" customHeight="1" x14ac:dyDescent="0.25">
      <c r="A744" s="2"/>
      <c r="B744" s="2"/>
      <c r="C744" s="34"/>
      <c r="D744" s="34"/>
      <c r="E744" s="34"/>
      <c r="F744" s="34"/>
      <c r="G744" s="103"/>
      <c r="H744" s="34"/>
      <c r="I744" s="34"/>
      <c r="J744" s="34"/>
      <c r="K744" s="34"/>
      <c r="L744" s="103"/>
      <c r="M744" s="2"/>
      <c r="N744" s="2"/>
      <c r="O744" s="105"/>
      <c r="P744" s="2"/>
      <c r="Q744" s="105"/>
      <c r="R744" s="2"/>
      <c r="S744" s="2"/>
      <c r="T744" s="2"/>
      <c r="U744" s="2"/>
      <c r="V744" s="2"/>
      <c r="W744" s="2"/>
      <c r="X744" s="2"/>
      <c r="Y744" s="2"/>
      <c r="Z744" s="2"/>
      <c r="AA744" s="2"/>
      <c r="AB744" s="2"/>
      <c r="AC744" s="2"/>
      <c r="AD744" s="2"/>
      <c r="AE744" s="2"/>
      <c r="AF744" s="2"/>
      <c r="AG744" s="2"/>
    </row>
    <row r="745" spans="1:33" ht="15.75" customHeight="1" x14ac:dyDescent="0.25">
      <c r="A745" s="2"/>
      <c r="B745" s="2"/>
      <c r="C745" s="34"/>
      <c r="D745" s="34"/>
      <c r="E745" s="34"/>
      <c r="F745" s="34"/>
      <c r="G745" s="103"/>
      <c r="H745" s="34"/>
      <c r="I745" s="34"/>
      <c r="J745" s="34"/>
      <c r="K745" s="34"/>
      <c r="L745" s="103"/>
      <c r="M745" s="2"/>
      <c r="N745" s="2"/>
      <c r="O745" s="105"/>
      <c r="P745" s="2"/>
      <c r="Q745" s="105"/>
      <c r="R745" s="2"/>
      <c r="S745" s="2"/>
      <c r="T745" s="2"/>
      <c r="U745" s="2"/>
      <c r="V745" s="2"/>
      <c r="W745" s="2"/>
      <c r="X745" s="2"/>
      <c r="Y745" s="2"/>
      <c r="Z745" s="2"/>
      <c r="AA745" s="2"/>
      <c r="AB745" s="2"/>
      <c r="AC745" s="2"/>
      <c r="AD745" s="2"/>
      <c r="AE745" s="2"/>
      <c r="AF745" s="2"/>
      <c r="AG745" s="2"/>
    </row>
    <row r="746" spans="1:33" ht="15.75" customHeight="1" x14ac:dyDescent="0.25">
      <c r="A746" s="2"/>
      <c r="B746" s="2"/>
      <c r="C746" s="34"/>
      <c r="D746" s="34"/>
      <c r="E746" s="34"/>
      <c r="F746" s="34"/>
      <c r="G746" s="103"/>
      <c r="H746" s="34"/>
      <c r="I746" s="34"/>
      <c r="J746" s="34"/>
      <c r="K746" s="34"/>
      <c r="L746" s="103"/>
      <c r="M746" s="2"/>
      <c r="N746" s="2"/>
      <c r="O746" s="105"/>
      <c r="P746" s="2"/>
      <c r="Q746" s="105"/>
      <c r="R746" s="2"/>
      <c r="S746" s="2"/>
      <c r="T746" s="2"/>
      <c r="U746" s="2"/>
      <c r="V746" s="2"/>
      <c r="W746" s="2"/>
      <c r="X746" s="2"/>
      <c r="Y746" s="2"/>
      <c r="Z746" s="2"/>
      <c r="AA746" s="2"/>
      <c r="AB746" s="2"/>
      <c r="AC746" s="2"/>
      <c r="AD746" s="2"/>
      <c r="AE746" s="2"/>
      <c r="AF746" s="2"/>
      <c r="AG746" s="2"/>
    </row>
    <row r="747" spans="1:33" ht="15.75" customHeight="1" x14ac:dyDescent="0.25">
      <c r="A747" s="2"/>
      <c r="B747" s="2"/>
      <c r="C747" s="34"/>
      <c r="D747" s="34"/>
      <c r="E747" s="34"/>
      <c r="F747" s="34"/>
      <c r="G747" s="103"/>
      <c r="H747" s="34"/>
      <c r="I747" s="34"/>
      <c r="J747" s="34"/>
      <c r="K747" s="34"/>
      <c r="L747" s="103"/>
      <c r="M747" s="2"/>
      <c r="N747" s="2"/>
      <c r="O747" s="105"/>
      <c r="P747" s="2"/>
      <c r="Q747" s="105"/>
      <c r="R747" s="2"/>
      <c r="S747" s="2"/>
      <c r="T747" s="2"/>
      <c r="U747" s="2"/>
      <c r="V747" s="2"/>
      <c r="W747" s="2"/>
      <c r="X747" s="2"/>
      <c r="Y747" s="2"/>
      <c r="Z747" s="2"/>
      <c r="AA747" s="2"/>
      <c r="AB747" s="2"/>
      <c r="AC747" s="2"/>
      <c r="AD747" s="2"/>
      <c r="AE747" s="2"/>
      <c r="AF747" s="2"/>
      <c r="AG747" s="2"/>
    </row>
    <row r="748" spans="1:33" ht="15.75" customHeight="1" x14ac:dyDescent="0.25">
      <c r="A748" s="2"/>
      <c r="B748" s="2"/>
      <c r="C748" s="34"/>
      <c r="D748" s="34"/>
      <c r="E748" s="34"/>
      <c r="F748" s="34"/>
      <c r="G748" s="103"/>
      <c r="H748" s="34"/>
      <c r="I748" s="34"/>
      <c r="J748" s="34"/>
      <c r="K748" s="34"/>
      <c r="L748" s="103"/>
      <c r="M748" s="2"/>
      <c r="N748" s="2"/>
      <c r="O748" s="105"/>
      <c r="P748" s="2"/>
      <c r="Q748" s="105"/>
      <c r="R748" s="2"/>
      <c r="S748" s="2"/>
      <c r="T748" s="2"/>
      <c r="U748" s="2"/>
      <c r="V748" s="2"/>
      <c r="W748" s="2"/>
      <c r="X748" s="2"/>
      <c r="Y748" s="2"/>
      <c r="Z748" s="2"/>
      <c r="AA748" s="2"/>
      <c r="AB748" s="2"/>
      <c r="AC748" s="2"/>
      <c r="AD748" s="2"/>
      <c r="AE748" s="2"/>
      <c r="AF748" s="2"/>
      <c r="AG748" s="2"/>
    </row>
    <row r="749" spans="1:33" ht="15.75" customHeight="1" x14ac:dyDescent="0.25">
      <c r="A749" s="2"/>
      <c r="B749" s="2"/>
      <c r="C749" s="34"/>
      <c r="D749" s="34"/>
      <c r="E749" s="34"/>
      <c r="F749" s="34"/>
      <c r="G749" s="103"/>
      <c r="H749" s="34"/>
      <c r="I749" s="34"/>
      <c r="J749" s="34"/>
      <c r="K749" s="34"/>
      <c r="L749" s="103"/>
      <c r="M749" s="2"/>
      <c r="N749" s="2"/>
      <c r="O749" s="105"/>
      <c r="P749" s="2"/>
      <c r="Q749" s="105"/>
      <c r="R749" s="2"/>
      <c r="S749" s="2"/>
      <c r="T749" s="2"/>
      <c r="U749" s="2"/>
      <c r="V749" s="2"/>
      <c r="W749" s="2"/>
      <c r="X749" s="2"/>
      <c r="Y749" s="2"/>
      <c r="Z749" s="2"/>
      <c r="AA749" s="2"/>
      <c r="AB749" s="2"/>
      <c r="AC749" s="2"/>
      <c r="AD749" s="2"/>
      <c r="AE749" s="2"/>
      <c r="AF749" s="2"/>
      <c r="AG749" s="2"/>
    </row>
    <row r="750" spans="1:33" ht="15.75" customHeight="1" x14ac:dyDescent="0.25">
      <c r="A750" s="2"/>
      <c r="B750" s="2"/>
      <c r="C750" s="34"/>
      <c r="D750" s="34"/>
      <c r="E750" s="34"/>
      <c r="F750" s="34"/>
      <c r="G750" s="103"/>
      <c r="H750" s="34"/>
      <c r="I750" s="34"/>
      <c r="J750" s="34"/>
      <c r="K750" s="34"/>
      <c r="L750" s="103"/>
      <c r="M750" s="2"/>
      <c r="N750" s="2"/>
      <c r="O750" s="105"/>
      <c r="P750" s="2"/>
      <c r="Q750" s="105"/>
      <c r="R750" s="2"/>
      <c r="S750" s="2"/>
      <c r="T750" s="2"/>
      <c r="U750" s="2"/>
      <c r="V750" s="2"/>
      <c r="W750" s="2"/>
      <c r="X750" s="2"/>
      <c r="Y750" s="2"/>
      <c r="Z750" s="2"/>
      <c r="AA750" s="2"/>
      <c r="AB750" s="2"/>
      <c r="AC750" s="2"/>
      <c r="AD750" s="2"/>
      <c r="AE750" s="2"/>
      <c r="AF750" s="2"/>
      <c r="AG750" s="2"/>
    </row>
    <row r="751" spans="1:33" ht="15.75" customHeight="1" x14ac:dyDescent="0.25">
      <c r="A751" s="2"/>
      <c r="B751" s="2"/>
      <c r="C751" s="34"/>
      <c r="D751" s="34"/>
      <c r="E751" s="34"/>
      <c r="F751" s="34"/>
      <c r="G751" s="103"/>
      <c r="H751" s="34"/>
      <c r="I751" s="34"/>
      <c r="J751" s="34"/>
      <c r="K751" s="34"/>
      <c r="L751" s="103"/>
      <c r="M751" s="2"/>
      <c r="N751" s="2"/>
      <c r="O751" s="105"/>
      <c r="P751" s="2"/>
      <c r="Q751" s="105"/>
      <c r="R751" s="2"/>
      <c r="S751" s="2"/>
      <c r="T751" s="2"/>
      <c r="U751" s="2"/>
      <c r="V751" s="2"/>
      <c r="W751" s="2"/>
      <c r="X751" s="2"/>
      <c r="Y751" s="2"/>
      <c r="Z751" s="2"/>
      <c r="AA751" s="2"/>
      <c r="AB751" s="2"/>
      <c r="AC751" s="2"/>
      <c r="AD751" s="2"/>
      <c r="AE751" s="2"/>
      <c r="AF751" s="2"/>
      <c r="AG751" s="2"/>
    </row>
    <row r="752" spans="1:33" ht="15.75" customHeight="1" x14ac:dyDescent="0.25">
      <c r="A752" s="2"/>
      <c r="B752" s="2"/>
      <c r="C752" s="34"/>
      <c r="D752" s="34"/>
      <c r="E752" s="34"/>
      <c r="F752" s="34"/>
      <c r="G752" s="103"/>
      <c r="H752" s="34"/>
      <c r="I752" s="34"/>
      <c r="J752" s="34"/>
      <c r="K752" s="34"/>
      <c r="L752" s="103"/>
      <c r="M752" s="2"/>
      <c r="N752" s="2"/>
      <c r="O752" s="105"/>
      <c r="P752" s="2"/>
      <c r="Q752" s="105"/>
      <c r="R752" s="2"/>
      <c r="S752" s="2"/>
      <c r="T752" s="2"/>
      <c r="U752" s="2"/>
      <c r="V752" s="2"/>
      <c r="W752" s="2"/>
      <c r="X752" s="2"/>
      <c r="Y752" s="2"/>
      <c r="Z752" s="2"/>
      <c r="AA752" s="2"/>
      <c r="AB752" s="2"/>
      <c r="AC752" s="2"/>
      <c r="AD752" s="2"/>
      <c r="AE752" s="2"/>
      <c r="AF752" s="2"/>
      <c r="AG752" s="2"/>
    </row>
    <row r="753" spans="1:33" ht="15.75" customHeight="1" x14ac:dyDescent="0.25">
      <c r="A753" s="2"/>
      <c r="B753" s="2"/>
      <c r="C753" s="34"/>
      <c r="D753" s="34"/>
      <c r="E753" s="34"/>
      <c r="F753" s="34"/>
      <c r="G753" s="103"/>
      <c r="H753" s="34"/>
      <c r="I753" s="34"/>
      <c r="J753" s="34"/>
      <c r="K753" s="34"/>
      <c r="L753" s="103"/>
      <c r="M753" s="2"/>
      <c r="N753" s="2"/>
      <c r="O753" s="105"/>
      <c r="P753" s="2"/>
      <c r="Q753" s="105"/>
      <c r="R753" s="2"/>
      <c r="S753" s="2"/>
      <c r="T753" s="2"/>
      <c r="U753" s="2"/>
      <c r="V753" s="2"/>
      <c r="W753" s="2"/>
      <c r="X753" s="2"/>
      <c r="Y753" s="2"/>
      <c r="Z753" s="2"/>
      <c r="AA753" s="2"/>
      <c r="AB753" s="2"/>
      <c r="AC753" s="2"/>
      <c r="AD753" s="2"/>
      <c r="AE753" s="2"/>
      <c r="AF753" s="2"/>
      <c r="AG753" s="2"/>
    </row>
    <row r="754" spans="1:33" ht="15.75" customHeight="1" x14ac:dyDescent="0.25">
      <c r="A754" s="2"/>
      <c r="B754" s="2"/>
      <c r="C754" s="34"/>
      <c r="D754" s="34"/>
      <c r="E754" s="34"/>
      <c r="F754" s="34"/>
      <c r="G754" s="103"/>
      <c r="H754" s="34"/>
      <c r="I754" s="34"/>
      <c r="J754" s="34"/>
      <c r="K754" s="34"/>
      <c r="L754" s="103"/>
      <c r="M754" s="2"/>
      <c r="N754" s="2"/>
      <c r="O754" s="105"/>
      <c r="P754" s="2"/>
      <c r="Q754" s="105"/>
      <c r="R754" s="2"/>
      <c r="S754" s="2"/>
      <c r="T754" s="2"/>
      <c r="U754" s="2"/>
      <c r="V754" s="2"/>
      <c r="W754" s="2"/>
      <c r="X754" s="2"/>
      <c r="Y754" s="2"/>
      <c r="Z754" s="2"/>
      <c r="AA754" s="2"/>
      <c r="AB754" s="2"/>
      <c r="AC754" s="2"/>
      <c r="AD754" s="2"/>
      <c r="AE754" s="2"/>
      <c r="AF754" s="2"/>
      <c r="AG754" s="2"/>
    </row>
    <row r="755" spans="1:33" ht="15.75" customHeight="1" x14ac:dyDescent="0.25">
      <c r="A755" s="2"/>
      <c r="B755" s="2"/>
      <c r="C755" s="34"/>
      <c r="D755" s="34"/>
      <c r="E755" s="34"/>
      <c r="F755" s="34"/>
      <c r="G755" s="103"/>
      <c r="H755" s="34"/>
      <c r="I755" s="34"/>
      <c r="J755" s="34"/>
      <c r="K755" s="34"/>
      <c r="L755" s="103"/>
      <c r="M755" s="2"/>
      <c r="N755" s="2"/>
      <c r="O755" s="105"/>
      <c r="P755" s="2"/>
      <c r="Q755" s="105"/>
      <c r="R755" s="2"/>
      <c r="S755" s="2"/>
      <c r="T755" s="2"/>
      <c r="U755" s="2"/>
      <c r="V755" s="2"/>
      <c r="W755" s="2"/>
      <c r="X755" s="2"/>
      <c r="Y755" s="2"/>
      <c r="Z755" s="2"/>
      <c r="AA755" s="2"/>
      <c r="AB755" s="2"/>
      <c r="AC755" s="2"/>
      <c r="AD755" s="2"/>
      <c r="AE755" s="2"/>
      <c r="AF755" s="2"/>
      <c r="AG755" s="2"/>
    </row>
    <row r="756" spans="1:33" ht="15.75" customHeight="1" x14ac:dyDescent="0.25">
      <c r="A756" s="2"/>
      <c r="B756" s="2"/>
      <c r="C756" s="34"/>
      <c r="D756" s="34"/>
      <c r="E756" s="34"/>
      <c r="F756" s="34"/>
      <c r="G756" s="103"/>
      <c r="H756" s="34"/>
      <c r="I756" s="34"/>
      <c r="J756" s="34"/>
      <c r="K756" s="34"/>
      <c r="L756" s="103"/>
      <c r="M756" s="2"/>
      <c r="N756" s="2"/>
      <c r="O756" s="105"/>
      <c r="P756" s="2"/>
      <c r="Q756" s="105"/>
      <c r="R756" s="2"/>
      <c r="S756" s="2"/>
      <c r="T756" s="2"/>
      <c r="U756" s="2"/>
      <c r="V756" s="2"/>
      <c r="W756" s="2"/>
      <c r="X756" s="2"/>
      <c r="Y756" s="2"/>
      <c r="Z756" s="2"/>
      <c r="AA756" s="2"/>
      <c r="AB756" s="2"/>
      <c r="AC756" s="2"/>
      <c r="AD756" s="2"/>
      <c r="AE756" s="2"/>
      <c r="AF756" s="2"/>
      <c r="AG756" s="2"/>
    </row>
    <row r="757" spans="1:33" ht="15.75" customHeight="1" x14ac:dyDescent="0.25">
      <c r="A757" s="2"/>
      <c r="B757" s="2"/>
      <c r="C757" s="34"/>
      <c r="D757" s="34"/>
      <c r="E757" s="34"/>
      <c r="F757" s="34"/>
      <c r="G757" s="103"/>
      <c r="H757" s="34"/>
      <c r="I757" s="34"/>
      <c r="J757" s="34"/>
      <c r="K757" s="34"/>
      <c r="L757" s="103"/>
      <c r="M757" s="2"/>
      <c r="N757" s="2"/>
      <c r="O757" s="105"/>
      <c r="P757" s="2"/>
      <c r="Q757" s="105"/>
      <c r="R757" s="2"/>
      <c r="S757" s="2"/>
      <c r="T757" s="2"/>
      <c r="U757" s="2"/>
      <c r="V757" s="2"/>
      <c r="W757" s="2"/>
      <c r="X757" s="2"/>
      <c r="Y757" s="2"/>
      <c r="Z757" s="2"/>
      <c r="AA757" s="2"/>
      <c r="AB757" s="2"/>
      <c r="AC757" s="2"/>
      <c r="AD757" s="2"/>
      <c r="AE757" s="2"/>
      <c r="AF757" s="2"/>
      <c r="AG757" s="2"/>
    </row>
    <row r="758" spans="1:33" ht="15.75" customHeight="1" x14ac:dyDescent="0.25">
      <c r="A758" s="2"/>
      <c r="B758" s="2"/>
      <c r="C758" s="34"/>
      <c r="D758" s="34"/>
      <c r="E758" s="34"/>
      <c r="F758" s="34"/>
      <c r="G758" s="103"/>
      <c r="H758" s="34"/>
      <c r="I758" s="34"/>
      <c r="J758" s="34"/>
      <c r="K758" s="34"/>
      <c r="L758" s="103"/>
      <c r="M758" s="2"/>
      <c r="N758" s="2"/>
      <c r="O758" s="105"/>
      <c r="P758" s="2"/>
      <c r="Q758" s="105"/>
      <c r="R758" s="2"/>
      <c r="S758" s="2"/>
      <c r="T758" s="2"/>
      <c r="U758" s="2"/>
      <c r="V758" s="2"/>
      <c r="W758" s="2"/>
      <c r="X758" s="2"/>
      <c r="Y758" s="2"/>
      <c r="Z758" s="2"/>
      <c r="AA758" s="2"/>
      <c r="AB758" s="2"/>
      <c r="AC758" s="2"/>
      <c r="AD758" s="2"/>
      <c r="AE758" s="2"/>
      <c r="AF758" s="2"/>
      <c r="AG758" s="2"/>
    </row>
    <row r="759" spans="1:33" ht="15.75" customHeight="1" x14ac:dyDescent="0.25">
      <c r="A759" s="2"/>
      <c r="B759" s="2"/>
      <c r="C759" s="34"/>
      <c r="D759" s="34"/>
      <c r="E759" s="34"/>
      <c r="F759" s="34"/>
      <c r="G759" s="103"/>
      <c r="H759" s="34"/>
      <c r="I759" s="34"/>
      <c r="J759" s="34"/>
      <c r="K759" s="34"/>
      <c r="L759" s="103"/>
      <c r="M759" s="2"/>
      <c r="N759" s="2"/>
      <c r="O759" s="105"/>
      <c r="P759" s="2"/>
      <c r="Q759" s="105"/>
      <c r="R759" s="2"/>
      <c r="S759" s="2"/>
      <c r="T759" s="2"/>
      <c r="U759" s="2"/>
      <c r="V759" s="2"/>
      <c r="W759" s="2"/>
      <c r="X759" s="2"/>
      <c r="Y759" s="2"/>
      <c r="Z759" s="2"/>
      <c r="AA759" s="2"/>
      <c r="AB759" s="2"/>
      <c r="AC759" s="2"/>
      <c r="AD759" s="2"/>
      <c r="AE759" s="2"/>
      <c r="AF759" s="2"/>
      <c r="AG759" s="2"/>
    </row>
    <row r="760" spans="1:33" ht="15.75" customHeight="1" x14ac:dyDescent="0.25">
      <c r="A760" s="2"/>
      <c r="B760" s="2"/>
      <c r="C760" s="34"/>
      <c r="D760" s="34"/>
      <c r="E760" s="34"/>
      <c r="F760" s="34"/>
      <c r="G760" s="103"/>
      <c r="H760" s="34"/>
      <c r="I760" s="34"/>
      <c r="J760" s="34"/>
      <c r="K760" s="34"/>
      <c r="L760" s="103"/>
      <c r="M760" s="2"/>
      <c r="N760" s="2"/>
      <c r="O760" s="105"/>
      <c r="P760" s="2"/>
      <c r="Q760" s="105"/>
      <c r="R760" s="2"/>
      <c r="S760" s="2"/>
      <c r="T760" s="2"/>
      <c r="U760" s="2"/>
      <c r="V760" s="2"/>
      <c r="W760" s="2"/>
      <c r="X760" s="2"/>
      <c r="Y760" s="2"/>
      <c r="Z760" s="2"/>
      <c r="AA760" s="2"/>
      <c r="AB760" s="2"/>
      <c r="AC760" s="2"/>
      <c r="AD760" s="2"/>
      <c r="AE760" s="2"/>
      <c r="AF760" s="2"/>
      <c r="AG760" s="2"/>
    </row>
    <row r="761" spans="1:33" ht="15.75" customHeight="1" x14ac:dyDescent="0.25">
      <c r="A761" s="2"/>
      <c r="B761" s="2"/>
      <c r="C761" s="34"/>
      <c r="D761" s="34"/>
      <c r="E761" s="34"/>
      <c r="F761" s="34"/>
      <c r="G761" s="103"/>
      <c r="H761" s="34"/>
      <c r="I761" s="34"/>
      <c r="J761" s="34"/>
      <c r="K761" s="34"/>
      <c r="L761" s="103"/>
      <c r="M761" s="2"/>
      <c r="N761" s="2"/>
      <c r="O761" s="105"/>
      <c r="P761" s="2"/>
      <c r="Q761" s="105"/>
      <c r="R761" s="2"/>
      <c r="S761" s="2"/>
      <c r="T761" s="2"/>
      <c r="U761" s="2"/>
      <c r="V761" s="2"/>
      <c r="W761" s="2"/>
      <c r="X761" s="2"/>
      <c r="Y761" s="2"/>
      <c r="Z761" s="2"/>
      <c r="AA761" s="2"/>
      <c r="AB761" s="2"/>
      <c r="AC761" s="2"/>
      <c r="AD761" s="2"/>
      <c r="AE761" s="2"/>
      <c r="AF761" s="2"/>
      <c r="AG761" s="2"/>
    </row>
    <row r="762" spans="1:33" ht="15.75" customHeight="1" x14ac:dyDescent="0.25">
      <c r="A762" s="2"/>
      <c r="B762" s="2"/>
      <c r="C762" s="34"/>
      <c r="D762" s="34"/>
      <c r="E762" s="34"/>
      <c r="F762" s="34"/>
      <c r="G762" s="103"/>
      <c r="H762" s="34"/>
      <c r="I762" s="34"/>
      <c r="J762" s="34"/>
      <c r="K762" s="34"/>
      <c r="L762" s="103"/>
      <c r="M762" s="2"/>
      <c r="N762" s="2"/>
      <c r="O762" s="105"/>
      <c r="P762" s="2"/>
      <c r="Q762" s="105"/>
      <c r="R762" s="2"/>
      <c r="S762" s="2"/>
      <c r="T762" s="2"/>
      <c r="U762" s="2"/>
      <c r="V762" s="2"/>
      <c r="W762" s="2"/>
      <c r="X762" s="2"/>
      <c r="Y762" s="2"/>
      <c r="Z762" s="2"/>
      <c r="AA762" s="2"/>
      <c r="AB762" s="2"/>
      <c r="AC762" s="2"/>
      <c r="AD762" s="2"/>
      <c r="AE762" s="2"/>
      <c r="AF762" s="2"/>
      <c r="AG762" s="2"/>
    </row>
    <row r="763" spans="1:33" ht="15.75" customHeight="1" x14ac:dyDescent="0.25">
      <c r="A763" s="2"/>
      <c r="B763" s="2"/>
      <c r="C763" s="34"/>
      <c r="D763" s="34"/>
      <c r="E763" s="34"/>
      <c r="F763" s="34"/>
      <c r="G763" s="103"/>
      <c r="H763" s="34"/>
      <c r="I763" s="34"/>
      <c r="J763" s="34"/>
      <c r="K763" s="34"/>
      <c r="L763" s="103"/>
      <c r="M763" s="2"/>
      <c r="N763" s="2"/>
      <c r="O763" s="105"/>
      <c r="P763" s="2"/>
      <c r="Q763" s="105"/>
      <c r="R763" s="2"/>
      <c r="S763" s="2"/>
      <c r="T763" s="2"/>
      <c r="U763" s="2"/>
      <c r="V763" s="2"/>
      <c r="W763" s="2"/>
      <c r="X763" s="2"/>
      <c r="Y763" s="2"/>
      <c r="Z763" s="2"/>
      <c r="AA763" s="2"/>
      <c r="AB763" s="2"/>
      <c r="AC763" s="2"/>
      <c r="AD763" s="2"/>
      <c r="AE763" s="2"/>
      <c r="AF763" s="2"/>
      <c r="AG763" s="2"/>
    </row>
    <row r="764" spans="1:33" ht="15.75" customHeight="1" x14ac:dyDescent="0.25">
      <c r="A764" s="2"/>
      <c r="B764" s="2"/>
      <c r="C764" s="34"/>
      <c r="D764" s="34"/>
      <c r="E764" s="34"/>
      <c r="F764" s="34"/>
      <c r="G764" s="103"/>
      <c r="H764" s="34"/>
      <c r="I764" s="34"/>
      <c r="J764" s="34"/>
      <c r="K764" s="34"/>
      <c r="L764" s="103"/>
      <c r="M764" s="2"/>
      <c r="N764" s="2"/>
      <c r="O764" s="105"/>
      <c r="P764" s="2"/>
      <c r="Q764" s="105"/>
      <c r="R764" s="2"/>
      <c r="S764" s="2"/>
      <c r="T764" s="2"/>
      <c r="U764" s="2"/>
      <c r="V764" s="2"/>
      <c r="W764" s="2"/>
      <c r="X764" s="2"/>
      <c r="Y764" s="2"/>
      <c r="Z764" s="2"/>
      <c r="AA764" s="2"/>
      <c r="AB764" s="2"/>
      <c r="AC764" s="2"/>
      <c r="AD764" s="2"/>
      <c r="AE764" s="2"/>
      <c r="AF764" s="2"/>
      <c r="AG764" s="2"/>
    </row>
    <row r="765" spans="1:33" ht="15.75" customHeight="1" x14ac:dyDescent="0.25">
      <c r="A765" s="2"/>
      <c r="B765" s="2"/>
      <c r="C765" s="34"/>
      <c r="D765" s="34"/>
      <c r="E765" s="34"/>
      <c r="F765" s="34"/>
      <c r="G765" s="103"/>
      <c r="H765" s="34"/>
      <c r="I765" s="34"/>
      <c r="J765" s="34"/>
      <c r="K765" s="34"/>
      <c r="L765" s="103"/>
      <c r="M765" s="2"/>
      <c r="N765" s="2"/>
      <c r="O765" s="105"/>
      <c r="P765" s="2"/>
      <c r="Q765" s="105"/>
      <c r="R765" s="2"/>
      <c r="S765" s="2"/>
      <c r="T765" s="2"/>
      <c r="U765" s="2"/>
      <c r="V765" s="2"/>
      <c r="W765" s="2"/>
      <c r="X765" s="2"/>
      <c r="Y765" s="2"/>
      <c r="Z765" s="2"/>
      <c r="AA765" s="2"/>
      <c r="AB765" s="2"/>
      <c r="AC765" s="2"/>
      <c r="AD765" s="2"/>
      <c r="AE765" s="2"/>
      <c r="AF765" s="2"/>
      <c r="AG765" s="2"/>
    </row>
    <row r="766" spans="1:33" ht="15.75" customHeight="1" x14ac:dyDescent="0.25">
      <c r="A766" s="2"/>
      <c r="B766" s="2"/>
      <c r="C766" s="34"/>
      <c r="D766" s="34"/>
      <c r="E766" s="34"/>
      <c r="F766" s="34"/>
      <c r="G766" s="103"/>
      <c r="H766" s="34"/>
      <c r="I766" s="34"/>
      <c r="J766" s="34"/>
      <c r="K766" s="34"/>
      <c r="L766" s="103"/>
      <c r="M766" s="2"/>
      <c r="N766" s="2"/>
      <c r="O766" s="105"/>
      <c r="P766" s="2"/>
      <c r="Q766" s="105"/>
      <c r="R766" s="2"/>
      <c r="S766" s="2"/>
      <c r="T766" s="2"/>
      <c r="U766" s="2"/>
      <c r="V766" s="2"/>
      <c r="W766" s="2"/>
      <c r="X766" s="2"/>
      <c r="Y766" s="2"/>
      <c r="Z766" s="2"/>
      <c r="AA766" s="2"/>
      <c r="AB766" s="2"/>
      <c r="AC766" s="2"/>
      <c r="AD766" s="2"/>
      <c r="AE766" s="2"/>
      <c r="AF766" s="2"/>
      <c r="AG766" s="2"/>
    </row>
    <row r="767" spans="1:33" ht="15.75" customHeight="1" x14ac:dyDescent="0.25">
      <c r="A767" s="2"/>
      <c r="B767" s="2"/>
      <c r="C767" s="34"/>
      <c r="D767" s="34"/>
      <c r="E767" s="34"/>
      <c r="F767" s="34"/>
      <c r="G767" s="103"/>
      <c r="H767" s="34"/>
      <c r="I767" s="34"/>
      <c r="J767" s="34"/>
      <c r="K767" s="34"/>
      <c r="L767" s="103"/>
      <c r="M767" s="2"/>
      <c r="N767" s="2"/>
      <c r="O767" s="105"/>
      <c r="P767" s="2"/>
      <c r="Q767" s="105"/>
      <c r="R767" s="2"/>
      <c r="S767" s="2"/>
      <c r="T767" s="2"/>
      <c r="U767" s="2"/>
      <c r="V767" s="2"/>
      <c r="W767" s="2"/>
      <c r="X767" s="2"/>
      <c r="Y767" s="2"/>
      <c r="Z767" s="2"/>
      <c r="AA767" s="2"/>
      <c r="AB767" s="2"/>
      <c r="AC767" s="2"/>
      <c r="AD767" s="2"/>
      <c r="AE767" s="2"/>
      <c r="AF767" s="2"/>
      <c r="AG767" s="2"/>
    </row>
    <row r="768" spans="1:33" ht="15.75" customHeight="1" x14ac:dyDescent="0.25">
      <c r="A768" s="2"/>
      <c r="B768" s="2"/>
      <c r="C768" s="34"/>
      <c r="D768" s="34"/>
      <c r="E768" s="34"/>
      <c r="F768" s="34"/>
      <c r="G768" s="103"/>
      <c r="H768" s="34"/>
      <c r="I768" s="34"/>
      <c r="J768" s="34"/>
      <c r="K768" s="34"/>
      <c r="L768" s="103"/>
      <c r="M768" s="2"/>
      <c r="N768" s="2"/>
      <c r="O768" s="105"/>
      <c r="P768" s="2"/>
      <c r="Q768" s="105"/>
      <c r="R768" s="2"/>
      <c r="S768" s="2"/>
      <c r="T768" s="2"/>
      <c r="U768" s="2"/>
      <c r="V768" s="2"/>
      <c r="W768" s="2"/>
      <c r="X768" s="2"/>
      <c r="Y768" s="2"/>
      <c r="Z768" s="2"/>
      <c r="AA768" s="2"/>
      <c r="AB768" s="2"/>
      <c r="AC768" s="2"/>
      <c r="AD768" s="2"/>
      <c r="AE768" s="2"/>
      <c r="AF768" s="2"/>
      <c r="AG768" s="2"/>
    </row>
    <row r="769" spans="1:33" ht="15.75" customHeight="1" x14ac:dyDescent="0.25">
      <c r="A769" s="2"/>
      <c r="B769" s="2"/>
      <c r="C769" s="34"/>
      <c r="D769" s="34"/>
      <c r="E769" s="34"/>
      <c r="F769" s="34"/>
      <c r="G769" s="103"/>
      <c r="H769" s="34"/>
      <c r="I769" s="34"/>
      <c r="J769" s="34"/>
      <c r="K769" s="34"/>
      <c r="L769" s="103"/>
      <c r="M769" s="2"/>
      <c r="N769" s="2"/>
      <c r="O769" s="105"/>
      <c r="P769" s="2"/>
      <c r="Q769" s="105"/>
      <c r="R769" s="2"/>
      <c r="S769" s="2"/>
      <c r="T769" s="2"/>
      <c r="U769" s="2"/>
      <c r="V769" s="2"/>
      <c r="W769" s="2"/>
      <c r="X769" s="2"/>
      <c r="Y769" s="2"/>
      <c r="Z769" s="2"/>
      <c r="AA769" s="2"/>
      <c r="AB769" s="2"/>
      <c r="AC769" s="2"/>
      <c r="AD769" s="2"/>
      <c r="AE769" s="2"/>
      <c r="AF769" s="2"/>
      <c r="AG769" s="2"/>
    </row>
    <row r="770" spans="1:33" ht="15.75" customHeight="1" x14ac:dyDescent="0.25">
      <c r="A770" s="2"/>
      <c r="B770" s="2"/>
      <c r="C770" s="34"/>
      <c r="D770" s="34"/>
      <c r="E770" s="34"/>
      <c r="F770" s="34"/>
      <c r="G770" s="103"/>
      <c r="H770" s="34"/>
      <c r="I770" s="34"/>
      <c r="J770" s="34"/>
      <c r="K770" s="34"/>
      <c r="L770" s="103"/>
      <c r="M770" s="2"/>
      <c r="N770" s="2"/>
      <c r="O770" s="105"/>
      <c r="P770" s="2"/>
      <c r="Q770" s="105"/>
      <c r="R770" s="2"/>
      <c r="S770" s="2"/>
      <c r="T770" s="2"/>
      <c r="U770" s="2"/>
      <c r="V770" s="2"/>
      <c r="W770" s="2"/>
      <c r="X770" s="2"/>
      <c r="Y770" s="2"/>
      <c r="Z770" s="2"/>
      <c r="AA770" s="2"/>
      <c r="AB770" s="2"/>
      <c r="AC770" s="2"/>
      <c r="AD770" s="2"/>
      <c r="AE770" s="2"/>
      <c r="AF770" s="2"/>
      <c r="AG770" s="2"/>
    </row>
    <row r="771" spans="1:33" ht="15.75" customHeight="1" x14ac:dyDescent="0.25">
      <c r="A771" s="2"/>
      <c r="B771" s="2"/>
      <c r="C771" s="34"/>
      <c r="D771" s="34"/>
      <c r="E771" s="34"/>
      <c r="F771" s="34"/>
      <c r="G771" s="103"/>
      <c r="H771" s="34"/>
      <c r="I771" s="34"/>
      <c r="J771" s="34"/>
      <c r="K771" s="34"/>
      <c r="L771" s="103"/>
      <c r="M771" s="2"/>
      <c r="N771" s="2"/>
      <c r="O771" s="105"/>
      <c r="P771" s="2"/>
      <c r="Q771" s="105"/>
      <c r="R771" s="2"/>
      <c r="S771" s="2"/>
      <c r="T771" s="2"/>
      <c r="U771" s="2"/>
      <c r="V771" s="2"/>
      <c r="W771" s="2"/>
      <c r="X771" s="2"/>
      <c r="Y771" s="2"/>
      <c r="Z771" s="2"/>
      <c r="AA771" s="2"/>
      <c r="AB771" s="2"/>
      <c r="AC771" s="2"/>
      <c r="AD771" s="2"/>
      <c r="AE771" s="2"/>
      <c r="AF771" s="2"/>
      <c r="AG771" s="2"/>
    </row>
    <row r="772" spans="1:33" ht="15.75" customHeight="1" x14ac:dyDescent="0.25">
      <c r="A772" s="2"/>
      <c r="B772" s="2"/>
      <c r="C772" s="34"/>
      <c r="D772" s="34"/>
      <c r="E772" s="34"/>
      <c r="F772" s="34"/>
      <c r="G772" s="103"/>
      <c r="H772" s="34"/>
      <c r="I772" s="34"/>
      <c r="J772" s="34"/>
      <c r="K772" s="34"/>
      <c r="L772" s="103"/>
      <c r="M772" s="2"/>
      <c r="N772" s="2"/>
      <c r="O772" s="105"/>
      <c r="P772" s="2"/>
      <c r="Q772" s="105"/>
      <c r="R772" s="2"/>
      <c r="S772" s="2"/>
      <c r="T772" s="2"/>
      <c r="U772" s="2"/>
      <c r="V772" s="2"/>
      <c r="W772" s="2"/>
      <c r="X772" s="2"/>
      <c r="Y772" s="2"/>
      <c r="Z772" s="2"/>
      <c r="AA772" s="2"/>
      <c r="AB772" s="2"/>
      <c r="AC772" s="2"/>
      <c r="AD772" s="2"/>
      <c r="AE772" s="2"/>
      <c r="AF772" s="2"/>
      <c r="AG772" s="2"/>
    </row>
    <row r="773" spans="1:33" ht="15.75" customHeight="1" x14ac:dyDescent="0.25">
      <c r="A773" s="2"/>
      <c r="B773" s="2"/>
      <c r="C773" s="34"/>
      <c r="D773" s="34"/>
      <c r="E773" s="34"/>
      <c r="F773" s="34"/>
      <c r="G773" s="103"/>
      <c r="H773" s="34"/>
      <c r="I773" s="34"/>
      <c r="J773" s="34"/>
      <c r="K773" s="34"/>
      <c r="L773" s="103"/>
      <c r="M773" s="2"/>
      <c r="N773" s="2"/>
      <c r="O773" s="105"/>
      <c r="P773" s="2"/>
      <c r="Q773" s="105"/>
      <c r="R773" s="2"/>
      <c r="S773" s="2"/>
      <c r="T773" s="2"/>
      <c r="U773" s="2"/>
      <c r="V773" s="2"/>
      <c r="W773" s="2"/>
      <c r="X773" s="2"/>
      <c r="Y773" s="2"/>
      <c r="Z773" s="2"/>
      <c r="AA773" s="2"/>
      <c r="AB773" s="2"/>
      <c r="AC773" s="2"/>
      <c r="AD773" s="2"/>
      <c r="AE773" s="2"/>
      <c r="AF773" s="2"/>
      <c r="AG773" s="2"/>
    </row>
    <row r="774" spans="1:33" ht="15.75" customHeight="1" x14ac:dyDescent="0.25">
      <c r="A774" s="2"/>
      <c r="B774" s="2"/>
      <c r="C774" s="34"/>
      <c r="D774" s="34"/>
      <c r="E774" s="34"/>
      <c r="F774" s="34"/>
      <c r="G774" s="103"/>
      <c r="H774" s="34"/>
      <c r="I774" s="34"/>
      <c r="J774" s="34"/>
      <c r="K774" s="34"/>
      <c r="L774" s="103"/>
      <c r="M774" s="2"/>
      <c r="N774" s="2"/>
      <c r="O774" s="105"/>
      <c r="P774" s="2"/>
      <c r="Q774" s="105"/>
      <c r="R774" s="2"/>
      <c r="S774" s="2"/>
      <c r="T774" s="2"/>
      <c r="U774" s="2"/>
      <c r="V774" s="2"/>
      <c r="W774" s="2"/>
      <c r="X774" s="2"/>
      <c r="Y774" s="2"/>
      <c r="Z774" s="2"/>
      <c r="AA774" s="2"/>
      <c r="AB774" s="2"/>
      <c r="AC774" s="2"/>
      <c r="AD774" s="2"/>
      <c r="AE774" s="2"/>
      <c r="AF774" s="2"/>
      <c r="AG774" s="2"/>
    </row>
    <row r="775" spans="1:33" ht="15.75" customHeight="1" x14ac:dyDescent="0.25">
      <c r="A775" s="2"/>
      <c r="B775" s="2"/>
      <c r="C775" s="34"/>
      <c r="D775" s="34"/>
      <c r="E775" s="34"/>
      <c r="F775" s="34"/>
      <c r="G775" s="103"/>
      <c r="H775" s="34"/>
      <c r="I775" s="34"/>
      <c r="J775" s="34"/>
      <c r="K775" s="34"/>
      <c r="L775" s="103"/>
      <c r="M775" s="2"/>
      <c r="N775" s="2"/>
      <c r="O775" s="105"/>
      <c r="P775" s="2"/>
      <c r="Q775" s="105"/>
      <c r="R775" s="2"/>
      <c r="S775" s="2"/>
      <c r="T775" s="2"/>
      <c r="U775" s="2"/>
      <c r="V775" s="2"/>
      <c r="W775" s="2"/>
      <c r="X775" s="2"/>
      <c r="Y775" s="2"/>
      <c r="Z775" s="2"/>
      <c r="AA775" s="2"/>
      <c r="AB775" s="2"/>
      <c r="AC775" s="2"/>
      <c r="AD775" s="2"/>
      <c r="AE775" s="2"/>
      <c r="AF775" s="2"/>
      <c r="AG775" s="2"/>
    </row>
    <row r="776" spans="1:33" ht="15.75" customHeight="1" x14ac:dyDescent="0.25">
      <c r="A776" s="2"/>
      <c r="B776" s="2"/>
      <c r="C776" s="34"/>
      <c r="D776" s="34"/>
      <c r="E776" s="34"/>
      <c r="F776" s="34"/>
      <c r="G776" s="103"/>
      <c r="H776" s="34"/>
      <c r="I776" s="34"/>
      <c r="J776" s="34"/>
      <c r="K776" s="34"/>
      <c r="L776" s="103"/>
      <c r="M776" s="2"/>
      <c r="N776" s="2"/>
      <c r="O776" s="105"/>
      <c r="P776" s="2"/>
      <c r="Q776" s="105"/>
      <c r="R776" s="2"/>
      <c r="S776" s="2"/>
      <c r="T776" s="2"/>
      <c r="U776" s="2"/>
      <c r="V776" s="2"/>
      <c r="W776" s="2"/>
      <c r="X776" s="2"/>
      <c r="Y776" s="2"/>
      <c r="Z776" s="2"/>
      <c r="AA776" s="2"/>
      <c r="AB776" s="2"/>
      <c r="AC776" s="2"/>
      <c r="AD776" s="2"/>
      <c r="AE776" s="2"/>
      <c r="AF776" s="2"/>
      <c r="AG776" s="2"/>
    </row>
    <row r="777" spans="1:33" ht="15.75" customHeight="1" x14ac:dyDescent="0.25">
      <c r="A777" s="2"/>
      <c r="B777" s="2"/>
      <c r="C777" s="34"/>
      <c r="D777" s="34"/>
      <c r="E777" s="34"/>
      <c r="F777" s="34"/>
      <c r="G777" s="103"/>
      <c r="H777" s="34"/>
      <c r="I777" s="34"/>
      <c r="J777" s="34"/>
      <c r="K777" s="34"/>
      <c r="L777" s="103"/>
      <c r="M777" s="2"/>
      <c r="N777" s="2"/>
      <c r="O777" s="105"/>
      <c r="P777" s="2"/>
      <c r="Q777" s="105"/>
      <c r="R777" s="2"/>
      <c r="S777" s="2"/>
      <c r="T777" s="2"/>
      <c r="U777" s="2"/>
      <c r="V777" s="2"/>
      <c r="W777" s="2"/>
      <c r="X777" s="2"/>
      <c r="Y777" s="2"/>
      <c r="Z777" s="2"/>
      <c r="AA777" s="2"/>
      <c r="AB777" s="2"/>
      <c r="AC777" s="2"/>
      <c r="AD777" s="2"/>
      <c r="AE777" s="2"/>
      <c r="AF777" s="2"/>
      <c r="AG777" s="2"/>
    </row>
    <row r="778" spans="1:33" ht="15.75" customHeight="1" x14ac:dyDescent="0.25">
      <c r="A778" s="2"/>
      <c r="B778" s="2"/>
      <c r="C778" s="34"/>
      <c r="D778" s="34"/>
      <c r="E778" s="34"/>
      <c r="F778" s="34"/>
      <c r="G778" s="103"/>
      <c r="H778" s="34"/>
      <c r="I778" s="34"/>
      <c r="J778" s="34"/>
      <c r="K778" s="34"/>
      <c r="L778" s="103"/>
      <c r="M778" s="2"/>
      <c r="N778" s="2"/>
      <c r="O778" s="105"/>
      <c r="P778" s="2"/>
      <c r="Q778" s="105"/>
      <c r="R778" s="2"/>
      <c r="S778" s="2"/>
      <c r="T778" s="2"/>
      <c r="U778" s="2"/>
      <c r="V778" s="2"/>
      <c r="W778" s="2"/>
      <c r="X778" s="2"/>
      <c r="Y778" s="2"/>
      <c r="Z778" s="2"/>
      <c r="AA778" s="2"/>
      <c r="AB778" s="2"/>
      <c r="AC778" s="2"/>
      <c r="AD778" s="2"/>
      <c r="AE778" s="2"/>
      <c r="AF778" s="2"/>
      <c r="AG778" s="2"/>
    </row>
    <row r="779" spans="1:33" ht="15.75" customHeight="1" x14ac:dyDescent="0.25">
      <c r="A779" s="2"/>
      <c r="B779" s="2"/>
      <c r="C779" s="34"/>
      <c r="D779" s="34"/>
      <c r="E779" s="34"/>
      <c r="F779" s="34"/>
      <c r="G779" s="103"/>
      <c r="H779" s="34"/>
      <c r="I779" s="34"/>
      <c r="J779" s="34"/>
      <c r="K779" s="34"/>
      <c r="L779" s="103"/>
      <c r="M779" s="2"/>
      <c r="N779" s="2"/>
      <c r="O779" s="105"/>
      <c r="P779" s="2"/>
      <c r="Q779" s="105"/>
      <c r="R779" s="2"/>
      <c r="S779" s="2"/>
      <c r="T779" s="2"/>
      <c r="U779" s="2"/>
      <c r="V779" s="2"/>
      <c r="W779" s="2"/>
      <c r="X779" s="2"/>
      <c r="Y779" s="2"/>
      <c r="Z779" s="2"/>
      <c r="AA779" s="2"/>
      <c r="AB779" s="2"/>
      <c r="AC779" s="2"/>
      <c r="AD779" s="2"/>
      <c r="AE779" s="2"/>
      <c r="AF779" s="2"/>
      <c r="AG779" s="2"/>
    </row>
    <row r="780" spans="1:33" ht="15.75" customHeight="1" x14ac:dyDescent="0.25">
      <c r="A780" s="2"/>
      <c r="B780" s="2"/>
      <c r="C780" s="34"/>
      <c r="D780" s="34"/>
      <c r="E780" s="34"/>
      <c r="F780" s="34"/>
      <c r="G780" s="103"/>
      <c r="H780" s="34"/>
      <c r="I780" s="34"/>
      <c r="J780" s="34"/>
      <c r="K780" s="34"/>
      <c r="L780" s="103"/>
      <c r="M780" s="2"/>
      <c r="N780" s="2"/>
      <c r="O780" s="105"/>
      <c r="P780" s="2"/>
      <c r="Q780" s="105"/>
      <c r="R780" s="2"/>
      <c r="S780" s="2"/>
      <c r="T780" s="2"/>
      <c r="U780" s="2"/>
      <c r="V780" s="2"/>
      <c r="W780" s="2"/>
      <c r="X780" s="2"/>
      <c r="Y780" s="2"/>
      <c r="Z780" s="2"/>
      <c r="AA780" s="2"/>
      <c r="AB780" s="2"/>
      <c r="AC780" s="2"/>
      <c r="AD780" s="2"/>
      <c r="AE780" s="2"/>
      <c r="AF780" s="2"/>
      <c r="AG780" s="2"/>
    </row>
    <row r="781" spans="1:33" ht="15.75" customHeight="1" x14ac:dyDescent="0.25">
      <c r="A781" s="2"/>
      <c r="B781" s="2"/>
      <c r="C781" s="34"/>
      <c r="D781" s="34"/>
      <c r="E781" s="34"/>
      <c r="F781" s="34"/>
      <c r="G781" s="103"/>
      <c r="H781" s="34"/>
      <c r="I781" s="34"/>
      <c r="J781" s="34"/>
      <c r="K781" s="34"/>
      <c r="L781" s="103"/>
      <c r="M781" s="2"/>
      <c r="N781" s="2"/>
      <c r="O781" s="105"/>
      <c r="P781" s="2"/>
      <c r="Q781" s="105"/>
      <c r="R781" s="2"/>
      <c r="S781" s="2"/>
      <c r="T781" s="2"/>
      <c r="U781" s="2"/>
      <c r="V781" s="2"/>
      <c r="W781" s="2"/>
      <c r="X781" s="2"/>
      <c r="Y781" s="2"/>
      <c r="Z781" s="2"/>
      <c r="AA781" s="2"/>
      <c r="AB781" s="2"/>
      <c r="AC781" s="2"/>
      <c r="AD781" s="2"/>
      <c r="AE781" s="2"/>
      <c r="AF781" s="2"/>
      <c r="AG781" s="2"/>
    </row>
    <row r="782" spans="1:33" ht="15.75" customHeight="1" x14ac:dyDescent="0.25">
      <c r="A782" s="2"/>
      <c r="B782" s="2"/>
      <c r="C782" s="34"/>
      <c r="D782" s="34"/>
      <c r="E782" s="34"/>
      <c r="F782" s="34"/>
      <c r="G782" s="103"/>
      <c r="H782" s="34"/>
      <c r="I782" s="34"/>
      <c r="J782" s="34"/>
      <c r="K782" s="34"/>
      <c r="L782" s="103"/>
      <c r="M782" s="2"/>
      <c r="N782" s="2"/>
      <c r="O782" s="105"/>
      <c r="P782" s="2"/>
      <c r="Q782" s="105"/>
      <c r="R782" s="2"/>
      <c r="S782" s="2"/>
      <c r="T782" s="2"/>
      <c r="U782" s="2"/>
      <c r="V782" s="2"/>
      <c r="W782" s="2"/>
      <c r="X782" s="2"/>
      <c r="Y782" s="2"/>
      <c r="Z782" s="2"/>
      <c r="AA782" s="2"/>
      <c r="AB782" s="2"/>
      <c r="AC782" s="2"/>
      <c r="AD782" s="2"/>
      <c r="AE782" s="2"/>
      <c r="AF782" s="2"/>
      <c r="AG782" s="2"/>
    </row>
    <row r="783" spans="1:33" ht="15.75" customHeight="1" x14ac:dyDescent="0.25">
      <c r="A783" s="2"/>
      <c r="B783" s="2"/>
      <c r="C783" s="34"/>
      <c r="D783" s="34"/>
      <c r="E783" s="34"/>
      <c r="F783" s="34"/>
      <c r="G783" s="103"/>
      <c r="H783" s="34"/>
      <c r="I783" s="34"/>
      <c r="J783" s="34"/>
      <c r="K783" s="34"/>
      <c r="L783" s="103"/>
      <c r="M783" s="2"/>
      <c r="N783" s="2"/>
      <c r="O783" s="105"/>
      <c r="P783" s="2"/>
      <c r="Q783" s="105"/>
      <c r="R783" s="2"/>
      <c r="S783" s="2"/>
      <c r="T783" s="2"/>
      <c r="U783" s="2"/>
      <c r="V783" s="2"/>
      <c r="W783" s="2"/>
      <c r="X783" s="2"/>
      <c r="Y783" s="2"/>
      <c r="Z783" s="2"/>
      <c r="AA783" s="2"/>
      <c r="AB783" s="2"/>
      <c r="AC783" s="2"/>
      <c r="AD783" s="2"/>
      <c r="AE783" s="2"/>
      <c r="AF783" s="2"/>
      <c r="AG783" s="2"/>
    </row>
    <row r="784" spans="1:33" ht="15.75" customHeight="1" x14ac:dyDescent="0.25">
      <c r="A784" s="2"/>
      <c r="B784" s="2"/>
      <c r="C784" s="34"/>
      <c r="D784" s="34"/>
      <c r="E784" s="34"/>
      <c r="F784" s="34"/>
      <c r="G784" s="103"/>
      <c r="H784" s="34"/>
      <c r="I784" s="34"/>
      <c r="J784" s="34"/>
      <c r="K784" s="34"/>
      <c r="L784" s="103"/>
      <c r="M784" s="2"/>
      <c r="N784" s="2"/>
      <c r="O784" s="105"/>
      <c r="P784" s="2"/>
      <c r="Q784" s="105"/>
      <c r="R784" s="2"/>
      <c r="S784" s="2"/>
      <c r="T784" s="2"/>
      <c r="U784" s="2"/>
      <c r="V784" s="2"/>
      <c r="W784" s="2"/>
      <c r="X784" s="2"/>
      <c r="Y784" s="2"/>
      <c r="Z784" s="2"/>
      <c r="AA784" s="2"/>
      <c r="AB784" s="2"/>
      <c r="AC784" s="2"/>
      <c r="AD784" s="2"/>
      <c r="AE784" s="2"/>
      <c r="AF784" s="2"/>
      <c r="AG784" s="2"/>
    </row>
    <row r="785" spans="1:33" ht="15.75" customHeight="1" x14ac:dyDescent="0.25">
      <c r="A785" s="2"/>
      <c r="B785" s="2"/>
      <c r="C785" s="34"/>
      <c r="D785" s="34"/>
      <c r="E785" s="34"/>
      <c r="F785" s="34"/>
      <c r="G785" s="103"/>
      <c r="H785" s="34"/>
      <c r="I785" s="34"/>
      <c r="J785" s="34"/>
      <c r="K785" s="34"/>
      <c r="L785" s="103"/>
      <c r="M785" s="2"/>
      <c r="N785" s="2"/>
      <c r="O785" s="105"/>
      <c r="P785" s="2"/>
      <c r="Q785" s="105"/>
      <c r="R785" s="2"/>
      <c r="S785" s="2"/>
      <c r="T785" s="2"/>
      <c r="U785" s="2"/>
      <c r="V785" s="2"/>
      <c r="W785" s="2"/>
      <c r="X785" s="2"/>
      <c r="Y785" s="2"/>
      <c r="Z785" s="2"/>
      <c r="AA785" s="2"/>
      <c r="AB785" s="2"/>
      <c r="AC785" s="2"/>
      <c r="AD785" s="2"/>
      <c r="AE785" s="2"/>
      <c r="AF785" s="2"/>
      <c r="AG785" s="2"/>
    </row>
    <row r="786" spans="1:33" ht="15.75" customHeight="1" x14ac:dyDescent="0.25">
      <c r="A786" s="2"/>
      <c r="B786" s="2"/>
      <c r="C786" s="34"/>
      <c r="D786" s="34"/>
      <c r="E786" s="34"/>
      <c r="F786" s="34"/>
      <c r="G786" s="103"/>
      <c r="H786" s="34"/>
      <c r="I786" s="34"/>
      <c r="J786" s="34"/>
      <c r="K786" s="34"/>
      <c r="L786" s="103"/>
      <c r="M786" s="2"/>
      <c r="N786" s="2"/>
      <c r="O786" s="105"/>
      <c r="P786" s="2"/>
      <c r="Q786" s="105"/>
      <c r="R786" s="2"/>
      <c r="S786" s="2"/>
      <c r="T786" s="2"/>
      <c r="U786" s="2"/>
      <c r="V786" s="2"/>
      <c r="W786" s="2"/>
      <c r="X786" s="2"/>
      <c r="Y786" s="2"/>
      <c r="Z786" s="2"/>
      <c r="AA786" s="2"/>
      <c r="AB786" s="2"/>
      <c r="AC786" s="2"/>
      <c r="AD786" s="2"/>
      <c r="AE786" s="2"/>
      <c r="AF786" s="2"/>
      <c r="AG786" s="2"/>
    </row>
    <row r="787" spans="1:33" ht="15.75" customHeight="1" x14ac:dyDescent="0.25">
      <c r="A787" s="2"/>
      <c r="B787" s="2"/>
      <c r="C787" s="34"/>
      <c r="D787" s="34"/>
      <c r="E787" s="34"/>
      <c r="F787" s="34"/>
      <c r="G787" s="103"/>
      <c r="H787" s="34"/>
      <c r="I787" s="34"/>
      <c r="J787" s="34"/>
      <c r="K787" s="34"/>
      <c r="L787" s="103"/>
      <c r="M787" s="2"/>
      <c r="N787" s="2"/>
      <c r="O787" s="105"/>
      <c r="P787" s="2"/>
      <c r="Q787" s="105"/>
      <c r="R787" s="2"/>
      <c r="S787" s="2"/>
      <c r="T787" s="2"/>
      <c r="U787" s="2"/>
      <c r="V787" s="2"/>
      <c r="W787" s="2"/>
      <c r="X787" s="2"/>
      <c r="Y787" s="2"/>
      <c r="Z787" s="2"/>
      <c r="AA787" s="2"/>
      <c r="AB787" s="2"/>
      <c r="AC787" s="2"/>
      <c r="AD787" s="2"/>
      <c r="AE787" s="2"/>
      <c r="AF787" s="2"/>
      <c r="AG787" s="2"/>
    </row>
    <row r="788" spans="1:33" ht="15.75" customHeight="1" x14ac:dyDescent="0.25">
      <c r="A788" s="2"/>
      <c r="B788" s="2"/>
      <c r="C788" s="34"/>
      <c r="D788" s="34"/>
      <c r="E788" s="34"/>
      <c r="F788" s="34"/>
      <c r="G788" s="103"/>
      <c r="H788" s="34"/>
      <c r="I788" s="34"/>
      <c r="J788" s="34"/>
      <c r="K788" s="34"/>
      <c r="L788" s="103"/>
      <c r="M788" s="2"/>
      <c r="N788" s="2"/>
      <c r="O788" s="105"/>
      <c r="P788" s="2"/>
      <c r="Q788" s="105"/>
      <c r="R788" s="2"/>
      <c r="S788" s="2"/>
      <c r="T788" s="2"/>
      <c r="U788" s="2"/>
      <c r="V788" s="2"/>
      <c r="W788" s="2"/>
      <c r="X788" s="2"/>
      <c r="Y788" s="2"/>
      <c r="Z788" s="2"/>
      <c r="AA788" s="2"/>
      <c r="AB788" s="2"/>
      <c r="AC788" s="2"/>
      <c r="AD788" s="2"/>
      <c r="AE788" s="2"/>
      <c r="AF788" s="2"/>
      <c r="AG788" s="2"/>
    </row>
    <row r="789" spans="1:33" ht="15.75" customHeight="1" x14ac:dyDescent="0.25">
      <c r="A789" s="2"/>
      <c r="B789" s="2"/>
      <c r="C789" s="34"/>
      <c r="D789" s="34"/>
      <c r="E789" s="34"/>
      <c r="F789" s="34"/>
      <c r="G789" s="103"/>
      <c r="H789" s="34"/>
      <c r="I789" s="34"/>
      <c r="J789" s="34"/>
      <c r="K789" s="34"/>
      <c r="L789" s="103"/>
      <c r="M789" s="2"/>
      <c r="N789" s="2"/>
      <c r="O789" s="105"/>
      <c r="P789" s="2"/>
      <c r="Q789" s="105"/>
      <c r="R789" s="2"/>
      <c r="S789" s="2"/>
      <c r="T789" s="2"/>
      <c r="U789" s="2"/>
      <c r="V789" s="2"/>
      <c r="W789" s="2"/>
      <c r="X789" s="2"/>
      <c r="Y789" s="2"/>
      <c r="Z789" s="2"/>
      <c r="AA789" s="2"/>
      <c r="AB789" s="2"/>
      <c r="AC789" s="2"/>
      <c r="AD789" s="2"/>
      <c r="AE789" s="2"/>
      <c r="AF789" s="2"/>
      <c r="AG789" s="2"/>
    </row>
    <row r="790" spans="1:33" ht="15.75" customHeight="1" x14ac:dyDescent="0.25">
      <c r="A790" s="2"/>
      <c r="B790" s="2"/>
      <c r="C790" s="34"/>
      <c r="D790" s="34"/>
      <c r="E790" s="34"/>
      <c r="F790" s="34"/>
      <c r="G790" s="103"/>
      <c r="H790" s="34"/>
      <c r="I790" s="34"/>
      <c r="J790" s="34"/>
      <c r="K790" s="34"/>
      <c r="L790" s="103"/>
      <c r="M790" s="2"/>
      <c r="N790" s="2"/>
      <c r="O790" s="105"/>
      <c r="P790" s="2"/>
      <c r="Q790" s="105"/>
      <c r="R790" s="2"/>
      <c r="S790" s="2"/>
      <c r="T790" s="2"/>
      <c r="U790" s="2"/>
      <c r="V790" s="2"/>
      <c r="W790" s="2"/>
      <c r="X790" s="2"/>
      <c r="Y790" s="2"/>
      <c r="Z790" s="2"/>
      <c r="AA790" s="2"/>
      <c r="AB790" s="2"/>
      <c r="AC790" s="2"/>
      <c r="AD790" s="2"/>
      <c r="AE790" s="2"/>
      <c r="AF790" s="2"/>
      <c r="AG790" s="2"/>
    </row>
    <row r="791" spans="1:33" ht="15.75" customHeight="1" x14ac:dyDescent="0.25">
      <c r="A791" s="2"/>
      <c r="B791" s="2"/>
      <c r="C791" s="34"/>
      <c r="D791" s="34"/>
      <c r="E791" s="34"/>
      <c r="F791" s="34"/>
      <c r="G791" s="103"/>
      <c r="H791" s="34"/>
      <c r="I791" s="34"/>
      <c r="J791" s="34"/>
      <c r="K791" s="34"/>
      <c r="L791" s="103"/>
      <c r="M791" s="2"/>
      <c r="N791" s="2"/>
      <c r="O791" s="105"/>
      <c r="P791" s="2"/>
      <c r="Q791" s="105"/>
      <c r="R791" s="2"/>
      <c r="S791" s="2"/>
      <c r="T791" s="2"/>
      <c r="U791" s="2"/>
      <c r="V791" s="2"/>
      <c r="W791" s="2"/>
      <c r="X791" s="2"/>
      <c r="Y791" s="2"/>
      <c r="Z791" s="2"/>
      <c r="AA791" s="2"/>
      <c r="AB791" s="2"/>
      <c r="AC791" s="2"/>
      <c r="AD791" s="2"/>
      <c r="AE791" s="2"/>
      <c r="AF791" s="2"/>
      <c r="AG791" s="2"/>
    </row>
    <row r="792" spans="1:33" ht="15.75" customHeight="1" x14ac:dyDescent="0.25">
      <c r="A792" s="2"/>
      <c r="B792" s="2"/>
      <c r="C792" s="34"/>
      <c r="D792" s="34"/>
      <c r="E792" s="34"/>
      <c r="F792" s="34"/>
      <c r="G792" s="103"/>
      <c r="H792" s="34"/>
      <c r="I792" s="34"/>
      <c r="J792" s="34"/>
      <c r="K792" s="34"/>
      <c r="L792" s="103"/>
      <c r="M792" s="2"/>
      <c r="N792" s="2"/>
      <c r="O792" s="105"/>
      <c r="P792" s="2"/>
      <c r="Q792" s="105"/>
      <c r="R792" s="2"/>
      <c r="S792" s="2"/>
      <c r="T792" s="2"/>
      <c r="U792" s="2"/>
      <c r="V792" s="2"/>
      <c r="W792" s="2"/>
      <c r="X792" s="2"/>
      <c r="Y792" s="2"/>
      <c r="Z792" s="2"/>
      <c r="AA792" s="2"/>
      <c r="AB792" s="2"/>
      <c r="AC792" s="2"/>
      <c r="AD792" s="2"/>
      <c r="AE792" s="2"/>
      <c r="AF792" s="2"/>
      <c r="AG792" s="2"/>
    </row>
    <row r="793" spans="1:33" ht="15.75" customHeight="1" x14ac:dyDescent="0.25">
      <c r="A793" s="2"/>
      <c r="B793" s="2"/>
      <c r="C793" s="34"/>
      <c r="D793" s="34"/>
      <c r="E793" s="34"/>
      <c r="F793" s="34"/>
      <c r="G793" s="103"/>
      <c r="H793" s="34"/>
      <c r="I793" s="34"/>
      <c r="J793" s="34"/>
      <c r="K793" s="34"/>
      <c r="L793" s="103"/>
      <c r="M793" s="2"/>
      <c r="N793" s="2"/>
      <c r="O793" s="105"/>
      <c r="P793" s="2"/>
      <c r="Q793" s="105"/>
      <c r="R793" s="2"/>
      <c r="S793" s="2"/>
      <c r="T793" s="2"/>
      <c r="U793" s="2"/>
      <c r="V793" s="2"/>
      <c r="W793" s="2"/>
      <c r="X793" s="2"/>
      <c r="Y793" s="2"/>
      <c r="Z793" s="2"/>
      <c r="AA793" s="2"/>
      <c r="AB793" s="2"/>
      <c r="AC793" s="2"/>
      <c r="AD793" s="2"/>
      <c r="AE793" s="2"/>
      <c r="AF793" s="2"/>
      <c r="AG793" s="2"/>
    </row>
    <row r="794" spans="1:33" ht="15.75" customHeight="1" x14ac:dyDescent="0.25">
      <c r="A794" s="2"/>
      <c r="B794" s="2"/>
      <c r="C794" s="34"/>
      <c r="D794" s="34"/>
      <c r="E794" s="34"/>
      <c r="F794" s="34"/>
      <c r="G794" s="103"/>
      <c r="H794" s="34"/>
      <c r="I794" s="34"/>
      <c r="J794" s="34"/>
      <c r="K794" s="34"/>
      <c r="L794" s="103"/>
      <c r="M794" s="2"/>
      <c r="N794" s="2"/>
      <c r="O794" s="105"/>
      <c r="P794" s="2"/>
      <c r="Q794" s="105"/>
      <c r="R794" s="2"/>
      <c r="S794" s="2"/>
      <c r="T794" s="2"/>
      <c r="U794" s="2"/>
      <c r="V794" s="2"/>
      <c r="W794" s="2"/>
      <c r="X794" s="2"/>
      <c r="Y794" s="2"/>
      <c r="Z794" s="2"/>
      <c r="AA794" s="2"/>
      <c r="AB794" s="2"/>
      <c r="AC794" s="2"/>
      <c r="AD794" s="2"/>
      <c r="AE794" s="2"/>
      <c r="AF794" s="2"/>
      <c r="AG794" s="2"/>
    </row>
    <row r="795" spans="1:33" ht="15.75" customHeight="1" x14ac:dyDescent="0.25">
      <c r="A795" s="2"/>
      <c r="B795" s="2"/>
      <c r="C795" s="34"/>
      <c r="D795" s="34"/>
      <c r="E795" s="34"/>
      <c r="F795" s="34"/>
      <c r="G795" s="103"/>
      <c r="H795" s="34"/>
      <c r="I795" s="34"/>
      <c r="J795" s="34"/>
      <c r="K795" s="34"/>
      <c r="L795" s="103"/>
      <c r="M795" s="2"/>
      <c r="N795" s="2"/>
      <c r="O795" s="105"/>
      <c r="P795" s="2"/>
      <c r="Q795" s="105"/>
      <c r="R795" s="2"/>
      <c r="S795" s="2"/>
      <c r="T795" s="2"/>
      <c r="U795" s="2"/>
      <c r="V795" s="2"/>
      <c r="W795" s="2"/>
      <c r="X795" s="2"/>
      <c r="Y795" s="2"/>
      <c r="Z795" s="2"/>
      <c r="AA795" s="2"/>
      <c r="AB795" s="2"/>
      <c r="AC795" s="2"/>
      <c r="AD795" s="2"/>
      <c r="AE795" s="2"/>
      <c r="AF795" s="2"/>
      <c r="AG795" s="2"/>
    </row>
    <row r="796" spans="1:33" ht="15.75" customHeight="1" x14ac:dyDescent="0.25">
      <c r="A796" s="2"/>
      <c r="B796" s="2"/>
      <c r="C796" s="34"/>
      <c r="D796" s="34"/>
      <c r="E796" s="34"/>
      <c r="F796" s="34"/>
      <c r="G796" s="103"/>
      <c r="H796" s="34"/>
      <c r="I796" s="34"/>
      <c r="J796" s="34"/>
      <c r="K796" s="34"/>
      <c r="L796" s="103"/>
      <c r="M796" s="2"/>
      <c r="N796" s="2"/>
      <c r="O796" s="105"/>
      <c r="P796" s="2"/>
      <c r="Q796" s="105"/>
      <c r="R796" s="2"/>
      <c r="S796" s="2"/>
      <c r="T796" s="2"/>
      <c r="U796" s="2"/>
      <c r="V796" s="2"/>
      <c r="W796" s="2"/>
      <c r="X796" s="2"/>
      <c r="Y796" s="2"/>
      <c r="Z796" s="2"/>
      <c r="AA796" s="2"/>
      <c r="AB796" s="2"/>
      <c r="AC796" s="2"/>
      <c r="AD796" s="2"/>
      <c r="AE796" s="2"/>
      <c r="AF796" s="2"/>
      <c r="AG796" s="2"/>
    </row>
    <row r="797" spans="1:33" ht="15.75" customHeight="1" x14ac:dyDescent="0.25">
      <c r="A797" s="2"/>
      <c r="B797" s="2"/>
      <c r="C797" s="34"/>
      <c r="D797" s="34"/>
      <c r="E797" s="34"/>
      <c r="F797" s="34"/>
      <c r="G797" s="103"/>
      <c r="H797" s="34"/>
      <c r="I797" s="34"/>
      <c r="J797" s="34"/>
      <c r="K797" s="34"/>
      <c r="L797" s="103"/>
      <c r="M797" s="2"/>
      <c r="N797" s="2"/>
      <c r="O797" s="105"/>
      <c r="P797" s="2"/>
      <c r="Q797" s="105"/>
      <c r="R797" s="2"/>
      <c r="S797" s="2"/>
      <c r="T797" s="2"/>
      <c r="U797" s="2"/>
      <c r="V797" s="2"/>
      <c r="W797" s="2"/>
      <c r="X797" s="2"/>
      <c r="Y797" s="2"/>
      <c r="Z797" s="2"/>
      <c r="AA797" s="2"/>
      <c r="AB797" s="2"/>
      <c r="AC797" s="2"/>
      <c r="AD797" s="2"/>
      <c r="AE797" s="2"/>
      <c r="AF797" s="2"/>
      <c r="AG797" s="2"/>
    </row>
    <row r="798" spans="1:33" ht="15.75" customHeight="1" x14ac:dyDescent="0.25">
      <c r="A798" s="2"/>
      <c r="B798" s="2"/>
      <c r="C798" s="34"/>
      <c r="D798" s="34"/>
      <c r="E798" s="34"/>
      <c r="F798" s="34"/>
      <c r="G798" s="103"/>
      <c r="H798" s="34"/>
      <c r="I798" s="34"/>
      <c r="J798" s="34"/>
      <c r="K798" s="34"/>
      <c r="L798" s="103"/>
      <c r="M798" s="2"/>
      <c r="N798" s="2"/>
      <c r="O798" s="105"/>
      <c r="P798" s="2"/>
      <c r="Q798" s="105"/>
      <c r="R798" s="2"/>
      <c r="S798" s="2"/>
      <c r="T798" s="2"/>
      <c r="U798" s="2"/>
      <c r="V798" s="2"/>
      <c r="W798" s="2"/>
      <c r="X798" s="2"/>
      <c r="Y798" s="2"/>
      <c r="Z798" s="2"/>
      <c r="AA798" s="2"/>
      <c r="AB798" s="2"/>
      <c r="AC798" s="2"/>
      <c r="AD798" s="2"/>
      <c r="AE798" s="2"/>
      <c r="AF798" s="2"/>
      <c r="AG798" s="2"/>
    </row>
    <row r="799" spans="1:33" ht="15.75" customHeight="1" x14ac:dyDescent="0.25">
      <c r="A799" s="2"/>
      <c r="B799" s="2"/>
      <c r="C799" s="34"/>
      <c r="D799" s="34"/>
      <c r="E799" s="34"/>
      <c r="F799" s="34"/>
      <c r="G799" s="103"/>
      <c r="H799" s="34"/>
      <c r="I799" s="34"/>
      <c r="J799" s="34"/>
      <c r="K799" s="34"/>
      <c r="L799" s="103"/>
      <c r="M799" s="2"/>
      <c r="N799" s="2"/>
      <c r="O799" s="105"/>
      <c r="P799" s="2"/>
      <c r="Q799" s="105"/>
      <c r="R799" s="2"/>
      <c r="S799" s="2"/>
      <c r="T799" s="2"/>
      <c r="U799" s="2"/>
      <c r="V799" s="2"/>
      <c r="W799" s="2"/>
      <c r="X799" s="2"/>
      <c r="Y799" s="2"/>
      <c r="Z799" s="2"/>
      <c r="AA799" s="2"/>
      <c r="AB799" s="2"/>
      <c r="AC799" s="2"/>
      <c r="AD799" s="2"/>
      <c r="AE799" s="2"/>
      <c r="AF799" s="2"/>
      <c r="AG799" s="2"/>
    </row>
    <row r="800" spans="1:33" ht="15.75" customHeight="1" x14ac:dyDescent="0.25">
      <c r="A800" s="2"/>
      <c r="B800" s="2"/>
      <c r="C800" s="34"/>
      <c r="D800" s="34"/>
      <c r="E800" s="34"/>
      <c r="F800" s="34"/>
      <c r="G800" s="103"/>
      <c r="H800" s="34"/>
      <c r="I800" s="34"/>
      <c r="J800" s="34"/>
      <c r="K800" s="34"/>
      <c r="L800" s="103"/>
      <c r="M800" s="2"/>
      <c r="N800" s="2"/>
      <c r="O800" s="105"/>
      <c r="P800" s="2"/>
      <c r="Q800" s="105"/>
      <c r="R800" s="2"/>
      <c r="S800" s="2"/>
      <c r="T800" s="2"/>
      <c r="U800" s="2"/>
      <c r="V800" s="2"/>
      <c r="W800" s="2"/>
      <c r="X800" s="2"/>
      <c r="Y800" s="2"/>
      <c r="Z800" s="2"/>
      <c r="AA800" s="2"/>
      <c r="AB800" s="2"/>
      <c r="AC800" s="2"/>
      <c r="AD800" s="2"/>
      <c r="AE800" s="2"/>
      <c r="AF800" s="2"/>
      <c r="AG800" s="2"/>
    </row>
    <row r="801" spans="1:33" ht="15.75" customHeight="1" x14ac:dyDescent="0.25">
      <c r="A801" s="2"/>
      <c r="B801" s="2"/>
      <c r="C801" s="34"/>
      <c r="D801" s="34"/>
      <c r="E801" s="34"/>
      <c r="F801" s="34"/>
      <c r="G801" s="103"/>
      <c r="H801" s="34"/>
      <c r="I801" s="34"/>
      <c r="J801" s="34"/>
      <c r="K801" s="34"/>
      <c r="L801" s="103"/>
      <c r="M801" s="2"/>
      <c r="N801" s="2"/>
      <c r="O801" s="105"/>
      <c r="P801" s="2"/>
      <c r="Q801" s="105"/>
      <c r="R801" s="2"/>
      <c r="S801" s="2"/>
      <c r="T801" s="2"/>
      <c r="U801" s="2"/>
      <c r="V801" s="2"/>
      <c r="W801" s="2"/>
      <c r="X801" s="2"/>
      <c r="Y801" s="2"/>
      <c r="Z801" s="2"/>
      <c r="AA801" s="2"/>
      <c r="AB801" s="2"/>
      <c r="AC801" s="2"/>
      <c r="AD801" s="2"/>
      <c r="AE801" s="2"/>
      <c r="AF801" s="2"/>
      <c r="AG801" s="2"/>
    </row>
    <row r="802" spans="1:33" ht="15.75" customHeight="1" x14ac:dyDescent="0.25">
      <c r="A802" s="2"/>
      <c r="B802" s="2"/>
      <c r="C802" s="34"/>
      <c r="D802" s="34"/>
      <c r="E802" s="34"/>
      <c r="F802" s="34"/>
      <c r="G802" s="103"/>
      <c r="H802" s="34"/>
      <c r="I802" s="34"/>
      <c r="J802" s="34"/>
      <c r="K802" s="34"/>
      <c r="L802" s="103"/>
      <c r="M802" s="2"/>
      <c r="N802" s="2"/>
      <c r="O802" s="105"/>
      <c r="P802" s="2"/>
      <c r="Q802" s="105"/>
      <c r="R802" s="2"/>
      <c r="S802" s="2"/>
      <c r="T802" s="2"/>
      <c r="U802" s="2"/>
      <c r="V802" s="2"/>
      <c r="W802" s="2"/>
      <c r="X802" s="2"/>
      <c r="Y802" s="2"/>
      <c r="Z802" s="2"/>
      <c r="AA802" s="2"/>
      <c r="AB802" s="2"/>
      <c r="AC802" s="2"/>
      <c r="AD802" s="2"/>
      <c r="AE802" s="2"/>
      <c r="AF802" s="2"/>
      <c r="AG802" s="2"/>
    </row>
    <row r="803" spans="1:33" ht="15.75" customHeight="1" x14ac:dyDescent="0.25">
      <c r="A803" s="2"/>
      <c r="B803" s="2"/>
      <c r="C803" s="34"/>
      <c r="D803" s="34"/>
      <c r="E803" s="34"/>
      <c r="F803" s="34"/>
      <c r="G803" s="103"/>
      <c r="H803" s="34"/>
      <c r="I803" s="34"/>
      <c r="J803" s="34"/>
      <c r="K803" s="34"/>
      <c r="L803" s="103"/>
      <c r="M803" s="2"/>
      <c r="N803" s="2"/>
      <c r="O803" s="105"/>
      <c r="P803" s="2"/>
      <c r="Q803" s="105"/>
      <c r="R803" s="2"/>
      <c r="S803" s="2"/>
      <c r="T803" s="2"/>
      <c r="U803" s="2"/>
      <c r="V803" s="2"/>
      <c r="W803" s="2"/>
      <c r="X803" s="2"/>
      <c r="Y803" s="2"/>
      <c r="Z803" s="2"/>
      <c r="AA803" s="2"/>
      <c r="AB803" s="2"/>
      <c r="AC803" s="2"/>
      <c r="AD803" s="2"/>
      <c r="AE803" s="2"/>
      <c r="AF803" s="2"/>
      <c r="AG803" s="2"/>
    </row>
    <row r="804" spans="1:33" ht="15.75" customHeight="1" x14ac:dyDescent="0.25">
      <c r="A804" s="2"/>
      <c r="B804" s="2"/>
      <c r="C804" s="34"/>
      <c r="D804" s="34"/>
      <c r="E804" s="34"/>
      <c r="F804" s="34"/>
      <c r="G804" s="103"/>
      <c r="H804" s="34"/>
      <c r="I804" s="34"/>
      <c r="J804" s="34"/>
      <c r="K804" s="34"/>
      <c r="L804" s="103"/>
      <c r="M804" s="2"/>
      <c r="N804" s="2"/>
      <c r="O804" s="105"/>
      <c r="P804" s="2"/>
      <c r="Q804" s="105"/>
      <c r="R804" s="2"/>
      <c r="S804" s="2"/>
      <c r="T804" s="2"/>
      <c r="U804" s="2"/>
      <c r="V804" s="2"/>
      <c r="W804" s="2"/>
      <c r="X804" s="2"/>
      <c r="Y804" s="2"/>
      <c r="Z804" s="2"/>
      <c r="AA804" s="2"/>
      <c r="AB804" s="2"/>
      <c r="AC804" s="2"/>
      <c r="AD804" s="2"/>
      <c r="AE804" s="2"/>
      <c r="AF804" s="2"/>
      <c r="AG804" s="2"/>
    </row>
    <row r="805" spans="1:33" ht="15.75" customHeight="1" x14ac:dyDescent="0.25">
      <c r="A805" s="2"/>
      <c r="B805" s="2"/>
      <c r="C805" s="34"/>
      <c r="D805" s="34"/>
      <c r="E805" s="34"/>
      <c r="F805" s="34"/>
      <c r="G805" s="103"/>
      <c r="H805" s="34"/>
      <c r="I805" s="34"/>
      <c r="J805" s="34"/>
      <c r="K805" s="34"/>
      <c r="L805" s="103"/>
      <c r="M805" s="2"/>
      <c r="N805" s="2"/>
      <c r="O805" s="105"/>
      <c r="P805" s="2"/>
      <c r="Q805" s="105"/>
      <c r="R805" s="2"/>
      <c r="S805" s="2"/>
      <c r="T805" s="2"/>
      <c r="U805" s="2"/>
      <c r="V805" s="2"/>
      <c r="W805" s="2"/>
      <c r="X805" s="2"/>
      <c r="Y805" s="2"/>
      <c r="Z805" s="2"/>
      <c r="AA805" s="2"/>
      <c r="AB805" s="2"/>
      <c r="AC805" s="2"/>
      <c r="AD805" s="2"/>
      <c r="AE805" s="2"/>
      <c r="AF805" s="2"/>
      <c r="AG805" s="2"/>
    </row>
    <row r="806" spans="1:33" ht="15.75" customHeight="1" x14ac:dyDescent="0.25">
      <c r="A806" s="2"/>
      <c r="B806" s="2"/>
      <c r="C806" s="34"/>
      <c r="D806" s="34"/>
      <c r="E806" s="34"/>
      <c r="F806" s="34"/>
      <c r="G806" s="103"/>
      <c r="H806" s="34"/>
      <c r="I806" s="34"/>
      <c r="J806" s="34"/>
      <c r="K806" s="34"/>
      <c r="L806" s="103"/>
      <c r="M806" s="2"/>
      <c r="N806" s="2"/>
      <c r="O806" s="105"/>
      <c r="P806" s="2"/>
      <c r="Q806" s="105"/>
      <c r="R806" s="2"/>
      <c r="S806" s="2"/>
      <c r="T806" s="2"/>
      <c r="U806" s="2"/>
      <c r="V806" s="2"/>
      <c r="W806" s="2"/>
      <c r="X806" s="2"/>
      <c r="Y806" s="2"/>
      <c r="Z806" s="2"/>
      <c r="AA806" s="2"/>
      <c r="AB806" s="2"/>
      <c r="AC806" s="2"/>
      <c r="AD806" s="2"/>
      <c r="AE806" s="2"/>
      <c r="AF806" s="2"/>
      <c r="AG806" s="2"/>
    </row>
    <row r="807" spans="1:33" ht="15.75" customHeight="1" x14ac:dyDescent="0.25">
      <c r="A807" s="2"/>
      <c r="B807" s="2"/>
      <c r="C807" s="34"/>
      <c r="D807" s="34"/>
      <c r="E807" s="34"/>
      <c r="F807" s="34"/>
      <c r="G807" s="103"/>
      <c r="H807" s="34"/>
      <c r="I807" s="34"/>
      <c r="J807" s="34"/>
      <c r="K807" s="34"/>
      <c r="L807" s="103"/>
      <c r="M807" s="2"/>
      <c r="N807" s="2"/>
      <c r="O807" s="105"/>
      <c r="P807" s="2"/>
      <c r="Q807" s="105"/>
      <c r="R807" s="2"/>
      <c r="S807" s="2"/>
      <c r="T807" s="2"/>
      <c r="U807" s="2"/>
      <c r="V807" s="2"/>
      <c r="W807" s="2"/>
      <c r="X807" s="2"/>
      <c r="Y807" s="2"/>
      <c r="Z807" s="2"/>
      <c r="AA807" s="2"/>
      <c r="AB807" s="2"/>
      <c r="AC807" s="2"/>
      <c r="AD807" s="2"/>
      <c r="AE807" s="2"/>
      <c r="AF807" s="2"/>
      <c r="AG807" s="2"/>
    </row>
    <row r="808" spans="1:33" ht="15.75" customHeight="1" x14ac:dyDescent="0.25">
      <c r="A808" s="2"/>
      <c r="B808" s="2"/>
      <c r="C808" s="34"/>
      <c r="D808" s="34"/>
      <c r="E808" s="34"/>
      <c r="F808" s="34"/>
      <c r="G808" s="103"/>
      <c r="H808" s="34"/>
      <c r="I808" s="34"/>
      <c r="J808" s="34"/>
      <c r="K808" s="34"/>
      <c r="L808" s="103"/>
      <c r="M808" s="2"/>
      <c r="N808" s="2"/>
      <c r="O808" s="105"/>
      <c r="P808" s="2"/>
      <c r="Q808" s="105"/>
      <c r="R808" s="2"/>
      <c r="S808" s="2"/>
      <c r="T808" s="2"/>
      <c r="U808" s="2"/>
      <c r="V808" s="2"/>
      <c r="W808" s="2"/>
      <c r="X808" s="2"/>
      <c r="Y808" s="2"/>
      <c r="Z808" s="2"/>
      <c r="AA808" s="2"/>
      <c r="AB808" s="2"/>
      <c r="AC808" s="2"/>
      <c r="AD808" s="2"/>
      <c r="AE808" s="2"/>
      <c r="AF808" s="2"/>
      <c r="AG808" s="2"/>
    </row>
    <row r="809" spans="1:33" ht="15.75" customHeight="1" x14ac:dyDescent="0.25">
      <c r="A809" s="2"/>
      <c r="B809" s="2"/>
      <c r="C809" s="34"/>
      <c r="D809" s="34"/>
      <c r="E809" s="34"/>
      <c r="F809" s="34"/>
      <c r="G809" s="103"/>
      <c r="H809" s="34"/>
      <c r="I809" s="34"/>
      <c r="J809" s="34"/>
      <c r="K809" s="34"/>
      <c r="L809" s="103"/>
      <c r="M809" s="2"/>
      <c r="N809" s="2"/>
      <c r="O809" s="105"/>
      <c r="P809" s="2"/>
      <c r="Q809" s="105"/>
      <c r="R809" s="2"/>
      <c r="S809" s="2"/>
      <c r="T809" s="2"/>
      <c r="U809" s="2"/>
      <c r="V809" s="2"/>
      <c r="W809" s="2"/>
      <c r="X809" s="2"/>
      <c r="Y809" s="2"/>
      <c r="Z809" s="2"/>
      <c r="AA809" s="2"/>
      <c r="AB809" s="2"/>
      <c r="AC809" s="2"/>
      <c r="AD809" s="2"/>
      <c r="AE809" s="2"/>
      <c r="AF809" s="2"/>
      <c r="AG809" s="2"/>
    </row>
    <row r="810" spans="1:33" ht="15.75" customHeight="1" x14ac:dyDescent="0.25">
      <c r="A810" s="2"/>
      <c r="B810" s="2"/>
      <c r="C810" s="34"/>
      <c r="D810" s="34"/>
      <c r="E810" s="34"/>
      <c r="F810" s="34"/>
      <c r="G810" s="103"/>
      <c r="H810" s="34"/>
      <c r="I810" s="34"/>
      <c r="J810" s="34"/>
      <c r="K810" s="34"/>
      <c r="L810" s="103"/>
      <c r="M810" s="2"/>
      <c r="N810" s="2"/>
      <c r="O810" s="105"/>
      <c r="P810" s="2"/>
      <c r="Q810" s="105"/>
      <c r="R810" s="2"/>
      <c r="S810" s="2"/>
      <c r="T810" s="2"/>
      <c r="U810" s="2"/>
      <c r="V810" s="2"/>
      <c r="W810" s="2"/>
      <c r="X810" s="2"/>
      <c r="Y810" s="2"/>
      <c r="Z810" s="2"/>
      <c r="AA810" s="2"/>
      <c r="AB810" s="2"/>
      <c r="AC810" s="2"/>
      <c r="AD810" s="2"/>
      <c r="AE810" s="2"/>
      <c r="AF810" s="2"/>
      <c r="AG810" s="2"/>
    </row>
    <row r="811" spans="1:33" ht="15.75" customHeight="1" x14ac:dyDescent="0.25">
      <c r="A811" s="2"/>
      <c r="B811" s="2"/>
      <c r="C811" s="34"/>
      <c r="D811" s="34"/>
      <c r="E811" s="34"/>
      <c r="F811" s="34"/>
      <c r="G811" s="103"/>
      <c r="H811" s="34"/>
      <c r="I811" s="34"/>
      <c r="J811" s="34"/>
      <c r="K811" s="34"/>
      <c r="L811" s="103"/>
      <c r="M811" s="2"/>
      <c r="N811" s="2"/>
      <c r="O811" s="105"/>
      <c r="P811" s="2"/>
      <c r="Q811" s="105"/>
      <c r="R811" s="2"/>
      <c r="S811" s="2"/>
      <c r="T811" s="2"/>
      <c r="U811" s="2"/>
      <c r="V811" s="2"/>
      <c r="W811" s="2"/>
      <c r="X811" s="2"/>
      <c r="Y811" s="2"/>
      <c r="Z811" s="2"/>
      <c r="AA811" s="2"/>
      <c r="AB811" s="2"/>
      <c r="AC811" s="2"/>
      <c r="AD811" s="2"/>
      <c r="AE811" s="2"/>
      <c r="AF811" s="2"/>
      <c r="AG811" s="2"/>
    </row>
    <row r="812" spans="1:33" ht="15.75" customHeight="1" x14ac:dyDescent="0.25">
      <c r="A812" s="2"/>
      <c r="B812" s="2"/>
      <c r="C812" s="34"/>
      <c r="D812" s="34"/>
      <c r="E812" s="34"/>
      <c r="F812" s="34"/>
      <c r="G812" s="103"/>
      <c r="H812" s="34"/>
      <c r="I812" s="34"/>
      <c r="J812" s="34"/>
      <c r="K812" s="34"/>
      <c r="L812" s="103"/>
      <c r="M812" s="2"/>
      <c r="N812" s="2"/>
      <c r="O812" s="105"/>
      <c r="P812" s="2"/>
      <c r="Q812" s="105"/>
      <c r="R812" s="2"/>
      <c r="S812" s="2"/>
      <c r="T812" s="2"/>
      <c r="U812" s="2"/>
      <c r="V812" s="2"/>
      <c r="W812" s="2"/>
      <c r="X812" s="2"/>
      <c r="Y812" s="2"/>
      <c r="Z812" s="2"/>
      <c r="AA812" s="2"/>
      <c r="AB812" s="2"/>
      <c r="AC812" s="2"/>
      <c r="AD812" s="2"/>
      <c r="AE812" s="2"/>
      <c r="AF812" s="2"/>
      <c r="AG812" s="2"/>
    </row>
    <row r="813" spans="1:33" ht="15.75" customHeight="1" x14ac:dyDescent="0.25">
      <c r="A813" s="2"/>
      <c r="B813" s="2"/>
      <c r="C813" s="34"/>
      <c r="D813" s="34"/>
      <c r="E813" s="34"/>
      <c r="F813" s="34"/>
      <c r="G813" s="103"/>
      <c r="H813" s="34"/>
      <c r="I813" s="34"/>
      <c r="J813" s="34"/>
      <c r="K813" s="34"/>
      <c r="L813" s="103"/>
      <c r="M813" s="2"/>
      <c r="N813" s="2"/>
      <c r="O813" s="105"/>
      <c r="P813" s="2"/>
      <c r="Q813" s="105"/>
      <c r="R813" s="2"/>
      <c r="S813" s="2"/>
      <c r="T813" s="2"/>
      <c r="U813" s="2"/>
      <c r="V813" s="2"/>
      <c r="W813" s="2"/>
      <c r="X813" s="2"/>
      <c r="Y813" s="2"/>
      <c r="Z813" s="2"/>
      <c r="AA813" s="2"/>
      <c r="AB813" s="2"/>
      <c r="AC813" s="2"/>
      <c r="AD813" s="2"/>
      <c r="AE813" s="2"/>
      <c r="AF813" s="2"/>
      <c r="AG813" s="2"/>
    </row>
    <row r="814" spans="1:33" ht="15.75" customHeight="1" x14ac:dyDescent="0.25">
      <c r="A814" s="2"/>
      <c r="B814" s="2"/>
      <c r="C814" s="34"/>
      <c r="D814" s="34"/>
      <c r="E814" s="34"/>
      <c r="F814" s="34"/>
      <c r="G814" s="103"/>
      <c r="H814" s="34"/>
      <c r="I814" s="34"/>
      <c r="J814" s="34"/>
      <c r="K814" s="34"/>
      <c r="L814" s="103"/>
      <c r="M814" s="2"/>
      <c r="N814" s="2"/>
      <c r="O814" s="105"/>
      <c r="P814" s="2"/>
      <c r="Q814" s="105"/>
      <c r="R814" s="2"/>
      <c r="S814" s="2"/>
      <c r="T814" s="2"/>
      <c r="U814" s="2"/>
      <c r="V814" s="2"/>
      <c r="W814" s="2"/>
      <c r="X814" s="2"/>
      <c r="Y814" s="2"/>
      <c r="Z814" s="2"/>
      <c r="AA814" s="2"/>
      <c r="AB814" s="2"/>
      <c r="AC814" s="2"/>
      <c r="AD814" s="2"/>
      <c r="AE814" s="2"/>
      <c r="AF814" s="2"/>
      <c r="AG814" s="2"/>
    </row>
    <row r="815" spans="1:33" ht="15.75" customHeight="1" x14ac:dyDescent="0.25">
      <c r="A815" s="2"/>
      <c r="B815" s="2"/>
      <c r="C815" s="34"/>
      <c r="D815" s="34"/>
      <c r="E815" s="34"/>
      <c r="F815" s="34"/>
      <c r="G815" s="103"/>
      <c r="H815" s="34"/>
      <c r="I815" s="34"/>
      <c r="J815" s="34"/>
      <c r="K815" s="34"/>
      <c r="L815" s="103"/>
      <c r="M815" s="2"/>
      <c r="N815" s="2"/>
      <c r="O815" s="105"/>
      <c r="P815" s="2"/>
      <c r="Q815" s="105"/>
      <c r="R815" s="2"/>
      <c r="S815" s="2"/>
      <c r="T815" s="2"/>
      <c r="U815" s="2"/>
      <c r="V815" s="2"/>
      <c r="W815" s="2"/>
      <c r="X815" s="2"/>
      <c r="Y815" s="2"/>
      <c r="Z815" s="2"/>
      <c r="AA815" s="2"/>
      <c r="AB815" s="2"/>
      <c r="AC815" s="2"/>
      <c r="AD815" s="2"/>
      <c r="AE815" s="2"/>
      <c r="AF815" s="2"/>
      <c r="AG815" s="2"/>
    </row>
    <row r="816" spans="1:33" ht="15.75" customHeight="1" x14ac:dyDescent="0.25">
      <c r="A816" s="2"/>
      <c r="B816" s="2"/>
      <c r="C816" s="34"/>
      <c r="D816" s="34"/>
      <c r="E816" s="34"/>
      <c r="F816" s="34"/>
      <c r="G816" s="103"/>
      <c r="H816" s="34"/>
      <c r="I816" s="34"/>
      <c r="J816" s="34"/>
      <c r="K816" s="34"/>
      <c r="L816" s="103"/>
      <c r="M816" s="2"/>
      <c r="N816" s="2"/>
      <c r="O816" s="105"/>
      <c r="P816" s="2"/>
      <c r="Q816" s="105"/>
      <c r="R816" s="2"/>
      <c r="S816" s="2"/>
      <c r="T816" s="2"/>
      <c r="U816" s="2"/>
      <c r="V816" s="2"/>
      <c r="W816" s="2"/>
      <c r="X816" s="2"/>
      <c r="Y816" s="2"/>
      <c r="Z816" s="2"/>
      <c r="AA816" s="2"/>
      <c r="AB816" s="2"/>
      <c r="AC816" s="2"/>
      <c r="AD816" s="2"/>
      <c r="AE816" s="2"/>
      <c r="AF816" s="2"/>
      <c r="AG816" s="2"/>
    </row>
    <row r="817" spans="1:33" ht="15.75" customHeight="1" x14ac:dyDescent="0.25">
      <c r="A817" s="2"/>
      <c r="B817" s="2"/>
      <c r="C817" s="34"/>
      <c r="D817" s="34"/>
      <c r="E817" s="34"/>
      <c r="F817" s="34"/>
      <c r="G817" s="103"/>
      <c r="H817" s="34"/>
      <c r="I817" s="34"/>
      <c r="J817" s="34"/>
      <c r="K817" s="34"/>
      <c r="L817" s="103"/>
      <c r="M817" s="2"/>
      <c r="N817" s="2"/>
      <c r="O817" s="105"/>
      <c r="P817" s="2"/>
      <c r="Q817" s="105"/>
      <c r="R817" s="2"/>
      <c r="S817" s="2"/>
      <c r="T817" s="2"/>
      <c r="U817" s="2"/>
      <c r="V817" s="2"/>
      <c r="W817" s="2"/>
      <c r="X817" s="2"/>
      <c r="Y817" s="2"/>
      <c r="Z817" s="2"/>
      <c r="AA817" s="2"/>
      <c r="AB817" s="2"/>
      <c r="AC817" s="2"/>
      <c r="AD817" s="2"/>
      <c r="AE817" s="2"/>
      <c r="AF817" s="2"/>
      <c r="AG817" s="2"/>
    </row>
    <row r="818" spans="1:33" ht="15.75" customHeight="1" x14ac:dyDescent="0.25">
      <c r="A818" s="2"/>
      <c r="B818" s="2"/>
      <c r="C818" s="34"/>
      <c r="D818" s="34"/>
      <c r="E818" s="34"/>
      <c r="F818" s="34"/>
      <c r="G818" s="103"/>
      <c r="H818" s="34"/>
      <c r="I818" s="34"/>
      <c r="J818" s="34"/>
      <c r="K818" s="34"/>
      <c r="L818" s="103"/>
      <c r="M818" s="2"/>
      <c r="N818" s="2"/>
      <c r="O818" s="105"/>
      <c r="P818" s="2"/>
      <c r="Q818" s="105"/>
      <c r="R818" s="2"/>
      <c r="S818" s="2"/>
      <c r="T818" s="2"/>
      <c r="U818" s="2"/>
      <c r="V818" s="2"/>
      <c r="W818" s="2"/>
      <c r="X818" s="2"/>
      <c r="Y818" s="2"/>
      <c r="Z818" s="2"/>
      <c r="AA818" s="2"/>
      <c r="AB818" s="2"/>
      <c r="AC818" s="2"/>
      <c r="AD818" s="2"/>
      <c r="AE818" s="2"/>
      <c r="AF818" s="2"/>
      <c r="AG818" s="2"/>
    </row>
    <row r="819" spans="1:33" ht="15.75" customHeight="1" x14ac:dyDescent="0.25">
      <c r="A819" s="2"/>
      <c r="B819" s="2"/>
      <c r="C819" s="34"/>
      <c r="D819" s="34"/>
      <c r="E819" s="34"/>
      <c r="F819" s="34"/>
      <c r="G819" s="103"/>
      <c r="H819" s="34"/>
      <c r="I819" s="34"/>
      <c r="J819" s="34"/>
      <c r="K819" s="34"/>
      <c r="L819" s="103"/>
      <c r="M819" s="2"/>
      <c r="N819" s="2"/>
      <c r="O819" s="105"/>
      <c r="P819" s="2"/>
      <c r="Q819" s="105"/>
      <c r="R819" s="2"/>
      <c r="S819" s="2"/>
      <c r="T819" s="2"/>
      <c r="U819" s="2"/>
      <c r="V819" s="2"/>
      <c r="W819" s="2"/>
      <c r="X819" s="2"/>
      <c r="Y819" s="2"/>
      <c r="Z819" s="2"/>
      <c r="AA819" s="2"/>
      <c r="AB819" s="2"/>
      <c r="AC819" s="2"/>
      <c r="AD819" s="2"/>
      <c r="AE819" s="2"/>
      <c r="AF819" s="2"/>
      <c r="AG819" s="2"/>
    </row>
    <row r="820" spans="1:33" ht="15.75" customHeight="1" x14ac:dyDescent="0.25">
      <c r="A820" s="2"/>
      <c r="B820" s="2"/>
      <c r="C820" s="34"/>
      <c r="D820" s="34"/>
      <c r="E820" s="34"/>
      <c r="F820" s="34"/>
      <c r="G820" s="103"/>
      <c r="H820" s="34"/>
      <c r="I820" s="34"/>
      <c r="J820" s="34"/>
      <c r="K820" s="34"/>
      <c r="L820" s="103"/>
      <c r="M820" s="2"/>
      <c r="N820" s="2"/>
      <c r="O820" s="105"/>
      <c r="P820" s="2"/>
      <c r="Q820" s="105"/>
      <c r="R820" s="2"/>
      <c r="S820" s="2"/>
      <c r="T820" s="2"/>
      <c r="U820" s="2"/>
      <c r="V820" s="2"/>
      <c r="W820" s="2"/>
      <c r="X820" s="2"/>
      <c r="Y820" s="2"/>
      <c r="Z820" s="2"/>
      <c r="AA820" s="2"/>
      <c r="AB820" s="2"/>
      <c r="AC820" s="2"/>
      <c r="AD820" s="2"/>
      <c r="AE820" s="2"/>
      <c r="AF820" s="2"/>
      <c r="AG820" s="2"/>
    </row>
    <row r="821" spans="1:33" ht="15.75" customHeight="1" x14ac:dyDescent="0.25">
      <c r="A821" s="2"/>
      <c r="B821" s="2"/>
      <c r="C821" s="34"/>
      <c r="D821" s="34"/>
      <c r="E821" s="34"/>
      <c r="F821" s="34"/>
      <c r="G821" s="103"/>
      <c r="H821" s="34"/>
      <c r="I821" s="34"/>
      <c r="J821" s="34"/>
      <c r="K821" s="34"/>
      <c r="L821" s="103"/>
      <c r="M821" s="2"/>
      <c r="N821" s="2"/>
      <c r="O821" s="105"/>
      <c r="P821" s="2"/>
      <c r="Q821" s="105"/>
      <c r="R821" s="2"/>
      <c r="S821" s="2"/>
      <c r="T821" s="2"/>
      <c r="U821" s="2"/>
      <c r="V821" s="2"/>
      <c r="W821" s="2"/>
      <c r="X821" s="2"/>
      <c r="Y821" s="2"/>
      <c r="Z821" s="2"/>
      <c r="AA821" s="2"/>
      <c r="AB821" s="2"/>
      <c r="AC821" s="2"/>
      <c r="AD821" s="2"/>
      <c r="AE821" s="2"/>
      <c r="AF821" s="2"/>
      <c r="AG821" s="2"/>
    </row>
    <row r="822" spans="1:33" ht="15.75" customHeight="1" x14ac:dyDescent="0.25">
      <c r="A822" s="2"/>
      <c r="B822" s="2"/>
      <c r="C822" s="34"/>
      <c r="D822" s="34"/>
      <c r="E822" s="34"/>
      <c r="F822" s="34"/>
      <c r="G822" s="103"/>
      <c r="H822" s="34"/>
      <c r="I822" s="34"/>
      <c r="J822" s="34"/>
      <c r="K822" s="34"/>
      <c r="L822" s="103"/>
      <c r="M822" s="2"/>
      <c r="N822" s="2"/>
      <c r="O822" s="105"/>
      <c r="P822" s="2"/>
      <c r="Q822" s="105"/>
      <c r="R822" s="2"/>
      <c r="S822" s="2"/>
      <c r="T822" s="2"/>
      <c r="U822" s="2"/>
      <c r="V822" s="2"/>
      <c r="W822" s="2"/>
      <c r="X822" s="2"/>
      <c r="Y822" s="2"/>
      <c r="Z822" s="2"/>
      <c r="AA822" s="2"/>
      <c r="AB822" s="2"/>
      <c r="AC822" s="2"/>
      <c r="AD822" s="2"/>
      <c r="AE822" s="2"/>
      <c r="AF822" s="2"/>
      <c r="AG822" s="2"/>
    </row>
    <row r="823" spans="1:33" ht="15.75" customHeight="1" x14ac:dyDescent="0.25">
      <c r="A823" s="2"/>
      <c r="B823" s="2"/>
      <c r="C823" s="34"/>
      <c r="D823" s="34"/>
      <c r="E823" s="34"/>
      <c r="F823" s="34"/>
      <c r="G823" s="103"/>
      <c r="H823" s="34"/>
      <c r="I823" s="34"/>
      <c r="J823" s="34"/>
      <c r="K823" s="34"/>
      <c r="L823" s="103"/>
      <c r="M823" s="2"/>
      <c r="N823" s="2"/>
      <c r="O823" s="105"/>
      <c r="P823" s="2"/>
      <c r="Q823" s="105"/>
      <c r="R823" s="2"/>
      <c r="S823" s="2"/>
      <c r="T823" s="2"/>
      <c r="U823" s="2"/>
      <c r="V823" s="2"/>
      <c r="W823" s="2"/>
      <c r="X823" s="2"/>
      <c r="Y823" s="2"/>
      <c r="Z823" s="2"/>
      <c r="AA823" s="2"/>
      <c r="AB823" s="2"/>
      <c r="AC823" s="2"/>
      <c r="AD823" s="2"/>
      <c r="AE823" s="2"/>
      <c r="AF823" s="2"/>
      <c r="AG823" s="2"/>
    </row>
    <row r="824" spans="1:33" ht="15.75" customHeight="1" x14ac:dyDescent="0.25">
      <c r="A824" s="2"/>
      <c r="B824" s="2"/>
      <c r="C824" s="34"/>
      <c r="D824" s="34"/>
      <c r="E824" s="34"/>
      <c r="F824" s="34"/>
      <c r="G824" s="103"/>
      <c r="H824" s="34"/>
      <c r="I824" s="34"/>
      <c r="J824" s="34"/>
      <c r="K824" s="34"/>
      <c r="L824" s="103"/>
      <c r="M824" s="2"/>
      <c r="N824" s="2"/>
      <c r="O824" s="105"/>
      <c r="P824" s="2"/>
      <c r="Q824" s="105"/>
      <c r="R824" s="2"/>
      <c r="S824" s="2"/>
      <c r="T824" s="2"/>
      <c r="U824" s="2"/>
      <c r="V824" s="2"/>
      <c r="W824" s="2"/>
      <c r="X824" s="2"/>
      <c r="Y824" s="2"/>
      <c r="Z824" s="2"/>
      <c r="AA824" s="2"/>
      <c r="AB824" s="2"/>
      <c r="AC824" s="2"/>
      <c r="AD824" s="2"/>
      <c r="AE824" s="2"/>
      <c r="AF824" s="2"/>
      <c r="AG824" s="2"/>
    </row>
    <row r="825" spans="1:33" ht="15.75" customHeight="1" x14ac:dyDescent="0.25">
      <c r="A825" s="2"/>
      <c r="B825" s="2"/>
      <c r="C825" s="34"/>
      <c r="D825" s="34"/>
      <c r="E825" s="34"/>
      <c r="F825" s="34"/>
      <c r="G825" s="103"/>
      <c r="H825" s="34"/>
      <c r="I825" s="34"/>
      <c r="J825" s="34"/>
      <c r="K825" s="34"/>
      <c r="L825" s="103"/>
      <c r="M825" s="2"/>
      <c r="N825" s="2"/>
      <c r="O825" s="105"/>
      <c r="P825" s="2"/>
      <c r="Q825" s="105"/>
      <c r="R825" s="2"/>
      <c r="S825" s="2"/>
      <c r="T825" s="2"/>
      <c r="U825" s="2"/>
      <c r="V825" s="2"/>
      <c r="W825" s="2"/>
      <c r="X825" s="2"/>
      <c r="Y825" s="2"/>
      <c r="Z825" s="2"/>
      <c r="AA825" s="2"/>
      <c r="AB825" s="2"/>
      <c r="AC825" s="2"/>
      <c r="AD825" s="2"/>
      <c r="AE825" s="2"/>
      <c r="AF825" s="2"/>
      <c r="AG825" s="2"/>
    </row>
    <row r="826" spans="1:33" ht="15.75" customHeight="1" x14ac:dyDescent="0.25">
      <c r="A826" s="2"/>
      <c r="B826" s="2"/>
      <c r="C826" s="34"/>
      <c r="D826" s="34"/>
      <c r="E826" s="34"/>
      <c r="F826" s="34"/>
      <c r="G826" s="103"/>
      <c r="H826" s="34"/>
      <c r="I826" s="34"/>
      <c r="J826" s="34"/>
      <c r="K826" s="34"/>
      <c r="L826" s="103"/>
      <c r="M826" s="2"/>
      <c r="N826" s="2"/>
      <c r="O826" s="105"/>
      <c r="P826" s="2"/>
      <c r="Q826" s="105"/>
      <c r="R826" s="2"/>
      <c r="S826" s="2"/>
      <c r="T826" s="2"/>
      <c r="U826" s="2"/>
      <c r="V826" s="2"/>
      <c r="W826" s="2"/>
      <c r="X826" s="2"/>
      <c r="Y826" s="2"/>
      <c r="Z826" s="2"/>
      <c r="AA826" s="2"/>
      <c r="AB826" s="2"/>
      <c r="AC826" s="2"/>
      <c r="AD826" s="2"/>
      <c r="AE826" s="2"/>
      <c r="AF826" s="2"/>
      <c r="AG826" s="2"/>
    </row>
    <row r="827" spans="1:33" ht="15.75" customHeight="1" x14ac:dyDescent="0.25">
      <c r="A827" s="2"/>
      <c r="B827" s="2"/>
      <c r="C827" s="34"/>
      <c r="D827" s="34"/>
      <c r="E827" s="34"/>
      <c r="F827" s="34"/>
      <c r="G827" s="103"/>
      <c r="H827" s="34"/>
      <c r="I827" s="34"/>
      <c r="J827" s="34"/>
      <c r="K827" s="34"/>
      <c r="L827" s="103"/>
      <c r="M827" s="2"/>
      <c r="N827" s="2"/>
      <c r="O827" s="105"/>
      <c r="P827" s="2"/>
      <c r="Q827" s="105"/>
      <c r="R827" s="2"/>
      <c r="S827" s="2"/>
      <c r="T827" s="2"/>
      <c r="U827" s="2"/>
      <c r="V827" s="2"/>
      <c r="W827" s="2"/>
      <c r="X827" s="2"/>
      <c r="Y827" s="2"/>
      <c r="Z827" s="2"/>
      <c r="AA827" s="2"/>
      <c r="AB827" s="2"/>
      <c r="AC827" s="2"/>
      <c r="AD827" s="2"/>
      <c r="AE827" s="2"/>
      <c r="AF827" s="2"/>
      <c r="AG827" s="2"/>
    </row>
    <row r="828" spans="1:33" ht="15.75" customHeight="1" x14ac:dyDescent="0.25">
      <c r="A828" s="2"/>
      <c r="B828" s="2"/>
      <c r="C828" s="34"/>
      <c r="D828" s="34"/>
      <c r="E828" s="34"/>
      <c r="F828" s="34"/>
      <c r="G828" s="103"/>
      <c r="H828" s="34"/>
      <c r="I828" s="34"/>
      <c r="J828" s="34"/>
      <c r="K828" s="34"/>
      <c r="L828" s="103"/>
      <c r="M828" s="2"/>
      <c r="N828" s="2"/>
      <c r="O828" s="105"/>
      <c r="P828" s="2"/>
      <c r="Q828" s="105"/>
      <c r="R828" s="2"/>
      <c r="S828" s="2"/>
      <c r="T828" s="2"/>
      <c r="U828" s="2"/>
      <c r="V828" s="2"/>
      <c r="W828" s="2"/>
      <c r="X828" s="2"/>
      <c r="Y828" s="2"/>
      <c r="Z828" s="2"/>
      <c r="AA828" s="2"/>
      <c r="AB828" s="2"/>
      <c r="AC828" s="2"/>
      <c r="AD828" s="2"/>
      <c r="AE828" s="2"/>
      <c r="AF828" s="2"/>
      <c r="AG828" s="2"/>
    </row>
    <row r="829" spans="1:33" ht="15.75" customHeight="1" x14ac:dyDescent="0.25">
      <c r="A829" s="2"/>
      <c r="B829" s="2"/>
      <c r="C829" s="34"/>
      <c r="D829" s="34"/>
      <c r="E829" s="34"/>
      <c r="F829" s="34"/>
      <c r="G829" s="103"/>
      <c r="H829" s="34"/>
      <c r="I829" s="34"/>
      <c r="J829" s="34"/>
      <c r="K829" s="34"/>
      <c r="L829" s="103"/>
      <c r="M829" s="2"/>
      <c r="N829" s="2"/>
      <c r="O829" s="105"/>
      <c r="P829" s="2"/>
      <c r="Q829" s="105"/>
      <c r="R829" s="2"/>
      <c r="S829" s="2"/>
      <c r="T829" s="2"/>
      <c r="U829" s="2"/>
      <c r="V829" s="2"/>
      <c r="W829" s="2"/>
      <c r="X829" s="2"/>
      <c r="Y829" s="2"/>
      <c r="Z829" s="2"/>
      <c r="AA829" s="2"/>
      <c r="AB829" s="2"/>
      <c r="AC829" s="2"/>
      <c r="AD829" s="2"/>
      <c r="AE829" s="2"/>
      <c r="AF829" s="2"/>
      <c r="AG829" s="2"/>
    </row>
    <row r="830" spans="1:33" ht="15.75" customHeight="1" x14ac:dyDescent="0.25">
      <c r="A830" s="2"/>
      <c r="B830" s="2"/>
      <c r="C830" s="34"/>
      <c r="D830" s="34"/>
      <c r="E830" s="34"/>
      <c r="F830" s="34"/>
      <c r="G830" s="103"/>
      <c r="H830" s="34"/>
      <c r="I830" s="34"/>
      <c r="J830" s="34"/>
      <c r="K830" s="34"/>
      <c r="L830" s="103"/>
      <c r="M830" s="2"/>
      <c r="N830" s="2"/>
      <c r="O830" s="105"/>
      <c r="P830" s="2"/>
      <c r="Q830" s="105"/>
      <c r="R830" s="2"/>
      <c r="S830" s="2"/>
      <c r="T830" s="2"/>
      <c r="U830" s="2"/>
      <c r="V830" s="2"/>
      <c r="W830" s="2"/>
      <c r="X830" s="2"/>
      <c r="Y830" s="2"/>
      <c r="Z830" s="2"/>
      <c r="AA830" s="2"/>
      <c r="AB830" s="2"/>
      <c r="AC830" s="2"/>
      <c r="AD830" s="2"/>
      <c r="AE830" s="2"/>
      <c r="AF830" s="2"/>
      <c r="AG830" s="2"/>
    </row>
    <row r="831" spans="1:33" ht="15.75" customHeight="1" x14ac:dyDescent="0.25">
      <c r="A831" s="2"/>
      <c r="B831" s="2"/>
      <c r="C831" s="34"/>
      <c r="D831" s="34"/>
      <c r="E831" s="34"/>
      <c r="F831" s="34"/>
      <c r="G831" s="103"/>
      <c r="H831" s="34"/>
      <c r="I831" s="34"/>
      <c r="J831" s="34"/>
      <c r="K831" s="34"/>
      <c r="L831" s="103"/>
      <c r="M831" s="2"/>
      <c r="N831" s="2"/>
      <c r="O831" s="105"/>
      <c r="P831" s="2"/>
      <c r="Q831" s="105"/>
      <c r="R831" s="2"/>
      <c r="S831" s="2"/>
      <c r="T831" s="2"/>
      <c r="U831" s="2"/>
      <c r="V831" s="2"/>
      <c r="W831" s="2"/>
      <c r="X831" s="2"/>
      <c r="Y831" s="2"/>
      <c r="Z831" s="2"/>
      <c r="AA831" s="2"/>
      <c r="AB831" s="2"/>
      <c r="AC831" s="2"/>
      <c r="AD831" s="2"/>
      <c r="AE831" s="2"/>
      <c r="AF831" s="2"/>
      <c r="AG831" s="2"/>
    </row>
    <row r="832" spans="1:33" ht="15.75" customHeight="1" x14ac:dyDescent="0.25">
      <c r="A832" s="2"/>
      <c r="B832" s="2"/>
      <c r="C832" s="34"/>
      <c r="D832" s="34"/>
      <c r="E832" s="34"/>
      <c r="F832" s="34"/>
      <c r="G832" s="103"/>
      <c r="H832" s="34"/>
      <c r="I832" s="34"/>
      <c r="J832" s="34"/>
      <c r="K832" s="34"/>
      <c r="L832" s="103"/>
      <c r="M832" s="2"/>
      <c r="N832" s="2"/>
      <c r="O832" s="105"/>
      <c r="P832" s="2"/>
      <c r="Q832" s="105"/>
      <c r="R832" s="2"/>
      <c r="S832" s="2"/>
      <c r="T832" s="2"/>
      <c r="U832" s="2"/>
      <c r="V832" s="2"/>
      <c r="W832" s="2"/>
      <c r="X832" s="2"/>
      <c r="Y832" s="2"/>
      <c r="Z832" s="2"/>
      <c r="AA832" s="2"/>
      <c r="AB832" s="2"/>
      <c r="AC832" s="2"/>
      <c r="AD832" s="2"/>
      <c r="AE832" s="2"/>
      <c r="AF832" s="2"/>
      <c r="AG832" s="2"/>
    </row>
    <row r="833" spans="1:33" ht="15.75" customHeight="1" x14ac:dyDescent="0.25">
      <c r="A833" s="2"/>
      <c r="B833" s="2"/>
      <c r="C833" s="34"/>
      <c r="D833" s="34"/>
      <c r="E833" s="34"/>
      <c r="F833" s="34"/>
      <c r="G833" s="103"/>
      <c r="H833" s="34"/>
      <c r="I833" s="34"/>
      <c r="J833" s="34"/>
      <c r="K833" s="34"/>
      <c r="L833" s="103"/>
      <c r="M833" s="2"/>
      <c r="N833" s="2"/>
      <c r="O833" s="105"/>
      <c r="P833" s="2"/>
      <c r="Q833" s="105"/>
      <c r="R833" s="2"/>
      <c r="S833" s="2"/>
      <c r="T833" s="2"/>
      <c r="U833" s="2"/>
      <c r="V833" s="2"/>
      <c r="W833" s="2"/>
      <c r="X833" s="2"/>
      <c r="Y833" s="2"/>
      <c r="Z833" s="2"/>
      <c r="AA833" s="2"/>
      <c r="AB833" s="2"/>
      <c r="AC833" s="2"/>
      <c r="AD833" s="2"/>
      <c r="AE833" s="2"/>
      <c r="AF833" s="2"/>
      <c r="AG833" s="2"/>
    </row>
    <row r="834" spans="1:33" ht="15.75" customHeight="1" x14ac:dyDescent="0.25">
      <c r="A834" s="2"/>
      <c r="B834" s="2"/>
      <c r="C834" s="34"/>
      <c r="D834" s="34"/>
      <c r="E834" s="34"/>
      <c r="F834" s="34"/>
      <c r="G834" s="103"/>
      <c r="H834" s="34"/>
      <c r="I834" s="34"/>
      <c r="J834" s="34"/>
      <c r="K834" s="34"/>
      <c r="L834" s="103"/>
      <c r="M834" s="2"/>
      <c r="N834" s="2"/>
      <c r="O834" s="105"/>
      <c r="P834" s="2"/>
      <c r="Q834" s="105"/>
      <c r="R834" s="2"/>
      <c r="S834" s="2"/>
      <c r="T834" s="2"/>
      <c r="U834" s="2"/>
      <c r="V834" s="2"/>
      <c r="W834" s="2"/>
      <c r="X834" s="2"/>
      <c r="Y834" s="2"/>
      <c r="Z834" s="2"/>
      <c r="AA834" s="2"/>
      <c r="AB834" s="2"/>
      <c r="AC834" s="2"/>
      <c r="AD834" s="2"/>
      <c r="AE834" s="2"/>
      <c r="AF834" s="2"/>
      <c r="AG834" s="2"/>
    </row>
    <row r="835" spans="1:33" ht="15.75" customHeight="1" x14ac:dyDescent="0.25">
      <c r="A835" s="2"/>
      <c r="B835" s="2"/>
      <c r="C835" s="34"/>
      <c r="D835" s="34"/>
      <c r="E835" s="34"/>
      <c r="F835" s="34"/>
      <c r="G835" s="103"/>
      <c r="H835" s="34"/>
      <c r="I835" s="34"/>
      <c r="J835" s="34"/>
      <c r="K835" s="34"/>
      <c r="L835" s="103"/>
      <c r="M835" s="2"/>
      <c r="N835" s="2"/>
      <c r="O835" s="105"/>
      <c r="P835" s="2"/>
      <c r="Q835" s="105"/>
      <c r="R835" s="2"/>
      <c r="S835" s="2"/>
      <c r="T835" s="2"/>
      <c r="U835" s="2"/>
      <c r="V835" s="2"/>
      <c r="W835" s="2"/>
      <c r="X835" s="2"/>
      <c r="Y835" s="2"/>
      <c r="Z835" s="2"/>
      <c r="AA835" s="2"/>
      <c r="AB835" s="2"/>
      <c r="AC835" s="2"/>
      <c r="AD835" s="2"/>
      <c r="AE835" s="2"/>
      <c r="AF835" s="2"/>
      <c r="AG835" s="2"/>
    </row>
    <row r="836" spans="1:33" ht="15.75" customHeight="1" x14ac:dyDescent="0.25">
      <c r="A836" s="2"/>
      <c r="B836" s="2"/>
      <c r="C836" s="34"/>
      <c r="D836" s="34"/>
      <c r="E836" s="34"/>
      <c r="F836" s="34"/>
      <c r="G836" s="103"/>
      <c r="H836" s="34"/>
      <c r="I836" s="34"/>
      <c r="J836" s="34"/>
      <c r="K836" s="34"/>
      <c r="L836" s="103"/>
      <c r="M836" s="2"/>
      <c r="N836" s="2"/>
      <c r="O836" s="105"/>
      <c r="P836" s="2"/>
      <c r="Q836" s="105"/>
      <c r="R836" s="2"/>
      <c r="S836" s="2"/>
      <c r="T836" s="2"/>
      <c r="U836" s="2"/>
      <c r="V836" s="2"/>
      <c r="W836" s="2"/>
      <c r="X836" s="2"/>
      <c r="Y836" s="2"/>
      <c r="Z836" s="2"/>
      <c r="AA836" s="2"/>
      <c r="AB836" s="2"/>
      <c r="AC836" s="2"/>
      <c r="AD836" s="2"/>
      <c r="AE836" s="2"/>
      <c r="AF836" s="2"/>
      <c r="AG836" s="2"/>
    </row>
    <row r="837" spans="1:33" ht="15.75" customHeight="1" x14ac:dyDescent="0.25">
      <c r="A837" s="2"/>
      <c r="B837" s="2"/>
      <c r="C837" s="34"/>
      <c r="D837" s="34"/>
      <c r="E837" s="34"/>
      <c r="F837" s="34"/>
      <c r="G837" s="103"/>
      <c r="H837" s="34"/>
      <c r="I837" s="34"/>
      <c r="J837" s="34"/>
      <c r="K837" s="34"/>
      <c r="L837" s="103"/>
      <c r="M837" s="2"/>
      <c r="N837" s="2"/>
      <c r="O837" s="105"/>
      <c r="P837" s="2"/>
      <c r="Q837" s="105"/>
      <c r="R837" s="2"/>
      <c r="S837" s="2"/>
      <c r="T837" s="2"/>
      <c r="U837" s="2"/>
      <c r="V837" s="2"/>
      <c r="W837" s="2"/>
      <c r="X837" s="2"/>
      <c r="Y837" s="2"/>
      <c r="Z837" s="2"/>
      <c r="AA837" s="2"/>
      <c r="AB837" s="2"/>
      <c r="AC837" s="2"/>
      <c r="AD837" s="2"/>
      <c r="AE837" s="2"/>
      <c r="AF837" s="2"/>
      <c r="AG837" s="2"/>
    </row>
    <row r="838" spans="1:33" ht="15.75" customHeight="1" x14ac:dyDescent="0.25">
      <c r="A838" s="2"/>
      <c r="B838" s="2"/>
      <c r="C838" s="34"/>
      <c r="D838" s="34"/>
      <c r="E838" s="34"/>
      <c r="F838" s="34"/>
      <c r="G838" s="103"/>
      <c r="H838" s="34"/>
      <c r="I838" s="34"/>
      <c r="J838" s="34"/>
      <c r="K838" s="34"/>
      <c r="L838" s="103"/>
      <c r="M838" s="2"/>
      <c r="N838" s="2"/>
      <c r="O838" s="105"/>
      <c r="P838" s="2"/>
      <c r="Q838" s="105"/>
      <c r="R838" s="2"/>
      <c r="S838" s="2"/>
      <c r="T838" s="2"/>
      <c r="U838" s="2"/>
      <c r="V838" s="2"/>
      <c r="W838" s="2"/>
      <c r="X838" s="2"/>
      <c r="Y838" s="2"/>
      <c r="Z838" s="2"/>
      <c r="AA838" s="2"/>
      <c r="AB838" s="2"/>
      <c r="AC838" s="2"/>
      <c r="AD838" s="2"/>
      <c r="AE838" s="2"/>
      <c r="AF838" s="2"/>
      <c r="AG838" s="2"/>
    </row>
    <row r="839" spans="1:33" ht="15.75" customHeight="1" x14ac:dyDescent="0.25">
      <c r="A839" s="2"/>
      <c r="B839" s="2"/>
      <c r="C839" s="34"/>
      <c r="D839" s="34"/>
      <c r="E839" s="34"/>
      <c r="F839" s="34"/>
      <c r="G839" s="103"/>
      <c r="H839" s="34"/>
      <c r="I839" s="34"/>
      <c r="J839" s="34"/>
      <c r="K839" s="34"/>
      <c r="L839" s="103"/>
      <c r="M839" s="2"/>
      <c r="N839" s="2"/>
      <c r="O839" s="105"/>
      <c r="P839" s="2"/>
      <c r="Q839" s="105"/>
      <c r="R839" s="2"/>
      <c r="S839" s="2"/>
      <c r="T839" s="2"/>
      <c r="U839" s="2"/>
      <c r="V839" s="2"/>
      <c r="W839" s="2"/>
      <c r="X839" s="2"/>
      <c r="Y839" s="2"/>
      <c r="Z839" s="2"/>
      <c r="AA839" s="2"/>
      <c r="AB839" s="2"/>
      <c r="AC839" s="2"/>
      <c r="AD839" s="2"/>
      <c r="AE839" s="2"/>
      <c r="AF839" s="2"/>
      <c r="AG839" s="2"/>
    </row>
    <row r="840" spans="1:33" ht="15.75" customHeight="1" x14ac:dyDescent="0.25">
      <c r="A840" s="2"/>
      <c r="B840" s="2"/>
      <c r="C840" s="34"/>
      <c r="D840" s="34"/>
      <c r="E840" s="34"/>
      <c r="F840" s="34"/>
      <c r="G840" s="103"/>
      <c r="H840" s="34"/>
      <c r="I840" s="34"/>
      <c r="J840" s="34"/>
      <c r="K840" s="34"/>
      <c r="L840" s="103"/>
      <c r="M840" s="2"/>
      <c r="N840" s="2"/>
      <c r="O840" s="105"/>
      <c r="P840" s="2"/>
      <c r="Q840" s="105"/>
      <c r="R840" s="2"/>
      <c r="S840" s="2"/>
      <c r="T840" s="2"/>
      <c r="U840" s="2"/>
      <c r="V840" s="2"/>
      <c r="W840" s="2"/>
      <c r="X840" s="2"/>
      <c r="Y840" s="2"/>
      <c r="Z840" s="2"/>
      <c r="AA840" s="2"/>
      <c r="AB840" s="2"/>
      <c r="AC840" s="2"/>
      <c r="AD840" s="2"/>
      <c r="AE840" s="2"/>
      <c r="AF840" s="2"/>
      <c r="AG840" s="2"/>
    </row>
    <row r="841" spans="1:33" ht="15.75" customHeight="1" x14ac:dyDescent="0.25">
      <c r="A841" s="2"/>
      <c r="B841" s="2"/>
      <c r="C841" s="34"/>
      <c r="D841" s="34"/>
      <c r="E841" s="34"/>
      <c r="F841" s="34"/>
      <c r="G841" s="103"/>
      <c r="H841" s="34"/>
      <c r="I841" s="34"/>
      <c r="J841" s="34"/>
      <c r="K841" s="34"/>
      <c r="L841" s="103"/>
      <c r="M841" s="2"/>
      <c r="N841" s="2"/>
      <c r="O841" s="105"/>
      <c r="P841" s="2"/>
      <c r="Q841" s="105"/>
      <c r="R841" s="2"/>
      <c r="S841" s="2"/>
      <c r="T841" s="2"/>
      <c r="U841" s="2"/>
      <c r="V841" s="2"/>
      <c r="W841" s="2"/>
      <c r="X841" s="2"/>
      <c r="Y841" s="2"/>
      <c r="Z841" s="2"/>
      <c r="AA841" s="2"/>
      <c r="AB841" s="2"/>
      <c r="AC841" s="2"/>
      <c r="AD841" s="2"/>
      <c r="AE841" s="2"/>
      <c r="AF841" s="2"/>
      <c r="AG841" s="2"/>
    </row>
    <row r="842" spans="1:33" ht="15.75" customHeight="1" x14ac:dyDescent="0.25">
      <c r="A842" s="2"/>
      <c r="B842" s="2"/>
      <c r="C842" s="34"/>
      <c r="D842" s="34"/>
      <c r="E842" s="34"/>
      <c r="F842" s="34"/>
      <c r="G842" s="103"/>
      <c r="H842" s="34"/>
      <c r="I842" s="34"/>
      <c r="J842" s="34"/>
      <c r="K842" s="34"/>
      <c r="L842" s="103"/>
      <c r="M842" s="2"/>
      <c r="N842" s="2"/>
      <c r="O842" s="105"/>
      <c r="P842" s="2"/>
      <c r="Q842" s="105"/>
      <c r="R842" s="2"/>
      <c r="S842" s="2"/>
      <c r="T842" s="2"/>
      <c r="U842" s="2"/>
      <c r="V842" s="2"/>
      <c r="W842" s="2"/>
      <c r="X842" s="2"/>
      <c r="Y842" s="2"/>
      <c r="Z842" s="2"/>
      <c r="AA842" s="2"/>
      <c r="AB842" s="2"/>
      <c r="AC842" s="2"/>
      <c r="AD842" s="2"/>
      <c r="AE842" s="2"/>
      <c r="AF842" s="2"/>
      <c r="AG842" s="2"/>
    </row>
    <row r="843" spans="1:33" ht="15.75" customHeight="1" x14ac:dyDescent="0.25">
      <c r="A843" s="2"/>
      <c r="B843" s="2"/>
      <c r="C843" s="34"/>
      <c r="D843" s="34"/>
      <c r="E843" s="34"/>
      <c r="F843" s="34"/>
      <c r="G843" s="103"/>
      <c r="H843" s="34"/>
      <c r="I843" s="34"/>
      <c r="J843" s="34"/>
      <c r="K843" s="34"/>
      <c r="L843" s="103"/>
      <c r="M843" s="2"/>
      <c r="N843" s="2"/>
      <c r="O843" s="105"/>
      <c r="P843" s="2"/>
      <c r="Q843" s="105"/>
      <c r="R843" s="2"/>
      <c r="S843" s="2"/>
      <c r="T843" s="2"/>
      <c r="U843" s="2"/>
      <c r="V843" s="2"/>
      <c r="W843" s="2"/>
      <c r="X843" s="2"/>
      <c r="Y843" s="2"/>
      <c r="Z843" s="2"/>
      <c r="AA843" s="2"/>
      <c r="AB843" s="2"/>
      <c r="AC843" s="2"/>
      <c r="AD843" s="2"/>
      <c r="AE843" s="2"/>
      <c r="AF843" s="2"/>
      <c r="AG843" s="2"/>
    </row>
    <row r="844" spans="1:33" ht="15.75" customHeight="1" x14ac:dyDescent="0.25">
      <c r="A844" s="2"/>
      <c r="B844" s="2"/>
      <c r="C844" s="34"/>
      <c r="D844" s="34"/>
      <c r="E844" s="34"/>
      <c r="F844" s="34"/>
      <c r="G844" s="103"/>
      <c r="H844" s="34"/>
      <c r="I844" s="34"/>
      <c r="J844" s="34"/>
      <c r="K844" s="34"/>
      <c r="L844" s="103"/>
      <c r="M844" s="2"/>
      <c r="N844" s="2"/>
      <c r="O844" s="105"/>
      <c r="P844" s="2"/>
      <c r="Q844" s="105"/>
      <c r="R844" s="2"/>
      <c r="S844" s="2"/>
      <c r="T844" s="2"/>
      <c r="U844" s="2"/>
      <c r="V844" s="2"/>
      <c r="W844" s="2"/>
      <c r="X844" s="2"/>
      <c r="Y844" s="2"/>
      <c r="Z844" s="2"/>
      <c r="AA844" s="2"/>
      <c r="AB844" s="2"/>
      <c r="AC844" s="2"/>
      <c r="AD844" s="2"/>
      <c r="AE844" s="2"/>
      <c r="AF844" s="2"/>
      <c r="AG844" s="2"/>
    </row>
    <row r="845" spans="1:33" ht="15.75" customHeight="1" x14ac:dyDescent="0.25">
      <c r="A845" s="2"/>
      <c r="B845" s="2"/>
      <c r="C845" s="34"/>
      <c r="D845" s="34"/>
      <c r="E845" s="34"/>
      <c r="F845" s="34"/>
      <c r="G845" s="103"/>
      <c r="H845" s="34"/>
      <c r="I845" s="34"/>
      <c r="J845" s="34"/>
      <c r="K845" s="34"/>
      <c r="L845" s="103"/>
      <c r="M845" s="2"/>
      <c r="N845" s="2"/>
      <c r="O845" s="105"/>
      <c r="P845" s="2"/>
      <c r="Q845" s="105"/>
      <c r="R845" s="2"/>
      <c r="S845" s="2"/>
      <c r="T845" s="2"/>
      <c r="U845" s="2"/>
      <c r="V845" s="2"/>
      <c r="W845" s="2"/>
      <c r="X845" s="2"/>
      <c r="Y845" s="2"/>
      <c r="Z845" s="2"/>
      <c r="AA845" s="2"/>
      <c r="AB845" s="2"/>
      <c r="AC845" s="2"/>
      <c r="AD845" s="2"/>
      <c r="AE845" s="2"/>
      <c r="AF845" s="2"/>
      <c r="AG845" s="2"/>
    </row>
    <row r="846" spans="1:33" ht="15.75" customHeight="1" x14ac:dyDescent="0.25">
      <c r="A846" s="2"/>
      <c r="B846" s="2"/>
      <c r="C846" s="34"/>
      <c r="D846" s="34"/>
      <c r="E846" s="34"/>
      <c r="F846" s="34"/>
      <c r="G846" s="103"/>
      <c r="H846" s="34"/>
      <c r="I846" s="34"/>
      <c r="J846" s="34"/>
      <c r="K846" s="34"/>
      <c r="L846" s="103"/>
      <c r="M846" s="2"/>
      <c r="N846" s="2"/>
      <c r="O846" s="105"/>
      <c r="P846" s="2"/>
      <c r="Q846" s="105"/>
      <c r="R846" s="2"/>
      <c r="S846" s="2"/>
      <c r="T846" s="2"/>
      <c r="U846" s="2"/>
      <c r="V846" s="2"/>
      <c r="W846" s="2"/>
      <c r="X846" s="2"/>
      <c r="Y846" s="2"/>
      <c r="Z846" s="2"/>
      <c r="AA846" s="2"/>
      <c r="AB846" s="2"/>
      <c r="AC846" s="2"/>
      <c r="AD846" s="2"/>
      <c r="AE846" s="2"/>
      <c r="AF846" s="2"/>
      <c r="AG846" s="2"/>
    </row>
    <row r="847" spans="1:33" ht="15.75" customHeight="1" x14ac:dyDescent="0.25">
      <c r="A847" s="2"/>
      <c r="B847" s="2"/>
      <c r="C847" s="34"/>
      <c r="D847" s="34"/>
      <c r="E847" s="34"/>
      <c r="F847" s="34"/>
      <c r="G847" s="103"/>
      <c r="H847" s="34"/>
      <c r="I847" s="34"/>
      <c r="J847" s="34"/>
      <c r="K847" s="34"/>
      <c r="L847" s="103"/>
      <c r="M847" s="2"/>
      <c r="N847" s="2"/>
      <c r="O847" s="105"/>
      <c r="P847" s="2"/>
      <c r="Q847" s="105"/>
      <c r="R847" s="2"/>
      <c r="S847" s="2"/>
      <c r="T847" s="2"/>
      <c r="U847" s="2"/>
      <c r="V847" s="2"/>
      <c r="W847" s="2"/>
      <c r="X847" s="2"/>
      <c r="Y847" s="2"/>
      <c r="Z847" s="2"/>
      <c r="AA847" s="2"/>
      <c r="AB847" s="2"/>
      <c r="AC847" s="2"/>
      <c r="AD847" s="2"/>
      <c r="AE847" s="2"/>
      <c r="AF847" s="2"/>
      <c r="AG847" s="2"/>
    </row>
    <row r="848" spans="1:33" ht="15.75" customHeight="1" x14ac:dyDescent="0.25">
      <c r="A848" s="2"/>
      <c r="B848" s="2"/>
      <c r="C848" s="34"/>
      <c r="D848" s="34"/>
      <c r="E848" s="34"/>
      <c r="F848" s="34"/>
      <c r="G848" s="103"/>
      <c r="H848" s="34"/>
      <c r="I848" s="34"/>
      <c r="J848" s="34"/>
      <c r="K848" s="34"/>
      <c r="L848" s="103"/>
      <c r="M848" s="2"/>
      <c r="N848" s="2"/>
      <c r="O848" s="105"/>
      <c r="P848" s="2"/>
      <c r="Q848" s="105"/>
      <c r="R848" s="2"/>
      <c r="S848" s="2"/>
      <c r="T848" s="2"/>
      <c r="U848" s="2"/>
      <c r="V848" s="2"/>
      <c r="W848" s="2"/>
      <c r="X848" s="2"/>
      <c r="Y848" s="2"/>
      <c r="Z848" s="2"/>
      <c r="AA848" s="2"/>
      <c r="AB848" s="2"/>
      <c r="AC848" s="2"/>
      <c r="AD848" s="2"/>
      <c r="AE848" s="2"/>
      <c r="AF848" s="2"/>
      <c r="AG848" s="2"/>
    </row>
    <row r="849" spans="1:33" ht="15.75" customHeight="1" x14ac:dyDescent="0.25">
      <c r="A849" s="2"/>
      <c r="B849" s="2"/>
      <c r="C849" s="34"/>
      <c r="D849" s="34"/>
      <c r="E849" s="34"/>
      <c r="F849" s="34"/>
      <c r="G849" s="103"/>
      <c r="H849" s="34"/>
      <c r="I849" s="34"/>
      <c r="J849" s="34"/>
      <c r="K849" s="34"/>
      <c r="L849" s="103"/>
      <c r="M849" s="2"/>
      <c r="N849" s="2"/>
      <c r="O849" s="105"/>
      <c r="P849" s="2"/>
      <c r="Q849" s="105"/>
      <c r="R849" s="2"/>
      <c r="S849" s="2"/>
      <c r="T849" s="2"/>
      <c r="U849" s="2"/>
      <c r="V849" s="2"/>
      <c r="W849" s="2"/>
      <c r="X849" s="2"/>
      <c r="Y849" s="2"/>
      <c r="Z849" s="2"/>
      <c r="AA849" s="2"/>
      <c r="AB849" s="2"/>
      <c r="AC849" s="2"/>
      <c r="AD849" s="2"/>
      <c r="AE849" s="2"/>
      <c r="AF849" s="2"/>
      <c r="AG849" s="2"/>
    </row>
    <row r="850" spans="1:33" ht="15.75" customHeight="1" x14ac:dyDescent="0.25">
      <c r="A850" s="2"/>
      <c r="B850" s="2"/>
      <c r="C850" s="34"/>
      <c r="D850" s="34"/>
      <c r="E850" s="34"/>
      <c r="F850" s="34"/>
      <c r="G850" s="103"/>
      <c r="H850" s="34"/>
      <c r="I850" s="34"/>
      <c r="J850" s="34"/>
      <c r="K850" s="34"/>
      <c r="L850" s="103"/>
      <c r="M850" s="2"/>
      <c r="N850" s="2"/>
      <c r="O850" s="105"/>
      <c r="P850" s="2"/>
      <c r="Q850" s="105"/>
      <c r="R850" s="2"/>
      <c r="S850" s="2"/>
      <c r="T850" s="2"/>
      <c r="U850" s="2"/>
      <c r="V850" s="2"/>
      <c r="W850" s="2"/>
      <c r="X850" s="2"/>
      <c r="Y850" s="2"/>
      <c r="Z850" s="2"/>
      <c r="AA850" s="2"/>
      <c r="AB850" s="2"/>
      <c r="AC850" s="2"/>
      <c r="AD850" s="2"/>
      <c r="AE850" s="2"/>
      <c r="AF850" s="2"/>
      <c r="AG850" s="2"/>
    </row>
    <row r="851" spans="1:33" ht="15.75" customHeight="1" x14ac:dyDescent="0.25">
      <c r="A851" s="2"/>
      <c r="B851" s="2"/>
      <c r="C851" s="34"/>
      <c r="D851" s="34"/>
      <c r="E851" s="34"/>
      <c r="F851" s="34"/>
      <c r="G851" s="103"/>
      <c r="H851" s="34"/>
      <c r="I851" s="34"/>
      <c r="J851" s="34"/>
      <c r="K851" s="34"/>
      <c r="L851" s="103"/>
      <c r="M851" s="2"/>
      <c r="N851" s="2"/>
      <c r="O851" s="105"/>
      <c r="P851" s="2"/>
      <c r="Q851" s="105"/>
      <c r="R851" s="2"/>
      <c r="S851" s="2"/>
      <c r="T851" s="2"/>
      <c r="U851" s="2"/>
      <c r="V851" s="2"/>
      <c r="W851" s="2"/>
      <c r="X851" s="2"/>
      <c r="Y851" s="2"/>
      <c r="Z851" s="2"/>
      <c r="AA851" s="2"/>
      <c r="AB851" s="2"/>
      <c r="AC851" s="2"/>
      <c r="AD851" s="2"/>
      <c r="AE851" s="2"/>
      <c r="AF851" s="2"/>
      <c r="AG851" s="2"/>
    </row>
    <row r="852" spans="1:33" ht="15.75" customHeight="1" x14ac:dyDescent="0.25">
      <c r="A852" s="2"/>
      <c r="B852" s="2"/>
      <c r="C852" s="34"/>
      <c r="D852" s="34"/>
      <c r="E852" s="34"/>
      <c r="F852" s="34"/>
      <c r="G852" s="103"/>
      <c r="H852" s="34"/>
      <c r="I852" s="34"/>
      <c r="J852" s="34"/>
      <c r="K852" s="34"/>
      <c r="L852" s="103"/>
      <c r="M852" s="2"/>
      <c r="N852" s="2"/>
      <c r="O852" s="105"/>
      <c r="P852" s="2"/>
      <c r="Q852" s="105"/>
      <c r="R852" s="2"/>
      <c r="S852" s="2"/>
      <c r="T852" s="2"/>
      <c r="U852" s="2"/>
      <c r="V852" s="2"/>
      <c r="W852" s="2"/>
      <c r="X852" s="2"/>
      <c r="Y852" s="2"/>
      <c r="Z852" s="2"/>
      <c r="AA852" s="2"/>
      <c r="AB852" s="2"/>
      <c r="AC852" s="2"/>
      <c r="AD852" s="2"/>
      <c r="AE852" s="2"/>
      <c r="AF852" s="2"/>
      <c r="AG852" s="2"/>
    </row>
    <row r="853" spans="1:33" ht="15.75" customHeight="1" x14ac:dyDescent="0.25">
      <c r="A853" s="2"/>
      <c r="B853" s="2"/>
      <c r="C853" s="34"/>
      <c r="D853" s="34"/>
      <c r="E853" s="34"/>
      <c r="F853" s="34"/>
      <c r="G853" s="103"/>
      <c r="H853" s="34"/>
      <c r="I853" s="34"/>
      <c r="J853" s="34"/>
      <c r="K853" s="34"/>
      <c r="L853" s="103"/>
      <c r="M853" s="2"/>
      <c r="N853" s="2"/>
      <c r="O853" s="105"/>
      <c r="P853" s="2"/>
      <c r="Q853" s="105"/>
      <c r="R853" s="2"/>
      <c r="S853" s="2"/>
      <c r="T853" s="2"/>
      <c r="U853" s="2"/>
      <c r="V853" s="2"/>
      <c r="W853" s="2"/>
      <c r="X853" s="2"/>
      <c r="Y853" s="2"/>
      <c r="Z853" s="2"/>
      <c r="AA853" s="2"/>
      <c r="AB853" s="2"/>
      <c r="AC853" s="2"/>
      <c r="AD853" s="2"/>
      <c r="AE853" s="2"/>
      <c r="AF853" s="2"/>
      <c r="AG853" s="2"/>
    </row>
    <row r="854" spans="1:33" ht="15.75" customHeight="1" x14ac:dyDescent="0.25">
      <c r="A854" s="2"/>
      <c r="B854" s="2"/>
      <c r="C854" s="34"/>
      <c r="D854" s="34"/>
      <c r="E854" s="34"/>
      <c r="F854" s="34"/>
      <c r="G854" s="103"/>
      <c r="H854" s="34"/>
      <c r="I854" s="34"/>
      <c r="J854" s="34"/>
      <c r="K854" s="34"/>
      <c r="L854" s="103"/>
      <c r="M854" s="2"/>
      <c r="N854" s="2"/>
      <c r="O854" s="105"/>
      <c r="P854" s="2"/>
      <c r="Q854" s="105"/>
      <c r="R854" s="2"/>
      <c r="S854" s="2"/>
      <c r="T854" s="2"/>
      <c r="U854" s="2"/>
      <c r="V854" s="2"/>
      <c r="W854" s="2"/>
      <c r="X854" s="2"/>
      <c r="Y854" s="2"/>
      <c r="Z854" s="2"/>
      <c r="AA854" s="2"/>
      <c r="AB854" s="2"/>
      <c r="AC854" s="2"/>
      <c r="AD854" s="2"/>
      <c r="AE854" s="2"/>
      <c r="AF854" s="2"/>
      <c r="AG854" s="2"/>
    </row>
    <row r="855" spans="1:33" ht="15.75" customHeight="1" x14ac:dyDescent="0.25">
      <c r="A855" s="2"/>
      <c r="B855" s="2"/>
      <c r="C855" s="34"/>
      <c r="D855" s="34"/>
      <c r="E855" s="34"/>
      <c r="F855" s="34"/>
      <c r="G855" s="103"/>
      <c r="H855" s="34"/>
      <c r="I855" s="34"/>
      <c r="J855" s="34"/>
      <c r="K855" s="34"/>
      <c r="L855" s="103"/>
      <c r="M855" s="2"/>
      <c r="N855" s="2"/>
      <c r="O855" s="105"/>
      <c r="P855" s="2"/>
      <c r="Q855" s="105"/>
      <c r="R855" s="2"/>
      <c r="S855" s="2"/>
      <c r="T855" s="2"/>
      <c r="U855" s="2"/>
      <c r="V855" s="2"/>
      <c r="W855" s="2"/>
      <c r="X855" s="2"/>
      <c r="Y855" s="2"/>
      <c r="Z855" s="2"/>
      <c r="AA855" s="2"/>
      <c r="AB855" s="2"/>
      <c r="AC855" s="2"/>
      <c r="AD855" s="2"/>
      <c r="AE855" s="2"/>
      <c r="AF855" s="2"/>
      <c r="AG855" s="2"/>
    </row>
    <row r="856" spans="1:33" ht="15.75" customHeight="1" x14ac:dyDescent="0.25">
      <c r="A856" s="2"/>
      <c r="B856" s="2"/>
      <c r="C856" s="34"/>
      <c r="D856" s="34"/>
      <c r="E856" s="34"/>
      <c r="F856" s="34"/>
      <c r="G856" s="103"/>
      <c r="H856" s="34"/>
      <c r="I856" s="34"/>
      <c r="J856" s="34"/>
      <c r="K856" s="34"/>
      <c r="L856" s="103"/>
      <c r="M856" s="2"/>
      <c r="N856" s="2"/>
      <c r="O856" s="105"/>
      <c r="P856" s="2"/>
      <c r="Q856" s="105"/>
      <c r="R856" s="2"/>
      <c r="S856" s="2"/>
      <c r="T856" s="2"/>
      <c r="U856" s="2"/>
      <c r="V856" s="2"/>
      <c r="W856" s="2"/>
      <c r="X856" s="2"/>
      <c r="Y856" s="2"/>
      <c r="Z856" s="2"/>
      <c r="AA856" s="2"/>
      <c r="AB856" s="2"/>
      <c r="AC856" s="2"/>
      <c r="AD856" s="2"/>
      <c r="AE856" s="2"/>
      <c r="AF856" s="2"/>
      <c r="AG856" s="2"/>
    </row>
    <row r="857" spans="1:33" ht="15.75" customHeight="1" x14ac:dyDescent="0.25">
      <c r="A857" s="2"/>
      <c r="B857" s="2"/>
      <c r="C857" s="34"/>
      <c r="D857" s="34"/>
      <c r="E857" s="34"/>
      <c r="F857" s="34"/>
      <c r="G857" s="103"/>
      <c r="H857" s="34"/>
      <c r="I857" s="34"/>
      <c r="J857" s="34"/>
      <c r="K857" s="34"/>
      <c r="L857" s="103"/>
      <c r="M857" s="2"/>
      <c r="N857" s="2"/>
      <c r="O857" s="105"/>
      <c r="P857" s="2"/>
      <c r="Q857" s="105"/>
      <c r="R857" s="2"/>
      <c r="S857" s="2"/>
      <c r="T857" s="2"/>
      <c r="U857" s="2"/>
      <c r="V857" s="2"/>
      <c r="W857" s="2"/>
      <c r="X857" s="2"/>
      <c r="Y857" s="2"/>
      <c r="Z857" s="2"/>
      <c r="AA857" s="2"/>
      <c r="AB857" s="2"/>
      <c r="AC857" s="2"/>
      <c r="AD857" s="2"/>
      <c r="AE857" s="2"/>
      <c r="AF857" s="2"/>
      <c r="AG857" s="2"/>
    </row>
    <row r="858" spans="1:33" ht="15.75" customHeight="1" x14ac:dyDescent="0.25">
      <c r="A858" s="2"/>
      <c r="B858" s="2"/>
      <c r="C858" s="34"/>
      <c r="D858" s="34"/>
      <c r="E858" s="34"/>
      <c r="F858" s="34"/>
      <c r="G858" s="103"/>
      <c r="H858" s="34"/>
      <c r="I858" s="34"/>
      <c r="J858" s="34"/>
      <c r="K858" s="34"/>
      <c r="L858" s="103"/>
      <c r="M858" s="2"/>
      <c r="N858" s="2"/>
      <c r="O858" s="105"/>
      <c r="P858" s="2"/>
      <c r="Q858" s="105"/>
      <c r="R858" s="2"/>
      <c r="S858" s="2"/>
      <c r="T858" s="2"/>
      <c r="U858" s="2"/>
      <c r="V858" s="2"/>
      <c r="W858" s="2"/>
      <c r="X858" s="2"/>
      <c r="Y858" s="2"/>
      <c r="Z858" s="2"/>
      <c r="AA858" s="2"/>
      <c r="AB858" s="2"/>
      <c r="AC858" s="2"/>
      <c r="AD858" s="2"/>
      <c r="AE858" s="2"/>
      <c r="AF858" s="2"/>
      <c r="AG858" s="2"/>
    </row>
    <row r="859" spans="1:33" ht="15.75" customHeight="1" x14ac:dyDescent="0.25">
      <c r="A859" s="2"/>
      <c r="B859" s="2"/>
      <c r="C859" s="34"/>
      <c r="D859" s="34"/>
      <c r="E859" s="34"/>
      <c r="F859" s="34"/>
      <c r="G859" s="103"/>
      <c r="H859" s="34"/>
      <c r="I859" s="34"/>
      <c r="J859" s="34"/>
      <c r="K859" s="34"/>
      <c r="L859" s="103"/>
      <c r="M859" s="2"/>
      <c r="N859" s="2"/>
      <c r="O859" s="105"/>
      <c r="P859" s="2"/>
      <c r="Q859" s="105"/>
      <c r="R859" s="2"/>
      <c r="S859" s="2"/>
      <c r="T859" s="2"/>
      <c r="U859" s="2"/>
      <c r="V859" s="2"/>
      <c r="W859" s="2"/>
      <c r="X859" s="2"/>
      <c r="Y859" s="2"/>
      <c r="Z859" s="2"/>
      <c r="AA859" s="2"/>
      <c r="AB859" s="2"/>
      <c r="AC859" s="2"/>
      <c r="AD859" s="2"/>
      <c r="AE859" s="2"/>
      <c r="AF859" s="2"/>
      <c r="AG859" s="2"/>
    </row>
    <row r="860" spans="1:33" ht="15.75" customHeight="1" x14ac:dyDescent="0.25">
      <c r="A860" s="2"/>
      <c r="B860" s="2"/>
      <c r="C860" s="34"/>
      <c r="D860" s="34"/>
      <c r="E860" s="34"/>
      <c r="F860" s="34"/>
      <c r="G860" s="103"/>
      <c r="H860" s="34"/>
      <c r="I860" s="34"/>
      <c r="J860" s="34"/>
      <c r="K860" s="34"/>
      <c r="L860" s="103"/>
      <c r="M860" s="2"/>
      <c r="N860" s="2"/>
      <c r="O860" s="105"/>
      <c r="P860" s="2"/>
      <c r="Q860" s="105"/>
      <c r="R860" s="2"/>
      <c r="S860" s="2"/>
      <c r="T860" s="2"/>
      <c r="U860" s="2"/>
      <c r="V860" s="2"/>
      <c r="W860" s="2"/>
      <c r="X860" s="2"/>
      <c r="Y860" s="2"/>
      <c r="Z860" s="2"/>
      <c r="AA860" s="2"/>
      <c r="AB860" s="2"/>
      <c r="AC860" s="2"/>
      <c r="AD860" s="2"/>
      <c r="AE860" s="2"/>
      <c r="AF860" s="2"/>
      <c r="AG860" s="2"/>
    </row>
    <row r="861" spans="1:33" ht="15.75" customHeight="1" x14ac:dyDescent="0.25">
      <c r="A861" s="2"/>
      <c r="B861" s="2"/>
      <c r="C861" s="34"/>
      <c r="D861" s="34"/>
      <c r="E861" s="34"/>
      <c r="F861" s="34"/>
      <c r="G861" s="103"/>
      <c r="H861" s="34"/>
      <c r="I861" s="34"/>
      <c r="J861" s="34"/>
      <c r="K861" s="34"/>
      <c r="L861" s="103"/>
      <c r="M861" s="2"/>
      <c r="N861" s="2"/>
      <c r="O861" s="105"/>
      <c r="P861" s="2"/>
      <c r="Q861" s="105"/>
      <c r="R861" s="2"/>
      <c r="S861" s="2"/>
      <c r="T861" s="2"/>
      <c r="U861" s="2"/>
      <c r="V861" s="2"/>
      <c r="W861" s="2"/>
      <c r="X861" s="2"/>
      <c r="Y861" s="2"/>
      <c r="Z861" s="2"/>
      <c r="AA861" s="2"/>
      <c r="AB861" s="2"/>
      <c r="AC861" s="2"/>
      <c r="AD861" s="2"/>
      <c r="AE861" s="2"/>
      <c r="AF861" s="2"/>
      <c r="AG861" s="2"/>
    </row>
    <row r="862" spans="1:33" ht="15.75" customHeight="1" x14ac:dyDescent="0.25">
      <c r="A862" s="2"/>
      <c r="B862" s="2"/>
      <c r="C862" s="34"/>
      <c r="D862" s="34"/>
      <c r="E862" s="34"/>
      <c r="F862" s="34"/>
      <c r="G862" s="103"/>
      <c r="H862" s="34"/>
      <c r="I862" s="34"/>
      <c r="J862" s="34"/>
      <c r="K862" s="34"/>
      <c r="L862" s="103"/>
      <c r="M862" s="2"/>
      <c r="N862" s="2"/>
      <c r="O862" s="105"/>
      <c r="P862" s="2"/>
      <c r="Q862" s="105"/>
      <c r="R862" s="2"/>
      <c r="S862" s="2"/>
      <c r="T862" s="2"/>
      <c r="U862" s="2"/>
      <c r="V862" s="2"/>
      <c r="W862" s="2"/>
      <c r="X862" s="2"/>
      <c r="Y862" s="2"/>
      <c r="Z862" s="2"/>
      <c r="AA862" s="2"/>
      <c r="AB862" s="2"/>
      <c r="AC862" s="2"/>
      <c r="AD862" s="2"/>
      <c r="AE862" s="2"/>
      <c r="AF862" s="2"/>
      <c r="AG862" s="2"/>
    </row>
    <row r="863" spans="1:33" ht="15.75" customHeight="1" x14ac:dyDescent="0.25">
      <c r="A863" s="2"/>
      <c r="B863" s="2"/>
      <c r="C863" s="34"/>
      <c r="D863" s="34"/>
      <c r="E863" s="34"/>
      <c r="F863" s="34"/>
      <c r="G863" s="103"/>
      <c r="H863" s="34"/>
      <c r="I863" s="34"/>
      <c r="J863" s="34"/>
      <c r="K863" s="34"/>
      <c r="L863" s="103"/>
      <c r="M863" s="2"/>
      <c r="N863" s="2"/>
      <c r="O863" s="105"/>
      <c r="P863" s="2"/>
      <c r="Q863" s="105"/>
      <c r="R863" s="2"/>
      <c r="S863" s="2"/>
      <c r="T863" s="2"/>
      <c r="U863" s="2"/>
      <c r="V863" s="2"/>
      <c r="W863" s="2"/>
      <c r="X863" s="2"/>
      <c r="Y863" s="2"/>
      <c r="Z863" s="2"/>
      <c r="AA863" s="2"/>
      <c r="AB863" s="2"/>
      <c r="AC863" s="2"/>
      <c r="AD863" s="2"/>
      <c r="AE863" s="2"/>
      <c r="AF863" s="2"/>
      <c r="AG863" s="2"/>
    </row>
    <row r="864" spans="1:33" ht="15.75" customHeight="1" x14ac:dyDescent="0.25">
      <c r="A864" s="2"/>
      <c r="B864" s="2"/>
      <c r="C864" s="34"/>
      <c r="D864" s="34"/>
      <c r="E864" s="34"/>
      <c r="F864" s="34"/>
      <c r="G864" s="103"/>
      <c r="H864" s="34"/>
      <c r="I864" s="34"/>
      <c r="J864" s="34"/>
      <c r="K864" s="34"/>
      <c r="L864" s="103"/>
      <c r="M864" s="2"/>
      <c r="N864" s="2"/>
      <c r="O864" s="105"/>
      <c r="P864" s="2"/>
      <c r="Q864" s="105"/>
      <c r="R864" s="2"/>
      <c r="S864" s="2"/>
      <c r="T864" s="2"/>
      <c r="U864" s="2"/>
      <c r="V864" s="2"/>
      <c r="W864" s="2"/>
      <c r="X864" s="2"/>
      <c r="Y864" s="2"/>
      <c r="Z864" s="2"/>
      <c r="AA864" s="2"/>
      <c r="AB864" s="2"/>
      <c r="AC864" s="2"/>
      <c r="AD864" s="2"/>
      <c r="AE864" s="2"/>
      <c r="AF864" s="2"/>
      <c r="AG864" s="2"/>
    </row>
    <row r="865" spans="1:33" ht="15.75" customHeight="1" x14ac:dyDescent="0.25">
      <c r="A865" s="2"/>
      <c r="B865" s="2"/>
      <c r="C865" s="34"/>
      <c r="D865" s="34"/>
      <c r="E865" s="34"/>
      <c r="F865" s="34"/>
      <c r="G865" s="103"/>
      <c r="H865" s="34"/>
      <c r="I865" s="34"/>
      <c r="J865" s="34"/>
      <c r="K865" s="34"/>
      <c r="L865" s="103"/>
      <c r="M865" s="2"/>
      <c r="N865" s="2"/>
      <c r="O865" s="105"/>
      <c r="P865" s="2"/>
      <c r="Q865" s="105"/>
      <c r="R865" s="2"/>
      <c r="S865" s="2"/>
      <c r="T865" s="2"/>
      <c r="U865" s="2"/>
      <c r="V865" s="2"/>
      <c r="W865" s="2"/>
      <c r="X865" s="2"/>
      <c r="Y865" s="2"/>
      <c r="Z865" s="2"/>
      <c r="AA865" s="2"/>
      <c r="AB865" s="2"/>
      <c r="AC865" s="2"/>
      <c r="AD865" s="2"/>
      <c r="AE865" s="2"/>
      <c r="AF865" s="2"/>
      <c r="AG865" s="2"/>
    </row>
    <row r="866" spans="1:33" ht="15.75" customHeight="1" x14ac:dyDescent="0.25">
      <c r="A866" s="2"/>
      <c r="B866" s="2"/>
      <c r="C866" s="34"/>
      <c r="D866" s="34"/>
      <c r="E866" s="34"/>
      <c r="F866" s="34"/>
      <c r="G866" s="103"/>
      <c r="H866" s="34"/>
      <c r="I866" s="34"/>
      <c r="J866" s="34"/>
      <c r="K866" s="34"/>
      <c r="L866" s="103"/>
      <c r="M866" s="2"/>
      <c r="N866" s="2"/>
      <c r="O866" s="105"/>
      <c r="P866" s="2"/>
      <c r="Q866" s="105"/>
      <c r="R866" s="2"/>
      <c r="S866" s="2"/>
      <c r="T866" s="2"/>
      <c r="U866" s="2"/>
      <c r="V866" s="2"/>
      <c r="W866" s="2"/>
      <c r="X866" s="2"/>
      <c r="Y866" s="2"/>
      <c r="Z866" s="2"/>
      <c r="AA866" s="2"/>
      <c r="AB866" s="2"/>
      <c r="AC866" s="2"/>
      <c r="AD866" s="2"/>
      <c r="AE866" s="2"/>
      <c r="AF866" s="2"/>
      <c r="AG866" s="2"/>
    </row>
    <row r="867" spans="1:33" ht="15.75" customHeight="1" x14ac:dyDescent="0.25">
      <c r="A867" s="2"/>
      <c r="B867" s="2"/>
      <c r="C867" s="34"/>
      <c r="D867" s="34"/>
      <c r="E867" s="34"/>
      <c r="F867" s="34"/>
      <c r="G867" s="103"/>
      <c r="H867" s="34"/>
      <c r="I867" s="34"/>
      <c r="J867" s="34"/>
      <c r="K867" s="34"/>
      <c r="L867" s="103"/>
      <c r="M867" s="2"/>
      <c r="N867" s="2"/>
      <c r="O867" s="105"/>
      <c r="P867" s="2"/>
      <c r="Q867" s="105"/>
      <c r="R867" s="2"/>
      <c r="S867" s="2"/>
      <c r="T867" s="2"/>
      <c r="U867" s="2"/>
      <c r="V867" s="2"/>
      <c r="W867" s="2"/>
      <c r="X867" s="2"/>
      <c r="Y867" s="2"/>
      <c r="Z867" s="2"/>
      <c r="AA867" s="2"/>
      <c r="AB867" s="2"/>
      <c r="AC867" s="2"/>
      <c r="AD867" s="2"/>
      <c r="AE867" s="2"/>
      <c r="AF867" s="2"/>
      <c r="AG867" s="2"/>
    </row>
    <row r="868" spans="1:33" ht="15.75" customHeight="1" x14ac:dyDescent="0.25">
      <c r="A868" s="2"/>
      <c r="B868" s="2"/>
      <c r="C868" s="34"/>
      <c r="D868" s="34"/>
      <c r="E868" s="34"/>
      <c r="F868" s="34"/>
      <c r="G868" s="103"/>
      <c r="H868" s="34"/>
      <c r="I868" s="34"/>
      <c r="J868" s="34"/>
      <c r="K868" s="34"/>
      <c r="L868" s="103"/>
      <c r="M868" s="2"/>
      <c r="N868" s="2"/>
      <c r="O868" s="105"/>
      <c r="P868" s="2"/>
      <c r="Q868" s="105"/>
      <c r="R868" s="2"/>
      <c r="S868" s="2"/>
      <c r="T868" s="2"/>
      <c r="U868" s="2"/>
      <c r="V868" s="2"/>
      <c r="W868" s="2"/>
      <c r="X868" s="2"/>
      <c r="Y868" s="2"/>
      <c r="Z868" s="2"/>
      <c r="AA868" s="2"/>
      <c r="AB868" s="2"/>
      <c r="AC868" s="2"/>
      <c r="AD868" s="2"/>
      <c r="AE868" s="2"/>
      <c r="AF868" s="2"/>
      <c r="AG868" s="2"/>
    </row>
    <row r="869" spans="1:33" ht="15.75" customHeight="1" x14ac:dyDescent="0.25">
      <c r="A869" s="2"/>
      <c r="B869" s="2"/>
      <c r="C869" s="34"/>
      <c r="D869" s="34"/>
      <c r="E869" s="34"/>
      <c r="F869" s="34"/>
      <c r="G869" s="103"/>
      <c r="H869" s="34"/>
      <c r="I869" s="34"/>
      <c r="J869" s="34"/>
      <c r="K869" s="34"/>
      <c r="L869" s="103"/>
      <c r="M869" s="2"/>
      <c r="N869" s="2"/>
      <c r="O869" s="105"/>
      <c r="P869" s="2"/>
      <c r="Q869" s="105"/>
      <c r="R869" s="2"/>
      <c r="S869" s="2"/>
      <c r="T869" s="2"/>
      <c r="U869" s="2"/>
      <c r="V869" s="2"/>
      <c r="W869" s="2"/>
      <c r="X869" s="2"/>
      <c r="Y869" s="2"/>
      <c r="Z869" s="2"/>
      <c r="AA869" s="2"/>
      <c r="AB869" s="2"/>
      <c r="AC869" s="2"/>
      <c r="AD869" s="2"/>
      <c r="AE869" s="2"/>
      <c r="AF869" s="2"/>
      <c r="AG869" s="2"/>
    </row>
    <row r="870" spans="1:33" ht="15.75" customHeight="1" x14ac:dyDescent="0.25">
      <c r="A870" s="2"/>
      <c r="B870" s="2"/>
      <c r="C870" s="34"/>
      <c r="D870" s="34"/>
      <c r="E870" s="34"/>
      <c r="F870" s="34"/>
      <c r="G870" s="103"/>
      <c r="H870" s="34"/>
      <c r="I870" s="34"/>
      <c r="J870" s="34"/>
      <c r="K870" s="34"/>
      <c r="L870" s="103"/>
      <c r="M870" s="2"/>
      <c r="N870" s="2"/>
      <c r="O870" s="105"/>
      <c r="P870" s="2"/>
      <c r="Q870" s="105"/>
      <c r="R870" s="2"/>
      <c r="S870" s="2"/>
      <c r="T870" s="2"/>
      <c r="U870" s="2"/>
      <c r="V870" s="2"/>
      <c r="W870" s="2"/>
      <c r="X870" s="2"/>
      <c r="Y870" s="2"/>
      <c r="Z870" s="2"/>
      <c r="AA870" s="2"/>
      <c r="AB870" s="2"/>
      <c r="AC870" s="2"/>
      <c r="AD870" s="2"/>
      <c r="AE870" s="2"/>
      <c r="AF870" s="2"/>
      <c r="AG870" s="2"/>
    </row>
    <row r="871" spans="1:33" ht="15.75" customHeight="1" x14ac:dyDescent="0.25">
      <c r="A871" s="2"/>
      <c r="B871" s="2"/>
      <c r="C871" s="34"/>
      <c r="D871" s="34"/>
      <c r="E871" s="34"/>
      <c r="F871" s="34"/>
      <c r="G871" s="103"/>
      <c r="H871" s="34"/>
      <c r="I871" s="34"/>
      <c r="J871" s="34"/>
      <c r="K871" s="34"/>
      <c r="L871" s="103"/>
      <c r="M871" s="2"/>
      <c r="N871" s="2"/>
      <c r="O871" s="105"/>
      <c r="P871" s="2"/>
      <c r="Q871" s="105"/>
      <c r="R871" s="2"/>
      <c r="S871" s="2"/>
      <c r="T871" s="2"/>
      <c r="U871" s="2"/>
      <c r="V871" s="2"/>
      <c r="W871" s="2"/>
      <c r="X871" s="2"/>
      <c r="Y871" s="2"/>
      <c r="Z871" s="2"/>
      <c r="AA871" s="2"/>
      <c r="AB871" s="2"/>
      <c r="AC871" s="2"/>
      <c r="AD871" s="2"/>
      <c r="AE871" s="2"/>
      <c r="AF871" s="2"/>
      <c r="AG871" s="2"/>
    </row>
    <row r="872" spans="1:33" ht="15.75" customHeight="1" x14ac:dyDescent="0.25">
      <c r="A872" s="2"/>
      <c r="B872" s="2"/>
      <c r="C872" s="34"/>
      <c r="D872" s="34"/>
      <c r="E872" s="34"/>
      <c r="F872" s="34"/>
      <c r="G872" s="103"/>
      <c r="H872" s="34"/>
      <c r="I872" s="34"/>
      <c r="J872" s="34"/>
      <c r="K872" s="34"/>
      <c r="L872" s="103"/>
      <c r="M872" s="2"/>
      <c r="N872" s="2"/>
      <c r="O872" s="105"/>
      <c r="P872" s="2"/>
      <c r="Q872" s="105"/>
      <c r="R872" s="2"/>
      <c r="S872" s="2"/>
      <c r="T872" s="2"/>
      <c r="U872" s="2"/>
      <c r="V872" s="2"/>
      <c r="W872" s="2"/>
      <c r="X872" s="2"/>
      <c r="Y872" s="2"/>
      <c r="Z872" s="2"/>
      <c r="AA872" s="2"/>
      <c r="AB872" s="2"/>
      <c r="AC872" s="2"/>
      <c r="AD872" s="2"/>
      <c r="AE872" s="2"/>
      <c r="AF872" s="2"/>
      <c r="AG872" s="2"/>
    </row>
    <row r="873" spans="1:33" ht="15.75" customHeight="1" x14ac:dyDescent="0.25">
      <c r="A873" s="2"/>
      <c r="B873" s="2"/>
      <c r="C873" s="34"/>
      <c r="D873" s="34"/>
      <c r="E873" s="34"/>
      <c r="F873" s="34"/>
      <c r="G873" s="103"/>
      <c r="H873" s="34"/>
      <c r="I873" s="34"/>
      <c r="J873" s="34"/>
      <c r="K873" s="34"/>
      <c r="L873" s="103"/>
      <c r="M873" s="2"/>
      <c r="N873" s="2"/>
      <c r="O873" s="105"/>
      <c r="P873" s="2"/>
      <c r="Q873" s="105"/>
      <c r="R873" s="2"/>
      <c r="S873" s="2"/>
      <c r="T873" s="2"/>
      <c r="U873" s="2"/>
      <c r="V873" s="2"/>
      <c r="W873" s="2"/>
      <c r="X873" s="2"/>
      <c r="Y873" s="2"/>
      <c r="Z873" s="2"/>
      <c r="AA873" s="2"/>
      <c r="AB873" s="2"/>
      <c r="AC873" s="2"/>
      <c r="AD873" s="2"/>
      <c r="AE873" s="2"/>
      <c r="AF873" s="2"/>
      <c r="AG873" s="2"/>
    </row>
    <row r="874" spans="1:33" ht="15.75" customHeight="1" x14ac:dyDescent="0.25">
      <c r="A874" s="2"/>
      <c r="B874" s="2"/>
      <c r="C874" s="34"/>
      <c r="D874" s="34"/>
      <c r="E874" s="34"/>
      <c r="F874" s="34"/>
      <c r="G874" s="103"/>
      <c r="H874" s="34"/>
      <c r="I874" s="34"/>
      <c r="J874" s="34"/>
      <c r="K874" s="34"/>
      <c r="L874" s="103"/>
      <c r="M874" s="2"/>
      <c r="N874" s="2"/>
      <c r="O874" s="105"/>
      <c r="P874" s="2"/>
      <c r="Q874" s="105"/>
      <c r="R874" s="2"/>
      <c r="S874" s="2"/>
      <c r="T874" s="2"/>
      <c r="U874" s="2"/>
      <c r="V874" s="2"/>
      <c r="W874" s="2"/>
      <c r="X874" s="2"/>
      <c r="Y874" s="2"/>
      <c r="Z874" s="2"/>
      <c r="AA874" s="2"/>
      <c r="AB874" s="2"/>
      <c r="AC874" s="2"/>
      <c r="AD874" s="2"/>
      <c r="AE874" s="2"/>
      <c r="AF874" s="2"/>
      <c r="AG874" s="2"/>
    </row>
    <row r="875" spans="1:33" ht="15.75" customHeight="1" x14ac:dyDescent="0.25">
      <c r="A875" s="2"/>
      <c r="B875" s="2"/>
      <c r="C875" s="34"/>
      <c r="D875" s="34"/>
      <c r="E875" s="34"/>
      <c r="F875" s="34"/>
      <c r="G875" s="103"/>
      <c r="H875" s="34"/>
      <c r="I875" s="34"/>
      <c r="J875" s="34"/>
      <c r="K875" s="34"/>
      <c r="L875" s="103"/>
      <c r="M875" s="2"/>
      <c r="N875" s="2"/>
      <c r="O875" s="105"/>
      <c r="P875" s="2"/>
      <c r="Q875" s="105"/>
      <c r="R875" s="2"/>
      <c r="S875" s="2"/>
      <c r="T875" s="2"/>
      <c r="U875" s="2"/>
      <c r="V875" s="2"/>
      <c r="W875" s="2"/>
      <c r="X875" s="2"/>
      <c r="Y875" s="2"/>
      <c r="Z875" s="2"/>
      <c r="AA875" s="2"/>
      <c r="AB875" s="2"/>
      <c r="AC875" s="2"/>
      <c r="AD875" s="2"/>
      <c r="AE875" s="2"/>
      <c r="AF875" s="2"/>
      <c r="AG875" s="2"/>
    </row>
    <row r="876" spans="1:33" ht="15.75" customHeight="1" x14ac:dyDescent="0.25">
      <c r="A876" s="2"/>
      <c r="B876" s="2"/>
      <c r="C876" s="34"/>
      <c r="D876" s="34"/>
      <c r="E876" s="34"/>
      <c r="F876" s="34"/>
      <c r="G876" s="103"/>
      <c r="H876" s="34"/>
      <c r="I876" s="34"/>
      <c r="J876" s="34"/>
      <c r="K876" s="34"/>
      <c r="L876" s="103"/>
      <c r="M876" s="2"/>
      <c r="N876" s="2"/>
      <c r="O876" s="105"/>
      <c r="P876" s="2"/>
      <c r="Q876" s="105"/>
      <c r="R876" s="2"/>
      <c r="S876" s="2"/>
      <c r="T876" s="2"/>
      <c r="U876" s="2"/>
      <c r="V876" s="2"/>
      <c r="W876" s="2"/>
      <c r="X876" s="2"/>
      <c r="Y876" s="2"/>
      <c r="Z876" s="2"/>
      <c r="AA876" s="2"/>
      <c r="AB876" s="2"/>
      <c r="AC876" s="2"/>
      <c r="AD876" s="2"/>
      <c r="AE876" s="2"/>
      <c r="AF876" s="2"/>
      <c r="AG876" s="2"/>
    </row>
    <row r="877" spans="1:33" ht="15.75" customHeight="1" x14ac:dyDescent="0.25">
      <c r="A877" s="2"/>
      <c r="B877" s="2"/>
      <c r="C877" s="34"/>
      <c r="D877" s="34"/>
      <c r="E877" s="34"/>
      <c r="F877" s="34"/>
      <c r="G877" s="103"/>
      <c r="H877" s="34"/>
      <c r="I877" s="34"/>
      <c r="J877" s="34"/>
      <c r="K877" s="34"/>
      <c r="L877" s="103"/>
      <c r="M877" s="2"/>
      <c r="N877" s="2"/>
      <c r="O877" s="105"/>
      <c r="P877" s="2"/>
      <c r="Q877" s="105"/>
      <c r="R877" s="2"/>
      <c r="S877" s="2"/>
      <c r="T877" s="2"/>
      <c r="U877" s="2"/>
      <c r="V877" s="2"/>
      <c r="W877" s="2"/>
      <c r="X877" s="2"/>
      <c r="Y877" s="2"/>
      <c r="Z877" s="2"/>
      <c r="AA877" s="2"/>
      <c r="AB877" s="2"/>
      <c r="AC877" s="2"/>
      <c r="AD877" s="2"/>
      <c r="AE877" s="2"/>
      <c r="AF877" s="2"/>
      <c r="AG877" s="2"/>
    </row>
    <row r="878" spans="1:33" ht="15.75" customHeight="1" x14ac:dyDescent="0.25">
      <c r="A878" s="2"/>
      <c r="B878" s="2"/>
      <c r="C878" s="34"/>
      <c r="D878" s="34"/>
      <c r="E878" s="34"/>
      <c r="F878" s="34"/>
      <c r="G878" s="103"/>
      <c r="H878" s="34"/>
      <c r="I878" s="34"/>
      <c r="J878" s="34"/>
      <c r="K878" s="34"/>
      <c r="L878" s="103"/>
      <c r="M878" s="2"/>
      <c r="N878" s="2"/>
      <c r="O878" s="105"/>
      <c r="P878" s="2"/>
      <c r="Q878" s="105"/>
      <c r="R878" s="2"/>
      <c r="S878" s="2"/>
      <c r="T878" s="2"/>
      <c r="U878" s="2"/>
      <c r="V878" s="2"/>
      <c r="W878" s="2"/>
      <c r="X878" s="2"/>
      <c r="Y878" s="2"/>
      <c r="Z878" s="2"/>
      <c r="AA878" s="2"/>
      <c r="AB878" s="2"/>
      <c r="AC878" s="2"/>
      <c r="AD878" s="2"/>
      <c r="AE878" s="2"/>
      <c r="AF878" s="2"/>
      <c r="AG878" s="2"/>
    </row>
    <row r="879" spans="1:33" ht="15.75" customHeight="1" x14ac:dyDescent="0.25">
      <c r="A879" s="2"/>
      <c r="B879" s="2"/>
      <c r="C879" s="34"/>
      <c r="D879" s="34"/>
      <c r="E879" s="34"/>
      <c r="F879" s="34"/>
      <c r="G879" s="103"/>
      <c r="H879" s="34"/>
      <c r="I879" s="34"/>
      <c r="J879" s="34"/>
      <c r="K879" s="34"/>
      <c r="L879" s="103"/>
      <c r="M879" s="2"/>
      <c r="N879" s="2"/>
      <c r="O879" s="105"/>
      <c r="P879" s="2"/>
      <c r="Q879" s="105"/>
      <c r="R879" s="2"/>
      <c r="S879" s="2"/>
      <c r="T879" s="2"/>
      <c r="U879" s="2"/>
      <c r="V879" s="2"/>
      <c r="W879" s="2"/>
      <c r="X879" s="2"/>
      <c r="Y879" s="2"/>
      <c r="Z879" s="2"/>
      <c r="AA879" s="2"/>
      <c r="AB879" s="2"/>
      <c r="AC879" s="2"/>
      <c r="AD879" s="2"/>
      <c r="AE879" s="2"/>
      <c r="AF879" s="2"/>
      <c r="AG879" s="2"/>
    </row>
    <row r="880" spans="1:33" ht="15.75" customHeight="1" x14ac:dyDescent="0.25">
      <c r="A880" s="2"/>
      <c r="B880" s="2"/>
      <c r="C880" s="34"/>
      <c r="D880" s="34"/>
      <c r="E880" s="34"/>
      <c r="F880" s="34"/>
      <c r="G880" s="103"/>
      <c r="H880" s="34"/>
      <c r="I880" s="34"/>
      <c r="J880" s="34"/>
      <c r="K880" s="34"/>
      <c r="L880" s="103"/>
      <c r="M880" s="2"/>
      <c r="N880" s="2"/>
      <c r="O880" s="105"/>
      <c r="P880" s="2"/>
      <c r="Q880" s="105"/>
      <c r="R880" s="2"/>
      <c r="S880" s="2"/>
      <c r="T880" s="2"/>
      <c r="U880" s="2"/>
      <c r="V880" s="2"/>
      <c r="W880" s="2"/>
      <c r="X880" s="2"/>
      <c r="Y880" s="2"/>
      <c r="Z880" s="2"/>
      <c r="AA880" s="2"/>
      <c r="AB880" s="2"/>
      <c r="AC880" s="2"/>
      <c r="AD880" s="2"/>
      <c r="AE880" s="2"/>
      <c r="AF880" s="2"/>
      <c r="AG880" s="2"/>
    </row>
    <row r="881" spans="1:33" ht="15.75" customHeight="1" x14ac:dyDescent="0.25">
      <c r="A881" s="2"/>
      <c r="B881" s="2"/>
      <c r="C881" s="34"/>
      <c r="D881" s="34"/>
      <c r="E881" s="34"/>
      <c r="F881" s="34"/>
      <c r="G881" s="103"/>
      <c r="H881" s="34"/>
      <c r="I881" s="34"/>
      <c r="J881" s="34"/>
      <c r="K881" s="34"/>
      <c r="L881" s="103"/>
      <c r="M881" s="2"/>
      <c r="N881" s="2"/>
      <c r="O881" s="105"/>
      <c r="P881" s="2"/>
      <c r="Q881" s="105"/>
      <c r="R881" s="2"/>
      <c r="S881" s="2"/>
      <c r="T881" s="2"/>
      <c r="U881" s="2"/>
      <c r="V881" s="2"/>
      <c r="W881" s="2"/>
      <c r="X881" s="2"/>
      <c r="Y881" s="2"/>
      <c r="Z881" s="2"/>
      <c r="AA881" s="2"/>
      <c r="AB881" s="2"/>
      <c r="AC881" s="2"/>
      <c r="AD881" s="2"/>
      <c r="AE881" s="2"/>
      <c r="AF881" s="2"/>
      <c r="AG881" s="2"/>
    </row>
    <row r="882" spans="1:33" ht="15.75" customHeight="1" x14ac:dyDescent="0.25">
      <c r="A882" s="2"/>
      <c r="B882" s="2"/>
      <c r="C882" s="34"/>
      <c r="D882" s="34"/>
      <c r="E882" s="34"/>
      <c r="F882" s="34"/>
      <c r="G882" s="103"/>
      <c r="H882" s="34"/>
      <c r="I882" s="34"/>
      <c r="J882" s="34"/>
      <c r="K882" s="34"/>
      <c r="L882" s="103"/>
      <c r="M882" s="2"/>
      <c r="N882" s="2"/>
      <c r="O882" s="105"/>
      <c r="P882" s="2"/>
      <c r="Q882" s="105"/>
      <c r="R882" s="2"/>
      <c r="S882" s="2"/>
      <c r="T882" s="2"/>
      <c r="U882" s="2"/>
      <c r="V882" s="2"/>
      <c r="W882" s="2"/>
      <c r="X882" s="2"/>
      <c r="Y882" s="2"/>
      <c r="Z882" s="2"/>
      <c r="AA882" s="2"/>
      <c r="AB882" s="2"/>
      <c r="AC882" s="2"/>
      <c r="AD882" s="2"/>
      <c r="AE882" s="2"/>
      <c r="AF882" s="2"/>
      <c r="AG882" s="2"/>
    </row>
    <row r="883" spans="1:33" ht="15.75" customHeight="1" x14ac:dyDescent="0.25">
      <c r="A883" s="2"/>
      <c r="B883" s="2"/>
      <c r="C883" s="34"/>
      <c r="D883" s="34"/>
      <c r="E883" s="34"/>
      <c r="F883" s="34"/>
      <c r="G883" s="103"/>
      <c r="H883" s="34"/>
      <c r="I883" s="34"/>
      <c r="J883" s="34"/>
      <c r="K883" s="34"/>
      <c r="L883" s="103"/>
      <c r="M883" s="2"/>
      <c r="N883" s="2"/>
      <c r="O883" s="105"/>
      <c r="P883" s="2"/>
      <c r="Q883" s="105"/>
      <c r="R883" s="2"/>
      <c r="S883" s="2"/>
      <c r="T883" s="2"/>
      <c r="U883" s="2"/>
      <c r="V883" s="2"/>
      <c r="W883" s="2"/>
      <c r="X883" s="2"/>
      <c r="Y883" s="2"/>
      <c r="Z883" s="2"/>
      <c r="AA883" s="2"/>
      <c r="AB883" s="2"/>
      <c r="AC883" s="2"/>
      <c r="AD883" s="2"/>
      <c r="AE883" s="2"/>
      <c r="AF883" s="2"/>
      <c r="AG883" s="2"/>
    </row>
    <row r="884" spans="1:33" ht="15.75" customHeight="1" x14ac:dyDescent="0.25">
      <c r="A884" s="2"/>
      <c r="B884" s="2"/>
      <c r="C884" s="34"/>
      <c r="D884" s="34"/>
      <c r="E884" s="34"/>
      <c r="F884" s="34"/>
      <c r="G884" s="103"/>
      <c r="H884" s="34"/>
      <c r="I884" s="34"/>
      <c r="J884" s="34"/>
      <c r="K884" s="34"/>
      <c r="L884" s="103"/>
      <c r="M884" s="2"/>
      <c r="N884" s="2"/>
      <c r="O884" s="105"/>
      <c r="P884" s="2"/>
      <c r="Q884" s="105"/>
      <c r="R884" s="2"/>
      <c r="S884" s="2"/>
      <c r="T884" s="2"/>
      <c r="U884" s="2"/>
      <c r="V884" s="2"/>
      <c r="W884" s="2"/>
      <c r="X884" s="2"/>
      <c r="Y884" s="2"/>
      <c r="Z884" s="2"/>
      <c r="AA884" s="2"/>
      <c r="AB884" s="2"/>
      <c r="AC884" s="2"/>
      <c r="AD884" s="2"/>
      <c r="AE884" s="2"/>
      <c r="AF884" s="2"/>
      <c r="AG884" s="2"/>
    </row>
    <row r="885" spans="1:33" ht="15.75" customHeight="1" x14ac:dyDescent="0.25">
      <c r="A885" s="2"/>
      <c r="B885" s="2"/>
      <c r="C885" s="34"/>
      <c r="D885" s="34"/>
      <c r="E885" s="34"/>
      <c r="F885" s="34"/>
      <c r="G885" s="103"/>
      <c r="H885" s="34"/>
      <c r="I885" s="34"/>
      <c r="J885" s="34"/>
      <c r="K885" s="34"/>
      <c r="L885" s="103"/>
      <c r="M885" s="2"/>
      <c r="N885" s="2"/>
      <c r="O885" s="105"/>
      <c r="P885" s="2"/>
      <c r="Q885" s="105"/>
      <c r="R885" s="2"/>
      <c r="S885" s="2"/>
      <c r="T885" s="2"/>
      <c r="U885" s="2"/>
      <c r="V885" s="2"/>
      <c r="W885" s="2"/>
      <c r="X885" s="2"/>
      <c r="Y885" s="2"/>
      <c r="Z885" s="2"/>
      <c r="AA885" s="2"/>
      <c r="AB885" s="2"/>
      <c r="AC885" s="2"/>
      <c r="AD885" s="2"/>
      <c r="AE885" s="2"/>
      <c r="AF885" s="2"/>
      <c r="AG885" s="2"/>
    </row>
    <row r="886" spans="1:33" ht="15.75" customHeight="1" x14ac:dyDescent="0.25">
      <c r="A886" s="2"/>
      <c r="B886" s="2"/>
      <c r="C886" s="34"/>
      <c r="D886" s="34"/>
      <c r="E886" s="34"/>
      <c r="F886" s="34"/>
      <c r="G886" s="103"/>
      <c r="H886" s="34"/>
      <c r="I886" s="34"/>
      <c r="J886" s="34"/>
      <c r="K886" s="34"/>
      <c r="L886" s="103"/>
      <c r="M886" s="2"/>
      <c r="N886" s="2"/>
      <c r="O886" s="105"/>
      <c r="P886" s="2"/>
      <c r="Q886" s="105"/>
      <c r="R886" s="2"/>
      <c r="S886" s="2"/>
      <c r="T886" s="2"/>
      <c r="U886" s="2"/>
      <c r="V886" s="2"/>
      <c r="W886" s="2"/>
      <c r="X886" s="2"/>
      <c r="Y886" s="2"/>
      <c r="Z886" s="2"/>
      <c r="AA886" s="2"/>
      <c r="AB886" s="2"/>
      <c r="AC886" s="2"/>
      <c r="AD886" s="2"/>
      <c r="AE886" s="2"/>
      <c r="AF886" s="2"/>
      <c r="AG886" s="2"/>
    </row>
    <row r="887" spans="1:33" ht="15.75" customHeight="1" x14ac:dyDescent="0.25">
      <c r="A887" s="2"/>
      <c r="B887" s="2"/>
      <c r="C887" s="34"/>
      <c r="D887" s="34"/>
      <c r="E887" s="34"/>
      <c r="F887" s="34"/>
      <c r="G887" s="103"/>
      <c r="H887" s="34"/>
      <c r="I887" s="34"/>
      <c r="J887" s="34"/>
      <c r="K887" s="34"/>
      <c r="L887" s="103"/>
      <c r="M887" s="2"/>
      <c r="N887" s="2"/>
      <c r="O887" s="105"/>
      <c r="P887" s="2"/>
      <c r="Q887" s="105"/>
      <c r="R887" s="2"/>
      <c r="S887" s="2"/>
      <c r="T887" s="2"/>
      <c r="U887" s="2"/>
      <c r="V887" s="2"/>
      <c r="W887" s="2"/>
      <c r="X887" s="2"/>
      <c r="Y887" s="2"/>
      <c r="Z887" s="2"/>
      <c r="AA887" s="2"/>
      <c r="AB887" s="2"/>
      <c r="AC887" s="2"/>
      <c r="AD887" s="2"/>
      <c r="AE887" s="2"/>
      <c r="AF887" s="2"/>
      <c r="AG887" s="2"/>
    </row>
    <row r="888" spans="1:33" ht="15.75" customHeight="1" x14ac:dyDescent="0.25">
      <c r="A888" s="2"/>
      <c r="B888" s="2"/>
      <c r="C888" s="34"/>
      <c r="D888" s="34"/>
      <c r="E888" s="34"/>
      <c r="F888" s="34"/>
      <c r="G888" s="103"/>
      <c r="H888" s="34"/>
      <c r="I888" s="34"/>
      <c r="J888" s="34"/>
      <c r="K888" s="34"/>
      <c r="L888" s="103"/>
      <c r="M888" s="2"/>
      <c r="N888" s="2"/>
      <c r="O888" s="105"/>
      <c r="P888" s="2"/>
      <c r="Q888" s="105"/>
      <c r="R888" s="2"/>
      <c r="S888" s="2"/>
      <c r="T888" s="2"/>
      <c r="U888" s="2"/>
      <c r="V888" s="2"/>
      <c r="W888" s="2"/>
      <c r="X888" s="2"/>
      <c r="Y888" s="2"/>
      <c r="Z888" s="2"/>
      <c r="AA888" s="2"/>
      <c r="AB888" s="2"/>
      <c r="AC888" s="2"/>
      <c r="AD888" s="2"/>
      <c r="AE888" s="2"/>
      <c r="AF888" s="2"/>
      <c r="AG888" s="2"/>
    </row>
    <row r="889" spans="1:33" ht="15.75" customHeight="1" x14ac:dyDescent="0.25">
      <c r="A889" s="2"/>
      <c r="B889" s="2"/>
      <c r="C889" s="34"/>
      <c r="D889" s="34"/>
      <c r="E889" s="34"/>
      <c r="F889" s="34"/>
      <c r="G889" s="103"/>
      <c r="H889" s="34"/>
      <c r="I889" s="34"/>
      <c r="J889" s="34"/>
      <c r="K889" s="34"/>
      <c r="L889" s="103"/>
      <c r="M889" s="2"/>
      <c r="N889" s="2"/>
      <c r="O889" s="105"/>
      <c r="P889" s="2"/>
      <c r="Q889" s="105"/>
      <c r="R889" s="2"/>
      <c r="S889" s="2"/>
      <c r="T889" s="2"/>
      <c r="U889" s="2"/>
      <c r="V889" s="2"/>
      <c r="W889" s="2"/>
      <c r="X889" s="2"/>
      <c r="Y889" s="2"/>
      <c r="Z889" s="2"/>
      <c r="AA889" s="2"/>
      <c r="AB889" s="2"/>
      <c r="AC889" s="2"/>
      <c r="AD889" s="2"/>
      <c r="AE889" s="2"/>
      <c r="AF889" s="2"/>
      <c r="AG889" s="2"/>
    </row>
    <row r="890" spans="1:33" ht="15.75" customHeight="1" x14ac:dyDescent="0.25">
      <c r="A890" s="2"/>
      <c r="B890" s="2"/>
      <c r="C890" s="34"/>
      <c r="D890" s="34"/>
      <c r="E890" s="34"/>
      <c r="F890" s="34"/>
      <c r="G890" s="103"/>
      <c r="H890" s="34"/>
      <c r="I890" s="34"/>
      <c r="J890" s="34"/>
      <c r="K890" s="34"/>
      <c r="L890" s="103"/>
      <c r="M890" s="2"/>
      <c r="N890" s="2"/>
      <c r="O890" s="105"/>
      <c r="P890" s="2"/>
      <c r="Q890" s="105"/>
      <c r="R890" s="2"/>
      <c r="S890" s="2"/>
      <c r="T890" s="2"/>
      <c r="U890" s="2"/>
      <c r="V890" s="2"/>
      <c r="W890" s="2"/>
      <c r="X890" s="2"/>
      <c r="Y890" s="2"/>
      <c r="Z890" s="2"/>
      <c r="AA890" s="2"/>
      <c r="AB890" s="2"/>
      <c r="AC890" s="2"/>
      <c r="AD890" s="2"/>
      <c r="AE890" s="2"/>
      <c r="AF890" s="2"/>
      <c r="AG890" s="2"/>
    </row>
    <row r="891" spans="1:33" ht="15.75" customHeight="1" x14ac:dyDescent="0.25">
      <c r="A891" s="2"/>
      <c r="B891" s="2"/>
      <c r="C891" s="34"/>
      <c r="D891" s="34"/>
      <c r="E891" s="34"/>
      <c r="F891" s="34"/>
      <c r="G891" s="103"/>
      <c r="H891" s="34"/>
      <c r="I891" s="34"/>
      <c r="J891" s="34"/>
      <c r="K891" s="34"/>
      <c r="L891" s="103"/>
      <c r="M891" s="2"/>
      <c r="N891" s="2"/>
      <c r="O891" s="105"/>
      <c r="P891" s="2"/>
      <c r="Q891" s="105"/>
      <c r="R891" s="2"/>
      <c r="S891" s="2"/>
      <c r="T891" s="2"/>
      <c r="U891" s="2"/>
      <c r="V891" s="2"/>
      <c r="W891" s="2"/>
      <c r="X891" s="2"/>
      <c r="Y891" s="2"/>
      <c r="Z891" s="2"/>
      <c r="AA891" s="2"/>
      <c r="AB891" s="2"/>
      <c r="AC891" s="2"/>
      <c r="AD891" s="2"/>
      <c r="AE891" s="2"/>
      <c r="AF891" s="2"/>
      <c r="AG891" s="2"/>
    </row>
    <row r="892" spans="1:33" ht="15.75" customHeight="1" x14ac:dyDescent="0.25">
      <c r="A892" s="2"/>
      <c r="B892" s="2"/>
      <c r="C892" s="34"/>
      <c r="D892" s="34"/>
      <c r="E892" s="34"/>
      <c r="F892" s="34"/>
      <c r="G892" s="103"/>
      <c r="H892" s="34"/>
      <c r="I892" s="34"/>
      <c r="J892" s="34"/>
      <c r="K892" s="34"/>
      <c r="L892" s="103"/>
      <c r="M892" s="2"/>
      <c r="N892" s="2"/>
      <c r="O892" s="105"/>
      <c r="P892" s="2"/>
      <c r="Q892" s="105"/>
      <c r="R892" s="2"/>
      <c r="S892" s="2"/>
      <c r="T892" s="2"/>
      <c r="U892" s="2"/>
      <c r="V892" s="2"/>
      <c r="W892" s="2"/>
      <c r="X892" s="2"/>
      <c r="Y892" s="2"/>
      <c r="Z892" s="2"/>
      <c r="AA892" s="2"/>
      <c r="AB892" s="2"/>
      <c r="AC892" s="2"/>
      <c r="AD892" s="2"/>
      <c r="AE892" s="2"/>
      <c r="AF892" s="2"/>
      <c r="AG892" s="2"/>
    </row>
    <row r="893" spans="1:33" ht="15.75" customHeight="1" x14ac:dyDescent="0.25">
      <c r="A893" s="2"/>
      <c r="B893" s="2"/>
      <c r="C893" s="34"/>
      <c r="D893" s="34"/>
      <c r="E893" s="34"/>
      <c r="F893" s="34"/>
      <c r="G893" s="103"/>
      <c r="H893" s="34"/>
      <c r="I893" s="34"/>
      <c r="J893" s="34"/>
      <c r="K893" s="34"/>
      <c r="L893" s="103"/>
      <c r="M893" s="2"/>
      <c r="N893" s="2"/>
      <c r="O893" s="105"/>
      <c r="P893" s="2"/>
      <c r="Q893" s="105"/>
      <c r="R893" s="2"/>
      <c r="S893" s="2"/>
      <c r="T893" s="2"/>
      <c r="U893" s="2"/>
      <c r="V893" s="2"/>
      <c r="W893" s="2"/>
      <c r="X893" s="2"/>
      <c r="Y893" s="2"/>
      <c r="Z893" s="2"/>
      <c r="AA893" s="2"/>
      <c r="AB893" s="2"/>
      <c r="AC893" s="2"/>
      <c r="AD893" s="2"/>
      <c r="AE893" s="2"/>
      <c r="AF893" s="2"/>
      <c r="AG893" s="2"/>
    </row>
    <row r="894" spans="1:33" ht="15.75" customHeight="1" x14ac:dyDescent="0.25">
      <c r="A894" s="2"/>
      <c r="B894" s="2"/>
      <c r="C894" s="34"/>
      <c r="D894" s="34"/>
      <c r="E894" s="34"/>
      <c r="F894" s="34"/>
      <c r="G894" s="103"/>
      <c r="H894" s="34"/>
      <c r="I894" s="34"/>
      <c r="J894" s="34"/>
      <c r="K894" s="34"/>
      <c r="L894" s="103"/>
      <c r="M894" s="2"/>
      <c r="N894" s="2"/>
      <c r="O894" s="105"/>
      <c r="P894" s="2"/>
      <c r="Q894" s="105"/>
      <c r="R894" s="2"/>
      <c r="S894" s="2"/>
      <c r="T894" s="2"/>
      <c r="U894" s="2"/>
      <c r="V894" s="2"/>
      <c r="W894" s="2"/>
      <c r="X894" s="2"/>
      <c r="Y894" s="2"/>
      <c r="Z894" s="2"/>
      <c r="AA894" s="2"/>
      <c r="AB894" s="2"/>
      <c r="AC894" s="2"/>
      <c r="AD894" s="2"/>
      <c r="AE894" s="2"/>
      <c r="AF894" s="2"/>
      <c r="AG894" s="2"/>
    </row>
    <row r="895" spans="1:33" ht="15.75" customHeight="1" x14ac:dyDescent="0.25">
      <c r="A895" s="2"/>
      <c r="B895" s="2"/>
      <c r="C895" s="34"/>
      <c r="D895" s="34"/>
      <c r="E895" s="34"/>
      <c r="F895" s="34"/>
      <c r="G895" s="103"/>
      <c r="H895" s="34"/>
      <c r="I895" s="34"/>
      <c r="J895" s="34"/>
      <c r="K895" s="34"/>
      <c r="L895" s="103"/>
      <c r="M895" s="2"/>
      <c r="N895" s="2"/>
      <c r="O895" s="105"/>
      <c r="P895" s="2"/>
      <c r="Q895" s="105"/>
      <c r="R895" s="2"/>
      <c r="S895" s="2"/>
      <c r="T895" s="2"/>
      <c r="U895" s="2"/>
      <c r="V895" s="2"/>
      <c r="W895" s="2"/>
      <c r="X895" s="2"/>
      <c r="Y895" s="2"/>
      <c r="Z895" s="2"/>
      <c r="AA895" s="2"/>
      <c r="AB895" s="2"/>
      <c r="AC895" s="2"/>
      <c r="AD895" s="2"/>
      <c r="AE895" s="2"/>
      <c r="AF895" s="2"/>
      <c r="AG895" s="2"/>
    </row>
    <row r="896" spans="1:33" ht="15.75" customHeight="1" x14ac:dyDescent="0.25">
      <c r="A896" s="2"/>
      <c r="B896" s="2"/>
      <c r="C896" s="34"/>
      <c r="D896" s="34"/>
      <c r="E896" s="34"/>
      <c r="F896" s="34"/>
      <c r="G896" s="103"/>
      <c r="H896" s="34"/>
      <c r="I896" s="34"/>
      <c r="J896" s="34"/>
      <c r="K896" s="34"/>
      <c r="L896" s="103"/>
      <c r="M896" s="2"/>
      <c r="N896" s="2"/>
      <c r="O896" s="105"/>
      <c r="P896" s="2"/>
      <c r="Q896" s="105"/>
      <c r="R896" s="2"/>
      <c r="S896" s="2"/>
      <c r="T896" s="2"/>
      <c r="U896" s="2"/>
      <c r="V896" s="2"/>
      <c r="W896" s="2"/>
      <c r="X896" s="2"/>
      <c r="Y896" s="2"/>
      <c r="Z896" s="2"/>
      <c r="AA896" s="2"/>
      <c r="AB896" s="2"/>
      <c r="AC896" s="2"/>
      <c r="AD896" s="2"/>
      <c r="AE896" s="2"/>
      <c r="AF896" s="2"/>
      <c r="AG896" s="2"/>
    </row>
    <row r="897" spans="1:33" ht="15.75" customHeight="1" x14ac:dyDescent="0.25">
      <c r="A897" s="2"/>
      <c r="B897" s="2"/>
      <c r="C897" s="34"/>
      <c r="D897" s="34"/>
      <c r="E897" s="34"/>
      <c r="F897" s="34"/>
      <c r="G897" s="103"/>
      <c r="H897" s="34"/>
      <c r="I897" s="34"/>
      <c r="J897" s="34"/>
      <c r="K897" s="34"/>
      <c r="L897" s="103"/>
      <c r="M897" s="2"/>
      <c r="N897" s="2"/>
      <c r="O897" s="105"/>
      <c r="P897" s="2"/>
      <c r="Q897" s="105"/>
      <c r="R897" s="2"/>
      <c r="S897" s="2"/>
      <c r="T897" s="2"/>
      <c r="U897" s="2"/>
      <c r="V897" s="2"/>
      <c r="W897" s="2"/>
      <c r="X897" s="2"/>
      <c r="Y897" s="2"/>
      <c r="Z897" s="2"/>
      <c r="AA897" s="2"/>
      <c r="AB897" s="2"/>
      <c r="AC897" s="2"/>
      <c r="AD897" s="2"/>
      <c r="AE897" s="2"/>
      <c r="AF897" s="2"/>
      <c r="AG897" s="2"/>
    </row>
    <row r="898" spans="1:33" ht="15.75" customHeight="1" x14ac:dyDescent="0.25">
      <c r="A898" s="2"/>
      <c r="B898" s="2"/>
      <c r="C898" s="34"/>
      <c r="D898" s="34"/>
      <c r="E898" s="34"/>
      <c r="F898" s="34"/>
      <c r="G898" s="103"/>
      <c r="H898" s="34"/>
      <c r="I898" s="34"/>
      <c r="J898" s="34"/>
      <c r="K898" s="34"/>
      <c r="L898" s="103"/>
      <c r="M898" s="2"/>
      <c r="N898" s="2"/>
      <c r="O898" s="105"/>
      <c r="P898" s="2"/>
      <c r="Q898" s="105"/>
      <c r="R898" s="2"/>
      <c r="S898" s="2"/>
      <c r="T898" s="2"/>
      <c r="U898" s="2"/>
      <c r="V898" s="2"/>
      <c r="W898" s="2"/>
      <c r="X898" s="2"/>
      <c r="Y898" s="2"/>
      <c r="Z898" s="2"/>
      <c r="AA898" s="2"/>
      <c r="AB898" s="2"/>
      <c r="AC898" s="2"/>
      <c r="AD898" s="2"/>
      <c r="AE898" s="2"/>
      <c r="AF898" s="2"/>
      <c r="AG898" s="2"/>
    </row>
    <row r="899" spans="1:33" ht="15.75" customHeight="1" x14ac:dyDescent="0.25">
      <c r="A899" s="2"/>
      <c r="B899" s="2"/>
      <c r="C899" s="34"/>
      <c r="D899" s="34"/>
      <c r="E899" s="34"/>
      <c r="F899" s="34"/>
      <c r="G899" s="103"/>
      <c r="H899" s="34"/>
      <c r="I899" s="34"/>
      <c r="J899" s="34"/>
      <c r="K899" s="34"/>
      <c r="L899" s="103"/>
      <c r="M899" s="2"/>
      <c r="N899" s="2"/>
      <c r="O899" s="105"/>
      <c r="P899" s="2"/>
      <c r="Q899" s="105"/>
      <c r="R899" s="2"/>
      <c r="S899" s="2"/>
      <c r="T899" s="2"/>
      <c r="U899" s="2"/>
      <c r="V899" s="2"/>
      <c r="W899" s="2"/>
      <c r="X899" s="2"/>
      <c r="Y899" s="2"/>
      <c r="Z899" s="2"/>
      <c r="AA899" s="2"/>
      <c r="AB899" s="2"/>
      <c r="AC899" s="2"/>
      <c r="AD899" s="2"/>
      <c r="AE899" s="2"/>
      <c r="AF899" s="2"/>
      <c r="AG899" s="2"/>
    </row>
    <row r="900" spans="1:33" ht="15.75" customHeight="1" x14ac:dyDescent="0.25">
      <c r="A900" s="2"/>
      <c r="B900" s="2"/>
      <c r="C900" s="34"/>
      <c r="D900" s="34"/>
      <c r="E900" s="34"/>
      <c r="F900" s="34"/>
      <c r="G900" s="103"/>
      <c r="H900" s="34"/>
      <c r="I900" s="34"/>
      <c r="J900" s="34"/>
      <c r="K900" s="34"/>
      <c r="L900" s="103"/>
      <c r="M900" s="2"/>
      <c r="N900" s="2"/>
      <c r="O900" s="105"/>
      <c r="P900" s="2"/>
      <c r="Q900" s="105"/>
      <c r="R900" s="2"/>
      <c r="S900" s="2"/>
      <c r="T900" s="2"/>
      <c r="U900" s="2"/>
      <c r="V900" s="2"/>
      <c r="W900" s="2"/>
      <c r="X900" s="2"/>
      <c r="Y900" s="2"/>
      <c r="Z900" s="2"/>
      <c r="AA900" s="2"/>
      <c r="AB900" s="2"/>
      <c r="AC900" s="2"/>
      <c r="AD900" s="2"/>
      <c r="AE900" s="2"/>
      <c r="AF900" s="2"/>
      <c r="AG900" s="2"/>
    </row>
    <row r="901" spans="1:33" ht="15.75" customHeight="1" x14ac:dyDescent="0.25">
      <c r="A901" s="2"/>
      <c r="B901" s="2"/>
      <c r="C901" s="34"/>
      <c r="D901" s="34"/>
      <c r="E901" s="34"/>
      <c r="F901" s="34"/>
      <c r="G901" s="103"/>
      <c r="H901" s="34"/>
      <c r="I901" s="34"/>
      <c r="J901" s="34"/>
      <c r="K901" s="34"/>
      <c r="L901" s="103"/>
      <c r="M901" s="2"/>
      <c r="N901" s="2"/>
      <c r="O901" s="105"/>
      <c r="P901" s="2"/>
      <c r="Q901" s="105"/>
      <c r="R901" s="2"/>
      <c r="S901" s="2"/>
      <c r="T901" s="2"/>
      <c r="U901" s="2"/>
      <c r="V901" s="2"/>
      <c r="W901" s="2"/>
      <c r="X901" s="2"/>
      <c r="Y901" s="2"/>
      <c r="Z901" s="2"/>
      <c r="AA901" s="2"/>
      <c r="AB901" s="2"/>
      <c r="AC901" s="2"/>
      <c r="AD901" s="2"/>
      <c r="AE901" s="2"/>
      <c r="AF901" s="2"/>
      <c r="AG901" s="2"/>
    </row>
    <row r="902" spans="1:33" ht="15.75" customHeight="1" x14ac:dyDescent="0.25">
      <c r="A902" s="2"/>
      <c r="B902" s="2"/>
      <c r="C902" s="34"/>
      <c r="D902" s="34"/>
      <c r="E902" s="34"/>
      <c r="F902" s="34"/>
      <c r="G902" s="103"/>
      <c r="H902" s="34"/>
      <c r="I902" s="34"/>
      <c r="J902" s="34"/>
      <c r="K902" s="34"/>
      <c r="L902" s="103"/>
      <c r="M902" s="2"/>
      <c r="N902" s="2"/>
      <c r="O902" s="105"/>
      <c r="P902" s="2"/>
      <c r="Q902" s="105"/>
      <c r="R902" s="2"/>
      <c r="S902" s="2"/>
      <c r="T902" s="2"/>
      <c r="U902" s="2"/>
      <c r="V902" s="2"/>
      <c r="W902" s="2"/>
      <c r="X902" s="2"/>
      <c r="Y902" s="2"/>
      <c r="Z902" s="2"/>
      <c r="AA902" s="2"/>
      <c r="AB902" s="2"/>
      <c r="AC902" s="2"/>
      <c r="AD902" s="2"/>
      <c r="AE902" s="2"/>
      <c r="AF902" s="2"/>
      <c r="AG902" s="2"/>
    </row>
    <row r="903" spans="1:33" ht="15.75" customHeight="1" x14ac:dyDescent="0.25">
      <c r="A903" s="2"/>
      <c r="B903" s="2"/>
      <c r="C903" s="34"/>
      <c r="D903" s="34"/>
      <c r="E903" s="34"/>
      <c r="F903" s="34"/>
      <c r="G903" s="103"/>
      <c r="H903" s="34"/>
      <c r="I903" s="34"/>
      <c r="J903" s="34"/>
      <c r="K903" s="34"/>
      <c r="L903" s="103"/>
      <c r="M903" s="2"/>
      <c r="N903" s="2"/>
      <c r="O903" s="105"/>
      <c r="P903" s="2"/>
      <c r="Q903" s="105"/>
      <c r="R903" s="2"/>
      <c r="S903" s="2"/>
      <c r="T903" s="2"/>
      <c r="U903" s="2"/>
      <c r="V903" s="2"/>
      <c r="W903" s="2"/>
      <c r="X903" s="2"/>
      <c r="Y903" s="2"/>
      <c r="Z903" s="2"/>
      <c r="AA903" s="2"/>
      <c r="AB903" s="2"/>
      <c r="AC903" s="2"/>
      <c r="AD903" s="2"/>
      <c r="AE903" s="2"/>
      <c r="AF903" s="2"/>
      <c r="AG903" s="2"/>
    </row>
    <row r="904" spans="1:33" ht="15.75" customHeight="1" x14ac:dyDescent="0.25">
      <c r="A904" s="2"/>
      <c r="B904" s="2"/>
      <c r="C904" s="34"/>
      <c r="D904" s="34"/>
      <c r="E904" s="34"/>
      <c r="F904" s="34"/>
      <c r="G904" s="103"/>
      <c r="H904" s="34"/>
      <c r="I904" s="34"/>
      <c r="J904" s="34"/>
      <c r="K904" s="34"/>
      <c r="L904" s="103"/>
      <c r="M904" s="2"/>
      <c r="N904" s="2"/>
      <c r="O904" s="105"/>
      <c r="P904" s="2"/>
      <c r="Q904" s="105"/>
      <c r="R904" s="2"/>
      <c r="S904" s="2"/>
      <c r="T904" s="2"/>
      <c r="U904" s="2"/>
      <c r="V904" s="2"/>
      <c r="W904" s="2"/>
      <c r="X904" s="2"/>
      <c r="Y904" s="2"/>
      <c r="Z904" s="2"/>
      <c r="AA904" s="2"/>
      <c r="AB904" s="2"/>
      <c r="AC904" s="2"/>
      <c r="AD904" s="2"/>
      <c r="AE904" s="2"/>
      <c r="AF904" s="2"/>
      <c r="AG904" s="2"/>
    </row>
    <row r="905" spans="1:33" ht="15.75" customHeight="1" x14ac:dyDescent="0.25">
      <c r="A905" s="2"/>
      <c r="B905" s="2"/>
      <c r="C905" s="34"/>
      <c r="D905" s="34"/>
      <c r="E905" s="34"/>
      <c r="F905" s="34"/>
      <c r="G905" s="103"/>
      <c r="H905" s="34"/>
      <c r="I905" s="34"/>
      <c r="J905" s="34"/>
      <c r="K905" s="34"/>
      <c r="L905" s="103"/>
      <c r="M905" s="2"/>
      <c r="N905" s="2"/>
      <c r="O905" s="105"/>
      <c r="P905" s="2"/>
      <c r="Q905" s="105"/>
      <c r="R905" s="2"/>
      <c r="S905" s="2"/>
      <c r="T905" s="2"/>
      <c r="U905" s="2"/>
      <c r="V905" s="2"/>
      <c r="W905" s="2"/>
      <c r="X905" s="2"/>
      <c r="Y905" s="2"/>
      <c r="Z905" s="2"/>
      <c r="AA905" s="2"/>
      <c r="AB905" s="2"/>
      <c r="AC905" s="2"/>
      <c r="AD905" s="2"/>
      <c r="AE905" s="2"/>
      <c r="AF905" s="2"/>
      <c r="AG905" s="2"/>
    </row>
    <row r="906" spans="1:33" ht="15.75" customHeight="1" x14ac:dyDescent="0.25">
      <c r="A906" s="2"/>
      <c r="B906" s="2"/>
      <c r="C906" s="34"/>
      <c r="D906" s="34"/>
      <c r="E906" s="34"/>
      <c r="F906" s="34"/>
      <c r="G906" s="103"/>
      <c r="H906" s="34"/>
      <c r="I906" s="34"/>
      <c r="J906" s="34"/>
      <c r="K906" s="34"/>
      <c r="L906" s="103"/>
      <c r="M906" s="2"/>
      <c r="N906" s="2"/>
      <c r="O906" s="105"/>
      <c r="P906" s="2"/>
      <c r="Q906" s="105"/>
      <c r="R906" s="2"/>
      <c r="S906" s="2"/>
      <c r="T906" s="2"/>
      <c r="U906" s="2"/>
      <c r="V906" s="2"/>
      <c r="W906" s="2"/>
      <c r="X906" s="2"/>
      <c r="Y906" s="2"/>
      <c r="Z906" s="2"/>
      <c r="AA906" s="2"/>
      <c r="AB906" s="2"/>
      <c r="AC906" s="2"/>
      <c r="AD906" s="2"/>
      <c r="AE906" s="2"/>
      <c r="AF906" s="2"/>
      <c r="AG906" s="2"/>
    </row>
    <row r="907" spans="1:33" ht="15.75" customHeight="1" x14ac:dyDescent="0.25">
      <c r="A907" s="2"/>
      <c r="B907" s="2"/>
      <c r="C907" s="34"/>
      <c r="D907" s="34"/>
      <c r="E907" s="34"/>
      <c r="F907" s="34"/>
      <c r="G907" s="103"/>
      <c r="H907" s="34"/>
      <c r="I907" s="34"/>
      <c r="J907" s="34"/>
      <c r="K907" s="34"/>
      <c r="L907" s="103"/>
      <c r="M907" s="2"/>
      <c r="N907" s="2"/>
      <c r="O907" s="105"/>
      <c r="P907" s="2"/>
      <c r="Q907" s="105"/>
      <c r="R907" s="2"/>
      <c r="S907" s="2"/>
      <c r="T907" s="2"/>
      <c r="U907" s="2"/>
      <c r="V907" s="2"/>
      <c r="W907" s="2"/>
      <c r="X907" s="2"/>
      <c r="Y907" s="2"/>
      <c r="Z907" s="2"/>
      <c r="AA907" s="2"/>
      <c r="AB907" s="2"/>
      <c r="AC907" s="2"/>
      <c r="AD907" s="2"/>
      <c r="AE907" s="2"/>
      <c r="AF907" s="2"/>
      <c r="AG907" s="2"/>
    </row>
    <row r="908" spans="1:33" ht="15.75" customHeight="1" x14ac:dyDescent="0.25">
      <c r="A908" s="2"/>
      <c r="B908" s="2"/>
      <c r="C908" s="34"/>
      <c r="D908" s="34"/>
      <c r="E908" s="34"/>
      <c r="F908" s="34"/>
      <c r="G908" s="103"/>
      <c r="H908" s="34"/>
      <c r="I908" s="34"/>
      <c r="J908" s="34"/>
      <c r="K908" s="34"/>
      <c r="L908" s="103"/>
      <c r="M908" s="2"/>
      <c r="N908" s="2"/>
      <c r="O908" s="105"/>
      <c r="P908" s="2"/>
      <c r="Q908" s="105"/>
      <c r="R908" s="2"/>
      <c r="S908" s="2"/>
      <c r="T908" s="2"/>
      <c r="U908" s="2"/>
      <c r="V908" s="2"/>
      <c r="W908" s="2"/>
      <c r="X908" s="2"/>
      <c r="Y908" s="2"/>
      <c r="Z908" s="2"/>
      <c r="AA908" s="2"/>
      <c r="AB908" s="2"/>
      <c r="AC908" s="2"/>
      <c r="AD908" s="2"/>
      <c r="AE908" s="2"/>
      <c r="AF908" s="2"/>
      <c r="AG908" s="2"/>
    </row>
    <row r="909" spans="1:33" ht="15.75" customHeight="1" x14ac:dyDescent="0.25">
      <c r="A909" s="2"/>
      <c r="B909" s="2"/>
      <c r="C909" s="34"/>
      <c r="D909" s="34"/>
      <c r="E909" s="34"/>
      <c r="F909" s="34"/>
      <c r="G909" s="103"/>
      <c r="H909" s="34"/>
      <c r="I909" s="34"/>
      <c r="J909" s="34"/>
      <c r="K909" s="34"/>
      <c r="L909" s="103"/>
      <c r="M909" s="2"/>
      <c r="N909" s="2"/>
      <c r="O909" s="105"/>
      <c r="P909" s="2"/>
      <c r="Q909" s="105"/>
      <c r="R909" s="2"/>
      <c r="S909" s="2"/>
      <c r="T909" s="2"/>
      <c r="U909" s="2"/>
      <c r="V909" s="2"/>
      <c r="W909" s="2"/>
      <c r="X909" s="2"/>
      <c r="Y909" s="2"/>
      <c r="Z909" s="2"/>
      <c r="AA909" s="2"/>
      <c r="AB909" s="2"/>
      <c r="AC909" s="2"/>
      <c r="AD909" s="2"/>
      <c r="AE909" s="2"/>
      <c r="AF909" s="2"/>
      <c r="AG909" s="2"/>
    </row>
    <row r="910" spans="1:33" ht="15.75" customHeight="1" x14ac:dyDescent="0.25">
      <c r="A910" s="2"/>
      <c r="B910" s="2"/>
      <c r="C910" s="34"/>
      <c r="D910" s="34"/>
      <c r="E910" s="34"/>
      <c r="F910" s="34"/>
      <c r="G910" s="103"/>
      <c r="H910" s="34"/>
      <c r="I910" s="34"/>
      <c r="J910" s="34"/>
      <c r="K910" s="34"/>
      <c r="L910" s="103"/>
      <c r="M910" s="2"/>
      <c r="N910" s="2"/>
      <c r="O910" s="105"/>
      <c r="P910" s="2"/>
      <c r="Q910" s="105"/>
      <c r="R910" s="2"/>
      <c r="S910" s="2"/>
      <c r="T910" s="2"/>
      <c r="U910" s="2"/>
      <c r="V910" s="2"/>
      <c r="W910" s="2"/>
      <c r="X910" s="2"/>
      <c r="Y910" s="2"/>
      <c r="Z910" s="2"/>
      <c r="AA910" s="2"/>
      <c r="AB910" s="2"/>
      <c r="AC910" s="2"/>
      <c r="AD910" s="2"/>
      <c r="AE910" s="2"/>
      <c r="AF910" s="2"/>
      <c r="AG910" s="2"/>
    </row>
    <row r="911" spans="1:33" ht="15.75" customHeight="1" x14ac:dyDescent="0.25">
      <c r="A911" s="2"/>
      <c r="B911" s="2"/>
      <c r="C911" s="34"/>
      <c r="D911" s="34"/>
      <c r="E911" s="34"/>
      <c r="F911" s="34"/>
      <c r="G911" s="103"/>
      <c r="H911" s="34"/>
      <c r="I911" s="34"/>
      <c r="J911" s="34"/>
      <c r="K911" s="34"/>
      <c r="L911" s="103"/>
      <c r="M911" s="2"/>
      <c r="N911" s="2"/>
      <c r="O911" s="105"/>
      <c r="P911" s="2"/>
      <c r="Q911" s="105"/>
      <c r="R911" s="2"/>
      <c r="S911" s="2"/>
      <c r="T911" s="2"/>
      <c r="U911" s="2"/>
      <c r="V911" s="2"/>
      <c r="W911" s="2"/>
      <c r="X911" s="2"/>
      <c r="Y911" s="2"/>
      <c r="Z911" s="2"/>
      <c r="AA911" s="2"/>
      <c r="AB911" s="2"/>
      <c r="AC911" s="2"/>
      <c r="AD911" s="2"/>
      <c r="AE911" s="2"/>
      <c r="AF911" s="2"/>
      <c r="AG911" s="2"/>
    </row>
    <row r="912" spans="1:33" ht="15.75" customHeight="1" x14ac:dyDescent="0.25">
      <c r="A912" s="2"/>
      <c r="B912" s="2"/>
      <c r="C912" s="34"/>
      <c r="D912" s="34"/>
      <c r="E912" s="34"/>
      <c r="F912" s="34"/>
      <c r="G912" s="103"/>
      <c r="H912" s="34"/>
      <c r="I912" s="34"/>
      <c r="J912" s="34"/>
      <c r="K912" s="34"/>
      <c r="L912" s="103"/>
      <c r="M912" s="2"/>
      <c r="N912" s="2"/>
      <c r="O912" s="105"/>
      <c r="P912" s="2"/>
      <c r="Q912" s="105"/>
      <c r="R912" s="2"/>
      <c r="S912" s="2"/>
      <c r="T912" s="2"/>
      <c r="U912" s="2"/>
      <c r="V912" s="2"/>
      <c r="W912" s="2"/>
      <c r="X912" s="2"/>
      <c r="Y912" s="2"/>
      <c r="Z912" s="2"/>
      <c r="AA912" s="2"/>
      <c r="AB912" s="2"/>
      <c r="AC912" s="2"/>
      <c r="AD912" s="2"/>
      <c r="AE912" s="2"/>
      <c r="AF912" s="2"/>
      <c r="AG912" s="2"/>
    </row>
    <row r="913" spans="1:33" ht="15.75" customHeight="1" x14ac:dyDescent="0.25">
      <c r="A913" s="2"/>
      <c r="B913" s="2"/>
      <c r="C913" s="34"/>
      <c r="D913" s="34"/>
      <c r="E913" s="34"/>
      <c r="F913" s="34"/>
      <c r="G913" s="103"/>
      <c r="H913" s="34"/>
      <c r="I913" s="34"/>
      <c r="J913" s="34"/>
      <c r="K913" s="34"/>
      <c r="L913" s="103"/>
      <c r="M913" s="2"/>
      <c r="N913" s="2"/>
      <c r="O913" s="105"/>
      <c r="P913" s="2"/>
      <c r="Q913" s="105"/>
      <c r="R913" s="2"/>
      <c r="S913" s="2"/>
      <c r="T913" s="2"/>
      <c r="U913" s="2"/>
      <c r="V913" s="2"/>
      <c r="W913" s="2"/>
      <c r="X913" s="2"/>
      <c r="Y913" s="2"/>
      <c r="Z913" s="2"/>
      <c r="AA913" s="2"/>
      <c r="AB913" s="2"/>
      <c r="AC913" s="2"/>
      <c r="AD913" s="2"/>
      <c r="AE913" s="2"/>
      <c r="AF913" s="2"/>
      <c r="AG913" s="2"/>
    </row>
    <row r="914" spans="1:33" ht="15.75" customHeight="1" x14ac:dyDescent="0.25">
      <c r="A914" s="2"/>
      <c r="B914" s="2"/>
      <c r="C914" s="34"/>
      <c r="D914" s="34"/>
      <c r="E914" s="34"/>
      <c r="F914" s="34"/>
      <c r="G914" s="103"/>
      <c r="H914" s="34"/>
      <c r="I914" s="34"/>
      <c r="J914" s="34"/>
      <c r="K914" s="34"/>
      <c r="L914" s="103"/>
      <c r="M914" s="2"/>
      <c r="N914" s="2"/>
      <c r="O914" s="105"/>
      <c r="P914" s="2"/>
      <c r="Q914" s="105"/>
      <c r="R914" s="2"/>
      <c r="S914" s="2"/>
      <c r="T914" s="2"/>
      <c r="U914" s="2"/>
      <c r="V914" s="2"/>
      <c r="W914" s="2"/>
      <c r="X914" s="2"/>
      <c r="Y914" s="2"/>
      <c r="Z914" s="2"/>
      <c r="AA914" s="2"/>
      <c r="AB914" s="2"/>
      <c r="AC914" s="2"/>
      <c r="AD914" s="2"/>
      <c r="AE914" s="2"/>
      <c r="AF914" s="2"/>
      <c r="AG914" s="2"/>
    </row>
    <row r="915" spans="1:33" ht="15.75" customHeight="1" x14ac:dyDescent="0.25">
      <c r="A915" s="2"/>
      <c r="B915" s="2"/>
      <c r="C915" s="34"/>
      <c r="D915" s="34"/>
      <c r="E915" s="34"/>
      <c r="F915" s="34"/>
      <c r="G915" s="103"/>
      <c r="H915" s="34"/>
      <c r="I915" s="34"/>
      <c r="J915" s="34"/>
      <c r="K915" s="34"/>
      <c r="L915" s="103"/>
      <c r="M915" s="2"/>
      <c r="N915" s="2"/>
      <c r="O915" s="105"/>
      <c r="P915" s="2"/>
      <c r="Q915" s="105"/>
      <c r="R915" s="2"/>
      <c r="S915" s="2"/>
      <c r="T915" s="2"/>
      <c r="U915" s="2"/>
      <c r="V915" s="2"/>
      <c r="W915" s="2"/>
      <c r="X915" s="2"/>
      <c r="Y915" s="2"/>
      <c r="Z915" s="2"/>
      <c r="AA915" s="2"/>
      <c r="AB915" s="2"/>
      <c r="AC915" s="2"/>
      <c r="AD915" s="2"/>
      <c r="AE915" s="2"/>
      <c r="AF915" s="2"/>
      <c r="AG915" s="2"/>
    </row>
    <row r="916" spans="1:33" ht="15.75" customHeight="1" x14ac:dyDescent="0.25">
      <c r="A916" s="2"/>
      <c r="B916" s="2"/>
      <c r="C916" s="34"/>
      <c r="D916" s="34"/>
      <c r="E916" s="34"/>
      <c r="F916" s="34"/>
      <c r="G916" s="103"/>
      <c r="H916" s="34"/>
      <c r="I916" s="34"/>
      <c r="J916" s="34"/>
      <c r="K916" s="34"/>
      <c r="L916" s="103"/>
      <c r="M916" s="2"/>
      <c r="N916" s="2"/>
      <c r="O916" s="105"/>
      <c r="P916" s="2"/>
      <c r="Q916" s="105"/>
      <c r="R916" s="2"/>
      <c r="S916" s="2"/>
      <c r="T916" s="2"/>
      <c r="U916" s="2"/>
      <c r="V916" s="2"/>
      <c r="W916" s="2"/>
      <c r="X916" s="2"/>
      <c r="Y916" s="2"/>
      <c r="Z916" s="2"/>
      <c r="AA916" s="2"/>
      <c r="AB916" s="2"/>
      <c r="AC916" s="2"/>
      <c r="AD916" s="2"/>
      <c r="AE916" s="2"/>
      <c r="AF916" s="2"/>
      <c r="AG916" s="2"/>
    </row>
    <row r="917" spans="1:33" ht="15.75" customHeight="1" x14ac:dyDescent="0.25">
      <c r="A917" s="2"/>
      <c r="B917" s="2"/>
      <c r="C917" s="34"/>
      <c r="D917" s="34"/>
      <c r="E917" s="34"/>
      <c r="F917" s="34"/>
      <c r="G917" s="103"/>
      <c r="H917" s="34"/>
      <c r="I917" s="34"/>
      <c r="J917" s="34"/>
      <c r="K917" s="34"/>
      <c r="L917" s="103"/>
      <c r="M917" s="2"/>
      <c r="N917" s="2"/>
      <c r="O917" s="105"/>
      <c r="P917" s="2"/>
      <c r="Q917" s="105"/>
      <c r="R917" s="2"/>
      <c r="S917" s="2"/>
      <c r="T917" s="2"/>
      <c r="U917" s="2"/>
      <c r="V917" s="2"/>
      <c r="W917" s="2"/>
      <c r="X917" s="2"/>
      <c r="Y917" s="2"/>
      <c r="Z917" s="2"/>
      <c r="AA917" s="2"/>
      <c r="AB917" s="2"/>
      <c r="AC917" s="2"/>
      <c r="AD917" s="2"/>
      <c r="AE917" s="2"/>
      <c r="AF917" s="2"/>
      <c r="AG917" s="2"/>
    </row>
    <row r="918" spans="1:33" ht="15.75" customHeight="1" x14ac:dyDescent="0.25">
      <c r="A918" s="2"/>
      <c r="B918" s="2"/>
      <c r="C918" s="34"/>
      <c r="D918" s="34"/>
      <c r="E918" s="34"/>
      <c r="F918" s="34"/>
      <c r="G918" s="103"/>
      <c r="H918" s="34"/>
      <c r="I918" s="34"/>
      <c r="J918" s="34"/>
      <c r="K918" s="34"/>
      <c r="L918" s="103"/>
      <c r="M918" s="2"/>
      <c r="N918" s="2"/>
      <c r="O918" s="105"/>
      <c r="P918" s="2"/>
      <c r="Q918" s="105"/>
      <c r="R918" s="2"/>
      <c r="S918" s="2"/>
      <c r="T918" s="2"/>
      <c r="U918" s="2"/>
      <c r="V918" s="2"/>
      <c r="W918" s="2"/>
      <c r="X918" s="2"/>
      <c r="Y918" s="2"/>
      <c r="Z918" s="2"/>
      <c r="AA918" s="2"/>
      <c r="AB918" s="2"/>
      <c r="AC918" s="2"/>
      <c r="AD918" s="2"/>
      <c r="AE918" s="2"/>
      <c r="AF918" s="2"/>
      <c r="AG918" s="2"/>
    </row>
    <row r="919" spans="1:33" ht="15.75" customHeight="1" x14ac:dyDescent="0.25">
      <c r="A919" s="2"/>
      <c r="B919" s="2"/>
      <c r="C919" s="34"/>
      <c r="D919" s="34"/>
      <c r="E919" s="34"/>
      <c r="F919" s="34"/>
      <c r="G919" s="103"/>
      <c r="H919" s="34"/>
      <c r="I919" s="34"/>
      <c r="J919" s="34"/>
      <c r="K919" s="34"/>
      <c r="L919" s="103"/>
      <c r="M919" s="2"/>
      <c r="N919" s="2"/>
      <c r="O919" s="105"/>
      <c r="P919" s="2"/>
      <c r="Q919" s="105"/>
      <c r="R919" s="2"/>
      <c r="S919" s="2"/>
      <c r="T919" s="2"/>
      <c r="U919" s="2"/>
      <c r="V919" s="2"/>
      <c r="W919" s="2"/>
      <c r="X919" s="2"/>
      <c r="Y919" s="2"/>
      <c r="Z919" s="2"/>
      <c r="AA919" s="2"/>
      <c r="AB919" s="2"/>
      <c r="AC919" s="2"/>
      <c r="AD919" s="2"/>
      <c r="AE919" s="2"/>
      <c r="AF919" s="2"/>
      <c r="AG919" s="2"/>
    </row>
    <row r="920" spans="1:33" ht="15.75" customHeight="1" x14ac:dyDescent="0.25">
      <c r="A920" s="2"/>
      <c r="B920" s="2"/>
      <c r="C920" s="34"/>
      <c r="D920" s="34"/>
      <c r="E920" s="34"/>
      <c r="F920" s="34"/>
      <c r="G920" s="103"/>
      <c r="H920" s="34"/>
      <c r="I920" s="34"/>
      <c r="J920" s="34"/>
      <c r="K920" s="34"/>
      <c r="L920" s="103"/>
      <c r="M920" s="2"/>
      <c r="N920" s="2"/>
      <c r="O920" s="105"/>
      <c r="P920" s="2"/>
      <c r="Q920" s="105"/>
      <c r="R920" s="2"/>
      <c r="S920" s="2"/>
      <c r="T920" s="2"/>
      <c r="U920" s="2"/>
      <c r="V920" s="2"/>
      <c r="W920" s="2"/>
      <c r="X920" s="2"/>
      <c r="Y920" s="2"/>
      <c r="Z920" s="2"/>
      <c r="AA920" s="2"/>
      <c r="AB920" s="2"/>
      <c r="AC920" s="2"/>
      <c r="AD920" s="2"/>
      <c r="AE920" s="2"/>
      <c r="AF920" s="2"/>
      <c r="AG920" s="2"/>
    </row>
    <row r="921" spans="1:33" ht="15.75" customHeight="1" x14ac:dyDescent="0.25">
      <c r="A921" s="2"/>
      <c r="B921" s="2"/>
      <c r="C921" s="34"/>
      <c r="D921" s="34"/>
      <c r="E921" s="34"/>
      <c r="F921" s="34"/>
      <c r="G921" s="103"/>
      <c r="H921" s="34"/>
      <c r="I921" s="34"/>
      <c r="J921" s="34"/>
      <c r="K921" s="34"/>
      <c r="L921" s="103"/>
      <c r="M921" s="2"/>
      <c r="N921" s="2"/>
      <c r="O921" s="105"/>
      <c r="P921" s="2"/>
      <c r="Q921" s="105"/>
      <c r="R921" s="2"/>
      <c r="S921" s="2"/>
      <c r="T921" s="2"/>
      <c r="U921" s="2"/>
      <c r="V921" s="2"/>
      <c r="W921" s="2"/>
      <c r="X921" s="2"/>
      <c r="Y921" s="2"/>
      <c r="Z921" s="2"/>
      <c r="AA921" s="2"/>
      <c r="AB921" s="2"/>
      <c r="AC921" s="2"/>
      <c r="AD921" s="2"/>
      <c r="AE921" s="2"/>
      <c r="AF921" s="2"/>
      <c r="AG921" s="2"/>
    </row>
    <row r="922" spans="1:33" ht="15.75" customHeight="1" x14ac:dyDescent="0.25">
      <c r="A922" s="2"/>
      <c r="B922" s="2"/>
      <c r="C922" s="34"/>
      <c r="D922" s="34"/>
      <c r="E922" s="34"/>
      <c r="F922" s="34"/>
      <c r="G922" s="103"/>
      <c r="H922" s="34"/>
      <c r="I922" s="34"/>
      <c r="J922" s="34"/>
      <c r="K922" s="34"/>
      <c r="L922" s="103"/>
      <c r="M922" s="2"/>
      <c r="N922" s="2"/>
      <c r="O922" s="105"/>
      <c r="P922" s="2"/>
      <c r="Q922" s="105"/>
      <c r="R922" s="2"/>
      <c r="S922" s="2"/>
      <c r="T922" s="2"/>
      <c r="U922" s="2"/>
      <c r="V922" s="2"/>
      <c r="W922" s="2"/>
      <c r="X922" s="2"/>
      <c r="Y922" s="2"/>
      <c r="Z922" s="2"/>
      <c r="AA922" s="2"/>
      <c r="AB922" s="2"/>
      <c r="AC922" s="2"/>
      <c r="AD922" s="2"/>
      <c r="AE922" s="2"/>
      <c r="AF922" s="2"/>
      <c r="AG922" s="2"/>
    </row>
    <row r="923" spans="1:33" ht="15.75" customHeight="1" x14ac:dyDescent="0.25">
      <c r="A923" s="2"/>
      <c r="B923" s="2"/>
      <c r="C923" s="34"/>
      <c r="D923" s="34"/>
      <c r="E923" s="34"/>
      <c r="F923" s="34"/>
      <c r="G923" s="103"/>
      <c r="H923" s="34"/>
      <c r="I923" s="34"/>
      <c r="J923" s="34"/>
      <c r="K923" s="34"/>
      <c r="L923" s="103"/>
      <c r="M923" s="2"/>
      <c r="N923" s="2"/>
      <c r="O923" s="105"/>
      <c r="P923" s="2"/>
      <c r="Q923" s="105"/>
      <c r="R923" s="2"/>
      <c r="S923" s="2"/>
      <c r="T923" s="2"/>
      <c r="U923" s="2"/>
      <c r="V923" s="2"/>
      <c r="W923" s="2"/>
      <c r="X923" s="2"/>
      <c r="Y923" s="2"/>
      <c r="Z923" s="2"/>
      <c r="AA923" s="2"/>
      <c r="AB923" s="2"/>
      <c r="AC923" s="2"/>
      <c r="AD923" s="2"/>
      <c r="AE923" s="2"/>
      <c r="AF923" s="2"/>
      <c r="AG923" s="2"/>
    </row>
    <row r="924" spans="1:33" ht="15.75" customHeight="1" x14ac:dyDescent="0.25">
      <c r="A924" s="2"/>
      <c r="B924" s="2"/>
      <c r="C924" s="34"/>
      <c r="D924" s="34"/>
      <c r="E924" s="34"/>
      <c r="F924" s="34"/>
      <c r="G924" s="103"/>
      <c r="H924" s="34"/>
      <c r="I924" s="34"/>
      <c r="J924" s="34"/>
      <c r="K924" s="34"/>
      <c r="L924" s="103"/>
      <c r="M924" s="2"/>
      <c r="N924" s="2"/>
      <c r="O924" s="105"/>
      <c r="P924" s="2"/>
      <c r="Q924" s="105"/>
      <c r="R924" s="2"/>
      <c r="S924" s="2"/>
      <c r="T924" s="2"/>
      <c r="U924" s="2"/>
      <c r="V924" s="2"/>
      <c r="W924" s="2"/>
      <c r="X924" s="2"/>
      <c r="Y924" s="2"/>
      <c r="Z924" s="2"/>
      <c r="AA924" s="2"/>
      <c r="AB924" s="2"/>
      <c r="AC924" s="2"/>
      <c r="AD924" s="2"/>
      <c r="AE924" s="2"/>
      <c r="AF924" s="2"/>
      <c r="AG924" s="2"/>
    </row>
    <row r="925" spans="1:33" ht="15.75" customHeight="1" x14ac:dyDescent="0.25">
      <c r="A925" s="2"/>
      <c r="B925" s="2"/>
      <c r="C925" s="34"/>
      <c r="D925" s="34"/>
      <c r="E925" s="34"/>
      <c r="F925" s="34"/>
      <c r="G925" s="103"/>
      <c r="H925" s="34"/>
      <c r="I925" s="34"/>
      <c r="J925" s="34"/>
      <c r="K925" s="34"/>
      <c r="L925" s="103"/>
      <c r="M925" s="2"/>
      <c r="N925" s="2"/>
      <c r="O925" s="105"/>
      <c r="P925" s="2"/>
      <c r="Q925" s="105"/>
      <c r="R925" s="2"/>
      <c r="S925" s="2"/>
      <c r="T925" s="2"/>
      <c r="U925" s="2"/>
      <c r="V925" s="2"/>
      <c r="W925" s="2"/>
      <c r="X925" s="2"/>
      <c r="Y925" s="2"/>
      <c r="Z925" s="2"/>
      <c r="AA925" s="2"/>
      <c r="AB925" s="2"/>
      <c r="AC925" s="2"/>
      <c r="AD925" s="2"/>
      <c r="AE925" s="2"/>
      <c r="AF925" s="2"/>
      <c r="AG925" s="2"/>
    </row>
    <row r="926" spans="1:33" ht="15.75" customHeight="1" x14ac:dyDescent="0.25">
      <c r="A926" s="2"/>
      <c r="B926" s="2"/>
      <c r="C926" s="34"/>
      <c r="D926" s="34"/>
      <c r="E926" s="34"/>
      <c r="F926" s="34"/>
      <c r="G926" s="103"/>
      <c r="H926" s="34"/>
      <c r="I926" s="34"/>
      <c r="J926" s="34"/>
      <c r="K926" s="34"/>
      <c r="L926" s="103"/>
      <c r="M926" s="2"/>
      <c r="N926" s="2"/>
      <c r="O926" s="105"/>
      <c r="P926" s="2"/>
      <c r="Q926" s="105"/>
      <c r="R926" s="2"/>
      <c r="S926" s="2"/>
      <c r="T926" s="2"/>
      <c r="U926" s="2"/>
      <c r="V926" s="2"/>
      <c r="W926" s="2"/>
      <c r="X926" s="2"/>
      <c r="Y926" s="2"/>
      <c r="Z926" s="2"/>
      <c r="AA926" s="2"/>
      <c r="AB926" s="2"/>
      <c r="AC926" s="2"/>
      <c r="AD926" s="2"/>
      <c r="AE926" s="2"/>
      <c r="AF926" s="2"/>
      <c r="AG926" s="2"/>
    </row>
    <row r="927" spans="1:33" ht="15.75" customHeight="1" x14ac:dyDescent="0.25">
      <c r="A927" s="2"/>
      <c r="B927" s="2"/>
      <c r="C927" s="34"/>
      <c r="D927" s="34"/>
      <c r="E927" s="34"/>
      <c r="F927" s="34"/>
      <c r="G927" s="103"/>
      <c r="H927" s="34"/>
      <c r="I927" s="34"/>
      <c r="J927" s="34"/>
      <c r="K927" s="34"/>
      <c r="L927" s="103"/>
      <c r="M927" s="2"/>
      <c r="N927" s="2"/>
      <c r="O927" s="105"/>
      <c r="P927" s="2"/>
      <c r="Q927" s="105"/>
      <c r="R927" s="2"/>
      <c r="S927" s="2"/>
      <c r="T927" s="2"/>
      <c r="U927" s="2"/>
      <c r="V927" s="2"/>
      <c r="W927" s="2"/>
      <c r="X927" s="2"/>
      <c r="Y927" s="2"/>
      <c r="Z927" s="2"/>
      <c r="AA927" s="2"/>
      <c r="AB927" s="2"/>
      <c r="AC927" s="2"/>
      <c r="AD927" s="2"/>
      <c r="AE927" s="2"/>
      <c r="AF927" s="2"/>
      <c r="AG927" s="2"/>
    </row>
    <row r="928" spans="1:33" ht="15.75" customHeight="1" x14ac:dyDescent="0.25">
      <c r="A928" s="2"/>
      <c r="B928" s="2"/>
      <c r="C928" s="34"/>
      <c r="D928" s="34"/>
      <c r="E928" s="34"/>
      <c r="F928" s="34"/>
      <c r="G928" s="103"/>
      <c r="H928" s="34"/>
      <c r="I928" s="34"/>
      <c r="J928" s="34"/>
      <c r="K928" s="34"/>
      <c r="L928" s="103"/>
      <c r="M928" s="2"/>
      <c r="N928" s="2"/>
      <c r="O928" s="105"/>
      <c r="P928" s="2"/>
      <c r="Q928" s="105"/>
      <c r="R928" s="2"/>
      <c r="S928" s="2"/>
      <c r="T928" s="2"/>
      <c r="U928" s="2"/>
      <c r="V928" s="2"/>
      <c r="W928" s="2"/>
      <c r="X928" s="2"/>
      <c r="Y928" s="2"/>
      <c r="Z928" s="2"/>
      <c r="AA928" s="2"/>
      <c r="AB928" s="2"/>
      <c r="AC928" s="2"/>
      <c r="AD928" s="2"/>
      <c r="AE928" s="2"/>
      <c r="AF928" s="2"/>
      <c r="AG928" s="2"/>
    </row>
    <row r="929" spans="1:33" ht="15.75" customHeight="1" x14ac:dyDescent="0.25">
      <c r="A929" s="2"/>
      <c r="B929" s="2"/>
      <c r="C929" s="34"/>
      <c r="D929" s="34"/>
      <c r="E929" s="34"/>
      <c r="F929" s="34"/>
      <c r="G929" s="103"/>
      <c r="H929" s="34"/>
      <c r="I929" s="34"/>
      <c r="J929" s="34"/>
      <c r="K929" s="34"/>
      <c r="L929" s="103"/>
      <c r="M929" s="2"/>
      <c r="N929" s="2"/>
      <c r="O929" s="105"/>
      <c r="P929" s="2"/>
      <c r="Q929" s="105"/>
      <c r="R929" s="2"/>
      <c r="S929" s="2"/>
      <c r="T929" s="2"/>
      <c r="U929" s="2"/>
      <c r="V929" s="2"/>
      <c r="W929" s="2"/>
      <c r="X929" s="2"/>
      <c r="Y929" s="2"/>
      <c r="Z929" s="2"/>
      <c r="AA929" s="2"/>
      <c r="AB929" s="2"/>
      <c r="AC929" s="2"/>
      <c r="AD929" s="2"/>
      <c r="AE929" s="2"/>
      <c r="AF929" s="2"/>
      <c r="AG929" s="2"/>
    </row>
    <row r="930" spans="1:33" ht="15.75" customHeight="1" x14ac:dyDescent="0.25">
      <c r="A930" s="2"/>
      <c r="B930" s="2"/>
      <c r="C930" s="34"/>
      <c r="D930" s="34"/>
      <c r="E930" s="34"/>
      <c r="F930" s="34"/>
      <c r="G930" s="103"/>
      <c r="H930" s="34"/>
      <c r="I930" s="34"/>
      <c r="J930" s="34"/>
      <c r="K930" s="34"/>
      <c r="L930" s="103"/>
      <c r="M930" s="2"/>
      <c r="N930" s="2"/>
      <c r="O930" s="105"/>
      <c r="P930" s="2"/>
      <c r="Q930" s="105"/>
      <c r="R930" s="2"/>
      <c r="S930" s="2"/>
      <c r="T930" s="2"/>
      <c r="U930" s="2"/>
      <c r="V930" s="2"/>
      <c r="W930" s="2"/>
      <c r="X930" s="2"/>
      <c r="Y930" s="2"/>
      <c r="Z930" s="2"/>
      <c r="AA930" s="2"/>
      <c r="AB930" s="2"/>
      <c r="AC930" s="2"/>
      <c r="AD930" s="2"/>
      <c r="AE930" s="2"/>
      <c r="AF930" s="2"/>
      <c r="AG930" s="2"/>
    </row>
    <row r="931" spans="1:33" ht="15.75" customHeight="1" x14ac:dyDescent="0.25">
      <c r="A931" s="2"/>
      <c r="B931" s="2"/>
      <c r="C931" s="34"/>
      <c r="D931" s="34"/>
      <c r="E931" s="34"/>
      <c r="F931" s="34"/>
      <c r="G931" s="103"/>
      <c r="H931" s="34"/>
      <c r="I931" s="34"/>
      <c r="J931" s="34"/>
      <c r="K931" s="34"/>
      <c r="L931" s="103"/>
      <c r="M931" s="2"/>
      <c r="N931" s="2"/>
      <c r="O931" s="105"/>
      <c r="P931" s="2"/>
      <c r="Q931" s="105"/>
      <c r="R931" s="2"/>
      <c r="S931" s="2"/>
      <c r="T931" s="2"/>
      <c r="U931" s="2"/>
      <c r="V931" s="2"/>
      <c r="W931" s="2"/>
      <c r="X931" s="2"/>
      <c r="Y931" s="2"/>
      <c r="Z931" s="2"/>
      <c r="AA931" s="2"/>
      <c r="AB931" s="2"/>
      <c r="AC931" s="2"/>
      <c r="AD931" s="2"/>
      <c r="AE931" s="2"/>
      <c r="AF931" s="2"/>
      <c r="AG931" s="2"/>
    </row>
    <row r="932" spans="1:33" ht="15.75" customHeight="1" x14ac:dyDescent="0.25">
      <c r="A932" s="2"/>
      <c r="B932" s="2"/>
      <c r="C932" s="34"/>
      <c r="D932" s="34"/>
      <c r="E932" s="34"/>
      <c r="F932" s="34"/>
      <c r="G932" s="103"/>
      <c r="H932" s="34"/>
      <c r="I932" s="34"/>
      <c r="J932" s="34"/>
      <c r="K932" s="34"/>
      <c r="L932" s="103"/>
      <c r="M932" s="2"/>
      <c r="N932" s="2"/>
      <c r="O932" s="105"/>
      <c r="P932" s="2"/>
      <c r="Q932" s="105"/>
      <c r="R932" s="2"/>
      <c r="S932" s="2"/>
      <c r="T932" s="2"/>
      <c r="U932" s="2"/>
      <c r="V932" s="2"/>
      <c r="W932" s="2"/>
      <c r="X932" s="2"/>
      <c r="Y932" s="2"/>
      <c r="Z932" s="2"/>
      <c r="AA932" s="2"/>
      <c r="AB932" s="2"/>
      <c r="AC932" s="2"/>
      <c r="AD932" s="2"/>
      <c r="AE932" s="2"/>
      <c r="AF932" s="2"/>
      <c r="AG932" s="2"/>
    </row>
    <row r="933" spans="1:33" ht="15.75" customHeight="1" x14ac:dyDescent="0.25">
      <c r="A933" s="2"/>
      <c r="B933" s="2"/>
      <c r="C933" s="34"/>
      <c r="D933" s="34"/>
      <c r="E933" s="34"/>
      <c r="F933" s="34"/>
      <c r="G933" s="103"/>
      <c r="H933" s="34"/>
      <c r="I933" s="34"/>
      <c r="J933" s="34"/>
      <c r="K933" s="34"/>
      <c r="L933" s="103"/>
      <c r="M933" s="2"/>
      <c r="N933" s="2"/>
      <c r="O933" s="105"/>
      <c r="P933" s="2"/>
      <c r="Q933" s="105"/>
      <c r="R933" s="2"/>
      <c r="S933" s="2"/>
      <c r="T933" s="2"/>
      <c r="U933" s="2"/>
      <c r="V933" s="2"/>
      <c r="W933" s="2"/>
      <c r="X933" s="2"/>
      <c r="Y933" s="2"/>
      <c r="Z933" s="2"/>
      <c r="AA933" s="2"/>
      <c r="AB933" s="2"/>
      <c r="AC933" s="2"/>
      <c r="AD933" s="2"/>
      <c r="AE933" s="2"/>
      <c r="AF933" s="2"/>
      <c r="AG933" s="2"/>
    </row>
    <row r="934" spans="1:33" ht="15.75" customHeight="1" x14ac:dyDescent="0.25">
      <c r="A934" s="2"/>
      <c r="B934" s="2"/>
      <c r="C934" s="34"/>
      <c r="D934" s="34"/>
      <c r="E934" s="34"/>
      <c r="F934" s="34"/>
      <c r="G934" s="103"/>
      <c r="H934" s="34"/>
      <c r="I934" s="34"/>
      <c r="J934" s="34"/>
      <c r="K934" s="34"/>
      <c r="L934" s="103"/>
      <c r="M934" s="2"/>
      <c r="N934" s="2"/>
      <c r="O934" s="105"/>
      <c r="P934" s="2"/>
      <c r="Q934" s="105"/>
      <c r="R934" s="2"/>
      <c r="S934" s="2"/>
      <c r="T934" s="2"/>
      <c r="U934" s="2"/>
      <c r="V934" s="2"/>
      <c r="W934" s="2"/>
      <c r="X934" s="2"/>
      <c r="Y934" s="2"/>
      <c r="Z934" s="2"/>
      <c r="AA934" s="2"/>
      <c r="AB934" s="2"/>
      <c r="AC934" s="2"/>
      <c r="AD934" s="2"/>
      <c r="AE934" s="2"/>
      <c r="AF934" s="2"/>
      <c r="AG934" s="2"/>
    </row>
    <row r="935" spans="1:33" ht="15.75" customHeight="1" x14ac:dyDescent="0.25">
      <c r="A935" s="2"/>
      <c r="B935" s="2"/>
      <c r="C935" s="34"/>
      <c r="D935" s="34"/>
      <c r="E935" s="34"/>
      <c r="F935" s="34"/>
      <c r="G935" s="103"/>
      <c r="H935" s="34"/>
      <c r="I935" s="34"/>
      <c r="J935" s="34"/>
      <c r="K935" s="34"/>
      <c r="L935" s="103"/>
      <c r="M935" s="2"/>
      <c r="N935" s="2"/>
      <c r="O935" s="105"/>
      <c r="P935" s="2"/>
      <c r="Q935" s="105"/>
      <c r="R935" s="2"/>
      <c r="S935" s="2"/>
      <c r="T935" s="2"/>
      <c r="U935" s="2"/>
      <c r="V935" s="2"/>
      <c r="W935" s="2"/>
      <c r="X935" s="2"/>
      <c r="Y935" s="2"/>
      <c r="Z935" s="2"/>
      <c r="AA935" s="2"/>
      <c r="AB935" s="2"/>
      <c r="AC935" s="2"/>
      <c r="AD935" s="2"/>
      <c r="AE935" s="2"/>
      <c r="AF935" s="2"/>
      <c r="AG935" s="2"/>
    </row>
    <row r="936" spans="1:33" ht="15.75" customHeight="1" x14ac:dyDescent="0.25">
      <c r="A936" s="2"/>
      <c r="B936" s="2"/>
      <c r="C936" s="34"/>
      <c r="D936" s="34"/>
      <c r="E936" s="34"/>
      <c r="F936" s="34"/>
      <c r="G936" s="103"/>
      <c r="H936" s="34"/>
      <c r="I936" s="34"/>
      <c r="J936" s="34"/>
      <c r="K936" s="34"/>
      <c r="L936" s="103"/>
      <c r="M936" s="2"/>
      <c r="N936" s="2"/>
      <c r="O936" s="105"/>
      <c r="P936" s="2"/>
      <c r="Q936" s="105"/>
      <c r="R936" s="2"/>
      <c r="S936" s="2"/>
      <c r="T936" s="2"/>
      <c r="U936" s="2"/>
      <c r="V936" s="2"/>
      <c r="W936" s="2"/>
      <c r="X936" s="2"/>
      <c r="Y936" s="2"/>
      <c r="Z936" s="2"/>
      <c r="AA936" s="2"/>
      <c r="AB936" s="2"/>
      <c r="AC936" s="2"/>
      <c r="AD936" s="2"/>
      <c r="AE936" s="2"/>
      <c r="AF936" s="2"/>
      <c r="AG936" s="2"/>
    </row>
    <row r="937" spans="1:33" ht="15.75" customHeight="1" x14ac:dyDescent="0.25">
      <c r="A937" s="2"/>
      <c r="B937" s="2"/>
      <c r="C937" s="34"/>
      <c r="D937" s="34"/>
      <c r="E937" s="34"/>
      <c r="F937" s="34"/>
      <c r="G937" s="103"/>
      <c r="H937" s="34"/>
      <c r="I937" s="34"/>
      <c r="J937" s="34"/>
      <c r="K937" s="34"/>
      <c r="L937" s="103"/>
      <c r="M937" s="2"/>
      <c r="N937" s="2"/>
      <c r="O937" s="105"/>
      <c r="P937" s="2"/>
      <c r="Q937" s="105"/>
      <c r="R937" s="2"/>
      <c r="S937" s="2"/>
      <c r="T937" s="2"/>
      <c r="U937" s="2"/>
      <c r="V937" s="2"/>
      <c r="W937" s="2"/>
      <c r="X937" s="2"/>
      <c r="Y937" s="2"/>
      <c r="Z937" s="2"/>
      <c r="AA937" s="2"/>
      <c r="AB937" s="2"/>
      <c r="AC937" s="2"/>
      <c r="AD937" s="2"/>
      <c r="AE937" s="2"/>
      <c r="AF937" s="2"/>
      <c r="AG937" s="2"/>
    </row>
    <row r="938" spans="1:33" ht="15.75" customHeight="1" x14ac:dyDescent="0.25">
      <c r="A938" s="2"/>
      <c r="B938" s="2"/>
      <c r="C938" s="34"/>
      <c r="D938" s="34"/>
      <c r="E938" s="34"/>
      <c r="F938" s="34"/>
      <c r="G938" s="103"/>
      <c r="H938" s="34"/>
      <c r="I938" s="34"/>
      <c r="J938" s="34"/>
      <c r="K938" s="34"/>
      <c r="L938" s="103"/>
      <c r="M938" s="2"/>
      <c r="N938" s="2"/>
      <c r="O938" s="105"/>
      <c r="P938" s="2"/>
      <c r="Q938" s="105"/>
      <c r="R938" s="2"/>
      <c r="S938" s="2"/>
      <c r="T938" s="2"/>
      <c r="U938" s="2"/>
      <c r="V938" s="2"/>
      <c r="W938" s="2"/>
      <c r="X938" s="2"/>
      <c r="Y938" s="2"/>
      <c r="Z938" s="2"/>
      <c r="AA938" s="2"/>
      <c r="AB938" s="2"/>
      <c r="AC938" s="2"/>
      <c r="AD938" s="2"/>
      <c r="AE938" s="2"/>
      <c r="AF938" s="2"/>
      <c r="AG938" s="2"/>
    </row>
    <row r="939" spans="1:33" ht="15.75" customHeight="1" x14ac:dyDescent="0.25">
      <c r="A939" s="2"/>
      <c r="B939" s="2"/>
      <c r="C939" s="34"/>
      <c r="D939" s="34"/>
      <c r="E939" s="34"/>
      <c r="F939" s="34"/>
      <c r="G939" s="103"/>
      <c r="H939" s="34"/>
      <c r="I939" s="34"/>
      <c r="J939" s="34"/>
      <c r="K939" s="34"/>
      <c r="L939" s="103"/>
      <c r="M939" s="2"/>
      <c r="N939" s="2"/>
      <c r="O939" s="105"/>
      <c r="P939" s="2"/>
      <c r="Q939" s="105"/>
      <c r="R939" s="2"/>
      <c r="S939" s="2"/>
      <c r="T939" s="2"/>
      <c r="U939" s="2"/>
      <c r="V939" s="2"/>
      <c r="W939" s="2"/>
      <c r="X939" s="2"/>
      <c r="Y939" s="2"/>
      <c r="Z939" s="2"/>
      <c r="AA939" s="2"/>
      <c r="AB939" s="2"/>
      <c r="AC939" s="2"/>
      <c r="AD939" s="2"/>
      <c r="AE939" s="2"/>
      <c r="AF939" s="2"/>
      <c r="AG939" s="2"/>
    </row>
    <row r="940" spans="1:33" ht="15.75" customHeight="1" x14ac:dyDescent="0.25">
      <c r="A940" s="2"/>
      <c r="B940" s="2"/>
      <c r="C940" s="34"/>
      <c r="D940" s="34"/>
      <c r="E940" s="34"/>
      <c r="F940" s="34"/>
      <c r="G940" s="103"/>
      <c r="H940" s="34"/>
      <c r="I940" s="34"/>
      <c r="J940" s="34"/>
      <c r="K940" s="34"/>
      <c r="L940" s="103"/>
      <c r="M940" s="2"/>
      <c r="N940" s="2"/>
      <c r="O940" s="105"/>
      <c r="P940" s="2"/>
      <c r="Q940" s="105"/>
      <c r="R940" s="2"/>
      <c r="S940" s="2"/>
      <c r="T940" s="2"/>
      <c r="U940" s="2"/>
      <c r="V940" s="2"/>
      <c r="W940" s="2"/>
      <c r="X940" s="2"/>
      <c r="Y940" s="2"/>
      <c r="Z940" s="2"/>
      <c r="AA940" s="2"/>
      <c r="AB940" s="2"/>
      <c r="AC940" s="2"/>
      <c r="AD940" s="2"/>
      <c r="AE940" s="2"/>
      <c r="AF940" s="2"/>
      <c r="AG940" s="2"/>
    </row>
    <row r="941" spans="1:33" ht="15.75" customHeight="1" x14ac:dyDescent="0.25">
      <c r="A941" s="2"/>
      <c r="B941" s="2"/>
      <c r="C941" s="34"/>
      <c r="D941" s="34"/>
      <c r="E941" s="34"/>
      <c r="F941" s="34"/>
      <c r="G941" s="103"/>
      <c r="H941" s="34"/>
      <c r="I941" s="34"/>
      <c r="J941" s="34"/>
      <c r="K941" s="34"/>
      <c r="L941" s="103"/>
      <c r="M941" s="2"/>
      <c r="N941" s="2"/>
      <c r="O941" s="105"/>
      <c r="P941" s="2"/>
      <c r="Q941" s="105"/>
      <c r="R941" s="2"/>
      <c r="S941" s="2"/>
      <c r="T941" s="2"/>
      <c r="U941" s="2"/>
      <c r="V941" s="2"/>
      <c r="W941" s="2"/>
      <c r="X941" s="2"/>
      <c r="Y941" s="2"/>
      <c r="Z941" s="2"/>
      <c r="AA941" s="2"/>
      <c r="AB941" s="2"/>
      <c r="AC941" s="2"/>
      <c r="AD941" s="2"/>
      <c r="AE941" s="2"/>
      <c r="AF941" s="2"/>
      <c r="AG941" s="2"/>
    </row>
    <row r="942" spans="1:33" ht="15.75" customHeight="1" x14ac:dyDescent="0.25">
      <c r="A942" s="2"/>
      <c r="B942" s="2"/>
      <c r="C942" s="34"/>
      <c r="D942" s="34"/>
      <c r="E942" s="34"/>
      <c r="F942" s="34"/>
      <c r="G942" s="103"/>
      <c r="H942" s="34"/>
      <c r="I942" s="34"/>
      <c r="J942" s="34"/>
      <c r="K942" s="34"/>
      <c r="L942" s="103"/>
      <c r="M942" s="2"/>
      <c r="N942" s="2"/>
      <c r="O942" s="105"/>
      <c r="P942" s="2"/>
      <c r="Q942" s="105"/>
      <c r="R942" s="2"/>
      <c r="S942" s="2"/>
      <c r="T942" s="2"/>
      <c r="U942" s="2"/>
      <c r="V942" s="2"/>
      <c r="W942" s="2"/>
      <c r="X942" s="2"/>
      <c r="Y942" s="2"/>
      <c r="Z942" s="2"/>
      <c r="AA942" s="2"/>
      <c r="AB942" s="2"/>
      <c r="AC942" s="2"/>
      <c r="AD942" s="2"/>
      <c r="AE942" s="2"/>
      <c r="AF942" s="2"/>
      <c r="AG942" s="2"/>
    </row>
    <row r="943" spans="1:33" ht="15.75" customHeight="1" x14ac:dyDescent="0.25">
      <c r="A943" s="2"/>
      <c r="B943" s="2"/>
      <c r="C943" s="34"/>
      <c r="D943" s="34"/>
      <c r="E943" s="34"/>
      <c r="F943" s="34"/>
      <c r="G943" s="103"/>
      <c r="H943" s="34"/>
      <c r="I943" s="34"/>
      <c r="J943" s="34"/>
      <c r="K943" s="34"/>
      <c r="L943" s="103"/>
      <c r="M943" s="2"/>
      <c r="N943" s="2"/>
      <c r="O943" s="105"/>
      <c r="P943" s="2"/>
      <c r="Q943" s="105"/>
      <c r="R943" s="2"/>
      <c r="S943" s="2"/>
      <c r="T943" s="2"/>
      <c r="U943" s="2"/>
      <c r="V943" s="2"/>
      <c r="W943" s="2"/>
      <c r="X943" s="2"/>
      <c r="Y943" s="2"/>
      <c r="Z943" s="2"/>
      <c r="AA943" s="2"/>
      <c r="AB943" s="2"/>
      <c r="AC943" s="2"/>
      <c r="AD943" s="2"/>
      <c r="AE943" s="2"/>
      <c r="AF943" s="2"/>
      <c r="AG943" s="2"/>
    </row>
    <row r="944" spans="1:33" ht="15.75" customHeight="1" x14ac:dyDescent="0.25">
      <c r="A944" s="2"/>
      <c r="B944" s="2"/>
      <c r="C944" s="34"/>
      <c r="D944" s="34"/>
      <c r="E944" s="34"/>
      <c r="F944" s="34"/>
      <c r="G944" s="103"/>
      <c r="H944" s="34"/>
      <c r="I944" s="34"/>
      <c r="J944" s="34"/>
      <c r="K944" s="34"/>
      <c r="L944" s="103"/>
      <c r="M944" s="2"/>
      <c r="N944" s="2"/>
      <c r="O944" s="105"/>
      <c r="P944" s="2"/>
      <c r="Q944" s="105"/>
      <c r="R944" s="2"/>
      <c r="S944" s="2"/>
      <c r="T944" s="2"/>
      <c r="U944" s="2"/>
      <c r="V944" s="2"/>
      <c r="W944" s="2"/>
      <c r="X944" s="2"/>
      <c r="Y944" s="2"/>
      <c r="Z944" s="2"/>
      <c r="AA944" s="2"/>
      <c r="AB944" s="2"/>
      <c r="AC944" s="2"/>
      <c r="AD944" s="2"/>
      <c r="AE944" s="2"/>
      <c r="AF944" s="2"/>
      <c r="AG944" s="2"/>
    </row>
    <row r="945" spans="1:33" ht="15.75" customHeight="1" x14ac:dyDescent="0.25">
      <c r="A945" s="2"/>
      <c r="B945" s="2"/>
      <c r="C945" s="34"/>
      <c r="D945" s="34"/>
      <c r="E945" s="34"/>
      <c r="F945" s="34"/>
      <c r="G945" s="103"/>
      <c r="H945" s="34"/>
      <c r="I945" s="34"/>
      <c r="J945" s="34"/>
      <c r="K945" s="34"/>
      <c r="L945" s="103"/>
      <c r="M945" s="2"/>
      <c r="N945" s="2"/>
      <c r="O945" s="105"/>
      <c r="P945" s="2"/>
      <c r="Q945" s="105"/>
      <c r="R945" s="2"/>
      <c r="S945" s="2"/>
      <c r="T945" s="2"/>
      <c r="U945" s="2"/>
      <c r="V945" s="2"/>
      <c r="W945" s="2"/>
      <c r="X945" s="2"/>
      <c r="Y945" s="2"/>
      <c r="Z945" s="2"/>
      <c r="AA945" s="2"/>
      <c r="AB945" s="2"/>
      <c r="AC945" s="2"/>
      <c r="AD945" s="2"/>
      <c r="AE945" s="2"/>
      <c r="AF945" s="2"/>
      <c r="AG945" s="2"/>
    </row>
    <row r="946" spans="1:33" ht="15.75" customHeight="1" x14ac:dyDescent="0.25">
      <c r="A946" s="2"/>
      <c r="B946" s="2"/>
      <c r="C946" s="34"/>
      <c r="D946" s="34"/>
      <c r="E946" s="34"/>
      <c r="F946" s="34"/>
      <c r="G946" s="103"/>
      <c r="H946" s="34"/>
      <c r="I946" s="34"/>
      <c r="J946" s="34"/>
      <c r="K946" s="34"/>
      <c r="L946" s="103"/>
      <c r="M946" s="2"/>
      <c r="N946" s="2"/>
      <c r="O946" s="105"/>
      <c r="P946" s="2"/>
      <c r="Q946" s="105"/>
      <c r="R946" s="2"/>
      <c r="S946" s="2"/>
      <c r="T946" s="2"/>
      <c r="U946" s="2"/>
      <c r="V946" s="2"/>
      <c r="W946" s="2"/>
      <c r="X946" s="2"/>
      <c r="Y946" s="2"/>
      <c r="Z946" s="2"/>
      <c r="AA946" s="2"/>
      <c r="AB946" s="2"/>
      <c r="AC946" s="2"/>
      <c r="AD946" s="2"/>
      <c r="AE946" s="2"/>
      <c r="AF946" s="2"/>
      <c r="AG946" s="2"/>
    </row>
    <row r="947" spans="1:33" ht="15.75" customHeight="1" x14ac:dyDescent="0.25">
      <c r="A947" s="2"/>
      <c r="B947" s="2"/>
      <c r="C947" s="34"/>
      <c r="D947" s="34"/>
      <c r="E947" s="34"/>
      <c r="F947" s="34"/>
      <c r="G947" s="103"/>
      <c r="H947" s="34"/>
      <c r="I947" s="34"/>
      <c r="J947" s="34"/>
      <c r="K947" s="34"/>
      <c r="L947" s="103"/>
      <c r="M947" s="2"/>
      <c r="N947" s="2"/>
      <c r="O947" s="105"/>
      <c r="P947" s="2"/>
      <c r="Q947" s="105"/>
      <c r="R947" s="2"/>
      <c r="S947" s="2"/>
      <c r="T947" s="2"/>
      <c r="U947" s="2"/>
      <c r="V947" s="2"/>
      <c r="W947" s="2"/>
      <c r="X947" s="2"/>
      <c r="Y947" s="2"/>
      <c r="Z947" s="2"/>
      <c r="AA947" s="2"/>
      <c r="AB947" s="2"/>
      <c r="AC947" s="2"/>
      <c r="AD947" s="2"/>
      <c r="AE947" s="2"/>
      <c r="AF947" s="2"/>
      <c r="AG947" s="2"/>
    </row>
    <row r="948" spans="1:33" ht="15.75" customHeight="1" x14ac:dyDescent="0.25">
      <c r="A948" s="2"/>
      <c r="B948" s="2"/>
      <c r="C948" s="34"/>
      <c r="D948" s="34"/>
      <c r="E948" s="34"/>
      <c r="F948" s="34"/>
      <c r="G948" s="103"/>
      <c r="H948" s="34"/>
      <c r="I948" s="34"/>
      <c r="J948" s="34"/>
      <c r="K948" s="34"/>
      <c r="L948" s="103"/>
      <c r="M948" s="2"/>
      <c r="N948" s="2"/>
      <c r="O948" s="105"/>
      <c r="P948" s="2"/>
      <c r="Q948" s="105"/>
      <c r="R948" s="2"/>
      <c r="S948" s="2"/>
      <c r="T948" s="2"/>
      <c r="U948" s="2"/>
      <c r="V948" s="2"/>
      <c r="W948" s="2"/>
      <c r="X948" s="2"/>
      <c r="Y948" s="2"/>
      <c r="Z948" s="2"/>
      <c r="AA948" s="2"/>
      <c r="AB948" s="2"/>
      <c r="AC948" s="2"/>
      <c r="AD948" s="2"/>
      <c r="AE948" s="2"/>
      <c r="AF948" s="2"/>
      <c r="AG948" s="2"/>
    </row>
    <row r="949" spans="1:33" ht="15.75" customHeight="1" x14ac:dyDescent="0.25">
      <c r="A949" s="2"/>
      <c r="B949" s="2"/>
      <c r="C949" s="34"/>
      <c r="D949" s="34"/>
      <c r="E949" s="34"/>
      <c r="F949" s="34"/>
      <c r="G949" s="103"/>
      <c r="H949" s="34"/>
      <c r="I949" s="34"/>
      <c r="J949" s="34"/>
      <c r="K949" s="34"/>
      <c r="L949" s="103"/>
      <c r="M949" s="2"/>
      <c r="N949" s="2"/>
      <c r="O949" s="105"/>
      <c r="P949" s="2"/>
      <c r="Q949" s="105"/>
      <c r="R949" s="2"/>
      <c r="S949" s="2"/>
      <c r="T949" s="2"/>
      <c r="U949" s="2"/>
      <c r="V949" s="2"/>
      <c r="W949" s="2"/>
      <c r="X949" s="2"/>
      <c r="Y949" s="2"/>
      <c r="Z949" s="2"/>
      <c r="AA949" s="2"/>
      <c r="AB949" s="2"/>
      <c r="AC949" s="2"/>
      <c r="AD949" s="2"/>
      <c r="AE949" s="2"/>
      <c r="AF949" s="2"/>
      <c r="AG949" s="2"/>
    </row>
    <row r="950" spans="1:33" ht="15.75" customHeight="1" x14ac:dyDescent="0.25">
      <c r="A950" s="2"/>
      <c r="B950" s="2"/>
      <c r="C950" s="34"/>
      <c r="D950" s="34"/>
      <c r="E950" s="34"/>
      <c r="F950" s="34"/>
      <c r="G950" s="103"/>
      <c r="H950" s="34"/>
      <c r="I950" s="34"/>
      <c r="J950" s="34"/>
      <c r="K950" s="34"/>
      <c r="L950" s="103"/>
      <c r="M950" s="2"/>
      <c r="N950" s="2"/>
      <c r="O950" s="105"/>
      <c r="P950" s="2"/>
      <c r="Q950" s="105"/>
      <c r="R950" s="2"/>
      <c r="S950" s="2"/>
      <c r="T950" s="2"/>
      <c r="U950" s="2"/>
      <c r="V950" s="2"/>
      <c r="W950" s="2"/>
      <c r="X950" s="2"/>
      <c r="Y950" s="2"/>
      <c r="Z950" s="2"/>
      <c r="AA950" s="2"/>
      <c r="AB950" s="2"/>
      <c r="AC950" s="2"/>
      <c r="AD950" s="2"/>
      <c r="AE950" s="2"/>
      <c r="AF950" s="2"/>
      <c r="AG950" s="2"/>
    </row>
    <row r="951" spans="1:33" ht="15.75" customHeight="1" x14ac:dyDescent="0.25">
      <c r="A951" s="2"/>
      <c r="B951" s="2"/>
      <c r="C951" s="34"/>
      <c r="D951" s="34"/>
      <c r="E951" s="34"/>
      <c r="F951" s="34"/>
      <c r="G951" s="103"/>
      <c r="H951" s="34"/>
      <c r="I951" s="34"/>
      <c r="J951" s="34"/>
      <c r="K951" s="34"/>
      <c r="L951" s="103"/>
      <c r="M951" s="2"/>
      <c r="N951" s="2"/>
      <c r="O951" s="105"/>
      <c r="P951" s="2"/>
      <c r="Q951" s="105"/>
      <c r="R951" s="2"/>
      <c r="S951" s="2"/>
      <c r="T951" s="2"/>
      <c r="U951" s="2"/>
      <c r="V951" s="2"/>
      <c r="W951" s="2"/>
      <c r="X951" s="2"/>
      <c r="Y951" s="2"/>
      <c r="Z951" s="2"/>
      <c r="AA951" s="2"/>
      <c r="AB951" s="2"/>
      <c r="AC951" s="2"/>
      <c r="AD951" s="2"/>
      <c r="AE951" s="2"/>
      <c r="AF951" s="2"/>
      <c r="AG951" s="2"/>
    </row>
    <row r="952" spans="1:33" ht="15.75" customHeight="1" x14ac:dyDescent="0.25">
      <c r="A952" s="2"/>
      <c r="B952" s="2"/>
      <c r="C952" s="34"/>
      <c r="D952" s="34"/>
      <c r="E952" s="34"/>
      <c r="F952" s="34"/>
      <c r="G952" s="103"/>
      <c r="H952" s="34"/>
      <c r="I952" s="34"/>
      <c r="J952" s="34"/>
      <c r="K952" s="34"/>
      <c r="L952" s="103"/>
      <c r="M952" s="2"/>
      <c r="N952" s="2"/>
      <c r="O952" s="105"/>
      <c r="P952" s="2"/>
      <c r="Q952" s="105"/>
      <c r="R952" s="2"/>
      <c r="S952" s="2"/>
      <c r="T952" s="2"/>
      <c r="U952" s="2"/>
      <c r="V952" s="2"/>
      <c r="W952" s="2"/>
      <c r="X952" s="2"/>
      <c r="Y952" s="2"/>
      <c r="Z952" s="2"/>
      <c r="AA952" s="2"/>
      <c r="AB952" s="2"/>
      <c r="AC952" s="2"/>
      <c r="AD952" s="2"/>
      <c r="AE952" s="2"/>
      <c r="AF952" s="2"/>
      <c r="AG952" s="2"/>
    </row>
    <row r="953" spans="1:33" ht="15.75" customHeight="1" x14ac:dyDescent="0.25">
      <c r="A953" s="2"/>
      <c r="B953" s="2"/>
      <c r="C953" s="34"/>
      <c r="D953" s="34"/>
      <c r="E953" s="34"/>
      <c r="F953" s="34"/>
      <c r="G953" s="103"/>
      <c r="H953" s="34"/>
      <c r="I953" s="34"/>
      <c r="J953" s="34"/>
      <c r="K953" s="34"/>
      <c r="L953" s="103"/>
      <c r="M953" s="2"/>
      <c r="N953" s="2"/>
      <c r="O953" s="105"/>
      <c r="P953" s="2"/>
      <c r="Q953" s="105"/>
      <c r="R953" s="2"/>
      <c r="S953" s="2"/>
      <c r="T953" s="2"/>
      <c r="U953" s="2"/>
      <c r="V953" s="2"/>
      <c r="W953" s="2"/>
      <c r="X953" s="2"/>
      <c r="Y953" s="2"/>
      <c r="Z953" s="2"/>
      <c r="AA953" s="2"/>
      <c r="AB953" s="2"/>
      <c r="AC953" s="2"/>
      <c r="AD953" s="2"/>
      <c r="AE953" s="2"/>
      <c r="AF953" s="2"/>
      <c r="AG953" s="2"/>
    </row>
    <row r="954" spans="1:33" ht="15.75" customHeight="1" x14ac:dyDescent="0.25">
      <c r="A954" s="2"/>
      <c r="B954" s="2"/>
      <c r="C954" s="34"/>
      <c r="D954" s="34"/>
      <c r="E954" s="34"/>
      <c r="F954" s="34"/>
      <c r="G954" s="103"/>
      <c r="H954" s="34"/>
      <c r="I954" s="34"/>
      <c r="J954" s="34"/>
      <c r="K954" s="34"/>
      <c r="L954" s="103"/>
      <c r="M954" s="2"/>
      <c r="N954" s="2"/>
      <c r="O954" s="105"/>
      <c r="P954" s="2"/>
      <c r="Q954" s="105"/>
      <c r="R954" s="2"/>
      <c r="S954" s="2"/>
      <c r="T954" s="2"/>
      <c r="U954" s="2"/>
      <c r="V954" s="2"/>
      <c r="W954" s="2"/>
      <c r="X954" s="2"/>
      <c r="Y954" s="2"/>
      <c r="Z954" s="2"/>
      <c r="AA954" s="2"/>
      <c r="AB954" s="2"/>
      <c r="AC954" s="2"/>
      <c r="AD954" s="2"/>
      <c r="AE954" s="2"/>
      <c r="AF954" s="2"/>
      <c r="AG954" s="2"/>
    </row>
    <row r="955" spans="1:33" ht="15.75" customHeight="1" x14ac:dyDescent="0.25">
      <c r="A955" s="2"/>
      <c r="B955" s="2"/>
      <c r="C955" s="34"/>
      <c r="D955" s="34"/>
      <c r="E955" s="34"/>
      <c r="F955" s="34"/>
      <c r="G955" s="103"/>
      <c r="H955" s="34"/>
      <c r="I955" s="34"/>
      <c r="J955" s="34"/>
      <c r="K955" s="34"/>
      <c r="L955" s="103"/>
      <c r="M955" s="2"/>
      <c r="N955" s="2"/>
      <c r="O955" s="105"/>
      <c r="P955" s="2"/>
      <c r="Q955" s="105"/>
      <c r="R955" s="2"/>
      <c r="S955" s="2"/>
      <c r="T955" s="2"/>
      <c r="U955" s="2"/>
      <c r="V955" s="2"/>
      <c r="W955" s="2"/>
      <c r="X955" s="2"/>
      <c r="Y955" s="2"/>
      <c r="Z955" s="2"/>
      <c r="AA955" s="2"/>
      <c r="AB955" s="2"/>
      <c r="AC955" s="2"/>
      <c r="AD955" s="2"/>
      <c r="AE955" s="2"/>
      <c r="AF955" s="2"/>
      <c r="AG955" s="2"/>
    </row>
    <row r="956" spans="1:33" ht="15.75" customHeight="1" x14ac:dyDescent="0.25">
      <c r="A956" s="2"/>
      <c r="B956" s="2"/>
      <c r="C956" s="34"/>
      <c r="D956" s="34"/>
      <c r="E956" s="34"/>
      <c r="F956" s="34"/>
      <c r="G956" s="103"/>
      <c r="H956" s="34"/>
      <c r="I956" s="34"/>
      <c r="J956" s="34"/>
      <c r="K956" s="34"/>
      <c r="L956" s="103"/>
      <c r="M956" s="2"/>
      <c r="N956" s="2"/>
      <c r="O956" s="105"/>
      <c r="P956" s="2"/>
      <c r="Q956" s="105"/>
      <c r="R956" s="2"/>
      <c r="S956" s="2"/>
      <c r="T956" s="2"/>
      <c r="U956" s="2"/>
      <c r="V956" s="2"/>
      <c r="W956" s="2"/>
      <c r="X956" s="2"/>
      <c r="Y956" s="2"/>
      <c r="Z956" s="2"/>
      <c r="AA956" s="2"/>
      <c r="AB956" s="2"/>
      <c r="AC956" s="2"/>
      <c r="AD956" s="2"/>
      <c r="AE956" s="2"/>
      <c r="AF956" s="2"/>
      <c r="AG956" s="2"/>
    </row>
    <row r="957" spans="1:33" ht="15.75" customHeight="1" x14ac:dyDescent="0.25">
      <c r="A957" s="2"/>
      <c r="B957" s="2"/>
      <c r="C957" s="34"/>
      <c r="D957" s="34"/>
      <c r="E957" s="34"/>
      <c r="F957" s="34"/>
      <c r="G957" s="103"/>
      <c r="H957" s="34"/>
      <c r="I957" s="34"/>
      <c r="J957" s="34"/>
      <c r="K957" s="34"/>
      <c r="L957" s="103"/>
      <c r="M957" s="2"/>
      <c r="N957" s="2"/>
      <c r="O957" s="105"/>
      <c r="P957" s="2"/>
      <c r="Q957" s="105"/>
      <c r="R957" s="2"/>
      <c r="S957" s="2"/>
      <c r="T957" s="2"/>
      <c r="U957" s="2"/>
      <c r="V957" s="2"/>
      <c r="W957" s="2"/>
      <c r="X957" s="2"/>
      <c r="Y957" s="2"/>
      <c r="Z957" s="2"/>
      <c r="AA957" s="2"/>
      <c r="AB957" s="2"/>
      <c r="AC957" s="2"/>
      <c r="AD957" s="2"/>
      <c r="AE957" s="2"/>
      <c r="AF957" s="2"/>
      <c r="AG957" s="2"/>
    </row>
    <row r="958" spans="1:33" ht="15.75" customHeight="1" x14ac:dyDescent="0.25">
      <c r="A958" s="2"/>
      <c r="B958" s="2"/>
      <c r="C958" s="34"/>
      <c r="D958" s="34"/>
      <c r="E958" s="34"/>
      <c r="F958" s="34"/>
      <c r="G958" s="103"/>
      <c r="H958" s="34"/>
      <c r="I958" s="34"/>
      <c r="J958" s="34"/>
      <c r="K958" s="34"/>
      <c r="L958" s="103"/>
      <c r="M958" s="2"/>
      <c r="N958" s="2"/>
      <c r="O958" s="105"/>
      <c r="P958" s="2"/>
      <c r="Q958" s="105"/>
      <c r="R958" s="2"/>
      <c r="S958" s="2"/>
      <c r="T958" s="2"/>
      <c r="U958" s="2"/>
      <c r="V958" s="2"/>
      <c r="W958" s="2"/>
      <c r="X958" s="2"/>
      <c r="Y958" s="2"/>
      <c r="Z958" s="2"/>
      <c r="AA958" s="2"/>
      <c r="AB958" s="2"/>
      <c r="AC958" s="2"/>
      <c r="AD958" s="2"/>
      <c r="AE958" s="2"/>
      <c r="AF958" s="2"/>
      <c r="AG958" s="2"/>
    </row>
    <row r="959" spans="1:33" ht="15.75" customHeight="1" x14ac:dyDescent="0.25">
      <c r="A959" s="2"/>
      <c r="B959" s="2"/>
      <c r="C959" s="34"/>
      <c r="D959" s="34"/>
      <c r="E959" s="34"/>
      <c r="F959" s="34"/>
      <c r="G959" s="103"/>
      <c r="H959" s="34"/>
      <c r="I959" s="34"/>
      <c r="J959" s="34"/>
      <c r="K959" s="34"/>
      <c r="L959" s="103"/>
      <c r="M959" s="2"/>
      <c r="N959" s="2"/>
      <c r="O959" s="105"/>
      <c r="P959" s="2"/>
      <c r="Q959" s="105"/>
      <c r="R959" s="2"/>
      <c r="S959" s="2"/>
      <c r="T959" s="2"/>
      <c r="U959" s="2"/>
      <c r="V959" s="2"/>
      <c r="W959" s="2"/>
      <c r="X959" s="2"/>
      <c r="Y959" s="2"/>
      <c r="Z959" s="2"/>
      <c r="AA959" s="2"/>
      <c r="AB959" s="2"/>
      <c r="AC959" s="2"/>
      <c r="AD959" s="2"/>
      <c r="AE959" s="2"/>
      <c r="AF959" s="2"/>
      <c r="AG959" s="2"/>
    </row>
    <row r="960" spans="1:33" ht="15.75" customHeight="1" x14ac:dyDescent="0.25">
      <c r="A960" s="2"/>
      <c r="B960" s="2"/>
      <c r="C960" s="34"/>
      <c r="D960" s="34"/>
      <c r="E960" s="34"/>
      <c r="F960" s="34"/>
      <c r="G960" s="103"/>
      <c r="H960" s="34"/>
      <c r="I960" s="34"/>
      <c r="J960" s="34"/>
      <c r="K960" s="34"/>
      <c r="L960" s="103"/>
      <c r="M960" s="2"/>
      <c r="N960" s="2"/>
      <c r="O960" s="105"/>
      <c r="P960" s="2"/>
      <c r="Q960" s="105"/>
      <c r="R960" s="2"/>
      <c r="S960" s="2"/>
      <c r="T960" s="2"/>
      <c r="U960" s="2"/>
      <c r="V960" s="2"/>
      <c r="W960" s="2"/>
      <c r="X960" s="2"/>
      <c r="Y960" s="2"/>
      <c r="Z960" s="2"/>
      <c r="AA960" s="2"/>
      <c r="AB960" s="2"/>
      <c r="AC960" s="2"/>
      <c r="AD960" s="2"/>
      <c r="AE960" s="2"/>
      <c r="AF960" s="2"/>
      <c r="AG960" s="2"/>
    </row>
    <row r="961" spans="1:33" ht="15.75" customHeight="1" x14ac:dyDescent="0.25">
      <c r="A961" s="2"/>
      <c r="B961" s="2"/>
      <c r="C961" s="34"/>
      <c r="D961" s="34"/>
      <c r="E961" s="34"/>
      <c r="F961" s="34"/>
      <c r="G961" s="103"/>
      <c r="H961" s="34"/>
      <c r="I961" s="34"/>
      <c r="J961" s="34"/>
      <c r="K961" s="34"/>
      <c r="L961" s="103"/>
      <c r="M961" s="2"/>
      <c r="N961" s="2"/>
      <c r="O961" s="105"/>
      <c r="P961" s="2"/>
      <c r="Q961" s="105"/>
      <c r="R961" s="2"/>
      <c r="S961" s="2"/>
      <c r="T961" s="2"/>
      <c r="U961" s="2"/>
      <c r="V961" s="2"/>
      <c r="W961" s="2"/>
      <c r="X961" s="2"/>
      <c r="Y961" s="2"/>
      <c r="Z961" s="2"/>
      <c r="AA961" s="2"/>
      <c r="AB961" s="2"/>
      <c r="AC961" s="2"/>
      <c r="AD961" s="2"/>
      <c r="AE961" s="2"/>
      <c r="AF961" s="2"/>
      <c r="AG961" s="2"/>
    </row>
    <row r="962" spans="1:33" ht="15.75" customHeight="1" x14ac:dyDescent="0.25">
      <c r="A962" s="2"/>
      <c r="B962" s="2"/>
      <c r="C962" s="34"/>
      <c r="D962" s="34"/>
      <c r="E962" s="34"/>
      <c r="F962" s="34"/>
      <c r="G962" s="103"/>
      <c r="H962" s="34"/>
      <c r="I962" s="34"/>
      <c r="J962" s="34"/>
      <c r="K962" s="34"/>
      <c r="L962" s="103"/>
      <c r="M962" s="2"/>
      <c r="N962" s="2"/>
      <c r="O962" s="105"/>
      <c r="P962" s="2"/>
      <c r="Q962" s="105"/>
      <c r="R962" s="2"/>
      <c r="S962" s="2"/>
      <c r="T962" s="2"/>
      <c r="U962" s="2"/>
      <c r="V962" s="2"/>
      <c r="W962" s="2"/>
      <c r="X962" s="2"/>
      <c r="Y962" s="2"/>
      <c r="Z962" s="2"/>
      <c r="AA962" s="2"/>
      <c r="AB962" s="2"/>
      <c r="AC962" s="2"/>
      <c r="AD962" s="2"/>
      <c r="AE962" s="2"/>
      <c r="AF962" s="2"/>
      <c r="AG962" s="2"/>
    </row>
    <row r="963" spans="1:33" ht="15.75" customHeight="1" x14ac:dyDescent="0.25">
      <c r="A963" s="2"/>
      <c r="B963" s="2"/>
      <c r="C963" s="34"/>
      <c r="D963" s="34"/>
      <c r="E963" s="34"/>
      <c r="F963" s="34"/>
      <c r="G963" s="103"/>
      <c r="H963" s="34"/>
      <c r="I963" s="34"/>
      <c r="J963" s="34"/>
      <c r="K963" s="34"/>
      <c r="L963" s="103"/>
      <c r="M963" s="2"/>
      <c r="N963" s="2"/>
      <c r="O963" s="105"/>
      <c r="P963" s="2"/>
      <c r="Q963" s="105"/>
      <c r="R963" s="2"/>
      <c r="S963" s="2"/>
      <c r="T963" s="2"/>
      <c r="U963" s="2"/>
      <c r="V963" s="2"/>
      <c r="W963" s="2"/>
      <c r="X963" s="2"/>
      <c r="Y963" s="2"/>
      <c r="Z963" s="2"/>
      <c r="AA963" s="2"/>
      <c r="AB963" s="2"/>
      <c r="AC963" s="2"/>
      <c r="AD963" s="2"/>
      <c r="AE963" s="2"/>
      <c r="AF963" s="2"/>
      <c r="AG963" s="2"/>
    </row>
    <row r="964" spans="1:33" ht="15.75" customHeight="1" x14ac:dyDescent="0.25">
      <c r="A964" s="2"/>
      <c r="B964" s="2"/>
      <c r="C964" s="34"/>
      <c r="D964" s="34"/>
      <c r="E964" s="34"/>
      <c r="F964" s="34"/>
      <c r="G964" s="103"/>
      <c r="H964" s="34"/>
      <c r="I964" s="34"/>
      <c r="J964" s="34"/>
      <c r="K964" s="34"/>
      <c r="L964" s="103"/>
      <c r="M964" s="2"/>
      <c r="N964" s="2"/>
      <c r="O964" s="105"/>
      <c r="P964" s="2"/>
      <c r="Q964" s="105"/>
      <c r="R964" s="2"/>
      <c r="S964" s="2"/>
      <c r="T964" s="2"/>
      <c r="U964" s="2"/>
      <c r="V964" s="2"/>
      <c r="W964" s="2"/>
      <c r="X964" s="2"/>
      <c r="Y964" s="2"/>
      <c r="Z964" s="2"/>
      <c r="AA964" s="2"/>
      <c r="AB964" s="2"/>
      <c r="AC964" s="2"/>
      <c r="AD964" s="2"/>
      <c r="AE964" s="2"/>
      <c r="AF964" s="2"/>
      <c r="AG964" s="2"/>
    </row>
    <row r="965" spans="1:33" ht="15.75" customHeight="1" x14ac:dyDescent="0.25">
      <c r="A965" s="2"/>
      <c r="B965" s="2"/>
      <c r="C965" s="34"/>
      <c r="D965" s="34"/>
      <c r="E965" s="34"/>
      <c r="F965" s="34"/>
      <c r="G965" s="103"/>
      <c r="H965" s="34"/>
      <c r="I965" s="34"/>
      <c r="J965" s="34"/>
      <c r="K965" s="34"/>
      <c r="L965" s="103"/>
      <c r="M965" s="2"/>
      <c r="N965" s="2"/>
      <c r="O965" s="105"/>
      <c r="P965" s="2"/>
      <c r="Q965" s="105"/>
      <c r="R965" s="2"/>
      <c r="S965" s="2"/>
      <c r="T965" s="2"/>
      <c r="U965" s="2"/>
      <c r="V965" s="2"/>
      <c r="W965" s="2"/>
      <c r="X965" s="2"/>
      <c r="Y965" s="2"/>
      <c r="Z965" s="2"/>
      <c r="AA965" s="2"/>
      <c r="AB965" s="2"/>
      <c r="AC965" s="2"/>
      <c r="AD965" s="2"/>
      <c r="AE965" s="2"/>
      <c r="AF965" s="2"/>
      <c r="AG965" s="2"/>
    </row>
    <row r="966" spans="1:33" ht="15.75" customHeight="1" x14ac:dyDescent="0.25">
      <c r="A966" s="2"/>
      <c r="B966" s="2"/>
      <c r="C966" s="34"/>
      <c r="D966" s="34"/>
      <c r="E966" s="34"/>
      <c r="F966" s="34"/>
      <c r="G966" s="103"/>
      <c r="H966" s="34"/>
      <c r="I966" s="34"/>
      <c r="J966" s="34"/>
      <c r="K966" s="34"/>
      <c r="L966" s="103"/>
      <c r="M966" s="2"/>
      <c r="N966" s="2"/>
      <c r="O966" s="105"/>
      <c r="P966" s="2"/>
      <c r="Q966" s="105"/>
      <c r="R966" s="2"/>
      <c r="S966" s="2"/>
      <c r="T966" s="2"/>
      <c r="U966" s="2"/>
      <c r="V966" s="2"/>
      <c r="W966" s="2"/>
      <c r="X966" s="2"/>
      <c r="Y966" s="2"/>
      <c r="Z966" s="2"/>
      <c r="AA966" s="2"/>
      <c r="AB966" s="2"/>
      <c r="AC966" s="2"/>
      <c r="AD966" s="2"/>
      <c r="AE966" s="2"/>
      <c r="AF966" s="2"/>
      <c r="AG966" s="2"/>
    </row>
    <row r="967" spans="1:33" ht="15.75" customHeight="1" x14ac:dyDescent="0.25">
      <c r="A967" s="2"/>
      <c r="B967" s="2"/>
      <c r="C967" s="34"/>
      <c r="D967" s="34"/>
      <c r="E967" s="34"/>
      <c r="F967" s="34"/>
      <c r="G967" s="103"/>
      <c r="H967" s="34"/>
      <c r="I967" s="34"/>
      <c r="J967" s="34"/>
      <c r="K967" s="34"/>
      <c r="L967" s="103"/>
      <c r="M967" s="2"/>
      <c r="N967" s="2"/>
      <c r="O967" s="105"/>
      <c r="P967" s="2"/>
      <c r="Q967" s="105"/>
      <c r="R967" s="2"/>
      <c r="S967" s="2"/>
      <c r="T967" s="2"/>
      <c r="U967" s="2"/>
      <c r="V967" s="2"/>
      <c r="W967" s="2"/>
      <c r="X967" s="2"/>
      <c r="Y967" s="2"/>
      <c r="Z967" s="2"/>
      <c r="AA967" s="2"/>
      <c r="AB967" s="2"/>
      <c r="AC967" s="2"/>
      <c r="AD967" s="2"/>
      <c r="AE967" s="2"/>
      <c r="AF967" s="2"/>
      <c r="AG967" s="2"/>
    </row>
    <row r="968" spans="1:33" ht="15.75" customHeight="1" x14ac:dyDescent="0.25">
      <c r="A968" s="2"/>
      <c r="B968" s="2"/>
      <c r="C968" s="34"/>
      <c r="D968" s="34"/>
      <c r="E968" s="34"/>
      <c r="F968" s="34"/>
      <c r="G968" s="103"/>
      <c r="H968" s="34"/>
      <c r="I968" s="34"/>
      <c r="J968" s="34"/>
      <c r="K968" s="34"/>
      <c r="L968" s="103"/>
      <c r="M968" s="2"/>
      <c r="N968" s="2"/>
      <c r="O968" s="105"/>
      <c r="P968" s="2"/>
      <c r="Q968" s="105"/>
      <c r="R968" s="2"/>
      <c r="S968" s="2"/>
      <c r="T968" s="2"/>
      <c r="U968" s="2"/>
      <c r="V968" s="2"/>
      <c r="W968" s="2"/>
      <c r="X968" s="2"/>
      <c r="Y968" s="2"/>
      <c r="Z968" s="2"/>
      <c r="AA968" s="2"/>
      <c r="AB968" s="2"/>
      <c r="AC968" s="2"/>
      <c r="AD968" s="2"/>
      <c r="AE968" s="2"/>
      <c r="AF968" s="2"/>
      <c r="AG968" s="2"/>
    </row>
    <row r="969" spans="1:33" ht="15.75" customHeight="1" x14ac:dyDescent="0.25">
      <c r="A969" s="2"/>
      <c r="B969" s="2"/>
      <c r="C969" s="34"/>
      <c r="D969" s="34"/>
      <c r="E969" s="34"/>
      <c r="F969" s="34"/>
      <c r="G969" s="103"/>
      <c r="H969" s="34"/>
      <c r="I969" s="34"/>
      <c r="J969" s="34"/>
      <c r="K969" s="34"/>
      <c r="L969" s="103"/>
      <c r="M969" s="2"/>
      <c r="N969" s="2"/>
      <c r="O969" s="105"/>
      <c r="P969" s="2"/>
      <c r="Q969" s="105"/>
      <c r="R969" s="2"/>
      <c r="S969" s="2"/>
      <c r="T969" s="2"/>
      <c r="U969" s="2"/>
      <c r="V969" s="2"/>
      <c r="W969" s="2"/>
      <c r="X969" s="2"/>
      <c r="Y969" s="2"/>
      <c r="Z969" s="2"/>
      <c r="AA969" s="2"/>
      <c r="AB969" s="2"/>
      <c r="AC969" s="2"/>
      <c r="AD969" s="2"/>
      <c r="AE969" s="2"/>
      <c r="AF969" s="2"/>
      <c r="AG969" s="2"/>
    </row>
    <row r="970" spans="1:33" ht="15.75" customHeight="1" x14ac:dyDescent="0.25">
      <c r="A970" s="2"/>
      <c r="B970" s="2"/>
      <c r="C970" s="34"/>
      <c r="D970" s="34"/>
      <c r="E970" s="34"/>
      <c r="F970" s="34"/>
      <c r="G970" s="103"/>
      <c r="H970" s="34"/>
      <c r="I970" s="34"/>
      <c r="J970" s="34"/>
      <c r="K970" s="34"/>
      <c r="L970" s="103"/>
      <c r="M970" s="2"/>
      <c r="N970" s="2"/>
      <c r="O970" s="105"/>
      <c r="P970" s="2"/>
      <c r="Q970" s="105"/>
      <c r="R970" s="2"/>
      <c r="S970" s="2"/>
      <c r="T970" s="2"/>
      <c r="U970" s="2"/>
      <c r="V970" s="2"/>
      <c r="W970" s="2"/>
      <c r="X970" s="2"/>
      <c r="Y970" s="2"/>
      <c r="Z970" s="2"/>
      <c r="AA970" s="2"/>
      <c r="AB970" s="2"/>
      <c r="AC970" s="2"/>
      <c r="AD970" s="2"/>
      <c r="AE970" s="2"/>
      <c r="AF970" s="2"/>
      <c r="AG970" s="2"/>
    </row>
    <row r="971" spans="1:33" ht="15.75" customHeight="1" x14ac:dyDescent="0.25">
      <c r="A971" s="2"/>
      <c r="B971" s="2"/>
      <c r="C971" s="34"/>
      <c r="D971" s="34"/>
      <c r="E971" s="34"/>
      <c r="F971" s="34"/>
      <c r="G971" s="103"/>
      <c r="H971" s="34"/>
      <c r="I971" s="34"/>
      <c r="J971" s="34"/>
      <c r="K971" s="34"/>
      <c r="L971" s="103"/>
      <c r="M971" s="2"/>
      <c r="N971" s="2"/>
      <c r="O971" s="105"/>
      <c r="P971" s="2"/>
      <c r="Q971" s="105"/>
      <c r="R971" s="2"/>
      <c r="S971" s="2"/>
      <c r="T971" s="2"/>
      <c r="U971" s="2"/>
      <c r="V971" s="2"/>
      <c r="W971" s="2"/>
      <c r="X971" s="2"/>
      <c r="Y971" s="2"/>
      <c r="Z971" s="2"/>
      <c r="AA971" s="2"/>
      <c r="AB971" s="2"/>
      <c r="AC971" s="2"/>
      <c r="AD971" s="2"/>
      <c r="AE971" s="2"/>
      <c r="AF971" s="2"/>
      <c r="AG971" s="2"/>
    </row>
    <row r="972" spans="1:33" ht="15.75" customHeight="1" x14ac:dyDescent="0.25">
      <c r="A972" s="2"/>
      <c r="B972" s="2"/>
      <c r="C972" s="34"/>
      <c r="D972" s="34"/>
      <c r="E972" s="34"/>
      <c r="F972" s="34"/>
      <c r="G972" s="103"/>
      <c r="H972" s="34"/>
      <c r="I972" s="34"/>
      <c r="J972" s="34"/>
      <c r="K972" s="34"/>
      <c r="L972" s="103"/>
      <c r="M972" s="2"/>
      <c r="N972" s="2"/>
      <c r="O972" s="105"/>
      <c r="P972" s="2"/>
      <c r="Q972" s="105"/>
      <c r="R972" s="2"/>
      <c r="S972" s="2"/>
      <c r="T972" s="2"/>
      <c r="U972" s="2"/>
      <c r="V972" s="2"/>
      <c r="W972" s="2"/>
      <c r="X972" s="2"/>
      <c r="Y972" s="2"/>
      <c r="Z972" s="2"/>
      <c r="AA972" s="2"/>
      <c r="AB972" s="2"/>
      <c r="AC972" s="2"/>
      <c r="AD972" s="2"/>
      <c r="AE972" s="2"/>
      <c r="AF972" s="2"/>
      <c r="AG972" s="2"/>
    </row>
    <row r="973" spans="1:33" ht="15.75" customHeight="1" x14ac:dyDescent="0.25">
      <c r="A973" s="2"/>
      <c r="B973" s="2"/>
      <c r="C973" s="34"/>
      <c r="D973" s="34"/>
      <c r="E973" s="34"/>
      <c r="F973" s="34"/>
      <c r="G973" s="103"/>
      <c r="H973" s="34"/>
      <c r="I973" s="34"/>
      <c r="J973" s="34"/>
      <c r="K973" s="34"/>
      <c r="L973" s="103"/>
      <c r="M973" s="2"/>
      <c r="N973" s="2"/>
      <c r="O973" s="105"/>
      <c r="P973" s="2"/>
      <c r="Q973" s="105"/>
      <c r="R973" s="2"/>
      <c r="S973" s="2"/>
      <c r="T973" s="2"/>
      <c r="U973" s="2"/>
      <c r="V973" s="2"/>
      <c r="W973" s="2"/>
      <c r="X973" s="2"/>
      <c r="Y973" s="2"/>
      <c r="Z973" s="2"/>
      <c r="AA973" s="2"/>
      <c r="AB973" s="2"/>
      <c r="AC973" s="2"/>
      <c r="AD973" s="2"/>
      <c r="AE973" s="2"/>
      <c r="AF973" s="2"/>
      <c r="AG973" s="2"/>
    </row>
    <row r="974" spans="1:33" ht="15.75" customHeight="1" x14ac:dyDescent="0.25">
      <c r="A974" s="2"/>
      <c r="B974" s="2"/>
      <c r="C974" s="34"/>
      <c r="D974" s="34"/>
      <c r="E974" s="34"/>
      <c r="F974" s="34"/>
      <c r="G974" s="103"/>
      <c r="H974" s="34"/>
      <c r="I974" s="34"/>
      <c r="J974" s="34"/>
      <c r="K974" s="34"/>
      <c r="L974" s="103"/>
      <c r="M974" s="2"/>
      <c r="N974" s="2"/>
      <c r="O974" s="105"/>
      <c r="P974" s="2"/>
      <c r="Q974" s="105"/>
      <c r="R974" s="2"/>
      <c r="S974" s="2"/>
      <c r="T974" s="2"/>
      <c r="U974" s="2"/>
      <c r="V974" s="2"/>
      <c r="W974" s="2"/>
      <c r="X974" s="2"/>
      <c r="Y974" s="2"/>
      <c r="Z974" s="2"/>
      <c r="AA974" s="2"/>
      <c r="AB974" s="2"/>
      <c r="AC974" s="2"/>
      <c r="AD974" s="2"/>
      <c r="AE974" s="2"/>
      <c r="AF974" s="2"/>
      <c r="AG974" s="2"/>
    </row>
    <row r="975" spans="1:33" ht="15.75" customHeight="1" x14ac:dyDescent="0.25">
      <c r="A975" s="2"/>
      <c r="B975" s="2"/>
      <c r="C975" s="34"/>
      <c r="D975" s="34"/>
      <c r="E975" s="34"/>
      <c r="F975" s="34"/>
      <c r="G975" s="103"/>
      <c r="H975" s="34"/>
      <c r="I975" s="34"/>
      <c r="J975" s="34"/>
      <c r="K975" s="34"/>
      <c r="L975" s="103"/>
      <c r="M975" s="2"/>
      <c r="N975" s="2"/>
      <c r="O975" s="105"/>
      <c r="P975" s="2"/>
      <c r="Q975" s="105"/>
      <c r="R975" s="2"/>
      <c r="S975" s="2"/>
      <c r="T975" s="2"/>
      <c r="U975" s="2"/>
      <c r="V975" s="2"/>
      <c r="W975" s="2"/>
      <c r="X975" s="2"/>
      <c r="Y975" s="2"/>
      <c r="Z975" s="2"/>
      <c r="AA975" s="2"/>
      <c r="AB975" s="2"/>
      <c r="AC975" s="2"/>
      <c r="AD975" s="2"/>
      <c r="AE975" s="2"/>
      <c r="AF975" s="2"/>
      <c r="AG975" s="2"/>
    </row>
    <row r="976" spans="1:33" ht="15.75" customHeight="1" x14ac:dyDescent="0.25">
      <c r="A976" s="2"/>
      <c r="B976" s="2"/>
      <c r="C976" s="34"/>
      <c r="D976" s="34"/>
      <c r="E976" s="34"/>
      <c r="F976" s="34"/>
      <c r="G976" s="103"/>
      <c r="H976" s="34"/>
      <c r="I976" s="34"/>
      <c r="J976" s="34"/>
      <c r="K976" s="34"/>
      <c r="L976" s="103"/>
      <c r="M976" s="2"/>
      <c r="N976" s="2"/>
      <c r="O976" s="105"/>
      <c r="P976" s="2"/>
      <c r="Q976" s="105"/>
      <c r="R976" s="2"/>
      <c r="S976" s="2"/>
      <c r="T976" s="2"/>
      <c r="U976" s="2"/>
      <c r="V976" s="2"/>
      <c r="W976" s="2"/>
      <c r="X976" s="2"/>
      <c r="Y976" s="2"/>
      <c r="Z976" s="2"/>
      <c r="AA976" s="2"/>
      <c r="AB976" s="2"/>
      <c r="AC976" s="2"/>
      <c r="AD976" s="2"/>
      <c r="AE976" s="2"/>
      <c r="AF976" s="2"/>
      <c r="AG976" s="2"/>
    </row>
    <row r="977" spans="1:33" ht="15.75" customHeight="1" x14ac:dyDescent="0.25">
      <c r="A977" s="2"/>
      <c r="B977" s="2"/>
      <c r="C977" s="34"/>
      <c r="D977" s="34"/>
      <c r="E977" s="34"/>
      <c r="F977" s="34"/>
      <c r="G977" s="103"/>
      <c r="H977" s="34"/>
      <c r="I977" s="34"/>
      <c r="J977" s="34"/>
      <c r="K977" s="34"/>
      <c r="L977" s="103"/>
      <c r="M977" s="2"/>
      <c r="N977" s="2"/>
      <c r="O977" s="105"/>
      <c r="P977" s="2"/>
      <c r="Q977" s="105"/>
      <c r="R977" s="2"/>
      <c r="S977" s="2"/>
      <c r="T977" s="2"/>
      <c r="U977" s="2"/>
      <c r="V977" s="2"/>
      <c r="W977" s="2"/>
      <c r="X977" s="2"/>
      <c r="Y977" s="2"/>
      <c r="Z977" s="2"/>
      <c r="AA977" s="2"/>
      <c r="AB977" s="2"/>
      <c r="AC977" s="2"/>
      <c r="AD977" s="2"/>
      <c r="AE977" s="2"/>
      <c r="AF977" s="2"/>
      <c r="AG977" s="2"/>
    </row>
    <row r="978" spans="1:33" ht="15.75" customHeight="1" x14ac:dyDescent="0.25">
      <c r="A978" s="2"/>
      <c r="B978" s="2"/>
      <c r="C978" s="34"/>
      <c r="D978" s="34"/>
      <c r="E978" s="34"/>
      <c r="F978" s="34"/>
      <c r="G978" s="103"/>
      <c r="H978" s="34"/>
      <c r="I978" s="34"/>
      <c r="J978" s="34"/>
      <c r="K978" s="34"/>
      <c r="L978" s="103"/>
      <c r="M978" s="2"/>
      <c r="N978" s="2"/>
      <c r="O978" s="105"/>
      <c r="P978" s="2"/>
      <c r="Q978" s="105"/>
      <c r="R978" s="2"/>
      <c r="S978" s="2"/>
      <c r="T978" s="2"/>
      <c r="U978" s="2"/>
      <c r="V978" s="2"/>
      <c r="W978" s="2"/>
      <c r="X978" s="2"/>
      <c r="Y978" s="2"/>
      <c r="Z978" s="2"/>
      <c r="AA978" s="2"/>
      <c r="AB978" s="2"/>
      <c r="AC978" s="2"/>
      <c r="AD978" s="2"/>
      <c r="AE978" s="2"/>
      <c r="AF978" s="2"/>
      <c r="AG978" s="2"/>
    </row>
    <row r="979" spans="1:33" ht="15.75" customHeight="1" x14ac:dyDescent="0.25">
      <c r="A979" s="2"/>
      <c r="B979" s="2"/>
      <c r="C979" s="34"/>
      <c r="D979" s="34"/>
      <c r="E979" s="34"/>
      <c r="F979" s="34"/>
      <c r="G979" s="103"/>
      <c r="H979" s="34"/>
      <c r="I979" s="34"/>
      <c r="J979" s="34"/>
      <c r="K979" s="34"/>
      <c r="L979" s="103"/>
      <c r="M979" s="2"/>
      <c r="N979" s="2"/>
      <c r="O979" s="105"/>
      <c r="P979" s="2"/>
      <c r="Q979" s="105"/>
      <c r="R979" s="2"/>
      <c r="S979" s="2"/>
      <c r="T979" s="2"/>
      <c r="U979" s="2"/>
      <c r="V979" s="2"/>
      <c r="W979" s="2"/>
      <c r="X979" s="2"/>
      <c r="Y979" s="2"/>
      <c r="Z979" s="2"/>
      <c r="AA979" s="2"/>
      <c r="AB979" s="2"/>
      <c r="AC979" s="2"/>
      <c r="AD979" s="2"/>
      <c r="AE979" s="2"/>
      <c r="AF979" s="2"/>
      <c r="AG979" s="2"/>
    </row>
    <row r="980" spans="1:33" ht="15.75" customHeight="1" x14ac:dyDescent="0.25">
      <c r="A980" s="2"/>
      <c r="B980" s="2"/>
      <c r="C980" s="34"/>
      <c r="D980" s="34"/>
      <c r="E980" s="34"/>
      <c r="F980" s="34"/>
      <c r="G980" s="103"/>
      <c r="H980" s="34"/>
      <c r="I980" s="34"/>
      <c r="J980" s="34"/>
      <c r="K980" s="34"/>
      <c r="L980" s="103"/>
      <c r="M980" s="2"/>
      <c r="N980" s="2"/>
      <c r="O980" s="105"/>
      <c r="P980" s="2"/>
      <c r="Q980" s="105"/>
      <c r="R980" s="2"/>
      <c r="S980" s="2"/>
      <c r="T980" s="2"/>
      <c r="U980" s="2"/>
      <c r="V980" s="2"/>
      <c r="W980" s="2"/>
      <c r="X980" s="2"/>
      <c r="Y980" s="2"/>
      <c r="Z980" s="2"/>
      <c r="AA980" s="2"/>
      <c r="AB980" s="2"/>
      <c r="AC980" s="2"/>
      <c r="AD980" s="2"/>
      <c r="AE980" s="2"/>
      <c r="AF980" s="2"/>
      <c r="AG980" s="2"/>
    </row>
    <row r="981" spans="1:33" ht="15.75" customHeight="1" x14ac:dyDescent="0.25">
      <c r="A981" s="2"/>
      <c r="B981" s="2"/>
      <c r="C981" s="34"/>
      <c r="D981" s="34"/>
      <c r="E981" s="34"/>
      <c r="F981" s="34"/>
      <c r="G981" s="103"/>
      <c r="H981" s="34"/>
      <c r="I981" s="34"/>
      <c r="J981" s="34"/>
      <c r="K981" s="34"/>
      <c r="L981" s="103"/>
      <c r="M981" s="2"/>
      <c r="N981" s="2"/>
      <c r="O981" s="105"/>
      <c r="P981" s="2"/>
      <c r="Q981" s="105"/>
      <c r="R981" s="2"/>
      <c r="S981" s="2"/>
      <c r="T981" s="2"/>
      <c r="U981" s="2"/>
      <c r="V981" s="2"/>
      <c r="W981" s="2"/>
      <c r="X981" s="2"/>
      <c r="Y981" s="2"/>
      <c r="Z981" s="2"/>
      <c r="AA981" s="2"/>
      <c r="AB981" s="2"/>
      <c r="AC981" s="2"/>
      <c r="AD981" s="2"/>
      <c r="AE981" s="2"/>
      <c r="AF981" s="2"/>
      <c r="AG981" s="2"/>
    </row>
    <row r="982" spans="1:33" ht="15.75" customHeight="1" x14ac:dyDescent="0.25">
      <c r="A982" s="2"/>
      <c r="B982" s="2"/>
      <c r="C982" s="34"/>
      <c r="D982" s="34"/>
      <c r="E982" s="34"/>
      <c r="F982" s="34"/>
      <c r="G982" s="103"/>
      <c r="H982" s="34"/>
      <c r="I982" s="34"/>
      <c r="J982" s="34"/>
      <c r="K982" s="34"/>
      <c r="L982" s="103"/>
      <c r="M982" s="2"/>
      <c r="N982" s="2"/>
      <c r="O982" s="105"/>
      <c r="P982" s="2"/>
      <c r="Q982" s="105"/>
      <c r="R982" s="2"/>
      <c r="S982" s="2"/>
      <c r="T982" s="2"/>
      <c r="U982" s="2"/>
      <c r="V982" s="2"/>
      <c r="W982" s="2"/>
      <c r="X982" s="2"/>
      <c r="Y982" s="2"/>
      <c r="Z982" s="2"/>
      <c r="AA982" s="2"/>
      <c r="AB982" s="2"/>
      <c r="AC982" s="2"/>
      <c r="AD982" s="2"/>
      <c r="AE982" s="2"/>
      <c r="AF982" s="2"/>
      <c r="AG982" s="2"/>
    </row>
    <row r="983" spans="1:33" ht="15.75" customHeight="1" x14ac:dyDescent="0.25">
      <c r="A983" s="2"/>
      <c r="B983" s="2"/>
      <c r="C983" s="34"/>
      <c r="D983" s="34"/>
      <c r="E983" s="34"/>
      <c r="F983" s="34"/>
      <c r="G983" s="103"/>
      <c r="H983" s="34"/>
      <c r="I983" s="34"/>
      <c r="J983" s="34"/>
      <c r="K983" s="34"/>
      <c r="L983" s="103"/>
      <c r="M983" s="2"/>
      <c r="N983" s="2"/>
      <c r="O983" s="105"/>
      <c r="P983" s="2"/>
      <c r="Q983" s="105"/>
      <c r="R983" s="2"/>
      <c r="S983" s="2"/>
      <c r="T983" s="2"/>
      <c r="U983" s="2"/>
      <c r="V983" s="2"/>
      <c r="W983" s="2"/>
      <c r="X983" s="2"/>
      <c r="Y983" s="2"/>
      <c r="Z983" s="2"/>
      <c r="AA983" s="2"/>
      <c r="AB983" s="2"/>
      <c r="AC983" s="2"/>
      <c r="AD983" s="2"/>
      <c r="AE983" s="2"/>
      <c r="AF983" s="2"/>
      <c r="AG983" s="2"/>
    </row>
    <row r="984" spans="1:33" ht="15.75" customHeight="1" x14ac:dyDescent="0.25">
      <c r="A984" s="2"/>
      <c r="B984" s="2"/>
      <c r="C984" s="34"/>
      <c r="D984" s="34"/>
      <c r="E984" s="34"/>
      <c r="F984" s="34"/>
      <c r="G984" s="103"/>
      <c r="H984" s="34"/>
      <c r="I984" s="34"/>
      <c r="J984" s="34"/>
      <c r="K984" s="34"/>
      <c r="L984" s="103"/>
      <c r="M984" s="2"/>
      <c r="N984" s="2"/>
      <c r="O984" s="105"/>
      <c r="P984" s="2"/>
      <c r="Q984" s="105"/>
      <c r="R984" s="2"/>
      <c r="S984" s="2"/>
      <c r="T984" s="2"/>
      <c r="U984" s="2"/>
      <c r="V984" s="2"/>
      <c r="W984" s="2"/>
      <c r="X984" s="2"/>
      <c r="Y984" s="2"/>
      <c r="Z984" s="2"/>
      <c r="AA984" s="2"/>
      <c r="AB984" s="2"/>
      <c r="AC984" s="2"/>
      <c r="AD984" s="2"/>
      <c r="AE984" s="2"/>
      <c r="AF984" s="2"/>
      <c r="AG984" s="2"/>
    </row>
    <row r="985" spans="1:33" ht="15.75" customHeight="1" x14ac:dyDescent="0.25">
      <c r="A985" s="2"/>
      <c r="B985" s="2"/>
      <c r="C985" s="34"/>
      <c r="D985" s="34"/>
      <c r="E985" s="34"/>
      <c r="F985" s="34"/>
      <c r="G985" s="103"/>
      <c r="H985" s="34"/>
      <c r="I985" s="34"/>
      <c r="J985" s="34"/>
      <c r="K985" s="34"/>
      <c r="L985" s="103"/>
      <c r="M985" s="2"/>
      <c r="N985" s="2"/>
      <c r="O985" s="105"/>
      <c r="P985" s="2"/>
      <c r="Q985" s="105"/>
      <c r="R985" s="2"/>
      <c r="S985" s="2"/>
      <c r="T985" s="2"/>
      <c r="U985" s="2"/>
      <c r="V985" s="2"/>
      <c r="W985" s="2"/>
      <c r="X985" s="2"/>
      <c r="Y985" s="2"/>
      <c r="Z985" s="2"/>
      <c r="AA985" s="2"/>
      <c r="AB985" s="2"/>
      <c r="AC985" s="2"/>
      <c r="AD985" s="2"/>
      <c r="AE985" s="2"/>
      <c r="AF985" s="2"/>
      <c r="AG985" s="2"/>
    </row>
    <row r="986" spans="1:33" ht="15.75" customHeight="1" x14ac:dyDescent="0.25">
      <c r="A986" s="2"/>
      <c r="B986" s="2"/>
      <c r="C986" s="34"/>
      <c r="D986" s="34"/>
      <c r="E986" s="34"/>
      <c r="F986" s="34"/>
      <c r="G986" s="103"/>
      <c r="H986" s="34"/>
      <c r="I986" s="34"/>
      <c r="J986" s="34"/>
      <c r="K986" s="34"/>
      <c r="L986" s="103"/>
      <c r="M986" s="2"/>
      <c r="N986" s="2"/>
      <c r="O986" s="105"/>
      <c r="P986" s="2"/>
      <c r="Q986" s="105"/>
      <c r="R986" s="2"/>
      <c r="S986" s="2"/>
      <c r="T986" s="2"/>
      <c r="U986" s="2"/>
      <c r="V986" s="2"/>
      <c r="W986" s="2"/>
      <c r="X986" s="2"/>
      <c r="Y986" s="2"/>
      <c r="Z986" s="2"/>
      <c r="AA986" s="2"/>
      <c r="AB986" s="2"/>
      <c r="AC986" s="2"/>
      <c r="AD986" s="2"/>
      <c r="AE986" s="2"/>
      <c r="AF986" s="2"/>
      <c r="AG986" s="2"/>
    </row>
    <row r="987" spans="1:33" ht="15.75" customHeight="1" x14ac:dyDescent="0.25">
      <c r="A987" s="2"/>
      <c r="B987" s="2"/>
      <c r="C987" s="34"/>
      <c r="D987" s="34"/>
      <c r="E987" s="34"/>
      <c r="F987" s="34"/>
      <c r="G987" s="103"/>
      <c r="H987" s="34"/>
      <c r="I987" s="34"/>
      <c r="J987" s="34"/>
      <c r="K987" s="34"/>
      <c r="L987" s="103"/>
      <c r="M987" s="2"/>
      <c r="N987" s="2"/>
      <c r="O987" s="105"/>
      <c r="P987" s="2"/>
      <c r="Q987" s="105"/>
      <c r="R987" s="2"/>
      <c r="S987" s="2"/>
      <c r="T987" s="2"/>
      <c r="U987" s="2"/>
      <c r="V987" s="2"/>
      <c r="W987" s="2"/>
      <c r="X987" s="2"/>
      <c r="Y987" s="2"/>
      <c r="Z987" s="2"/>
      <c r="AA987" s="2"/>
      <c r="AB987" s="2"/>
      <c r="AC987" s="2"/>
      <c r="AD987" s="2"/>
      <c r="AE987" s="2"/>
      <c r="AF987" s="2"/>
      <c r="AG987" s="2"/>
    </row>
    <row r="988" spans="1:33" ht="15.75" customHeight="1" x14ac:dyDescent="0.25">
      <c r="A988" s="2"/>
      <c r="B988" s="2"/>
      <c r="C988" s="34"/>
      <c r="D988" s="34"/>
      <c r="E988" s="34"/>
      <c r="F988" s="34"/>
      <c r="G988" s="103"/>
      <c r="H988" s="34"/>
      <c r="I988" s="34"/>
      <c r="J988" s="34"/>
      <c r="K988" s="34"/>
      <c r="L988" s="103"/>
      <c r="M988" s="2"/>
      <c r="N988" s="2"/>
      <c r="O988" s="105"/>
      <c r="P988" s="2"/>
      <c r="Q988" s="105"/>
      <c r="R988" s="2"/>
      <c r="S988" s="2"/>
      <c r="T988" s="2"/>
      <c r="U988" s="2"/>
      <c r="V988" s="2"/>
      <c r="W988" s="2"/>
      <c r="X988" s="2"/>
      <c r="Y988" s="2"/>
      <c r="Z988" s="2"/>
      <c r="AA988" s="2"/>
      <c r="AB988" s="2"/>
      <c r="AC988" s="2"/>
      <c r="AD988" s="2"/>
      <c r="AE988" s="2"/>
      <c r="AF988" s="2"/>
      <c r="AG988" s="2"/>
    </row>
    <row r="989" spans="1:33" ht="15.75" customHeight="1" x14ac:dyDescent="0.25">
      <c r="A989" s="2"/>
      <c r="B989" s="2"/>
      <c r="C989" s="34"/>
      <c r="D989" s="34"/>
      <c r="E989" s="34"/>
      <c r="F989" s="34"/>
      <c r="G989" s="103"/>
      <c r="H989" s="34"/>
      <c r="I989" s="34"/>
      <c r="J989" s="34"/>
      <c r="K989" s="34"/>
      <c r="L989" s="103"/>
      <c r="M989" s="2"/>
      <c r="N989" s="2"/>
      <c r="O989" s="105"/>
      <c r="P989" s="2"/>
      <c r="Q989" s="105"/>
      <c r="R989" s="2"/>
      <c r="S989" s="2"/>
      <c r="T989" s="2"/>
      <c r="U989" s="2"/>
      <c r="V989" s="2"/>
      <c r="W989" s="2"/>
      <c r="X989" s="2"/>
      <c r="Y989" s="2"/>
      <c r="Z989" s="2"/>
      <c r="AA989" s="2"/>
      <c r="AB989" s="2"/>
      <c r="AC989" s="2"/>
      <c r="AD989" s="2"/>
      <c r="AE989" s="2"/>
      <c r="AF989" s="2"/>
      <c r="AG989" s="2"/>
    </row>
    <row r="990" spans="1:33" ht="15.75" customHeight="1" x14ac:dyDescent="0.25">
      <c r="A990" s="2"/>
      <c r="B990" s="2"/>
      <c r="C990" s="34"/>
      <c r="D990" s="34"/>
      <c r="E990" s="34"/>
      <c r="F990" s="34"/>
      <c r="G990" s="103"/>
      <c r="H990" s="34"/>
      <c r="I990" s="34"/>
      <c r="J990" s="34"/>
      <c r="K990" s="34"/>
      <c r="L990" s="103"/>
      <c r="M990" s="2"/>
      <c r="N990" s="2"/>
      <c r="O990" s="105"/>
      <c r="P990" s="2"/>
      <c r="Q990" s="105"/>
      <c r="R990" s="2"/>
      <c r="S990" s="2"/>
      <c r="T990" s="2"/>
      <c r="U990" s="2"/>
      <c r="V990" s="2"/>
      <c r="W990" s="2"/>
      <c r="X990" s="2"/>
      <c r="Y990" s="2"/>
      <c r="Z990" s="2"/>
      <c r="AA990" s="2"/>
      <c r="AB990" s="2"/>
      <c r="AC990" s="2"/>
      <c r="AD990" s="2"/>
      <c r="AE990" s="2"/>
      <c r="AF990" s="2"/>
      <c r="AG990" s="2"/>
    </row>
    <row r="991" spans="1:33" ht="15.75" customHeight="1" x14ac:dyDescent="0.25">
      <c r="A991" s="2"/>
      <c r="B991" s="2"/>
      <c r="C991" s="34"/>
      <c r="D991" s="34"/>
      <c r="E991" s="34"/>
      <c r="F991" s="34"/>
      <c r="G991" s="103"/>
      <c r="H991" s="34"/>
      <c r="I991" s="34"/>
      <c r="J991" s="34"/>
      <c r="K991" s="34"/>
      <c r="L991" s="103"/>
      <c r="M991" s="2"/>
      <c r="N991" s="2"/>
      <c r="O991" s="105"/>
      <c r="P991" s="2"/>
      <c r="Q991" s="105"/>
      <c r="R991" s="2"/>
      <c r="S991" s="2"/>
      <c r="T991" s="2"/>
      <c r="U991" s="2"/>
      <c r="V991" s="2"/>
      <c r="W991" s="2"/>
      <c r="X991" s="2"/>
      <c r="Y991" s="2"/>
      <c r="Z991" s="2"/>
      <c r="AA991" s="2"/>
      <c r="AB991" s="2"/>
      <c r="AC991" s="2"/>
      <c r="AD991" s="2"/>
      <c r="AE991" s="2"/>
      <c r="AF991" s="2"/>
      <c r="AG991" s="2"/>
    </row>
    <row r="992" spans="1:33" ht="15.75" customHeight="1" x14ac:dyDescent="0.25">
      <c r="A992" s="2"/>
      <c r="B992" s="2"/>
      <c r="C992" s="34"/>
      <c r="D992" s="34"/>
      <c r="E992" s="34"/>
      <c r="F992" s="34"/>
      <c r="G992" s="103"/>
      <c r="H992" s="34"/>
      <c r="I992" s="34"/>
      <c r="J992" s="34"/>
      <c r="K992" s="34"/>
      <c r="L992" s="103"/>
      <c r="M992" s="2"/>
      <c r="N992" s="2"/>
      <c r="O992" s="105"/>
      <c r="P992" s="2"/>
      <c r="Q992" s="105"/>
      <c r="R992" s="2"/>
      <c r="S992" s="2"/>
      <c r="T992" s="2"/>
      <c r="U992" s="2"/>
      <c r="V992" s="2"/>
      <c r="W992" s="2"/>
      <c r="X992" s="2"/>
      <c r="Y992" s="2"/>
      <c r="Z992" s="2"/>
      <c r="AA992" s="2"/>
      <c r="AB992" s="2"/>
      <c r="AC992" s="2"/>
      <c r="AD992" s="2"/>
      <c r="AE992" s="2"/>
      <c r="AF992" s="2"/>
      <c r="AG992" s="2"/>
    </row>
    <row r="993" spans="1:33" ht="15.75" customHeight="1" x14ac:dyDescent="0.25">
      <c r="A993" s="2"/>
      <c r="B993" s="2"/>
      <c r="C993" s="34"/>
      <c r="D993" s="34"/>
      <c r="E993" s="34"/>
      <c r="F993" s="34"/>
      <c r="G993" s="103"/>
      <c r="H993" s="34"/>
      <c r="I993" s="34"/>
      <c r="J993" s="34"/>
      <c r="K993" s="34"/>
      <c r="L993" s="103"/>
      <c r="M993" s="2"/>
      <c r="N993" s="2"/>
      <c r="O993" s="105"/>
      <c r="P993" s="2"/>
      <c r="Q993" s="105"/>
      <c r="R993" s="2"/>
      <c r="S993" s="2"/>
      <c r="T993" s="2"/>
      <c r="U993" s="2"/>
      <c r="V993" s="2"/>
      <c r="W993" s="2"/>
      <c r="X993" s="2"/>
      <c r="Y993" s="2"/>
      <c r="Z993" s="2"/>
      <c r="AA993" s="2"/>
      <c r="AB993" s="2"/>
      <c r="AC993" s="2"/>
      <c r="AD993" s="2"/>
      <c r="AE993" s="2"/>
      <c r="AF993" s="2"/>
      <c r="AG993" s="2"/>
    </row>
    <row r="994" spans="1:33" ht="15.75" customHeight="1" x14ac:dyDescent="0.25">
      <c r="A994" s="2"/>
      <c r="B994" s="2"/>
      <c r="C994" s="34"/>
      <c r="D994" s="34"/>
      <c r="E994" s="34"/>
      <c r="F994" s="34"/>
      <c r="G994" s="103"/>
      <c r="H994" s="34"/>
      <c r="I994" s="34"/>
      <c r="J994" s="34"/>
      <c r="K994" s="34"/>
      <c r="L994" s="103"/>
      <c r="M994" s="2"/>
      <c r="N994" s="2"/>
      <c r="O994" s="105"/>
      <c r="P994" s="2"/>
      <c r="Q994" s="105"/>
      <c r="R994" s="2"/>
      <c r="S994" s="2"/>
      <c r="T994" s="2"/>
      <c r="U994" s="2"/>
      <c r="V994" s="2"/>
      <c r="W994" s="2"/>
      <c r="X994" s="2"/>
      <c r="Y994" s="2"/>
      <c r="Z994" s="2"/>
      <c r="AA994" s="2"/>
      <c r="AB994" s="2"/>
      <c r="AC994" s="2"/>
      <c r="AD994" s="2"/>
      <c r="AE994" s="2"/>
      <c r="AF994" s="2"/>
      <c r="AG994" s="2"/>
    </row>
    <row r="995" spans="1:33" ht="15.75" customHeight="1" x14ac:dyDescent="0.25">
      <c r="A995" s="2"/>
      <c r="B995" s="2"/>
      <c r="C995" s="34"/>
      <c r="D995" s="34"/>
      <c r="E995" s="34"/>
      <c r="F995" s="34"/>
      <c r="G995" s="103"/>
      <c r="H995" s="34"/>
      <c r="I995" s="34"/>
      <c r="J995" s="34"/>
      <c r="K995" s="34"/>
      <c r="L995" s="103"/>
      <c r="M995" s="2"/>
      <c r="N995" s="2"/>
      <c r="O995" s="105"/>
      <c r="P995" s="2"/>
      <c r="Q995" s="105"/>
      <c r="R995" s="2"/>
      <c r="S995" s="2"/>
      <c r="T995" s="2"/>
      <c r="U995" s="2"/>
      <c r="V995" s="2"/>
      <c r="W995" s="2"/>
      <c r="X995" s="2"/>
      <c r="Y995" s="2"/>
      <c r="Z995" s="2"/>
      <c r="AA995" s="2"/>
      <c r="AB995" s="2"/>
      <c r="AC995" s="2"/>
      <c r="AD995" s="2"/>
      <c r="AE995" s="2"/>
      <c r="AF995" s="2"/>
      <c r="AG995" s="2"/>
    </row>
    <row r="996" spans="1:33" ht="15.75" customHeight="1" x14ac:dyDescent="0.25">
      <c r="A996" s="2"/>
      <c r="B996" s="2"/>
      <c r="C996" s="34"/>
      <c r="D996" s="34"/>
      <c r="E996" s="34"/>
      <c r="F996" s="34"/>
      <c r="G996" s="103"/>
      <c r="H996" s="34"/>
      <c r="I996" s="34"/>
      <c r="J996" s="34"/>
      <c r="K996" s="34"/>
      <c r="L996" s="103"/>
      <c r="M996" s="2"/>
      <c r="N996" s="2"/>
      <c r="O996" s="105"/>
      <c r="P996" s="2"/>
      <c r="Q996" s="105"/>
      <c r="R996" s="2"/>
      <c r="S996" s="2"/>
      <c r="T996" s="2"/>
      <c r="U996" s="2"/>
      <c r="V996" s="2"/>
      <c r="W996" s="2"/>
      <c r="X996" s="2"/>
      <c r="Y996" s="2"/>
      <c r="Z996" s="2"/>
      <c r="AA996" s="2"/>
      <c r="AB996" s="2"/>
      <c r="AC996" s="2"/>
      <c r="AD996" s="2"/>
      <c r="AE996" s="2"/>
      <c r="AF996" s="2"/>
      <c r="AG996" s="2"/>
    </row>
    <row r="997" spans="1:33" ht="15.75" customHeight="1" x14ac:dyDescent="0.25">
      <c r="A997" s="2"/>
      <c r="B997" s="2"/>
      <c r="C997" s="34"/>
      <c r="D997" s="34"/>
      <c r="E997" s="34"/>
      <c r="F997" s="34"/>
      <c r="G997" s="103"/>
      <c r="H997" s="34"/>
      <c r="I997" s="34"/>
      <c r="J997" s="34"/>
      <c r="K997" s="34"/>
      <c r="L997" s="103"/>
      <c r="M997" s="2"/>
      <c r="N997" s="2"/>
      <c r="O997" s="105"/>
      <c r="P997" s="2"/>
      <c r="Q997" s="105"/>
      <c r="R997" s="2"/>
      <c r="S997" s="2"/>
      <c r="T997" s="2"/>
      <c r="U997" s="2"/>
      <c r="V997" s="2"/>
      <c r="W997" s="2"/>
      <c r="X997" s="2"/>
      <c r="Y997" s="2"/>
      <c r="Z997" s="2"/>
      <c r="AA997" s="2"/>
      <c r="AB997" s="2"/>
      <c r="AC997" s="2"/>
      <c r="AD997" s="2"/>
      <c r="AE997" s="2"/>
      <c r="AF997" s="2"/>
      <c r="AG997" s="2"/>
    </row>
    <row r="998" spans="1:33" ht="15.75" customHeight="1" x14ac:dyDescent="0.25">
      <c r="A998" s="2"/>
      <c r="B998" s="2"/>
      <c r="C998" s="34"/>
      <c r="D998" s="34"/>
      <c r="E998" s="34"/>
      <c r="F998" s="34"/>
      <c r="G998" s="103"/>
      <c r="H998" s="34"/>
      <c r="I998" s="34"/>
      <c r="J998" s="34"/>
      <c r="K998" s="34"/>
      <c r="L998" s="103"/>
      <c r="M998" s="2"/>
      <c r="N998" s="2"/>
      <c r="O998" s="105"/>
      <c r="P998" s="2"/>
      <c r="Q998" s="105"/>
      <c r="R998" s="2"/>
      <c r="S998" s="2"/>
      <c r="T998" s="2"/>
      <c r="U998" s="2"/>
      <c r="V998" s="2"/>
      <c r="W998" s="2"/>
      <c r="X998" s="2"/>
      <c r="Y998" s="2"/>
      <c r="Z998" s="2"/>
      <c r="AA998" s="2"/>
      <c r="AB998" s="2"/>
      <c r="AC998" s="2"/>
      <c r="AD998" s="2"/>
      <c r="AE998" s="2"/>
      <c r="AF998" s="2"/>
      <c r="AG998" s="2"/>
    </row>
    <row r="999" spans="1:33" ht="15.75" customHeight="1" x14ac:dyDescent="0.25">
      <c r="A999" s="2"/>
      <c r="B999" s="2"/>
      <c r="C999" s="34"/>
      <c r="D999" s="34"/>
      <c r="E999" s="34"/>
      <c r="F999" s="34"/>
      <c r="G999" s="103"/>
      <c r="H999" s="34"/>
      <c r="I999" s="34"/>
      <c r="J999" s="34"/>
      <c r="K999" s="34"/>
      <c r="L999" s="103"/>
      <c r="M999" s="2"/>
      <c r="N999" s="2"/>
      <c r="O999" s="105"/>
      <c r="P999" s="2"/>
      <c r="Q999" s="105"/>
      <c r="R999" s="2"/>
      <c r="S999" s="2"/>
      <c r="T999" s="2"/>
      <c r="U999" s="2"/>
      <c r="V999" s="2"/>
      <c r="W999" s="2"/>
      <c r="X999" s="2"/>
      <c r="Y999" s="2"/>
      <c r="Z999" s="2"/>
      <c r="AA999" s="2"/>
      <c r="AB999" s="2"/>
      <c r="AC999" s="2"/>
      <c r="AD999" s="2"/>
      <c r="AE999" s="2"/>
      <c r="AF999" s="2"/>
      <c r="AG999" s="2"/>
    </row>
    <row r="1000" spans="1:33" ht="15.75" customHeight="1" x14ac:dyDescent="0.25">
      <c r="A1000" s="2"/>
      <c r="B1000" s="2"/>
      <c r="C1000" s="34"/>
      <c r="D1000" s="34"/>
      <c r="E1000" s="34"/>
      <c r="F1000" s="34"/>
      <c r="G1000" s="103"/>
      <c r="H1000" s="34"/>
      <c r="I1000" s="34"/>
      <c r="J1000" s="34"/>
      <c r="K1000" s="34"/>
      <c r="L1000" s="103"/>
      <c r="M1000" s="2"/>
      <c r="N1000" s="2"/>
      <c r="O1000" s="105"/>
      <c r="P1000" s="2"/>
      <c r="Q1000" s="105"/>
      <c r="R1000" s="2"/>
      <c r="S1000" s="2"/>
      <c r="T1000" s="2"/>
      <c r="U1000" s="2"/>
      <c r="V1000" s="2"/>
      <c r="W1000" s="2"/>
      <c r="X1000" s="2"/>
      <c r="Y1000" s="2"/>
      <c r="Z1000" s="2"/>
      <c r="AA1000" s="2"/>
      <c r="AB1000" s="2"/>
      <c r="AC1000" s="2"/>
      <c r="AD1000" s="2"/>
      <c r="AE1000" s="2"/>
      <c r="AF1000" s="2"/>
      <c r="AG1000" s="2"/>
    </row>
  </sheetData>
  <pageMargins left="0.75" right="0.75" top="1" bottom="1"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56</vt:i4>
      </vt:variant>
    </vt:vector>
  </HeadingPairs>
  <TitlesOfParts>
    <vt:vector size="69" baseType="lpstr">
      <vt:lpstr>Instrucciones</vt:lpstr>
      <vt:lpstr>Enlaces</vt:lpstr>
      <vt:lpstr>Datos</vt:lpstr>
      <vt:lpstr>Mapa Subregiones 2021</vt:lpstr>
      <vt:lpstr>Comentarios</vt:lpstr>
      <vt:lpstr>Fechas</vt:lpstr>
      <vt:lpstr>Comportamiento</vt:lpstr>
      <vt:lpstr>Enfermedades</vt:lpstr>
      <vt:lpstr>Rendimiento</vt:lpstr>
      <vt:lpstr>Estadísticas</vt:lpstr>
      <vt:lpstr>ANVA-MDS</vt:lpstr>
      <vt:lpstr>ANVA Cv. x Fung.</vt:lpstr>
      <vt:lpstr>Grupo de Calidad 2021</vt:lpstr>
      <vt:lpstr>'ANVA-MDS'!CV1CF</vt:lpstr>
      <vt:lpstr>CV1CF</vt:lpstr>
      <vt:lpstr>'ANVA-MDS'!CV1SF</vt:lpstr>
      <vt:lpstr>CV1SF</vt:lpstr>
      <vt:lpstr>'ANVA-MDS'!CV2CF</vt:lpstr>
      <vt:lpstr>CV2CF</vt:lpstr>
      <vt:lpstr>'ANVA-MDS'!CV2SF</vt:lpstr>
      <vt:lpstr>CV2SF</vt:lpstr>
      <vt:lpstr>'ANVA-MDS'!CV3CF</vt:lpstr>
      <vt:lpstr>CV3CF</vt:lpstr>
      <vt:lpstr>'ANVA-MDS'!CV3SF</vt:lpstr>
      <vt:lpstr>CV3SF</vt:lpstr>
      <vt:lpstr>'ANVA-MDS'!CV4CF</vt:lpstr>
      <vt:lpstr>CV4CF</vt:lpstr>
      <vt:lpstr>'ANVA-MDS'!CV4SF</vt:lpstr>
      <vt:lpstr>CV4SF</vt:lpstr>
      <vt:lpstr>'ANVA-MDS'!RTO1CF</vt:lpstr>
      <vt:lpstr>RTO1CF</vt:lpstr>
      <vt:lpstr>'ANVA-MDS'!RTO1CF_ORD</vt:lpstr>
      <vt:lpstr>RTO1CF_ORD</vt:lpstr>
      <vt:lpstr>'ANVA-MDS'!RTO1CV</vt:lpstr>
      <vt:lpstr>RTO1CV</vt:lpstr>
      <vt:lpstr>'ANVA-MDS'!RTO1SF</vt:lpstr>
      <vt:lpstr>RTO1SF</vt:lpstr>
      <vt:lpstr>'ANVA-MDS'!RTO1SF_ORD</vt:lpstr>
      <vt:lpstr>RTO1SF_ORD</vt:lpstr>
      <vt:lpstr>'ANVA-MDS'!RTO2CF</vt:lpstr>
      <vt:lpstr>RTO2CF</vt:lpstr>
      <vt:lpstr>'ANVA-MDS'!RTO2CF_ORD</vt:lpstr>
      <vt:lpstr>RTO2CF_ORD</vt:lpstr>
      <vt:lpstr>'ANVA-MDS'!RTO2CV</vt:lpstr>
      <vt:lpstr>RTO2CV</vt:lpstr>
      <vt:lpstr>'ANVA-MDS'!RTO2SF</vt:lpstr>
      <vt:lpstr>RTO2SF</vt:lpstr>
      <vt:lpstr>'ANVA-MDS'!RTO2SF_ORD</vt:lpstr>
      <vt:lpstr>RTO2SF_ORD</vt:lpstr>
      <vt:lpstr>'ANVA-MDS'!RTO3CF</vt:lpstr>
      <vt:lpstr>RTO3CF</vt:lpstr>
      <vt:lpstr>'ANVA-MDS'!RTO3CF_ORD</vt:lpstr>
      <vt:lpstr>RTO3CF_ORD</vt:lpstr>
      <vt:lpstr>'ANVA-MDS'!RTO3CV</vt:lpstr>
      <vt:lpstr>RTO3CV</vt:lpstr>
      <vt:lpstr>'ANVA-MDS'!RTO3SF</vt:lpstr>
      <vt:lpstr>RTO3SF</vt:lpstr>
      <vt:lpstr>'ANVA-MDS'!RTO3SF_ORD</vt:lpstr>
      <vt:lpstr>RTO3SF_ORD</vt:lpstr>
      <vt:lpstr>'ANVA-MDS'!RTO4CF</vt:lpstr>
      <vt:lpstr>RTO4CF</vt:lpstr>
      <vt:lpstr>'ANVA-MDS'!RTO4CF_ORD</vt:lpstr>
      <vt:lpstr>RTO4CF_ORD</vt:lpstr>
      <vt:lpstr>'ANVA-MDS'!RTO4CV</vt:lpstr>
      <vt:lpstr>RTO4CV</vt:lpstr>
      <vt:lpstr>'ANVA-MDS'!RTO4SF</vt:lpstr>
      <vt:lpstr>RTO4SF</vt:lpstr>
      <vt:lpstr>'ANVA-MDS'!RTO4SF_ORD</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ABallestero</dc:creator>
  <cp:lastModifiedBy>ABasllestero</cp:lastModifiedBy>
  <dcterms:created xsi:type="dcterms:W3CDTF">2021-09-24T16:26:27Z</dcterms:created>
  <dcterms:modified xsi:type="dcterms:W3CDTF">2022-01-31T18:22:41Z</dcterms:modified>
</cp:coreProperties>
</file>