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Revisiones\2018_PET\040 Cuestionarios\10 Modelo Enviado\Productores\"/>
    </mc:Choice>
  </mc:AlternateContent>
  <bookViews>
    <workbookView xWindow="240" yWindow="45" windowWidth="9135" windowHeight="4965" tabRatio="684" firstSheet="1" activeTab="1"/>
  </bookViews>
  <sheets>
    <sheet name="parámetros e instrucciones" sheetId="48" state="hidden" r:id="rId1"/>
    <sheet name="anexo" sheetId="1" r:id="rId2"/>
    <sheet name="1.modelos" sheetId="54" r:id="rId3"/>
    <sheet name="2. prod.  nac." sheetId="28" r:id="rId4"/>
    <sheet name="3.vol." sheetId="45" r:id="rId5"/>
    <sheet name="4.$" sheetId="52" r:id="rId6"/>
    <sheet name="4.conf" sheetId="47" r:id="rId7"/>
    <sheet name="4.RES PUB" sheetId="46" r:id="rId8"/>
    <sheet name="5capprod" sheetId="32" r:id="rId9"/>
    <sheet name="Ejemplo" sheetId="33" r:id="rId10"/>
    <sheet name="6-empleo " sheetId="34" r:id="rId11"/>
    <sheet name="7.costos totales " sheetId="49" r:id="rId12"/>
    <sheet name="8.a.... Costos" sheetId="36" r:id="rId13"/>
    <sheet name="9.adicional costos" sheetId="51" r:id="rId14"/>
    <sheet name="10- impo " sheetId="40" r:id="rId15"/>
    <sheet name="11Reventa" sheetId="41" r:id="rId16"/>
    <sheet name="12 existencias imp" sheetId="42" r:id="rId17"/>
    <sheet name="13 - Precios internacionales" sheetId="53" r:id="rId18"/>
    <sheet name="11-Máx. Prod." sheetId="14" state="hidden" r:id="rId19"/>
    <sheet name="14-horas trabajadas" sheetId="23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l" localSheetId="2">[6]PARAMETROS!$C$5</definedName>
    <definedName name="al" localSheetId="17">[6]PARAMETROS!$C$5</definedName>
    <definedName name="al">[1]PARAMETROS!$C$5</definedName>
    <definedName name="año1">'[2]0a_Parámetros'!$H$7</definedName>
    <definedName name="_xlnm.Print_Area" localSheetId="2">'1.modelos'!$A$1:$G$52</definedName>
    <definedName name="_xlnm.Print_Area" localSheetId="14">'10- impo '!$A$1:$F$63</definedName>
    <definedName name="_xlnm.Print_Area" localSheetId="18">'11-Máx. Prod.'!$A$1:$B$5</definedName>
    <definedName name="_xlnm.Print_Area" localSheetId="15">'11Reventa'!$A$1:$M$63</definedName>
    <definedName name="_xlnm.Print_Area" localSheetId="16">'12 existencias imp'!$A$1:$G$16</definedName>
    <definedName name="_xlnm.Print_Area" localSheetId="17">'13 - Precios internacionales'!$B$1:$G$69</definedName>
    <definedName name="_xlnm.Print_Area" localSheetId="19">'14-horas trabajadas'!$A$1:$D$10</definedName>
    <definedName name="_xlnm.Print_Area" localSheetId="3">'2. prod.  nac.'!$A$1:$C$18</definedName>
    <definedName name="_xlnm.Print_Area" localSheetId="4">'3.vol.'!$C$1:$M$62</definedName>
    <definedName name="_xlnm.Print_Area" localSheetId="5">'4.$'!$A$1:$E$63</definedName>
    <definedName name="_xlnm.Print_Area" localSheetId="7">'4.RES PUB'!$A$1:$C$64</definedName>
    <definedName name="_xlnm.Print_Area" localSheetId="8">'5capprod'!$A$1:$C$15</definedName>
    <definedName name="_xlnm.Print_Area" localSheetId="10">'6-empleo '!$B$1:$H$14</definedName>
    <definedName name="_xlnm.Print_Area" localSheetId="11">'7.costos totales '!$A$1:$I$47</definedName>
    <definedName name="_xlnm.Print_Area" localSheetId="12">'8.a.... Costos'!$A$1:$I$67</definedName>
    <definedName name="_xlnm.Print_Area" localSheetId="13">'9.adicional costos'!$A$1:$G$45</definedName>
    <definedName name="_xlnm.Print_Area" localSheetId="1">anexo!$C$10</definedName>
    <definedName name="_xlnm.Print_Area" localSheetId="9">Ejemplo!$A$1:$G$43</definedName>
  </definedNames>
  <calcPr calcId="162913" calcMode="manual"/>
</workbook>
</file>

<file path=xl/calcChain.xml><?xml version="1.0" encoding="utf-8"?>
<calcChain xmlns="http://schemas.openxmlformats.org/spreadsheetml/2006/main">
  <c r="A52" i="40" l="1"/>
  <c r="A51" i="40"/>
  <c r="A50" i="40"/>
  <c r="A49" i="40"/>
  <c r="A48" i="40"/>
  <c r="A47" i="40"/>
  <c r="A46" i="40"/>
  <c r="A45" i="40"/>
  <c r="A44" i="40"/>
  <c r="A43" i="40"/>
  <c r="A44" i="41"/>
  <c r="A42" i="40"/>
  <c r="A41" i="40"/>
  <c r="A40" i="40"/>
  <c r="A39" i="40"/>
  <c r="A40" i="41"/>
  <c r="A38" i="40"/>
  <c r="A37" i="40"/>
  <c r="A36" i="40"/>
  <c r="A35" i="40"/>
  <c r="A36" i="41"/>
  <c r="A34" i="40"/>
  <c r="A33" i="40"/>
  <c r="A32" i="40"/>
  <c r="A31" i="40"/>
  <c r="A32" i="41"/>
  <c r="A30" i="40"/>
  <c r="A29" i="40"/>
  <c r="A28" i="40"/>
  <c r="A27" i="40"/>
  <c r="A28" i="41"/>
  <c r="A26" i="40"/>
  <c r="A25" i="40"/>
  <c r="A24" i="40"/>
  <c r="A23" i="40"/>
  <c r="A24" i="41"/>
  <c r="A22" i="40"/>
  <c r="A21" i="40"/>
  <c r="A20" i="40"/>
  <c r="A19" i="40"/>
  <c r="A20" i="41"/>
  <c r="A18" i="40"/>
  <c r="A17" i="40"/>
  <c r="A16" i="40"/>
  <c r="A15" i="40"/>
  <c r="A16" i="41"/>
  <c r="A14" i="40"/>
  <c r="A13" i="40"/>
  <c r="A12" i="40"/>
  <c r="A11" i="40"/>
  <c r="A12" i="41"/>
  <c r="A10" i="40"/>
  <c r="A9" i="40"/>
  <c r="A8" i="40"/>
  <c r="D26" i="42"/>
  <c r="C26" i="42"/>
  <c r="D25" i="42"/>
  <c r="C25" i="42"/>
  <c r="D24" i="42"/>
  <c r="C24" i="42"/>
  <c r="D23" i="42"/>
  <c r="C23" i="42"/>
  <c r="D22" i="42"/>
  <c r="C22" i="42"/>
  <c r="A51" i="52"/>
  <c r="B14" i="34"/>
  <c r="B13" i="34"/>
  <c r="B12" i="34"/>
  <c r="B11" i="34"/>
  <c r="B10" i="34"/>
  <c r="A13" i="32"/>
  <c r="A12" i="32"/>
  <c r="A11" i="32"/>
  <c r="A10" i="32"/>
  <c r="A9" i="32"/>
  <c r="A64" i="46"/>
  <c r="A65" i="47"/>
  <c r="A74" i="47"/>
  <c r="A61" i="52"/>
  <c r="A60" i="52"/>
  <c r="A59" i="52"/>
  <c r="A58" i="52"/>
  <c r="A57" i="52"/>
  <c r="A50" i="52"/>
  <c r="A49" i="52"/>
  <c r="A48" i="52"/>
  <c r="A47" i="52"/>
  <c r="A46" i="52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H52" i="49"/>
  <c r="G52" i="49"/>
  <c r="B52" i="49"/>
  <c r="H50" i="49"/>
  <c r="B50" i="49"/>
  <c r="G50" i="49"/>
  <c r="E72" i="52"/>
  <c r="C72" i="52"/>
  <c r="E71" i="52"/>
  <c r="C71" i="52"/>
  <c r="E70" i="52"/>
  <c r="C70" i="52"/>
  <c r="E69" i="52"/>
  <c r="C69" i="52"/>
  <c r="E68" i="52"/>
  <c r="C68" i="52"/>
  <c r="E53" i="52"/>
  <c r="E67" i="52"/>
  <c r="C53" i="52"/>
  <c r="C67" i="52"/>
  <c r="F16" i="33"/>
  <c r="E22" i="33"/>
  <c r="D22" i="33"/>
  <c r="C22" i="33"/>
  <c r="B22" i="33"/>
  <c r="A63" i="46"/>
  <c r="A62" i="46"/>
  <c r="A72" i="40"/>
  <c r="A61" i="46"/>
  <c r="A60" i="46"/>
  <c r="A70" i="40"/>
  <c r="A64" i="47"/>
  <c r="A73" i="47"/>
  <c r="A63" i="47"/>
  <c r="A72" i="47"/>
  <c r="A62" i="47"/>
  <c r="A71" i="47"/>
  <c r="A61" i="47"/>
  <c r="A70" i="47"/>
  <c r="A54" i="46"/>
  <c r="A55" i="47"/>
  <c r="A53" i="46"/>
  <c r="A54" i="47"/>
  <c r="A52" i="46"/>
  <c r="A53" i="47"/>
  <c r="A50" i="46"/>
  <c r="A51" i="47"/>
  <c r="A49" i="46"/>
  <c r="A50" i="47"/>
  <c r="A48" i="46"/>
  <c r="A49" i="47"/>
  <c r="A47" i="46"/>
  <c r="A48" i="47"/>
  <c r="A46" i="46"/>
  <c r="A47" i="47"/>
  <c r="A45" i="46"/>
  <c r="A46" i="47"/>
  <c r="A44" i="46"/>
  <c r="A45" i="47"/>
  <c r="A43" i="46"/>
  <c r="A44" i="47"/>
  <c r="A42" i="46"/>
  <c r="A43" i="47"/>
  <c r="A41" i="46"/>
  <c r="A42" i="47"/>
  <c r="A40" i="46"/>
  <c r="A41" i="47"/>
  <c r="A39" i="46"/>
  <c r="A40" i="47"/>
  <c r="A38" i="46"/>
  <c r="A39" i="47"/>
  <c r="A37" i="46"/>
  <c r="A38" i="47"/>
  <c r="A36" i="46"/>
  <c r="A37" i="47"/>
  <c r="A35" i="46"/>
  <c r="A36" i="47"/>
  <c r="A34" i="46"/>
  <c r="A35" i="47"/>
  <c r="A33" i="46"/>
  <c r="A34" i="47"/>
  <c r="A32" i="46"/>
  <c r="A33" i="47"/>
  <c r="A31" i="46"/>
  <c r="A32" i="47"/>
  <c r="A30" i="46"/>
  <c r="A31" i="47"/>
  <c r="A29" i="46"/>
  <c r="A30" i="47"/>
  <c r="A28" i="46"/>
  <c r="A29" i="47"/>
  <c r="A27" i="46"/>
  <c r="A28" i="47"/>
  <c r="A26" i="46"/>
  <c r="A27" i="47"/>
  <c r="A25" i="46"/>
  <c r="A26" i="47"/>
  <c r="A24" i="46"/>
  <c r="A25" i="47"/>
  <c r="A23" i="46"/>
  <c r="A24" i="47"/>
  <c r="A22" i="46"/>
  <c r="A23" i="47"/>
  <c r="A21" i="46"/>
  <c r="A22" i="47"/>
  <c r="A20" i="46"/>
  <c r="A21" i="47"/>
  <c r="A19" i="46"/>
  <c r="A20" i="47"/>
  <c r="A18" i="46"/>
  <c r="A19" i="47"/>
  <c r="A17" i="46"/>
  <c r="A18" i="47"/>
  <c r="A16" i="46"/>
  <c r="A17" i="47"/>
  <c r="A15" i="46"/>
  <c r="A16" i="47"/>
  <c r="A14" i="46"/>
  <c r="A15" i="47"/>
  <c r="A13" i="46"/>
  <c r="A14" i="47"/>
  <c r="A12" i="46"/>
  <c r="A13" i="47"/>
  <c r="A11" i="46"/>
  <c r="A12" i="47"/>
  <c r="A10" i="46"/>
  <c r="A11" i="47"/>
  <c r="A9" i="46"/>
  <c r="A10" i="47"/>
  <c r="A8" i="46"/>
  <c r="A9" i="47"/>
  <c r="A7" i="46"/>
  <c r="A8" i="47"/>
  <c r="A56" i="46"/>
  <c r="C71" i="45"/>
  <c r="C70" i="45"/>
  <c r="C69" i="45"/>
  <c r="C68" i="45"/>
  <c r="C67" i="45"/>
  <c r="F25" i="51"/>
  <c r="E25" i="51"/>
  <c r="D25" i="51"/>
  <c r="C25" i="51"/>
  <c r="H64" i="46"/>
  <c r="H63" i="46"/>
  <c r="H62" i="46"/>
  <c r="C62" i="46"/>
  <c r="H61" i="46"/>
  <c r="C61" i="46"/>
  <c r="H60" i="46"/>
  <c r="H54" i="46"/>
  <c r="H53" i="46"/>
  <c r="H52" i="46"/>
  <c r="C52" i="46"/>
  <c r="H51" i="46"/>
  <c r="C51" i="46"/>
  <c r="H50" i="46"/>
  <c r="H49" i="46"/>
  <c r="H48" i="46"/>
  <c r="C48" i="46"/>
  <c r="H47" i="46"/>
  <c r="H46" i="46"/>
  <c r="H45" i="46"/>
  <c r="H44" i="46"/>
  <c r="C44" i="46"/>
  <c r="H43" i="46"/>
  <c r="H42" i="46"/>
  <c r="H41" i="46"/>
  <c r="C41" i="46"/>
  <c r="H40" i="46"/>
  <c r="C40" i="46"/>
  <c r="H39" i="46"/>
  <c r="H38" i="46"/>
  <c r="H37" i="46"/>
  <c r="C37" i="46"/>
  <c r="H36" i="46"/>
  <c r="C36" i="46"/>
  <c r="H35" i="46"/>
  <c r="H34" i="46"/>
  <c r="H33" i="46"/>
  <c r="C33" i="46"/>
  <c r="H32" i="46"/>
  <c r="H31" i="46"/>
  <c r="H30" i="46"/>
  <c r="H29" i="46"/>
  <c r="H28" i="46"/>
  <c r="C28" i="46"/>
  <c r="H27" i="46"/>
  <c r="H26" i="46"/>
  <c r="H25" i="46"/>
  <c r="H24" i="46"/>
  <c r="C24" i="46"/>
  <c r="H23" i="46"/>
  <c r="H22" i="46"/>
  <c r="H21" i="46"/>
  <c r="H20" i="46"/>
  <c r="C20" i="46"/>
  <c r="H19" i="46"/>
  <c r="H18" i="46"/>
  <c r="H17" i="46"/>
  <c r="C17" i="46"/>
  <c r="H16" i="46"/>
  <c r="C16" i="46"/>
  <c r="H15" i="46"/>
  <c r="H14" i="46"/>
  <c r="H13" i="46"/>
  <c r="C13" i="46"/>
  <c r="H12" i="46"/>
  <c r="C12" i="46"/>
  <c r="H11" i="46"/>
  <c r="H10" i="46"/>
  <c r="H9" i="46"/>
  <c r="C9" i="46"/>
  <c r="H8" i="46"/>
  <c r="H7" i="46"/>
  <c r="B26" i="42"/>
  <c r="B25" i="42"/>
  <c r="B24" i="42"/>
  <c r="B23" i="42"/>
  <c r="B22" i="42"/>
  <c r="A26" i="42"/>
  <c r="A25" i="42"/>
  <c r="L71" i="45"/>
  <c r="K71" i="45"/>
  <c r="J71" i="45"/>
  <c r="I71" i="45"/>
  <c r="H71" i="45"/>
  <c r="G71" i="45"/>
  <c r="F71" i="45"/>
  <c r="E71" i="45"/>
  <c r="L70" i="45"/>
  <c r="K70" i="45"/>
  <c r="J70" i="45"/>
  <c r="I70" i="45"/>
  <c r="H70" i="45"/>
  <c r="G70" i="45"/>
  <c r="F70" i="45"/>
  <c r="E70" i="45"/>
  <c r="L69" i="45"/>
  <c r="K69" i="45"/>
  <c r="J69" i="45"/>
  <c r="I69" i="45"/>
  <c r="H69" i="45"/>
  <c r="G69" i="45"/>
  <c r="F69" i="45"/>
  <c r="E69" i="45"/>
  <c r="L68" i="45"/>
  <c r="K68" i="45"/>
  <c r="J68" i="45"/>
  <c r="I68" i="45"/>
  <c r="H68" i="45"/>
  <c r="G68" i="45"/>
  <c r="F68" i="45"/>
  <c r="E68" i="45"/>
  <c r="L67" i="45"/>
  <c r="K67" i="45"/>
  <c r="J67" i="45"/>
  <c r="I67" i="45"/>
  <c r="H67" i="45"/>
  <c r="G67" i="45"/>
  <c r="F67" i="45"/>
  <c r="E67" i="45"/>
  <c r="K53" i="45"/>
  <c r="K66" i="45"/>
  <c r="J53" i="45"/>
  <c r="J66" i="45"/>
  <c r="I53" i="45"/>
  <c r="I66" i="45"/>
  <c r="H53" i="45"/>
  <c r="H66" i="45"/>
  <c r="G53" i="45"/>
  <c r="G66" i="45"/>
  <c r="F53" i="45"/>
  <c r="F66" i="45"/>
  <c r="E53" i="45"/>
  <c r="E66" i="45"/>
  <c r="P7" i="45"/>
  <c r="P8" i="45"/>
  <c r="P9" i="45"/>
  <c r="P10" i="45"/>
  <c r="P11" i="45"/>
  <c r="P12" i="45"/>
  <c r="P13" i="45"/>
  <c r="P14" i="45"/>
  <c r="P15" i="45"/>
  <c r="P16" i="45"/>
  <c r="P17" i="45"/>
  <c r="P18" i="45"/>
  <c r="P19" i="45"/>
  <c r="P20" i="45"/>
  <c r="P21" i="45"/>
  <c r="P22" i="45"/>
  <c r="P23" i="45"/>
  <c r="P24" i="45"/>
  <c r="P25" i="45"/>
  <c r="P26" i="45"/>
  <c r="P27" i="45"/>
  <c r="P28" i="45"/>
  <c r="P29" i="45"/>
  <c r="P30" i="45"/>
  <c r="P31" i="45"/>
  <c r="P32" i="45"/>
  <c r="P33" i="45"/>
  <c r="P34" i="45"/>
  <c r="P35" i="45"/>
  <c r="P36" i="45"/>
  <c r="P37" i="45"/>
  <c r="P38" i="45"/>
  <c r="P39" i="45"/>
  <c r="P40" i="45"/>
  <c r="P41" i="45"/>
  <c r="P42" i="45"/>
  <c r="P43" i="45"/>
  <c r="P44" i="45"/>
  <c r="P45" i="45"/>
  <c r="P46" i="45"/>
  <c r="P47" i="45"/>
  <c r="P48" i="45"/>
  <c r="P49" i="45"/>
  <c r="P50" i="45"/>
  <c r="C64" i="46"/>
  <c r="C43" i="46"/>
  <c r="C45" i="46"/>
  <c r="C46" i="46"/>
  <c r="C47" i="46"/>
  <c r="C49" i="46"/>
  <c r="C50" i="46"/>
  <c r="C53" i="46"/>
  <c r="C54" i="46"/>
  <c r="A75" i="46"/>
  <c r="C63" i="46"/>
  <c r="C31" i="46"/>
  <c r="C32" i="46"/>
  <c r="C34" i="46"/>
  <c r="C35" i="46"/>
  <c r="C38" i="46"/>
  <c r="C39" i="46"/>
  <c r="C42" i="46"/>
  <c r="C19" i="46"/>
  <c r="C21" i="46"/>
  <c r="C22" i="46"/>
  <c r="C23" i="46"/>
  <c r="C25" i="46"/>
  <c r="C26" i="46"/>
  <c r="C27" i="46"/>
  <c r="C29" i="46"/>
  <c r="C30" i="46"/>
  <c r="C60" i="46"/>
  <c r="C7" i="46"/>
  <c r="C8" i="46"/>
  <c r="C10" i="46"/>
  <c r="C11" i="46"/>
  <c r="C14" i="46"/>
  <c r="C15" i="46"/>
  <c r="C18" i="46"/>
  <c r="C56" i="46"/>
  <c r="C70" i="46"/>
  <c r="H56" i="46"/>
  <c r="B21" i="32"/>
  <c r="M75" i="41"/>
  <c r="B75" i="41"/>
  <c r="C75" i="41"/>
  <c r="C70" i="47"/>
  <c r="A50" i="41"/>
  <c r="A51" i="41"/>
  <c r="A53" i="41"/>
  <c r="B71" i="41"/>
  <c r="B72" i="41"/>
  <c r="B73" i="41"/>
  <c r="B74" i="41"/>
  <c r="C70" i="40"/>
  <c r="C71" i="41"/>
  <c r="H71" i="41"/>
  <c r="I71" i="41"/>
  <c r="J71" i="41"/>
  <c r="K71" i="41"/>
  <c r="L71" i="41"/>
  <c r="M71" i="41"/>
  <c r="C72" i="41"/>
  <c r="H72" i="41"/>
  <c r="I72" i="41"/>
  <c r="J72" i="41"/>
  <c r="K72" i="41"/>
  <c r="L72" i="41"/>
  <c r="M72" i="41"/>
  <c r="C73" i="41"/>
  <c r="H73" i="41"/>
  <c r="I73" i="41"/>
  <c r="J73" i="41"/>
  <c r="K73" i="41"/>
  <c r="L73" i="41"/>
  <c r="M73" i="41"/>
  <c r="C74" i="41"/>
  <c r="H74" i="41"/>
  <c r="I74" i="41"/>
  <c r="J74" i="41"/>
  <c r="K74" i="41"/>
  <c r="L74" i="41"/>
  <c r="M74" i="41"/>
  <c r="H75" i="41"/>
  <c r="I75" i="41"/>
  <c r="J75" i="41"/>
  <c r="K75" i="41"/>
  <c r="L75" i="41"/>
  <c r="D74" i="40"/>
  <c r="D73" i="40"/>
  <c r="C74" i="40"/>
  <c r="C73" i="40"/>
  <c r="D70" i="40"/>
  <c r="D71" i="40"/>
  <c r="D72" i="40"/>
  <c r="C72" i="40"/>
  <c r="C71" i="40"/>
  <c r="C74" i="47"/>
  <c r="C73" i="47"/>
  <c r="A24" i="32"/>
  <c r="A23" i="32"/>
  <c r="A47" i="41"/>
  <c r="H71" i="36"/>
  <c r="H70" i="36"/>
  <c r="F71" i="36"/>
  <c r="F70" i="36"/>
  <c r="D71" i="36"/>
  <c r="D70" i="36"/>
  <c r="B70" i="36"/>
  <c r="B71" i="36"/>
  <c r="B22" i="32"/>
  <c r="B23" i="32"/>
  <c r="B24" i="32"/>
  <c r="B20" i="32"/>
  <c r="A49" i="41"/>
  <c r="A48" i="41"/>
  <c r="A46" i="41"/>
  <c r="A45" i="41"/>
  <c r="A43" i="41"/>
  <c r="A42" i="41"/>
  <c r="A41" i="41"/>
  <c r="A39" i="41"/>
  <c r="A38" i="41"/>
  <c r="A37" i="41"/>
  <c r="A35" i="41"/>
  <c r="A34" i="41"/>
  <c r="A33" i="41"/>
  <c r="A31" i="41"/>
  <c r="A30" i="41"/>
  <c r="A29" i="41"/>
  <c r="A27" i="41"/>
  <c r="A26" i="41"/>
  <c r="A25" i="41"/>
  <c r="A23" i="41"/>
  <c r="A22" i="41"/>
  <c r="A21" i="41"/>
  <c r="A19" i="41"/>
  <c r="A18" i="41"/>
  <c r="A17" i="41"/>
  <c r="A15" i="41"/>
  <c r="A14" i="41"/>
  <c r="A13" i="41"/>
  <c r="A11" i="41"/>
  <c r="A10" i="41"/>
  <c r="A9" i="41"/>
  <c r="C72" i="47"/>
  <c r="C71" i="47"/>
  <c r="A74" i="46"/>
  <c r="C72" i="46"/>
  <c r="C75" i="46"/>
  <c r="C71" i="46"/>
  <c r="A73" i="41"/>
  <c r="C74" i="46"/>
  <c r="C73" i="46"/>
  <c r="A73" i="40"/>
  <c r="A72" i="41"/>
  <c r="A74" i="40"/>
  <c r="A75" i="41"/>
  <c r="A71" i="40"/>
  <c r="A71" i="41"/>
  <c r="A74" i="41"/>
  <c r="A52" i="41"/>
</calcChain>
</file>

<file path=xl/sharedStrings.xml><?xml version="1.0" encoding="utf-8"?>
<sst xmlns="http://schemas.openxmlformats.org/spreadsheetml/2006/main" count="461" uniqueCount="262">
  <si>
    <t>ANEXO ESTADÍSTICO</t>
  </si>
  <si>
    <t>Cuadro N° 1</t>
  </si>
  <si>
    <t>Producto</t>
  </si>
  <si>
    <t>RANKING</t>
  </si>
  <si>
    <t>1° tipo</t>
  </si>
  <si>
    <t>2° tipo</t>
  </si>
  <si>
    <t>3° tipo</t>
  </si>
  <si>
    <t>Cuadro Nº 3</t>
  </si>
  <si>
    <t>Mes</t>
  </si>
  <si>
    <t>Año</t>
  </si>
  <si>
    <t>.................</t>
  </si>
  <si>
    <t>Período</t>
  </si>
  <si>
    <t>Total</t>
  </si>
  <si>
    <t xml:space="preserve">Reventa al mercado interno de </t>
  </si>
  <si>
    <t>Origen:.............................</t>
  </si>
  <si>
    <t>Valores ($)</t>
  </si>
  <si>
    <t>Valor FOB</t>
  </si>
  <si>
    <t>Existencias de</t>
  </si>
  <si>
    <t>Producción</t>
  </si>
  <si>
    <t>Autoconsumo</t>
  </si>
  <si>
    <t>Origen............................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</si>
  <si>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</si>
  <si>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</si>
  <si>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</si>
  <si>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</si>
  <si>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</si>
  <si>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</si>
  <si>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</si>
  <si>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</si>
  <si>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</si>
  <si>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</si>
  <si>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</si>
  <si>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</si>
  <si>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</si>
  <si>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</si>
  <si>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</si>
  <si>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</si>
  <si>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</si>
  <si>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</si>
  <si>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</si>
  <si>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</si>
  <si>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</si>
  <si>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</si>
  <si>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</si>
  <si>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</si>
  <si>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</si>
  <si>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</si>
  <si>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</si>
  <si>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</si>
  <si>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</si>
  <si>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</si>
  <si>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</si>
  <si>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</si>
  <si>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>Part.</t>
  </si>
  <si>
    <t>s/CMU</t>
  </si>
  <si>
    <t>Insumos nacionales (1)</t>
  </si>
  <si>
    <t>Insumos importados (1)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</si>
  <si>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</si>
  <si>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</si>
  <si>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</si>
  <si>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</si>
  <si>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</si>
  <si>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</si>
  <si>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</si>
  <si>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</si>
  <si>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</si>
  <si>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</si>
  <si>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</si>
  <si>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</si>
  <si>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</si>
  <si>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</si>
  <si>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</si>
  <si>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</si>
  <si>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</si>
  <si>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>Importaciones de</t>
  </si>
  <si>
    <t>originarias de (1)</t>
  </si>
  <si>
    <t>(completar el origen):.....................................................</t>
  </si>
  <si>
    <t>Despachos Involucrados</t>
  </si>
  <si>
    <t>VOLUMEN</t>
  </si>
  <si>
    <t>(Fecha y N°) *</t>
  </si>
  <si>
    <t>Unidades</t>
  </si>
  <si>
    <t>(Total)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</si>
  <si>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</si>
  <si>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</si>
  <si>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</si>
  <si>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</si>
  <si>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</si>
  <si>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</si>
  <si>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</si>
  <si>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</si>
  <si>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Cuadro Nº 2</t>
  </si>
  <si>
    <t>Valor CIF</t>
  </si>
  <si>
    <t>*Cuando se expresa el precio del insumo, aclarar a qué unidad de medida está referida (ej. $/Kg; $/m, etc)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</si>
  <si>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</si>
  <si>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</si>
  <si>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</si>
  <si>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</si>
  <si>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</si>
  <si>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</si>
  <si>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</si>
  <si>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</si>
  <si>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Capacidad de producción</t>
  </si>
  <si>
    <t>nacional (*)</t>
  </si>
  <si>
    <t>(*) Indicar la fuente de información o la metodología de estimación.</t>
  </si>
  <si>
    <t>%</t>
  </si>
  <si>
    <t>TOTAL</t>
  </si>
  <si>
    <t>En valores</t>
  </si>
  <si>
    <t>PERÍODO</t>
  </si>
  <si>
    <t>Exportaciones</t>
  </si>
  <si>
    <t>Producción Contratada a Terceros</t>
  </si>
  <si>
    <t>Producción para Terceros</t>
  </si>
  <si>
    <t>Producción, Autoconusmo, Ventas, Exportaciones y Existencias de</t>
  </si>
  <si>
    <t>Exportaciones en US$ FOB</t>
  </si>
  <si>
    <t xml:space="preserve">Exportaciones de </t>
  </si>
  <si>
    <t>US$ FOB</t>
  </si>
  <si>
    <t>CONTROL CNCE</t>
  </si>
  <si>
    <t>CONTROLES CNCE</t>
  </si>
  <si>
    <t>Ventas de Producción Propia</t>
  </si>
  <si>
    <t>Ventas de Producción Contratada a Terceros</t>
  </si>
  <si>
    <t>1º mes con operaciones</t>
  </si>
  <si>
    <t>valor del 1º mes con operaciones</t>
  </si>
  <si>
    <t>COMPLETAR</t>
  </si>
  <si>
    <t xml:space="preserve">El RESUMEN PÚBLICO </t>
  </si>
  <si>
    <t>TIENE LAS FORMULAS CARGADAS</t>
  </si>
  <si>
    <t xml:space="preserve">COMPLETE LOS DATOS EN </t>
  </si>
  <si>
    <t>ATENCIÓN</t>
  </si>
  <si>
    <t>Cantidad de Empleados</t>
  </si>
  <si>
    <t>Cantidad de empleados y masa salarial</t>
  </si>
  <si>
    <t>Cuadro Nº 6</t>
  </si>
  <si>
    <t>Área de producción</t>
  </si>
  <si>
    <t>Cuadro Nº 5</t>
  </si>
  <si>
    <r>
      <t>Estructura de costos de</t>
    </r>
    <r>
      <rPr>
        <b/>
        <sz val="10"/>
        <rFont val="Arial"/>
      </rPr>
      <t xml:space="preserve"> </t>
    </r>
  </si>
  <si>
    <t>Cuadro N° 8</t>
  </si>
  <si>
    <t>Cuadro N° 12</t>
  </si>
  <si>
    <r>
      <t xml:space="preserve">capacidad </t>
    </r>
    <r>
      <rPr>
        <b/>
        <u/>
        <sz val="10"/>
        <color indexed="10"/>
        <rFont val="Arial"/>
        <family val="2"/>
      </rPr>
      <t>&gt;</t>
    </r>
    <r>
      <rPr>
        <b/>
        <sz val="10"/>
        <color indexed="10"/>
        <rFont val="Arial"/>
        <family val="2"/>
      </rPr>
      <t xml:space="preserve"> producción</t>
    </r>
  </si>
  <si>
    <t>volumen</t>
  </si>
  <si>
    <t>COSTO TOTAl</t>
  </si>
  <si>
    <t>EXPORTACIONES US$ FOB   RESÚMEN PÚBLICO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</si>
  <si>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</si>
  <si>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</si>
  <si>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</si>
  <si>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</si>
  <si>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</si>
  <si>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CONTROLES CNCE (muestran diferencias entre totales y mensuales)</t>
  </si>
  <si>
    <t>CONTROLES CNCE (muestran diferencias entre totales y parciales)</t>
  </si>
  <si>
    <t>Existencias teóricas mensuales (deben ser positivas)</t>
  </si>
  <si>
    <t>Existencias anuales</t>
  </si>
  <si>
    <t>CONTROLES CNCE (muestran diferencias entre totales y mensuales y diferencia existencias informadas con teóricas)</t>
  </si>
  <si>
    <t>CONTROLES CNCE (muestran diferencias entre existencias informadas y teóricas del origen investigado)</t>
  </si>
  <si>
    <t>EN EL RESUMEN PÚBLICO DE EXPORTACIONES EN US$ FOB ESTA CARGADA LA FÓRMULA, PERO ES NECESARIO QUE LA EMPRESA COMPLETE (EN LA HOJA CONFIDENCIAL)  EL PRIMER MES CON OPERACIONES Y SU MONTO</t>
  </si>
  <si>
    <t>(muestran el resumen público del cuadro confidencial)</t>
  </si>
  <si>
    <t>Ventas de Producción Propia
En pesos</t>
  </si>
  <si>
    <t>Ventas de Producción Encargada o Contratada a Terceros
En pesos</t>
  </si>
  <si>
    <t>Insumos Importados</t>
  </si>
  <si>
    <t>Insumos Nacionales</t>
  </si>
  <si>
    <t xml:space="preserve">TOTAL </t>
  </si>
  <si>
    <t>Cuadro N° 7</t>
  </si>
  <si>
    <t>(diferencias entre totales y parciales)</t>
  </si>
  <si>
    <t>Nota: Esta información debe ser consistente con el resto de la información suministrada en el cuestionario, en especial en el Cuadro Nº 8.</t>
  </si>
  <si>
    <t>total</t>
  </si>
  <si>
    <t>unitario</t>
  </si>
  <si>
    <t>en pesos</t>
  </si>
  <si>
    <t>Fletes a cargo de los clientes - porcentaje sobre el precio</t>
  </si>
  <si>
    <t xml:space="preserve">                           %</t>
  </si>
  <si>
    <t>comunes de fábrica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</si>
  <si>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</si>
  <si>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</si>
  <si>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</si>
  <si>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</si>
  <si>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</si>
  <si>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</si>
  <si>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</si>
  <si>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>Cuadro N° 9</t>
  </si>
  <si>
    <t xml:space="preserve">Información adicional sobre la Estructura de Costos de </t>
  </si>
  <si>
    <t>unidad de medida del insumo</t>
  </si>
  <si>
    <t xml:space="preserve">Insumos nacionales </t>
  </si>
  <si>
    <t>Insumos importados</t>
  </si>
  <si>
    <t>Valor por unidad de producto - Cuadro Nº 8</t>
  </si>
  <si>
    <t>Diferencial (+ / - ) asignable a canal mayorista</t>
  </si>
  <si>
    <t>Diferencial (+ / - ) asignable a canal minorista</t>
  </si>
  <si>
    <t>Diferencial (+ / - ) asignable a canal …….</t>
  </si>
  <si>
    <t>Gastos Fijos de Comercialización</t>
  </si>
  <si>
    <t>Otro (indicar)……………………</t>
  </si>
  <si>
    <t>Existencias al cierre de cada período</t>
  </si>
  <si>
    <t>ene-xxx 06</t>
  </si>
  <si>
    <t>Beneficio Fiscal</t>
  </si>
  <si>
    <t>Exportaciones de</t>
  </si>
  <si>
    <t>Ventas de</t>
  </si>
  <si>
    <t>ene-xxx05</t>
  </si>
  <si>
    <t>Cuadro Nº 4.1</t>
  </si>
  <si>
    <t>Cuadro Nº 4.2.b</t>
  </si>
  <si>
    <t>Cuadro Nº 4.2.a</t>
  </si>
  <si>
    <t>Masa Salalrial (en pesos)</t>
  </si>
  <si>
    <t>(1)   Insumos o componentes  o partes y piezas o subconjuntos. Proporcionar la información de los principales insumos utilizados en el proceso de producción (aquellos que repesenten al menos un 80% del total de insumos nacionales/importados). Agregue las filas que sean necesarias.</t>
  </si>
  <si>
    <t>Origenes no objeto de medidas</t>
  </si>
  <si>
    <t>Indique la/s forma/s de asignación de los costos comunes entre los distintos productos (por ej. comunes de fabricación, administrativos, comerciales, etc.)</t>
  </si>
  <si>
    <t>Supongamos que la capacidad de la etapa que limita la producción fue utilizada en 2010</t>
  </si>
  <si>
    <t>Mix de producción de 2010</t>
  </si>
  <si>
    <t>Mix 2010</t>
  </si>
  <si>
    <t xml:space="preserve">Si en el año 2011 la capacidad de producción, debido a inversiones que se hayan realizado se </t>
  </si>
  <si>
    <t>LA HOJA ANTERIOR</t>
  </si>
  <si>
    <t>(vendidos al mercado interno)</t>
  </si>
  <si>
    <t>PET</t>
  </si>
  <si>
    <t>promedio 2015</t>
  </si>
  <si>
    <t>promedio 2016</t>
  </si>
  <si>
    <t>promedio 2017</t>
  </si>
  <si>
    <t>promedio ene-sept 2018</t>
  </si>
  <si>
    <t>ene-sept 17</t>
  </si>
  <si>
    <t>ene-sept 18</t>
  </si>
  <si>
    <t>ene-sept 2018</t>
  </si>
  <si>
    <t>(En toneladas)</t>
  </si>
  <si>
    <t>En toneladas</t>
  </si>
  <si>
    <t>Toneladas</t>
  </si>
  <si>
    <t>Costos Totales del conjunto de todo el</t>
  </si>
  <si>
    <t>Pesos</t>
  </si>
  <si>
    <t>por tonelada</t>
  </si>
  <si>
    <t>en pesos por tonelada</t>
  </si>
  <si>
    <t>cantidad por tonelada de producto / art.represent</t>
  </si>
  <si>
    <t>(en toneladas y valores de primera venta)</t>
  </si>
  <si>
    <t>CHINA</t>
  </si>
  <si>
    <t>COREA DEL SUR</t>
  </si>
  <si>
    <t>INDIA</t>
  </si>
  <si>
    <t>importado de todos los orígenes.</t>
  </si>
  <si>
    <t>PET importado de todos los orígenes</t>
  </si>
  <si>
    <t>en Dólares por unidad de medida (COMPLETAR EN CADA COLUMNA)</t>
  </si>
  <si>
    <t>PÉTROLEO (1)</t>
  </si>
  <si>
    <t>PTA (2)</t>
  </si>
  <si>
    <t>PET GRADO BOTELLA (4)</t>
  </si>
  <si>
    <t>EN DÓLARES POR______________</t>
  </si>
  <si>
    <t>(1) Completar Fuente:</t>
  </si>
  <si>
    <t>(2) Completar Fuente:</t>
  </si>
  <si>
    <t>(3) Completar Fuente:</t>
  </si>
  <si>
    <t>(4) Completar Fuente:</t>
  </si>
  <si>
    <t>Precios Internacionales de PET, insumos y petróleo</t>
  </si>
  <si>
    <r>
      <t xml:space="preserve">Tipos de </t>
    </r>
    <r>
      <rPr>
        <b/>
        <i/>
        <u/>
        <sz val="10"/>
        <rFont val="Arial"/>
        <family val="2"/>
      </rPr>
      <t/>
    </r>
  </si>
  <si>
    <t>Características físicas, técnicas, etc. [COMPLETE EN CADA RENGLÓN]</t>
  </si>
  <si>
    <t>Viscocidad intrinseca (dl/g):</t>
  </si>
  <si>
    <t>Punto de fusión (melting point ) (ºC):</t>
  </si>
  <si>
    <t>Carboxilo terminal (carboxyl end group):</t>
  </si>
  <si>
    <t>Acetaldeido residual (ppm o mg/kg):</t>
  </si>
  <si>
    <t>Contenido de humedad (% en peso):</t>
  </si>
  <si>
    <t>Finos (ppm):</t>
  </si>
  <si>
    <t>Densidad (g/cm3):</t>
  </si>
  <si>
    <t>Color:</t>
  </si>
  <si>
    <t>Otros [ESPECIFIQUE]:</t>
  </si>
  <si>
    <t>4° tipo</t>
  </si>
  <si>
    <t>.....° tipo</t>
  </si>
  <si>
    <t>Ene-Sept 2017</t>
  </si>
  <si>
    <t>Ene-Sept 2018</t>
  </si>
  <si>
    <t>Cuadro N° 10</t>
  </si>
  <si>
    <t xml:space="preserve">** Indique </t>
  </si>
  <si>
    <t>OTROS ** (. . . . . )</t>
  </si>
  <si>
    <t>Cuadro Nº 13</t>
  </si>
  <si>
    <t>USUARIOS</t>
  </si>
  <si>
    <t>TRANSFORMADORES - Territorio Aduanero General</t>
  </si>
  <si>
    <t>TRANSFORMADORES - Área Aduanera Especial</t>
  </si>
  <si>
    <t>Distribuidores / mayoristas</t>
  </si>
  <si>
    <t>Diferencial (+ / - ) asignable a canal …..</t>
  </si>
  <si>
    <t>ene-sep 18</t>
  </si>
  <si>
    <t>eleva en un 50%, las unidades totales pasan a ser 1800 de acuerdo al mix vigente en 2012</t>
  </si>
  <si>
    <t>MEG (3)</t>
  </si>
  <si>
    <t>Nota: en caso de informar otro insumo no contemplado en este cuadro agregue las columnas necesarias.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</si>
</sst>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9" formatCode="#,##0_ \ \ ;______@_ \ \ \ "/>
    <numFmt numFmtId="170" formatCode="_-* #,##0.00\ [$€]_-;\-* #,##0.00\ [$€]_-;_-* &quot;-&quot;??\ [$€]_-;_-@_-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b/>
      <i/>
      <sz val="10"/>
      <name val="MS Sans Serif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7">
    <xf numFmtId="0" fontId="0" fillId="0" borderId="0"/>
    <xf numFmtId="170" fontId="3" fillId="0" borderId="0" applyFont="0" applyFill="0" applyBorder="0" applyAlignment="0" applyProtection="0"/>
    <xf numFmtId="0" fontId="3" fillId="0" borderId="1"/>
    <xf numFmtId="164" fontId="3" fillId="0" borderId="0" applyFont="0" applyFill="0" applyBorder="0" applyAlignment="0" applyProtection="0"/>
    <xf numFmtId="0" fontId="11" fillId="0" borderId="0"/>
    <xf numFmtId="0" fontId="3" fillId="0" borderId="2" applyBorder="0"/>
    <xf numFmtId="9" fontId="3" fillId="0" borderId="0" applyFont="0" applyFill="0" applyBorder="0" applyAlignment="0" applyProtection="0"/>
  </cellStyleXfs>
  <cellXfs count="65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1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Protection="1">
      <protection locked="0"/>
    </xf>
    <xf numFmtId="3" fontId="11" fillId="0" borderId="21" xfId="3" quotePrefix="1" applyNumberFormat="1" applyFont="1" applyFill="1" applyBorder="1" applyAlignment="1" applyProtection="1">
      <alignment horizontal="right"/>
      <protection locked="0"/>
    </xf>
    <xf numFmtId="3" fontId="11" fillId="0" borderId="22" xfId="3" quotePrefix="1" applyNumberFormat="1" applyFont="1" applyFill="1" applyBorder="1" applyAlignment="1" applyProtection="1">
      <alignment horizontal="right"/>
      <protection locked="0"/>
    </xf>
    <xf numFmtId="3" fontId="11" fillId="0" borderId="2" xfId="3" quotePrefix="1" applyNumberFormat="1" applyFont="1" applyFill="1" applyBorder="1" applyAlignment="1" applyProtection="1">
      <alignment horizontal="right"/>
      <protection locked="0"/>
    </xf>
    <xf numFmtId="3" fontId="11" fillId="0" borderId="0" xfId="3" quotePrefix="1" applyNumberFormat="1" applyFont="1" applyFill="1" applyBorder="1" applyAlignment="1" applyProtection="1">
      <alignment horizontal="right"/>
      <protection locked="0"/>
    </xf>
    <xf numFmtId="3" fontId="11" fillId="0" borderId="23" xfId="3" quotePrefix="1" applyNumberFormat="1" applyFont="1" applyFill="1" applyBorder="1" applyAlignment="1" applyProtection="1">
      <alignment horizontal="right"/>
      <protection locked="0"/>
    </xf>
    <xf numFmtId="3" fontId="11" fillId="0" borderId="3" xfId="3" quotePrefix="1" applyNumberFormat="1" applyFont="1" applyFill="1" applyBorder="1" applyAlignment="1" applyProtection="1">
      <alignment horizontal="right"/>
      <protection locked="0"/>
    </xf>
    <xf numFmtId="3" fontId="11" fillId="0" borderId="11" xfId="3" quotePrefix="1" applyNumberFormat="1" applyFont="1" applyFill="1" applyBorder="1" applyAlignment="1" applyProtection="1">
      <alignment horizontal="right"/>
      <protection locked="0"/>
    </xf>
    <xf numFmtId="3" fontId="11" fillId="0" borderId="24" xfId="3" quotePrefix="1" applyNumberFormat="1" applyFont="1" applyFill="1" applyBorder="1" applyAlignment="1" applyProtection="1">
      <alignment horizontal="right"/>
      <protection locked="0"/>
    </xf>
    <xf numFmtId="3" fontId="11" fillId="0" borderId="7" xfId="3" quotePrefix="1" applyNumberFormat="1" applyFont="1" applyFill="1" applyBorder="1" applyAlignment="1" applyProtection="1">
      <alignment horizontal="right"/>
      <protection locked="0"/>
    </xf>
    <xf numFmtId="3" fontId="11" fillId="0" borderId="12" xfId="3" quotePrefix="1" applyNumberFormat="1" applyFont="1" applyFill="1" applyBorder="1" applyAlignment="1" applyProtection="1">
      <alignment horizontal="right"/>
      <protection locked="0"/>
    </xf>
    <xf numFmtId="3" fontId="11" fillId="0" borderId="25" xfId="3" quotePrefix="1" applyNumberFormat="1" applyFont="1" applyFill="1" applyBorder="1" applyAlignment="1" applyProtection="1">
      <alignment horizontal="right"/>
      <protection locked="0"/>
    </xf>
    <xf numFmtId="3" fontId="11" fillId="0" borderId="16" xfId="3" quotePrefix="1" applyNumberFormat="1" applyFont="1" applyFill="1" applyBorder="1" applyAlignment="1" applyProtection="1">
      <alignment horizontal="right"/>
      <protection locked="0"/>
    </xf>
    <xf numFmtId="3" fontId="11" fillId="0" borderId="15" xfId="3" quotePrefix="1" applyNumberFormat="1" applyFont="1" applyFill="1" applyBorder="1" applyAlignment="1" applyProtection="1">
      <alignment horizontal="right"/>
      <protection locked="0"/>
    </xf>
    <xf numFmtId="3" fontId="11" fillId="0" borderId="26" xfId="3" quotePrefix="1" applyNumberFormat="1" applyFont="1" applyFill="1" applyBorder="1" applyAlignment="1" applyProtection="1">
      <alignment horizontal="right"/>
      <protection locked="0"/>
    </xf>
    <xf numFmtId="3" fontId="11" fillId="0" borderId="27" xfId="3" quotePrefix="1" applyNumberFormat="1" applyFont="1" applyFill="1" applyBorder="1" applyAlignment="1" applyProtection="1">
      <alignment horizontal="right"/>
      <protection locked="0"/>
    </xf>
    <xf numFmtId="3" fontId="11" fillId="0" borderId="28" xfId="3" quotePrefix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69" fontId="11" fillId="0" borderId="0" xfId="3" quotePrefix="1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3" fontId="11" fillId="0" borderId="0" xfId="3" quotePrefix="1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Border="1" applyAlignment="1" applyProtection="1">
      <alignment horizontal="center"/>
      <protection locked="0"/>
    </xf>
    <xf numFmtId="3" fontId="11" fillId="0" borderId="1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3" fontId="11" fillId="0" borderId="29" xfId="0" applyNumberFormat="1" applyFont="1" applyBorder="1" applyAlignment="1" applyProtection="1">
      <alignment horizontal="center"/>
      <protection locked="0"/>
    </xf>
    <xf numFmtId="0" fontId="11" fillId="0" borderId="12" xfId="0" quotePrefix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" fontId="11" fillId="2" borderId="0" xfId="0" quotePrefix="1" applyNumberFormat="1" applyFont="1" applyFill="1" applyBorder="1" applyAlignment="1" applyProtection="1">
      <alignment horizontal="center"/>
      <protection locked="0"/>
    </xf>
    <xf numFmtId="0" fontId="11" fillId="2" borderId="0" xfId="0" quotePrefix="1" applyFont="1" applyFill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3" fontId="11" fillId="0" borderId="2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3" fontId="11" fillId="0" borderId="24" xfId="0" applyNumberFormat="1" applyFont="1" applyBorder="1" applyAlignment="1" applyProtection="1">
      <alignment horizontal="center"/>
      <protection locked="0"/>
    </xf>
    <xf numFmtId="3" fontId="11" fillId="0" borderId="7" xfId="0" quotePrefix="1" applyNumberFormat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4" fontId="19" fillId="0" borderId="0" xfId="0" applyNumberFormat="1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1" fontId="20" fillId="0" borderId="2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20" fillId="0" borderId="11" xfId="0" applyNumberFormat="1" applyFont="1" applyFill="1" applyBorder="1" applyAlignment="1" applyProtection="1">
      <alignment horizontal="center"/>
      <protection locked="0"/>
    </xf>
    <xf numFmtId="1" fontId="20" fillId="0" borderId="12" xfId="0" applyNumberFormat="1" applyFont="1" applyFill="1" applyBorder="1" applyAlignment="1" applyProtection="1">
      <alignment horizontal="center"/>
      <protection locked="0"/>
    </xf>
    <xf numFmtId="17" fontId="4" fillId="3" borderId="2" xfId="0" applyNumberFormat="1" applyFont="1" applyFill="1" applyBorder="1" applyAlignment="1" applyProtection="1">
      <alignment horizontal="center"/>
      <protection locked="0"/>
    </xf>
    <xf numFmtId="17" fontId="4" fillId="3" borderId="11" xfId="0" applyNumberFormat="1" applyFont="1" applyFill="1" applyBorder="1" applyAlignment="1" applyProtection="1">
      <alignment horizontal="center"/>
      <protection locked="0"/>
    </xf>
    <xf numFmtId="17" fontId="4" fillId="3" borderId="12" xfId="0" applyNumberFormat="1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1" fontId="20" fillId="0" borderId="9" xfId="0" applyNumberFormat="1" applyFont="1" applyFill="1" applyBorder="1" applyAlignment="1" applyProtection="1">
      <alignment horizontal="center"/>
      <protection locked="0"/>
    </xf>
    <xf numFmtId="17" fontId="4" fillId="3" borderId="28" xfId="0" applyNumberFormat="1" applyFont="1" applyFill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4" fontId="19" fillId="4" borderId="21" xfId="0" applyNumberFormat="1" applyFont="1" applyFill="1" applyBorder="1" applyAlignment="1" applyProtection="1">
      <alignment horizontal="center"/>
    </xf>
    <xf numFmtId="4" fontId="19" fillId="4" borderId="22" xfId="0" applyNumberFormat="1" applyFont="1" applyFill="1" applyBorder="1" applyAlignment="1" applyProtection="1">
      <alignment horizontal="center"/>
    </xf>
    <xf numFmtId="4" fontId="19" fillId="4" borderId="33" xfId="0" applyNumberFormat="1" applyFont="1" applyFill="1" applyBorder="1" applyAlignment="1" applyProtection="1">
      <alignment horizontal="center"/>
    </xf>
    <xf numFmtId="4" fontId="19" fillId="4" borderId="2" xfId="0" applyNumberFormat="1" applyFont="1" applyFill="1" applyBorder="1" applyAlignment="1" applyProtection="1">
      <alignment horizontal="center"/>
    </xf>
    <xf numFmtId="4" fontId="19" fillId="4" borderId="23" xfId="0" applyNumberFormat="1" applyFont="1" applyFill="1" applyBorder="1" applyAlignment="1" applyProtection="1">
      <alignment horizontal="center"/>
    </xf>
    <xf numFmtId="4" fontId="19" fillId="4" borderId="3" xfId="0" applyNumberFormat="1" applyFont="1" applyFill="1" applyBorder="1" applyAlignment="1" applyProtection="1">
      <alignment horizontal="center"/>
    </xf>
    <xf numFmtId="4" fontId="19" fillId="4" borderId="34" xfId="0" applyNumberFormat="1" applyFont="1" applyFill="1" applyBorder="1" applyAlignment="1" applyProtection="1">
      <alignment horizontal="center"/>
    </xf>
    <xf numFmtId="4" fontId="19" fillId="4" borderId="11" xfId="0" applyNumberFormat="1" applyFont="1" applyFill="1" applyBorder="1" applyAlignment="1" applyProtection="1">
      <alignment horizontal="center"/>
    </xf>
    <xf numFmtId="4" fontId="19" fillId="4" borderId="26" xfId="0" applyNumberFormat="1" applyFont="1" applyFill="1" applyBorder="1" applyAlignment="1" applyProtection="1">
      <alignment horizontal="center"/>
    </xf>
    <xf numFmtId="4" fontId="19" fillId="4" borderId="27" xfId="0" applyNumberFormat="1" applyFont="1" applyFill="1" applyBorder="1" applyAlignment="1" applyProtection="1">
      <alignment horizontal="center"/>
    </xf>
    <xf numFmtId="4" fontId="19" fillId="4" borderId="35" xfId="0" applyNumberFormat="1" applyFont="1" applyFill="1" applyBorder="1" applyAlignment="1" applyProtection="1">
      <alignment horizontal="center"/>
    </xf>
    <xf numFmtId="4" fontId="19" fillId="4" borderId="12" xfId="0" applyNumberFormat="1" applyFont="1" applyFill="1" applyBorder="1" applyAlignment="1" applyProtection="1">
      <alignment horizontal="center"/>
    </xf>
    <xf numFmtId="4" fontId="19" fillId="4" borderId="28" xfId="0" applyNumberFormat="1" applyFont="1" applyFill="1" applyBorder="1" applyAlignment="1" applyProtection="1">
      <alignment horizontal="center"/>
    </xf>
    <xf numFmtId="4" fontId="19" fillId="4" borderId="4" xfId="0" applyNumberFormat="1" applyFont="1" applyFill="1" applyBorder="1" applyAlignment="1" applyProtection="1">
      <alignment horizontal="center"/>
    </xf>
    <xf numFmtId="4" fontId="19" fillId="4" borderId="36" xfId="0" applyNumberFormat="1" applyFont="1" applyFill="1" applyBorder="1" applyAlignment="1" applyProtection="1">
      <alignment horizontal="center"/>
    </xf>
    <xf numFmtId="4" fontId="19" fillId="4" borderId="18" xfId="0" applyNumberFormat="1" applyFont="1" applyFill="1" applyBorder="1" applyAlignment="1" applyProtection="1">
      <alignment horizontal="center"/>
    </xf>
    <xf numFmtId="4" fontId="19" fillId="4" borderId="29" xfId="0" applyNumberFormat="1" applyFont="1" applyFill="1" applyBorder="1" applyAlignment="1" applyProtection="1">
      <alignment horizontal="center"/>
    </xf>
    <xf numFmtId="4" fontId="19" fillId="4" borderId="14" xfId="0" applyNumberFormat="1" applyFont="1" applyFill="1" applyBorder="1" applyAlignment="1" applyProtection="1">
      <alignment horizontal="center"/>
    </xf>
    <xf numFmtId="4" fontId="19" fillId="4" borderId="24" xfId="0" applyNumberFormat="1" applyFont="1" applyFill="1" applyBorder="1" applyAlignment="1" applyProtection="1">
      <alignment horizontal="center"/>
    </xf>
    <xf numFmtId="4" fontId="19" fillId="4" borderId="7" xfId="0" quotePrefix="1" applyNumberFormat="1" applyFont="1" applyFill="1" applyBorder="1" applyAlignment="1" applyProtection="1">
      <alignment horizontal="center"/>
    </xf>
    <xf numFmtId="4" fontId="19" fillId="4" borderId="35" xfId="0" quotePrefix="1" applyNumberFormat="1" applyFont="1" applyFill="1" applyBorder="1" applyAlignment="1" applyProtection="1">
      <alignment horizontal="center"/>
    </xf>
    <xf numFmtId="4" fontId="19" fillId="4" borderId="12" xfId="0" quotePrefix="1" applyNumberFormat="1" applyFont="1" applyFill="1" applyBorder="1" applyAlignment="1" applyProtection="1">
      <alignment horizontal="center"/>
    </xf>
    <xf numFmtId="4" fontId="19" fillId="4" borderId="2" xfId="3" quotePrefix="1" applyNumberFormat="1" applyFont="1" applyFill="1" applyBorder="1" applyAlignment="1" applyProtection="1">
      <alignment horizontal="right"/>
    </xf>
    <xf numFmtId="4" fontId="19" fillId="4" borderId="11" xfId="3" quotePrefix="1" applyNumberFormat="1" applyFont="1" applyFill="1" applyBorder="1" applyAlignment="1" applyProtection="1">
      <alignment horizontal="right"/>
    </xf>
    <xf numFmtId="4" fontId="19" fillId="4" borderId="12" xfId="3" quotePrefix="1" applyNumberFormat="1" applyFont="1" applyFill="1" applyBorder="1" applyAlignment="1" applyProtection="1">
      <alignment horizontal="right"/>
    </xf>
    <xf numFmtId="4" fontId="19" fillId="4" borderId="15" xfId="3" quotePrefix="1" applyNumberFormat="1" applyFont="1" applyFill="1" applyBorder="1" applyAlignment="1" applyProtection="1">
      <alignment horizontal="right"/>
    </xf>
    <xf numFmtId="4" fontId="19" fillId="4" borderId="28" xfId="3" quotePrefix="1" applyNumberFormat="1" applyFont="1" applyFill="1" applyBorder="1" applyAlignment="1" applyProtection="1">
      <alignment horizontal="right"/>
    </xf>
    <xf numFmtId="1" fontId="20" fillId="4" borderId="2" xfId="0" applyNumberFormat="1" applyFont="1" applyFill="1" applyBorder="1" applyAlignment="1" applyProtection="1">
      <alignment horizontal="center"/>
    </xf>
    <xf numFmtId="1" fontId="20" fillId="4" borderId="11" xfId="0" applyNumberFormat="1" applyFont="1" applyFill="1" applyBorder="1" applyAlignment="1" applyProtection="1">
      <alignment horizontal="center"/>
    </xf>
    <xf numFmtId="1" fontId="20" fillId="4" borderId="12" xfId="0" applyNumberFormat="1" applyFont="1" applyFill="1" applyBorder="1" applyAlignment="1" applyProtection="1">
      <alignment horizontal="center"/>
    </xf>
    <xf numFmtId="0" fontId="3" fillId="0" borderId="0" xfId="5" applyBorder="1" applyProtection="1"/>
    <xf numFmtId="2" fontId="20" fillId="4" borderId="9" xfId="0" applyNumberFormat="1" applyFont="1" applyFill="1" applyBorder="1" applyAlignment="1" applyProtection="1">
      <alignment horizontal="center"/>
    </xf>
    <xf numFmtId="0" fontId="0" fillId="0" borderId="34" xfId="0" applyBorder="1" applyProtection="1">
      <protection locked="0"/>
    </xf>
    <xf numFmtId="0" fontId="20" fillId="0" borderId="37" xfId="0" applyFont="1" applyBorder="1" applyProtection="1">
      <protection locked="0"/>
    </xf>
    <xf numFmtId="0" fontId="20" fillId="0" borderId="38" xfId="0" applyFont="1" applyBorder="1" applyProtection="1">
      <protection locked="0"/>
    </xf>
    <xf numFmtId="49" fontId="20" fillId="0" borderId="9" xfId="0" applyNumberFormat="1" applyFont="1" applyBorder="1" applyAlignment="1" applyProtection="1">
      <alignment horizontal="center"/>
      <protection locked="0"/>
    </xf>
    <xf numFmtId="0" fontId="20" fillId="0" borderId="39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20" fillId="0" borderId="31" xfId="0" applyFon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0" xfId="0" applyAlignment="1" applyProtection="1">
      <protection locked="0"/>
    </xf>
    <xf numFmtId="0" fontId="8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9" fontId="3" fillId="0" borderId="6" xfId="6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44" xfId="0" applyFont="1" applyBorder="1" applyProtection="1">
      <protection locked="0"/>
    </xf>
    <xf numFmtId="0" fontId="11" fillId="0" borderId="45" xfId="0" applyFont="1" applyBorder="1" applyProtection="1">
      <protection locked="0"/>
    </xf>
    <xf numFmtId="17" fontId="20" fillId="0" borderId="9" xfId="0" applyNumberFormat="1" applyFont="1" applyBorder="1" applyAlignment="1" applyProtection="1">
      <alignment horizontal="center"/>
      <protection locked="0"/>
    </xf>
    <xf numFmtId="3" fontId="20" fillId="0" borderId="9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46" xfId="0" applyBorder="1" applyAlignment="1" applyProtection="1">
      <alignment horizontal="center"/>
      <protection locked="0"/>
    </xf>
    <xf numFmtId="17" fontId="4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0" fontId="16" fillId="0" borderId="42" xfId="0" applyFont="1" applyBorder="1" applyAlignment="1" applyProtection="1">
      <alignment horizontal="centerContinuous"/>
      <protection locked="0"/>
    </xf>
    <xf numFmtId="0" fontId="16" fillId="0" borderId="43" xfId="0" applyFont="1" applyBorder="1" applyAlignment="1" applyProtection="1">
      <alignment horizontal="centerContinuous"/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4" fillId="0" borderId="28" xfId="0" applyNumberFormat="1" applyFont="1" applyFill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4" fillId="0" borderId="49" xfId="0" applyFont="1" applyBorder="1" applyAlignment="1" applyProtection="1">
      <alignment horizontal="left"/>
      <protection locked="0"/>
    </xf>
    <xf numFmtId="0" fontId="4" fillId="0" borderId="50" xfId="0" applyFont="1" applyBorder="1" applyAlignment="1" applyProtection="1">
      <alignment horizontal="centerContinuous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1" fontId="11" fillId="0" borderId="12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Protection="1">
      <protection locked="0"/>
    </xf>
    <xf numFmtId="17" fontId="11" fillId="0" borderId="0" xfId="0" applyNumberFormat="1" applyFont="1" applyBorder="1" applyAlignment="1" applyProtection="1">
      <alignment horizontal="center"/>
      <protection locked="0"/>
    </xf>
    <xf numFmtId="17" fontId="11" fillId="0" borderId="2" xfId="0" applyNumberFormat="1" applyFont="1" applyBorder="1" applyAlignment="1" applyProtection="1">
      <alignment horizontal="center"/>
      <protection locked="0"/>
    </xf>
    <xf numFmtId="17" fontId="11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3" fillId="0" borderId="0" xfId="0" applyFont="1" applyBorder="1" applyProtection="1">
      <protection locked="0"/>
    </xf>
    <xf numFmtId="0" fontId="1" fillId="0" borderId="0" xfId="5" applyFont="1" applyBorder="1" applyAlignment="1" applyProtection="1">
      <alignment horizontal="left"/>
      <protection locked="0"/>
    </xf>
    <xf numFmtId="0" fontId="3" fillId="0" borderId="0" xfId="5" applyBorder="1" applyProtection="1">
      <protection locked="0"/>
    </xf>
    <xf numFmtId="0" fontId="12" fillId="0" borderId="0" xfId="5" applyFont="1" applyFill="1" applyBorder="1" applyProtection="1">
      <protection locked="0"/>
    </xf>
    <xf numFmtId="0" fontId="12" fillId="0" borderId="0" xfId="5" applyFont="1" applyBorder="1" applyProtection="1">
      <protection locked="0"/>
    </xf>
    <xf numFmtId="0" fontId="9" fillId="0" borderId="0" xfId="5" applyFont="1" applyFill="1" applyBorder="1" applyAlignment="1" applyProtection="1">
      <alignment horizontal="left"/>
      <protection locked="0"/>
    </xf>
    <xf numFmtId="0" fontId="1" fillId="0" borderId="14" xfId="5" applyFont="1" applyBorder="1" applyAlignment="1" applyProtection="1">
      <alignment horizontal="left"/>
      <protection locked="0"/>
    </xf>
    <xf numFmtId="0" fontId="1" fillId="0" borderId="14" xfId="5" applyFont="1" applyBorder="1" applyAlignment="1" applyProtection="1">
      <alignment horizontal="center"/>
      <protection locked="0"/>
    </xf>
    <xf numFmtId="0" fontId="1" fillId="0" borderId="8" xfId="5" applyFont="1" applyBorder="1" applyProtection="1">
      <protection locked="0"/>
    </xf>
    <xf numFmtId="0" fontId="1" fillId="0" borderId="8" xfId="5" applyFont="1" applyBorder="1" applyAlignment="1" applyProtection="1">
      <alignment horizontal="center"/>
      <protection locked="0"/>
    </xf>
    <xf numFmtId="0" fontId="1" fillId="0" borderId="0" xfId="5" applyFont="1" applyBorder="1" applyProtection="1">
      <protection locked="0"/>
    </xf>
    <xf numFmtId="0" fontId="1" fillId="0" borderId="2" xfId="5" applyFont="1" applyBorder="1" applyAlignment="1" applyProtection="1">
      <alignment horizontal="left"/>
      <protection locked="0"/>
    </xf>
    <xf numFmtId="0" fontId="3" fillId="0" borderId="22" xfId="5" applyBorder="1" applyAlignment="1" applyProtection="1">
      <alignment horizontal="center"/>
      <protection locked="0"/>
    </xf>
    <xf numFmtId="9" fontId="3" fillId="0" borderId="46" xfId="6" applyBorder="1" applyAlignment="1" applyProtection="1">
      <alignment horizontal="center"/>
      <protection locked="0"/>
    </xf>
    <xf numFmtId="0" fontId="3" fillId="0" borderId="2" xfId="5" applyBorder="1" applyProtection="1">
      <protection locked="0"/>
    </xf>
    <xf numFmtId="0" fontId="1" fillId="0" borderId="11" xfId="5" applyFont="1" applyBorder="1" applyProtection="1">
      <protection locked="0"/>
    </xf>
    <xf numFmtId="0" fontId="3" fillId="0" borderId="3" xfId="5" applyBorder="1" applyAlignment="1" applyProtection="1">
      <alignment horizontal="center"/>
      <protection locked="0"/>
    </xf>
    <xf numFmtId="9" fontId="3" fillId="0" borderId="5" xfId="6" applyBorder="1" applyAlignment="1" applyProtection="1">
      <alignment horizontal="center"/>
      <protection locked="0"/>
    </xf>
    <xf numFmtId="0" fontId="3" fillId="0" borderId="11" xfId="5" applyBorder="1" applyProtection="1">
      <protection locked="0"/>
    </xf>
    <xf numFmtId="0" fontId="1" fillId="0" borderId="12" xfId="5" applyFont="1" applyBorder="1" applyProtection="1">
      <protection locked="0"/>
    </xf>
    <xf numFmtId="0" fontId="3" fillId="0" borderId="7" xfId="5" applyBorder="1" applyAlignment="1" applyProtection="1">
      <alignment horizontal="center"/>
      <protection locked="0"/>
    </xf>
    <xf numFmtId="0" fontId="3" fillId="0" borderId="12" xfId="5" applyBorder="1" applyProtection="1">
      <protection locked="0"/>
    </xf>
    <xf numFmtId="0" fontId="3" fillId="0" borderId="0" xfId="5" applyBorder="1" applyAlignment="1" applyProtection="1">
      <alignment horizontal="center"/>
      <protection locked="0"/>
    </xf>
    <xf numFmtId="9" fontId="3" fillId="0" borderId="0" xfId="6" applyAlignment="1" applyProtection="1">
      <alignment horizontal="center"/>
      <protection locked="0"/>
    </xf>
    <xf numFmtId="0" fontId="1" fillId="0" borderId="9" xfId="5" applyFont="1" applyBorder="1" applyAlignment="1" applyProtection="1">
      <alignment horizontal="left"/>
      <protection locked="0"/>
    </xf>
    <xf numFmtId="0" fontId="3" fillId="0" borderId="20" xfId="5" applyBorder="1" applyAlignment="1" applyProtection="1">
      <alignment horizontal="center"/>
      <protection locked="0"/>
    </xf>
    <xf numFmtId="9" fontId="3" fillId="0" borderId="13" xfId="6" applyBorder="1" applyAlignment="1" applyProtection="1">
      <alignment horizontal="center"/>
      <protection locked="0"/>
    </xf>
    <xf numFmtId="0" fontId="3" fillId="0" borderId="21" xfId="5" applyBorder="1" applyAlignment="1" applyProtection="1">
      <alignment horizontal="center"/>
      <protection locked="0"/>
    </xf>
    <xf numFmtId="0" fontId="1" fillId="0" borderId="11" xfId="5" applyFont="1" applyBorder="1" applyAlignment="1" applyProtection="1">
      <alignment horizontal="left"/>
      <protection locked="0"/>
    </xf>
    <xf numFmtId="0" fontId="3" fillId="0" borderId="23" xfId="5" applyBorder="1" applyAlignment="1" applyProtection="1">
      <alignment horizontal="center"/>
      <protection locked="0"/>
    </xf>
    <xf numFmtId="0" fontId="3" fillId="0" borderId="24" xfId="5" applyBorder="1" applyAlignment="1" applyProtection="1">
      <alignment horizontal="center"/>
      <protection locked="0"/>
    </xf>
    <xf numFmtId="9" fontId="3" fillId="0" borderId="0" xfId="6" applyBorder="1" applyAlignment="1" applyProtection="1">
      <alignment horizontal="center"/>
      <protection locked="0"/>
    </xf>
    <xf numFmtId="0" fontId="1" fillId="0" borderId="28" xfId="5" applyFont="1" applyBorder="1" applyProtection="1">
      <protection locked="0"/>
    </xf>
    <xf numFmtId="0" fontId="3" fillId="0" borderId="26" xfId="5" applyBorder="1" applyAlignment="1" applyProtection="1">
      <alignment horizontal="center"/>
      <protection locked="0"/>
    </xf>
    <xf numFmtId="9" fontId="3" fillId="0" borderId="47" xfId="6" applyBorder="1" applyAlignment="1" applyProtection="1">
      <alignment horizontal="center"/>
      <protection locked="0"/>
    </xf>
    <xf numFmtId="0" fontId="3" fillId="0" borderId="27" xfId="5" applyBorder="1" applyAlignment="1" applyProtection="1">
      <alignment horizontal="center"/>
      <protection locked="0"/>
    </xf>
    <xf numFmtId="0" fontId="1" fillId="0" borderId="28" xfId="5" applyFont="1" applyBorder="1" applyAlignment="1" applyProtection="1">
      <alignment horizontal="left"/>
      <protection locked="0"/>
    </xf>
    <xf numFmtId="0" fontId="1" fillId="0" borderId="12" xfId="5" applyFont="1" applyBorder="1" applyAlignment="1" applyProtection="1">
      <alignment horizontal="left"/>
      <protection locked="0"/>
    </xf>
    <xf numFmtId="0" fontId="7" fillId="0" borderId="52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7" fillId="0" borderId="55" xfId="0" applyFont="1" applyBorder="1" applyProtection="1">
      <protection locked="0"/>
    </xf>
    <xf numFmtId="0" fontId="7" fillId="0" borderId="56" xfId="0" applyFont="1" applyBorder="1" applyProtection="1">
      <protection locked="0"/>
    </xf>
    <xf numFmtId="0" fontId="7" fillId="0" borderId="57" xfId="0" applyFont="1" applyBorder="1" applyProtection="1">
      <protection locked="0"/>
    </xf>
    <xf numFmtId="0" fontId="7" fillId="0" borderId="58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5" applyFon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Continuous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9" fontId="1" fillId="0" borderId="40" xfId="6" applyFont="1" applyBorder="1" applyAlignment="1" applyProtection="1">
      <alignment horizontal="center"/>
      <protection locked="0"/>
    </xf>
    <xf numFmtId="9" fontId="1" fillId="0" borderId="41" xfId="6" applyFont="1" applyBorder="1" applyAlignment="1" applyProtection="1">
      <alignment horizontal="center"/>
      <protection locked="0"/>
    </xf>
    <xf numFmtId="9" fontId="3" fillId="0" borderId="0" xfId="6" applyBorder="1" applyProtection="1">
      <protection locked="0"/>
    </xf>
    <xf numFmtId="4" fontId="11" fillId="5" borderId="2" xfId="3" quotePrefix="1" applyNumberFormat="1" applyFont="1" applyFill="1" applyBorder="1" applyAlignment="1" applyProtection="1">
      <alignment horizontal="center"/>
    </xf>
    <xf numFmtId="4" fontId="11" fillId="5" borderId="11" xfId="3" quotePrefix="1" applyNumberFormat="1" applyFont="1" applyFill="1" applyBorder="1" applyAlignment="1" applyProtection="1">
      <alignment horizontal="center"/>
    </xf>
    <xf numFmtId="4" fontId="11" fillId="5" borderId="12" xfId="3" quotePrefix="1" applyNumberFormat="1" applyFont="1" applyFill="1" applyBorder="1" applyAlignment="1" applyProtection="1">
      <alignment horizontal="center"/>
    </xf>
    <xf numFmtId="4" fontId="11" fillId="5" borderId="15" xfId="3" quotePrefix="1" applyNumberFormat="1" applyFont="1" applyFill="1" applyBorder="1" applyAlignment="1" applyProtection="1">
      <alignment horizontal="center"/>
    </xf>
    <xf numFmtId="4" fontId="11" fillId="5" borderId="28" xfId="3" quotePrefix="1" applyNumberFormat="1" applyFont="1" applyFill="1" applyBorder="1" applyAlignment="1" applyProtection="1">
      <alignment horizontal="center"/>
    </xf>
    <xf numFmtId="3" fontId="11" fillId="0" borderId="11" xfId="3" applyNumberFormat="1" applyFont="1" applyFill="1" applyBorder="1" applyAlignment="1" applyProtection="1">
      <alignment horizontal="right"/>
      <protection locked="0"/>
    </xf>
    <xf numFmtId="4" fontId="11" fillId="0" borderId="11" xfId="3" quotePrefix="1" applyNumberFormat="1" applyFont="1" applyFill="1" applyBorder="1" applyAlignment="1" applyProtection="1">
      <alignment horizontal="center"/>
      <protection locked="0"/>
    </xf>
    <xf numFmtId="4" fontId="11" fillId="0" borderId="12" xfId="3" quotePrefix="1" applyNumberFormat="1" applyFont="1" applyFill="1" applyBorder="1" applyAlignment="1" applyProtection="1">
      <alignment horizontal="center"/>
      <protection locked="0"/>
    </xf>
    <xf numFmtId="4" fontId="11" fillId="0" borderId="15" xfId="3" quotePrefix="1" applyNumberFormat="1" applyFont="1" applyFill="1" applyBorder="1" applyAlignment="1" applyProtection="1">
      <alignment horizontal="center"/>
      <protection locked="0"/>
    </xf>
    <xf numFmtId="4" fontId="11" fillId="0" borderId="28" xfId="3" quotePrefix="1" applyNumberFormat="1" applyFont="1" applyFill="1" applyBorder="1" applyAlignment="1" applyProtection="1">
      <alignment horizontal="center"/>
      <protection locked="0"/>
    </xf>
    <xf numFmtId="4" fontId="11" fillId="0" borderId="2" xfId="3" quotePrefix="1" applyNumberFormat="1" applyFont="1" applyFill="1" applyBorder="1" applyAlignment="1" applyProtection="1">
      <alignment horizontal="center"/>
      <protection locked="0"/>
    </xf>
    <xf numFmtId="4" fontId="11" fillId="0" borderId="11" xfId="0" applyNumberFormat="1" applyFont="1" applyFill="1" applyBorder="1" applyAlignment="1" applyProtection="1">
      <alignment horizontal="center"/>
      <protection locked="0"/>
    </xf>
    <xf numFmtId="4" fontId="11" fillId="0" borderId="12" xfId="0" applyNumberFormat="1" applyFont="1" applyFill="1" applyBorder="1" applyAlignment="1" applyProtection="1">
      <alignment horizontal="center"/>
      <protection locked="0"/>
    </xf>
    <xf numFmtId="4" fontId="11" fillId="0" borderId="29" xfId="0" applyNumberFormat="1" applyFont="1" applyFill="1" applyBorder="1" applyAlignment="1" applyProtection="1">
      <alignment horizontal="center"/>
      <protection locked="0"/>
    </xf>
    <xf numFmtId="4" fontId="11" fillId="0" borderId="12" xfId="0" quotePrefix="1" applyNumberFormat="1" applyFont="1" applyFill="1" applyBorder="1" applyAlignment="1" applyProtection="1">
      <alignment horizontal="center"/>
      <protection locked="0"/>
    </xf>
    <xf numFmtId="3" fontId="11" fillId="0" borderId="0" xfId="3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quotePrefix="1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4" fontId="19" fillId="4" borderId="0" xfId="0" applyNumberFormat="1" applyFont="1" applyFill="1" applyBorder="1" applyAlignment="1" applyProtection="1">
      <alignment horizontal="center"/>
    </xf>
    <xf numFmtId="4" fontId="19" fillId="4" borderId="0" xfId="0" quotePrefix="1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35" xfId="0" applyFont="1" applyBorder="1" applyProtection="1">
      <protection locked="0"/>
    </xf>
    <xf numFmtId="2" fontId="20" fillId="4" borderId="9" xfId="0" applyNumberFormat="1" applyFont="1" applyFill="1" applyBorder="1" applyAlignment="1" applyProtection="1">
      <alignment horizontal="right"/>
    </xf>
    <xf numFmtId="2" fontId="20" fillId="4" borderId="8" xfId="0" applyNumberFormat="1" applyFont="1" applyFill="1" applyBorder="1" applyAlignment="1" applyProtection="1">
      <alignment horizontal="right"/>
    </xf>
    <xf numFmtId="0" fontId="20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37" xfId="5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39" xfId="5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4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/>
    <xf numFmtId="0" fontId="11" fillId="0" borderId="31" xfId="0" applyFont="1" applyBorder="1" applyProtection="1">
      <protection locked="0"/>
    </xf>
    <xf numFmtId="0" fontId="11" fillId="0" borderId="42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1" fillId="0" borderId="0" xfId="5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9" xfId="0" applyFont="1" applyBorder="1" applyAlignment="1" applyProtection="1">
      <alignment horizontal="centerContinuous"/>
      <protection locked="0"/>
    </xf>
    <xf numFmtId="17" fontId="4" fillId="3" borderId="15" xfId="0" applyNumberFormat="1" applyFont="1" applyFill="1" applyBorder="1" applyAlignment="1" applyProtection="1">
      <alignment horizontal="center"/>
      <protection locked="0"/>
    </xf>
    <xf numFmtId="1" fontId="4" fillId="0" borderId="64" xfId="0" applyNumberFormat="1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" fillId="6" borderId="0" xfId="0" applyFont="1" applyFill="1" applyAlignment="1" applyProtection="1">
      <alignment horizontal="centerContinuous"/>
      <protection locked="0"/>
    </xf>
    <xf numFmtId="0" fontId="0" fillId="6" borderId="0" xfId="0" applyFill="1" applyAlignment="1" applyProtection="1">
      <alignment horizontal="centerContinuous"/>
      <protection locked="0"/>
    </xf>
    <xf numFmtId="0" fontId="4" fillId="6" borderId="44" xfId="0" applyFont="1" applyFill="1" applyBorder="1" applyAlignment="1" applyProtection="1">
      <alignment horizontal="center"/>
      <protection locked="0"/>
    </xf>
    <xf numFmtId="0" fontId="4" fillId="6" borderId="45" xfId="0" applyFont="1" applyFill="1" applyBorder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centerContinuous"/>
      <protection locked="0"/>
    </xf>
    <xf numFmtId="0" fontId="18" fillId="0" borderId="51" xfId="0" applyFont="1" applyBorder="1" applyAlignment="1" applyProtection="1">
      <alignment horizontal="center"/>
      <protection locked="0"/>
    </xf>
    <xf numFmtId="0" fontId="18" fillId="0" borderId="63" xfId="0" applyFont="1" applyBorder="1" applyAlignment="1" applyProtection="1">
      <alignment horizontal="center"/>
      <protection locked="0"/>
    </xf>
    <xf numFmtId="0" fontId="18" fillId="0" borderId="41" xfId="0" applyFont="1" applyBorder="1" applyAlignment="1" applyProtection="1">
      <alignment horizontal="center"/>
      <protection locked="0"/>
    </xf>
    <xf numFmtId="0" fontId="11" fillId="0" borderId="65" xfId="0" applyFont="1" applyBorder="1" applyProtection="1">
      <protection locked="0"/>
    </xf>
    <xf numFmtId="0" fontId="11" fillId="0" borderId="66" xfId="0" applyFont="1" applyBorder="1" applyProtection="1">
      <protection locked="0"/>
    </xf>
    <xf numFmtId="0" fontId="11" fillId="0" borderId="67" xfId="0" applyFont="1" applyBorder="1" applyProtection="1">
      <protection locked="0"/>
    </xf>
    <xf numFmtId="0" fontId="18" fillId="0" borderId="29" xfId="0" applyFont="1" applyBorder="1" applyAlignment="1" applyProtection="1">
      <alignment horizontal="center"/>
      <protection locked="0"/>
    </xf>
    <xf numFmtId="0" fontId="11" fillId="0" borderId="64" xfId="0" applyFont="1" applyBorder="1" applyProtection="1">
      <protection locked="0"/>
    </xf>
    <xf numFmtId="0" fontId="4" fillId="6" borderId="0" xfId="0" applyFont="1" applyFill="1" applyAlignment="1" applyProtection="1">
      <protection locked="0"/>
    </xf>
    <xf numFmtId="0" fontId="11" fillId="6" borderId="0" xfId="0" applyFont="1" applyFill="1" applyBorder="1" applyProtection="1"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1" fontId="4" fillId="6" borderId="28" xfId="0" applyNumberFormat="1" applyFont="1" applyFill="1" applyBorder="1" applyAlignment="1" applyProtection="1">
      <alignment horizontal="center"/>
      <protection locked="0"/>
    </xf>
    <xf numFmtId="1" fontId="4" fillId="6" borderId="2" xfId="0" applyNumberFormat="1" applyFont="1" applyFill="1" applyBorder="1" applyAlignment="1" applyProtection="1">
      <alignment horizontal="center"/>
      <protection locked="0"/>
    </xf>
    <xf numFmtId="1" fontId="4" fillId="6" borderId="12" xfId="0" applyNumberFormat="1" applyFont="1" applyFill="1" applyBorder="1" applyAlignment="1" applyProtection="1">
      <alignment horizontal="center"/>
      <protection locked="0"/>
    </xf>
    <xf numFmtId="3" fontId="11" fillId="0" borderId="48" xfId="0" applyNumberFormat="1" applyFont="1" applyBorder="1" applyAlignment="1" applyProtection="1">
      <alignment horizontal="center"/>
      <protection locked="0"/>
    </xf>
    <xf numFmtId="3" fontId="11" fillId="0" borderId="68" xfId="0" applyNumberFormat="1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3" fontId="11" fillId="2" borderId="3" xfId="0" quotePrefix="1" applyNumberFormat="1" applyFont="1" applyFill="1" applyBorder="1" applyAlignment="1" applyProtection="1">
      <alignment horizontal="center"/>
      <protection locked="0"/>
    </xf>
    <xf numFmtId="0" fontId="11" fillId="0" borderId="21" xfId="0" applyFont="1" applyBorder="1" applyProtection="1">
      <protection locked="0"/>
    </xf>
    <xf numFmtId="3" fontId="11" fillId="2" borderId="22" xfId="0" quotePrefix="1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3" fontId="11" fillId="0" borderId="7" xfId="0" applyNumberFormat="1" applyFont="1" applyBorder="1" applyAlignment="1" applyProtection="1">
      <alignment horizontal="center"/>
      <protection locked="0"/>
    </xf>
    <xf numFmtId="0" fontId="11" fillId="2" borderId="61" xfId="0" quotePrefix="1" applyFont="1" applyFill="1" applyBorder="1" applyAlignment="1" applyProtection="1">
      <alignment horizontal="center"/>
      <protection locked="0"/>
    </xf>
    <xf numFmtId="0" fontId="11" fillId="2" borderId="69" xfId="0" quotePrefix="1" applyFont="1" applyFill="1" applyBorder="1" applyAlignment="1" applyProtection="1">
      <alignment horizontal="center"/>
      <protection locked="0"/>
    </xf>
    <xf numFmtId="3" fontId="11" fillId="0" borderId="69" xfId="0" applyNumberFormat="1" applyFont="1" applyBorder="1" applyAlignment="1" applyProtection="1">
      <alignment horizontal="center"/>
      <protection locked="0"/>
    </xf>
    <xf numFmtId="3" fontId="11" fillId="0" borderId="62" xfId="0" applyNumberFormat="1" applyFont="1" applyBorder="1" applyAlignment="1" applyProtection="1">
      <alignment horizontal="center"/>
      <protection locked="0"/>
    </xf>
    <xf numFmtId="3" fontId="11" fillId="0" borderId="70" xfId="0" applyNumberFormat="1" applyFont="1" applyBorder="1" applyAlignment="1" applyProtection="1">
      <alignment horizontal="center"/>
      <protection locked="0"/>
    </xf>
    <xf numFmtId="0" fontId="11" fillId="0" borderId="62" xfId="0" quotePrefix="1" applyFont="1" applyFill="1" applyBorder="1" applyAlignment="1" applyProtection="1">
      <alignment horizontal="center"/>
      <protection locked="0"/>
    </xf>
    <xf numFmtId="0" fontId="11" fillId="2" borderId="49" xfId="0" applyFont="1" applyFill="1" applyBorder="1" applyAlignment="1" applyProtection="1">
      <alignment horizontal="center"/>
      <protection locked="0"/>
    </xf>
    <xf numFmtId="0" fontId="11" fillId="2" borderId="71" xfId="0" applyFont="1" applyFill="1" applyBorder="1" applyAlignment="1" applyProtection="1">
      <alignment horizontal="center"/>
      <protection locked="0"/>
    </xf>
    <xf numFmtId="3" fontId="11" fillId="0" borderId="71" xfId="0" applyNumberFormat="1" applyFont="1" applyBorder="1" applyAlignment="1" applyProtection="1">
      <alignment horizontal="center"/>
      <protection locked="0"/>
    </xf>
    <xf numFmtId="3" fontId="11" fillId="0" borderId="72" xfId="0" applyNumberFormat="1" applyFont="1" applyBorder="1" applyAlignment="1" applyProtection="1">
      <alignment horizontal="center"/>
      <protection locked="0"/>
    </xf>
    <xf numFmtId="0" fontId="11" fillId="0" borderId="72" xfId="0" quotePrefix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1" fontId="4" fillId="6" borderId="15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17" fontId="4" fillId="6" borderId="15" xfId="0" applyNumberFormat="1" applyFont="1" applyFill="1" applyBorder="1" applyAlignment="1" applyProtection="1">
      <alignment horizontal="center"/>
      <protection locked="0"/>
    </xf>
    <xf numFmtId="2" fontId="4" fillId="6" borderId="12" xfId="0" applyNumberFormat="1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11" fillId="0" borderId="73" xfId="0" applyFont="1" applyBorder="1" applyProtection="1">
      <protection locked="0"/>
    </xf>
    <xf numFmtId="0" fontId="11" fillId="0" borderId="74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11" fillId="6" borderId="50" xfId="0" applyFont="1" applyFill="1" applyBorder="1" applyAlignment="1" applyProtection="1">
      <alignment horizontal="center"/>
      <protection locked="0"/>
    </xf>
    <xf numFmtId="0" fontId="11" fillId="6" borderId="73" xfId="0" applyFont="1" applyFill="1" applyBorder="1" applyAlignment="1" applyProtection="1">
      <alignment horizontal="center"/>
      <protection locked="0"/>
    </xf>
    <xf numFmtId="0" fontId="4" fillId="6" borderId="64" xfId="0" applyFont="1" applyFill="1" applyBorder="1" applyAlignment="1" applyProtection="1">
      <alignment horizontal="center"/>
      <protection locked="0"/>
    </xf>
    <xf numFmtId="0" fontId="4" fillId="6" borderId="63" xfId="0" applyFont="1" applyFill="1" applyBorder="1" applyAlignment="1" applyProtection="1">
      <alignment horizontal="center"/>
      <protection locked="0"/>
    </xf>
    <xf numFmtId="0" fontId="4" fillId="6" borderId="63" xfId="0" applyFont="1" applyFill="1" applyBorder="1" applyAlignment="1" applyProtection="1">
      <alignment horizontal="center" vertical="center" wrapText="1"/>
      <protection locked="0"/>
    </xf>
    <xf numFmtId="0" fontId="0" fillId="0" borderId="75" xfId="0" applyBorder="1" applyProtection="1">
      <protection locked="0"/>
    </xf>
    <xf numFmtId="0" fontId="0" fillId="0" borderId="7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6" borderId="75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6" borderId="77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1" fillId="6" borderId="14" xfId="5" applyFont="1" applyFill="1" applyBorder="1" applyAlignment="1" applyProtection="1">
      <alignment horizontal="center"/>
      <protection locked="0"/>
    </xf>
    <xf numFmtId="0" fontId="1" fillId="6" borderId="8" xfId="5" applyFont="1" applyFill="1" applyBorder="1" applyAlignment="1" applyProtection="1">
      <alignment horizontal="center"/>
      <protection locked="0"/>
    </xf>
    <xf numFmtId="0" fontId="4" fillId="6" borderId="0" xfId="5" applyFont="1" applyFill="1" applyBorder="1" applyAlignment="1" applyProtection="1">
      <alignment horizontal="left"/>
      <protection locked="0"/>
    </xf>
    <xf numFmtId="0" fontId="9" fillId="6" borderId="0" xfId="5" applyFont="1" applyFill="1" applyBorder="1" applyAlignment="1" applyProtection="1">
      <alignment horizontal="left"/>
      <protection locked="0"/>
    </xf>
    <xf numFmtId="4" fontId="19" fillId="4" borderId="0" xfId="3" quotePrefix="1" applyNumberFormat="1" applyFont="1" applyFill="1" applyBorder="1" applyAlignment="1" applyProtection="1">
      <alignment horizontal="right"/>
    </xf>
    <xf numFmtId="17" fontId="4" fillId="3" borderId="8" xfId="0" applyNumberFormat="1" applyFont="1" applyFill="1" applyBorder="1" applyAlignment="1" applyProtection="1">
      <alignment horizontal="center"/>
      <protection locked="0"/>
    </xf>
    <xf numFmtId="3" fontId="11" fillId="0" borderId="61" xfId="3" quotePrefix="1" applyNumberFormat="1" applyFont="1" applyFill="1" applyBorder="1" applyAlignment="1" applyProtection="1">
      <alignment horizontal="right"/>
      <protection locked="0"/>
    </xf>
    <xf numFmtId="3" fontId="11" fillId="0" borderId="69" xfId="3" quotePrefix="1" applyNumberFormat="1" applyFont="1" applyFill="1" applyBorder="1" applyAlignment="1" applyProtection="1">
      <alignment horizontal="right"/>
      <protection locked="0"/>
    </xf>
    <xf numFmtId="3" fontId="11" fillId="0" borderId="62" xfId="3" quotePrefix="1" applyNumberFormat="1" applyFont="1" applyFill="1" applyBorder="1" applyAlignment="1" applyProtection="1">
      <alignment horizontal="right"/>
      <protection locked="0"/>
    </xf>
    <xf numFmtId="3" fontId="11" fillId="0" borderId="49" xfId="3" quotePrefix="1" applyNumberFormat="1" applyFont="1" applyFill="1" applyBorder="1" applyAlignment="1" applyProtection="1">
      <alignment horizontal="right"/>
      <protection locked="0"/>
    </xf>
    <xf numFmtId="3" fontId="11" fillId="0" borderId="71" xfId="3" quotePrefix="1" applyNumberFormat="1" applyFont="1" applyFill="1" applyBorder="1" applyAlignment="1" applyProtection="1">
      <alignment horizontal="right"/>
      <protection locked="0"/>
    </xf>
    <xf numFmtId="3" fontId="11" fillId="0" borderId="72" xfId="3" quotePrefix="1" applyNumberFormat="1" applyFont="1" applyFill="1" applyBorder="1" applyAlignment="1" applyProtection="1">
      <alignment horizontal="right"/>
      <protection locked="0"/>
    </xf>
    <xf numFmtId="3" fontId="11" fillId="0" borderId="8" xfId="3" quotePrefix="1" applyNumberFormat="1" applyFont="1" applyFill="1" applyBorder="1" applyAlignment="1" applyProtection="1">
      <alignment horizontal="right"/>
      <protection locked="0"/>
    </xf>
    <xf numFmtId="4" fontId="11" fillId="0" borderId="8" xfId="3" quotePrefix="1" applyNumberFormat="1" applyFont="1" applyFill="1" applyBorder="1" applyAlignment="1" applyProtection="1">
      <alignment horizontal="center"/>
      <protection locked="0"/>
    </xf>
    <xf numFmtId="0" fontId="4" fillId="6" borderId="8" xfId="5" applyFont="1" applyFill="1" applyBorder="1" applyAlignment="1" applyProtection="1">
      <alignment horizontal="center"/>
      <protection locked="0"/>
    </xf>
    <xf numFmtId="0" fontId="16" fillId="6" borderId="0" xfId="5" applyFont="1" applyFill="1" applyBorder="1" applyAlignment="1" applyProtection="1">
      <alignment horizontal="left"/>
      <protection locked="0"/>
    </xf>
    <xf numFmtId="0" fontId="14" fillId="6" borderId="78" xfId="0" applyFont="1" applyFill="1" applyBorder="1" applyProtection="1">
      <protection locked="0"/>
    </xf>
    <xf numFmtId="0" fontId="14" fillId="6" borderId="79" xfId="0" applyFont="1" applyFill="1" applyBorder="1" applyProtection="1">
      <protection locked="0"/>
    </xf>
    <xf numFmtId="17" fontId="4" fillId="6" borderId="2" xfId="0" applyNumberFormat="1" applyFont="1" applyFill="1" applyBorder="1" applyAlignment="1" applyProtection="1">
      <alignment horizontal="center"/>
      <protection locked="0"/>
    </xf>
    <xf numFmtId="17" fontId="4" fillId="6" borderId="12" xfId="0" applyNumberFormat="1" applyFont="1" applyFill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72" xfId="0" applyBorder="1" applyProtection="1"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4" fillId="6" borderId="14" xfId="5" applyFont="1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20" fillId="0" borderId="4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Continuous"/>
      <protection locked="0"/>
    </xf>
    <xf numFmtId="0" fontId="0" fillId="6" borderId="0" xfId="0" applyFill="1" applyBorder="1" applyAlignment="1" applyProtection="1">
      <alignment horizontal="centerContinuous"/>
      <protection locked="0"/>
    </xf>
    <xf numFmtId="17" fontId="4" fillId="0" borderId="49" xfId="0" applyNumberFormat="1" applyFont="1" applyBorder="1" applyAlignment="1" applyProtection="1">
      <alignment horizontal="center"/>
      <protection locked="0"/>
    </xf>
    <xf numFmtId="17" fontId="4" fillId="0" borderId="71" xfId="0" applyNumberFormat="1" applyFont="1" applyBorder="1" applyAlignment="1" applyProtection="1">
      <alignment horizontal="center"/>
      <protection locked="0"/>
    </xf>
    <xf numFmtId="1" fontId="11" fillId="0" borderId="71" xfId="0" applyNumberFormat="1" applyFont="1" applyBorder="1" applyAlignment="1" applyProtection="1">
      <alignment horizontal="center"/>
      <protection locked="0"/>
    </xf>
    <xf numFmtId="1" fontId="11" fillId="0" borderId="72" xfId="0" applyNumberFormat="1" applyFont="1" applyBorder="1" applyAlignment="1" applyProtection="1">
      <alignment horizontal="center"/>
      <protection locked="0"/>
    </xf>
    <xf numFmtId="0" fontId="11" fillId="0" borderId="71" xfId="0" applyFont="1" applyBorder="1" applyProtection="1">
      <protection locked="0"/>
    </xf>
    <xf numFmtId="0" fontId="11" fillId="0" borderId="72" xfId="0" applyFont="1" applyBorder="1" applyProtection="1">
      <protection locked="0"/>
    </xf>
    <xf numFmtId="0" fontId="4" fillId="6" borderId="31" xfId="0" applyFont="1" applyFill="1" applyBorder="1" applyAlignment="1" applyProtection="1">
      <alignment horizontal="center"/>
      <protection locked="0"/>
    </xf>
    <xf numFmtId="0" fontId="4" fillId="6" borderId="19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14" fontId="4" fillId="6" borderId="2" xfId="0" applyNumberFormat="1" applyFont="1" applyFill="1" applyBorder="1" applyAlignment="1" applyProtection="1">
      <alignment horizontal="center"/>
      <protection locked="0"/>
    </xf>
    <xf numFmtId="14" fontId="4" fillId="6" borderId="12" xfId="0" applyNumberFormat="1" applyFont="1" applyFill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alignment horizontal="center"/>
      <protection locked="0"/>
    </xf>
    <xf numFmtId="0" fontId="4" fillId="6" borderId="21" xfId="0" applyFont="1" applyFill="1" applyBorder="1" applyProtection="1">
      <protection locked="0"/>
    </xf>
    <xf numFmtId="0" fontId="4" fillId="6" borderId="22" xfId="0" applyFont="1" applyFill="1" applyBorder="1" applyProtection="1">
      <protection locked="0"/>
    </xf>
    <xf numFmtId="0" fontId="4" fillId="6" borderId="46" xfId="0" applyFont="1" applyFill="1" applyBorder="1" applyProtection="1">
      <protection locked="0"/>
    </xf>
    <xf numFmtId="0" fontId="4" fillId="6" borderId="34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0" fontId="4" fillId="6" borderId="5" xfId="0" applyFont="1" applyFill="1" applyBorder="1" applyProtection="1"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4" fillId="0" borderId="0" xfId="4" applyFont="1" applyAlignment="1" applyProtection="1">
      <alignment horizontal="centerContinuous"/>
      <protection locked="0"/>
    </xf>
    <xf numFmtId="0" fontId="4" fillId="0" borderId="0" xfId="4" applyFont="1" applyProtection="1">
      <protection locked="0"/>
    </xf>
    <xf numFmtId="0" fontId="4" fillId="0" borderId="0" xfId="4" applyFont="1" applyFill="1" applyAlignment="1" applyProtection="1">
      <alignment horizontal="centerContinuous"/>
      <protection locked="0"/>
    </xf>
    <xf numFmtId="0" fontId="4" fillId="0" borderId="0" xfId="4" applyFont="1" applyFill="1" applyProtection="1">
      <protection locked="0"/>
    </xf>
    <xf numFmtId="0" fontId="9" fillId="0" borderId="0" xfId="4" applyFont="1" applyFill="1" applyAlignment="1" applyProtection="1">
      <alignment horizontal="center"/>
      <protection locked="0"/>
    </xf>
    <xf numFmtId="0" fontId="11" fillId="0" borderId="0" xfId="4" applyProtection="1">
      <protection locked="0"/>
    </xf>
    <xf numFmtId="0" fontId="11" fillId="0" borderId="0" xfId="4" applyBorder="1" applyAlignment="1" applyProtection="1">
      <alignment horizontal="centerContinuous"/>
      <protection locked="0"/>
    </xf>
    <xf numFmtId="0" fontId="11" fillId="0" borderId="0" xfId="4" applyBorder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37" xfId="4" applyFont="1" applyBorder="1" applyAlignment="1" applyProtection="1">
      <alignment horizont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63" xfId="4" applyFont="1" applyBorder="1" applyAlignment="1" applyProtection="1">
      <alignment horizontal="center"/>
      <protection locked="0"/>
    </xf>
    <xf numFmtId="0" fontId="4" fillId="0" borderId="48" xfId="4" applyFont="1" applyBorder="1" applyAlignment="1" applyProtection="1">
      <alignment horizontal="center"/>
      <protection locked="0"/>
    </xf>
    <xf numFmtId="0" fontId="4" fillId="0" borderId="39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17" fontId="4" fillId="0" borderId="2" xfId="4" applyNumberFormat="1" applyFont="1" applyBorder="1" applyAlignment="1" applyProtection="1">
      <alignment horizontal="center"/>
      <protection locked="0"/>
    </xf>
    <xf numFmtId="0" fontId="11" fillId="0" borderId="50" xfId="4" applyBorder="1" applyAlignment="1" applyProtection="1">
      <alignment horizontal="center"/>
      <protection locked="0"/>
    </xf>
    <xf numFmtId="0" fontId="11" fillId="0" borderId="2" xfId="4" applyBorder="1" applyProtection="1">
      <protection locked="0"/>
    </xf>
    <xf numFmtId="0" fontId="11" fillId="0" borderId="50" xfId="4" applyBorder="1" applyProtection="1">
      <protection locked="0"/>
    </xf>
    <xf numFmtId="0" fontId="11" fillId="0" borderId="46" xfId="4" applyBorder="1" applyAlignment="1" applyProtection="1">
      <alignment horizontal="center"/>
      <protection locked="0"/>
    </xf>
    <xf numFmtId="17" fontId="4" fillId="0" borderId="11" xfId="4" applyNumberFormat="1" applyFont="1" applyBorder="1" applyAlignment="1" applyProtection="1">
      <alignment horizontal="center"/>
      <protection locked="0"/>
    </xf>
    <xf numFmtId="0" fontId="11" fillId="0" borderId="73" xfId="4" applyBorder="1" applyAlignment="1" applyProtection="1">
      <alignment horizontal="center"/>
      <protection locked="0"/>
    </xf>
    <xf numFmtId="0" fontId="11" fillId="0" borderId="11" xfId="4" applyBorder="1" applyProtection="1">
      <protection locked="0"/>
    </xf>
    <xf numFmtId="0" fontId="11" fillId="0" borderId="73" xfId="4" applyBorder="1" applyProtection="1">
      <protection locked="0"/>
    </xf>
    <xf numFmtId="0" fontId="11" fillId="0" borderId="5" xfId="4" applyBorder="1" applyAlignment="1" applyProtection="1">
      <alignment horizontal="center"/>
      <protection locked="0"/>
    </xf>
    <xf numFmtId="17" fontId="4" fillId="0" borderId="12" xfId="4" applyNumberFormat="1" applyFont="1" applyBorder="1" applyAlignment="1" applyProtection="1">
      <alignment horizontal="center"/>
      <protection locked="0"/>
    </xf>
    <xf numFmtId="0" fontId="11" fillId="0" borderId="74" xfId="4" applyBorder="1" applyProtection="1">
      <protection locked="0"/>
    </xf>
    <xf numFmtId="0" fontId="11" fillId="0" borderId="12" xfId="4" applyBorder="1" applyProtection="1">
      <protection locked="0"/>
    </xf>
    <xf numFmtId="0" fontId="11" fillId="0" borderId="6" xfId="4" applyBorder="1" applyAlignment="1" applyProtection="1">
      <alignment horizontal="center"/>
      <protection locked="0"/>
    </xf>
    <xf numFmtId="0" fontId="11" fillId="0" borderId="80" xfId="4" applyBorder="1" applyProtection="1">
      <protection locked="0"/>
    </xf>
    <xf numFmtId="0" fontId="11" fillId="0" borderId="17" xfId="4" applyBorder="1" applyAlignment="1" applyProtection="1">
      <alignment horizontal="center"/>
      <protection locked="0"/>
    </xf>
    <xf numFmtId="0" fontId="11" fillId="0" borderId="81" xfId="4" applyBorder="1" applyProtection="1">
      <protection locked="0"/>
    </xf>
    <xf numFmtId="0" fontId="11" fillId="0" borderId="47" xfId="4" applyBorder="1" applyAlignment="1" applyProtection="1">
      <alignment horizontal="center"/>
      <protection locked="0"/>
    </xf>
    <xf numFmtId="0" fontId="11" fillId="0" borderId="33" xfId="4" applyBorder="1" applyProtection="1">
      <protection locked="0"/>
    </xf>
    <xf numFmtId="0" fontId="11" fillId="0" borderId="2" xfId="4" applyBorder="1" applyAlignment="1" applyProtection="1">
      <alignment horizontal="center"/>
      <protection locked="0"/>
    </xf>
    <xf numFmtId="0" fontId="11" fillId="0" borderId="34" xfId="4" applyBorder="1" applyProtection="1">
      <protection locked="0"/>
    </xf>
    <xf numFmtId="0" fontId="11" fillId="0" borderId="11" xfId="4" applyBorder="1" applyAlignment="1" applyProtection="1">
      <alignment horizontal="center"/>
      <protection locked="0"/>
    </xf>
    <xf numFmtId="17" fontId="4" fillId="0" borderId="28" xfId="4" applyNumberFormat="1" applyFont="1" applyBorder="1" applyAlignment="1" applyProtection="1">
      <alignment horizontal="center"/>
      <protection locked="0"/>
    </xf>
    <xf numFmtId="0" fontId="11" fillId="0" borderId="28" xfId="4" applyBorder="1" applyProtection="1">
      <protection locked="0"/>
    </xf>
    <xf numFmtId="0" fontId="11" fillId="0" borderId="82" xfId="4" applyBorder="1" applyProtection="1">
      <protection locked="0"/>
    </xf>
    <xf numFmtId="0" fontId="11" fillId="0" borderId="28" xfId="4" applyBorder="1" applyAlignment="1" applyProtection="1">
      <alignment horizontal="center"/>
      <protection locked="0"/>
    </xf>
    <xf numFmtId="17" fontId="4" fillId="0" borderId="8" xfId="4" applyNumberFormat="1" applyFont="1" applyBorder="1" applyAlignment="1" applyProtection="1">
      <alignment horizontal="center"/>
      <protection locked="0"/>
    </xf>
    <xf numFmtId="0" fontId="11" fillId="0" borderId="8" xfId="4" applyBorder="1" applyProtection="1">
      <protection locked="0"/>
    </xf>
    <xf numFmtId="17" fontId="4" fillId="0" borderId="0" xfId="4" applyNumberFormat="1" applyFont="1" applyBorder="1" applyAlignment="1" applyProtection="1">
      <alignment horizontal="center"/>
      <protection locked="0"/>
    </xf>
    <xf numFmtId="0" fontId="11" fillId="0" borderId="0" xfId="4" applyBorder="1" applyAlignment="1" applyProtection="1">
      <alignment horizontal="center"/>
      <protection locked="0"/>
    </xf>
    <xf numFmtId="1" fontId="4" fillId="0" borderId="2" xfId="4" applyNumberFormat="1" applyFont="1" applyBorder="1" applyAlignment="1" applyProtection="1">
      <alignment horizontal="center"/>
      <protection locked="0"/>
    </xf>
    <xf numFmtId="1" fontId="4" fillId="0" borderId="11" xfId="4" applyNumberFormat="1" applyFont="1" applyBorder="1" applyAlignment="1" applyProtection="1">
      <alignment horizontal="center"/>
      <protection locked="0"/>
    </xf>
    <xf numFmtId="1" fontId="4" fillId="0" borderId="12" xfId="4" applyNumberFormat="1" applyFont="1" applyBorder="1" applyAlignment="1" applyProtection="1">
      <alignment horizontal="center"/>
      <protection locked="0"/>
    </xf>
    <xf numFmtId="0" fontId="11" fillId="0" borderId="0" xfId="4" applyAlignment="1" applyProtection="1">
      <alignment horizontal="center"/>
      <protection locked="0"/>
    </xf>
    <xf numFmtId="0" fontId="24" fillId="0" borderId="0" xfId="4" applyFont="1" applyBorder="1" applyProtection="1">
      <protection locked="0"/>
    </xf>
    <xf numFmtId="0" fontId="19" fillId="0" borderId="0" xfId="4" applyFont="1" applyBorder="1" applyAlignment="1" applyProtection="1">
      <alignment horizontal="left"/>
      <protection locked="0"/>
    </xf>
    <xf numFmtId="0" fontId="11" fillId="0" borderId="0" xfId="4" applyFont="1" applyBorder="1" applyProtection="1">
      <protection locked="0"/>
    </xf>
    <xf numFmtId="0" fontId="11" fillId="0" borderId="0" xfId="4" applyFont="1" applyProtection="1">
      <protection locked="0"/>
    </xf>
    <xf numFmtId="0" fontId="20" fillId="0" borderId="0" xfId="4" applyFont="1" applyFill="1" applyBorder="1" applyAlignment="1" applyProtection="1">
      <alignment horizontal="center" vertical="center" wrapText="1"/>
      <protection locked="0"/>
    </xf>
    <xf numFmtId="0" fontId="11" fillId="0" borderId="49" xfId="4" applyBorder="1" applyProtection="1">
      <protection locked="0"/>
    </xf>
    <xf numFmtId="0" fontId="11" fillId="0" borderId="71" xfId="4" applyBorder="1" applyProtection="1">
      <protection locked="0"/>
    </xf>
    <xf numFmtId="0" fontId="11" fillId="0" borderId="72" xfId="4" applyBorder="1" applyProtection="1">
      <protection locked="0"/>
    </xf>
    <xf numFmtId="0" fontId="11" fillId="0" borderId="0" xfId="4" applyAlignment="1" applyProtection="1">
      <alignment horizontal="centerContinuous"/>
      <protection locked="0"/>
    </xf>
    <xf numFmtId="0" fontId="11" fillId="0" borderId="0" xfId="4" applyFill="1" applyAlignment="1" applyProtection="1">
      <alignment horizontal="centerContinuous"/>
      <protection locked="0"/>
    </xf>
    <xf numFmtId="0" fontId="11" fillId="0" borderId="0" xfId="4" applyFill="1" applyProtection="1">
      <protection locked="0"/>
    </xf>
    <xf numFmtId="0" fontId="11" fillId="0" borderId="0" xfId="4" applyFont="1" applyFill="1" applyAlignment="1" applyProtection="1">
      <alignment horizontal="centerContinuous"/>
      <protection locked="0"/>
    </xf>
    <xf numFmtId="0" fontId="4" fillId="0" borderId="14" xfId="4" applyFont="1" applyBorder="1" applyAlignment="1" applyProtection="1">
      <alignment horizontal="centerContinuous"/>
      <protection locked="0"/>
    </xf>
    <xf numFmtId="0" fontId="4" fillId="0" borderId="14" xfId="4" applyFont="1" applyFill="1" applyBorder="1" applyAlignment="1" applyProtection="1">
      <alignment horizontal="center" vertical="center" wrapText="1"/>
      <protection locked="0"/>
    </xf>
    <xf numFmtId="0" fontId="4" fillId="0" borderId="33" xfId="4" applyFont="1" applyBorder="1" applyAlignment="1">
      <alignment horizontal="left"/>
    </xf>
    <xf numFmtId="0" fontId="11" fillId="0" borderId="22" xfId="4" applyFont="1" applyBorder="1" applyAlignment="1" applyProtection="1">
      <alignment horizontal="right"/>
      <protection locked="0"/>
    </xf>
    <xf numFmtId="0" fontId="11" fillId="0" borderId="46" xfId="4" applyFont="1" applyBorder="1" applyAlignment="1" applyProtection="1">
      <alignment horizontal="right"/>
      <protection locked="0"/>
    </xf>
    <xf numFmtId="0" fontId="16" fillId="0" borderId="18" xfId="4" applyFont="1" applyBorder="1" applyProtection="1">
      <protection locked="0"/>
    </xf>
    <xf numFmtId="0" fontId="4" fillId="0" borderId="34" xfId="4" applyFont="1" applyBorder="1" applyAlignment="1">
      <alignment horizontal="left"/>
    </xf>
    <xf numFmtId="0" fontId="11" fillId="4" borderId="3" xfId="4" applyFont="1" applyFill="1" applyBorder="1" applyAlignment="1" applyProtection="1">
      <alignment horizontal="right"/>
      <protection locked="0"/>
    </xf>
    <xf numFmtId="0" fontId="11" fillId="4" borderId="5" xfId="4" applyFont="1" applyFill="1" applyBorder="1" applyAlignment="1" applyProtection="1">
      <alignment horizontal="right"/>
      <protection locked="0"/>
    </xf>
    <xf numFmtId="0" fontId="11" fillId="0" borderId="0" xfId="4" applyFont="1" applyBorder="1" applyAlignment="1">
      <alignment wrapText="1"/>
    </xf>
    <xf numFmtId="0" fontId="4" fillId="0" borderId="0" xfId="4" applyFont="1" applyBorder="1" applyAlignment="1">
      <alignment horizontal="center" wrapText="1"/>
    </xf>
    <xf numFmtId="0" fontId="4" fillId="0" borderId="34" xfId="4" applyFont="1" applyBorder="1" applyAlignment="1">
      <alignment horizontal="left" wrapText="1"/>
    </xf>
    <xf numFmtId="0" fontId="4" fillId="0" borderId="82" xfId="4" applyFont="1" applyBorder="1" applyAlignment="1">
      <alignment horizontal="left"/>
    </xf>
    <xf numFmtId="0" fontId="11" fillId="4" borderId="27" xfId="4" applyFont="1" applyFill="1" applyBorder="1" applyAlignment="1" applyProtection="1">
      <alignment horizontal="right"/>
      <protection locked="0"/>
    </xf>
    <xf numFmtId="0" fontId="11" fillId="4" borderId="47" xfId="4" applyFont="1" applyFill="1" applyBorder="1" applyAlignment="1" applyProtection="1">
      <alignment horizontal="right"/>
      <protection locked="0"/>
    </xf>
    <xf numFmtId="0" fontId="16" fillId="0" borderId="39" xfId="4" applyFont="1" applyBorder="1" applyProtection="1">
      <protection locked="0"/>
    </xf>
    <xf numFmtId="0" fontId="4" fillId="0" borderId="35" xfId="4" applyFont="1" applyBorder="1" applyAlignment="1">
      <alignment horizontal="left"/>
    </xf>
    <xf numFmtId="0" fontId="11" fillId="4" borderId="7" xfId="4" applyFont="1" applyFill="1" applyBorder="1" applyAlignment="1" applyProtection="1">
      <alignment horizontal="right"/>
      <protection locked="0"/>
    </xf>
    <xf numFmtId="0" fontId="11" fillId="4" borderId="6" xfId="4" applyFont="1" applyFill="1" applyBorder="1" applyAlignment="1" applyProtection="1">
      <alignment horizontal="right"/>
      <protection locked="0"/>
    </xf>
    <xf numFmtId="0" fontId="16" fillId="0" borderId="29" xfId="4" applyFont="1" applyBorder="1" applyProtection="1">
      <protection locked="0"/>
    </xf>
    <xf numFmtId="0" fontId="11" fillId="0" borderId="0" xfId="4" applyFont="1" applyBorder="1" applyAlignment="1">
      <alignment horizontal="center" wrapText="1"/>
    </xf>
    <xf numFmtId="0" fontId="13" fillId="0" borderId="0" xfId="4" applyFont="1" applyBorder="1" applyAlignment="1">
      <alignment horizontal="left"/>
    </xf>
    <xf numFmtId="0" fontId="16" fillId="0" borderId="14" xfId="4" applyFont="1" applyBorder="1" applyProtection="1">
      <protection locked="0"/>
    </xf>
    <xf numFmtId="0" fontId="16" fillId="0" borderId="8" xfId="4" applyFont="1" applyBorder="1" applyProtection="1">
      <protection locked="0"/>
    </xf>
    <xf numFmtId="0" fontId="11" fillId="0" borderId="9" xfId="4" applyBorder="1" applyProtection="1">
      <protection locked="0"/>
    </xf>
    <xf numFmtId="0" fontId="4" fillId="0" borderId="9" xfId="4" applyFont="1" applyBorder="1" applyAlignment="1" applyProtection="1">
      <alignment horizontal="center"/>
      <protection locked="0"/>
    </xf>
    <xf numFmtId="9" fontId="11" fillId="0" borderId="9" xfId="4" applyNumberFormat="1" applyBorder="1" applyProtection="1">
      <protection locked="0"/>
    </xf>
    <xf numFmtId="0" fontId="20" fillId="6" borderId="9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0" fontId="7" fillId="0" borderId="83" xfId="0" applyFont="1" applyBorder="1" applyProtection="1">
      <protection locked="0"/>
    </xf>
    <xf numFmtId="0" fontId="7" fillId="0" borderId="84" xfId="0" applyFont="1" applyBorder="1" applyProtection="1">
      <protection locked="0"/>
    </xf>
    <xf numFmtId="0" fontId="7" fillId="0" borderId="85" xfId="0" applyFont="1" applyBorder="1" applyProtection="1">
      <protection locked="0"/>
    </xf>
    <xf numFmtId="0" fontId="14" fillId="6" borderId="86" xfId="0" applyFont="1" applyFill="1" applyBorder="1" applyAlignment="1" applyProtection="1">
      <alignment wrapText="1"/>
      <protection locked="0"/>
    </xf>
    <xf numFmtId="0" fontId="14" fillId="6" borderId="87" xfId="0" applyFont="1" applyFill="1" applyBorder="1" applyAlignment="1" applyProtection="1">
      <alignment wrapText="1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6" borderId="2" xfId="0" applyNumberFormat="1" applyFont="1" applyFill="1" applyBorder="1" applyAlignment="1" applyProtection="1">
      <alignment horizontal="center"/>
      <protection locked="0"/>
    </xf>
    <xf numFmtId="0" fontId="22" fillId="0" borderId="0" xfId="4" applyFont="1" applyBorder="1" applyProtection="1">
      <protection locked="0"/>
    </xf>
    <xf numFmtId="0" fontId="20" fillId="0" borderId="31" xfId="0" applyFont="1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11" fillId="0" borderId="0" xfId="4" applyFont="1" applyBorder="1" applyAlignment="1">
      <alignment wrapText="1"/>
    </xf>
    <xf numFmtId="0" fontId="4" fillId="6" borderId="0" xfId="0" applyFont="1" applyFill="1" applyAlignment="1" applyProtection="1">
      <alignment horizontal="center"/>
      <protection locked="0"/>
    </xf>
    <xf numFmtId="0" fontId="23" fillId="6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0" fillId="0" borderId="88" xfId="0" applyFont="1" applyBorder="1" applyAlignment="1" applyProtection="1">
      <alignment horizontal="center"/>
      <protection locked="0"/>
    </xf>
    <xf numFmtId="0" fontId="20" fillId="0" borderId="89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5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6" borderId="0" xfId="0" applyFont="1" applyFill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22" fillId="0" borderId="31" xfId="5" applyFont="1" applyBorder="1" applyAlignment="1" applyProtection="1">
      <alignment horizontal="center" vertical="center" wrapText="1"/>
      <protection locked="0"/>
    </xf>
    <xf numFmtId="0" fontId="22" fillId="0" borderId="42" xfId="5" applyFont="1" applyBorder="1" applyAlignment="1" applyProtection="1">
      <alignment horizontal="center" vertical="center" wrapText="1"/>
      <protection locked="0"/>
    </xf>
    <xf numFmtId="0" fontId="22" fillId="0" borderId="43" xfId="5" applyFont="1" applyBorder="1" applyAlignment="1" applyProtection="1">
      <alignment horizontal="center" vertical="center" wrapText="1"/>
      <protection locked="0"/>
    </xf>
    <xf numFmtId="0" fontId="11" fillId="0" borderId="0" xfId="5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31" xfId="5" applyFont="1" applyFill="1" applyBorder="1" applyAlignment="1" applyProtection="1">
      <alignment horizontal="center"/>
      <protection locked="0"/>
    </xf>
    <xf numFmtId="0" fontId="4" fillId="0" borderId="43" xfId="5" applyFont="1" applyFill="1" applyBorder="1" applyAlignment="1" applyProtection="1">
      <alignment horizontal="center"/>
      <protection locked="0"/>
    </xf>
    <xf numFmtId="0" fontId="4" fillId="6" borderId="31" xfId="5" applyFont="1" applyFill="1" applyBorder="1" applyAlignment="1" applyProtection="1">
      <alignment horizontal="center"/>
      <protection locked="0"/>
    </xf>
    <xf numFmtId="0" fontId="4" fillId="6" borderId="43" xfId="5" applyFont="1" applyFill="1" applyBorder="1" applyAlignment="1" applyProtection="1">
      <alignment horizontal="center"/>
      <protection locked="0"/>
    </xf>
    <xf numFmtId="0" fontId="4" fillId="0" borderId="37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" fillId="0" borderId="14" xfId="5" applyFont="1" applyBorder="1" applyAlignment="1" applyProtection="1">
      <alignment horizontal="center" vertical="center" wrapText="1"/>
      <protection locked="0"/>
    </xf>
    <xf numFmtId="0" fontId="1" fillId="0" borderId="8" xfId="5" applyFont="1" applyBorder="1" applyAlignment="1" applyProtection="1">
      <alignment horizontal="center" vertical="center" wrapText="1"/>
      <protection locked="0"/>
    </xf>
    <xf numFmtId="0" fontId="4" fillId="0" borderId="14" xfId="5" applyFont="1" applyBorder="1" applyAlignment="1" applyProtection="1">
      <alignment horizontal="center" vertical="center" wrapText="1"/>
      <protection locked="0"/>
    </xf>
    <xf numFmtId="0" fontId="4" fillId="0" borderId="8" xfId="5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" fillId="0" borderId="40" xfId="0" applyFont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alignment horizontal="center"/>
      <protection locked="0"/>
    </xf>
    <xf numFmtId="0" fontId="4" fillId="6" borderId="50" xfId="0" applyFont="1" applyFill="1" applyBorder="1" applyAlignment="1" applyProtection="1">
      <alignment horizontal="center"/>
      <protection locked="0"/>
    </xf>
    <xf numFmtId="0" fontId="4" fillId="0" borderId="0" xfId="4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7">
    <cellStyle name="Euro" xfId="1"/>
    <cellStyle name="julio" xfId="2"/>
    <cellStyle name="Millares_Para cuestionario" xfId="3"/>
    <cellStyle name="Normal" xfId="0" builtinId="0"/>
    <cellStyle name="Normal 2" xfId="4"/>
    <cellStyle name="Normal_9- Costos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27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5</xdr:row>
      <xdr:rowOff>47625</xdr:rowOff>
    </xdr:to>
    <xdr:sp macro="" textlink="">
      <xdr:nvSpPr>
        <xdr:cNvPr id="2078" name="AutoShape 1"/>
        <xdr:cNvSpPr>
          <a:spLocks noChangeArrowheads="1"/>
        </xdr:cNvSpPr>
      </xdr:nvSpPr>
      <xdr:spPr bwMode="auto">
        <a:xfrm rot="1316310">
          <a:off x="3743325" y="409575"/>
          <a:ext cx="0" cy="447675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4</xdr:row>
      <xdr:rowOff>123825</xdr:rowOff>
    </xdr:from>
    <xdr:to>
      <xdr:col>5</xdr:col>
      <xdr:colOff>276225</xdr:colOff>
      <xdr:row>5</xdr:row>
      <xdr:rowOff>371475</xdr:rowOff>
    </xdr:to>
    <xdr:sp macro="" textlink="">
      <xdr:nvSpPr>
        <xdr:cNvPr id="1057" name="AutoShape 4"/>
        <xdr:cNvSpPr>
          <a:spLocks noChangeArrowheads="1"/>
        </xdr:cNvSpPr>
      </xdr:nvSpPr>
      <xdr:spPr bwMode="auto">
        <a:xfrm rot="629847">
          <a:off x="6067425" y="790575"/>
          <a:ext cx="0" cy="41910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roductores%20SALVAGUARD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roductores%20dum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0-Modelo%20para%20expedientes/Cuestionarios/dumping-subvenciones/Cuadro%20productores%20SALVAGUARD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os\80%20-%20expedientes%20viejos\Expedientes%20en%20Tramite%20C.N.C.E\Dumping\2004.042\040%20Cuestionarios\10%20Modelo%20Enviado\Productores\Cuadro%20product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10" sqref="A10:H10"/>
    </sheetView>
  </sheetViews>
  <sheetFormatPr baseColWidth="10" defaultRowHeight="12.75" x14ac:dyDescent="0.2"/>
  <cols>
    <col min="1" max="1" width="12.28515625" style="51" bestFit="1" customWidth="1"/>
    <col min="2" max="4" width="11.42578125" style="51"/>
    <col min="5" max="5" width="12.140625" style="51" customWidth="1"/>
    <col min="6" max="6" width="11.5703125" style="51" customWidth="1"/>
    <col min="7" max="7" width="11.42578125" style="51"/>
    <col min="8" max="8" width="12.140625" style="51" customWidth="1"/>
    <col min="9" max="16384" width="11.42578125" style="51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141" t="s">
        <v>139</v>
      </c>
      <c r="B3" s="142"/>
      <c r="C3" s="142"/>
      <c r="D3" s="142"/>
      <c r="E3" s="143"/>
    </row>
    <row r="4" spans="1:8" ht="15" customHeight="1" thickBot="1" x14ac:dyDescent="0.25">
      <c r="A4" s="144" t="s">
        <v>140</v>
      </c>
      <c r="B4" s="145"/>
      <c r="C4" s="145"/>
      <c r="D4" s="145"/>
      <c r="E4" s="146"/>
    </row>
    <row r="5" spans="1:8" ht="15" customHeight="1" thickBot="1" x14ac:dyDescent="0.25"/>
    <row r="6" spans="1:8" ht="15" customHeight="1" thickBot="1" x14ac:dyDescent="0.25">
      <c r="A6" s="147" t="s">
        <v>141</v>
      </c>
      <c r="B6" s="148"/>
      <c r="C6" s="148"/>
      <c r="D6" s="148"/>
      <c r="E6" s="149"/>
    </row>
    <row r="7" spans="1:8" ht="15" customHeight="1" thickBot="1" x14ac:dyDescent="0.25"/>
    <row r="8" spans="1:8" ht="15" customHeight="1" thickBot="1" x14ac:dyDescent="0.25">
      <c r="A8" s="147" t="s">
        <v>142</v>
      </c>
      <c r="B8" s="148"/>
      <c r="C8" s="148"/>
      <c r="D8" s="148"/>
      <c r="E8" s="148"/>
      <c r="F8" s="148"/>
      <c r="G8" s="148"/>
      <c r="H8" s="149"/>
    </row>
    <row r="9" spans="1:8" ht="15" customHeight="1" thickBot="1" x14ac:dyDescent="0.25"/>
    <row r="10" spans="1:8" ht="41.25" customHeight="1" thickBot="1" x14ac:dyDescent="0.25">
      <c r="A10" s="592" t="s">
        <v>149</v>
      </c>
      <c r="B10" s="593"/>
      <c r="C10" s="593"/>
      <c r="D10" s="593"/>
      <c r="E10" s="593"/>
      <c r="F10" s="593"/>
      <c r="G10" s="593"/>
      <c r="H10" s="594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150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2:F51"/>
  <sheetViews>
    <sheetView showGridLines="0" topLeftCell="A21" zoomScale="175" zoomScaleNormal="175" workbookViewId="0">
      <selection activeCell="A36" sqref="A36"/>
    </sheetView>
  </sheetViews>
  <sheetFormatPr baseColWidth="10" defaultRowHeight="12.75" x14ac:dyDescent="0.2"/>
  <cols>
    <col min="1" max="1" width="11.42578125" style="51"/>
    <col min="2" max="2" width="14.7109375" style="51" customWidth="1"/>
    <col min="3" max="5" width="11.42578125" style="51"/>
    <col min="6" max="6" width="13.7109375" style="51" customWidth="1"/>
    <col min="7" max="7" width="11.7109375" style="51" customWidth="1"/>
    <col min="8" max="16384" width="11.42578125" style="51"/>
  </cols>
  <sheetData>
    <row r="2" spans="1:6" x14ac:dyDescent="0.2">
      <c r="A2" s="280" t="s">
        <v>22</v>
      </c>
    </row>
    <row r="4" spans="1:6" x14ac:dyDescent="0.2">
      <c r="A4" s="281" t="s">
        <v>23</v>
      </c>
    </row>
    <row r="5" spans="1:6" x14ac:dyDescent="0.2">
      <c r="A5" s="51" t="s">
        <v>24</v>
      </c>
    </row>
    <row r="6" spans="1:6" x14ac:dyDescent="0.2">
      <c r="A6" s="51" t="s">
        <v>25</v>
      </c>
    </row>
    <row r="8" spans="1:6" x14ac:dyDescent="0.2">
      <c r="A8" s="51" t="s">
        <v>196</v>
      </c>
    </row>
    <row r="9" spans="1:6" x14ac:dyDescent="0.2">
      <c r="A9" s="51" t="s">
        <v>26</v>
      </c>
    </row>
    <row r="11" spans="1:6" x14ac:dyDescent="0.2">
      <c r="A11" s="51" t="s">
        <v>27</v>
      </c>
    </row>
    <row r="12" spans="1:6" x14ac:dyDescent="0.2">
      <c r="A12" s="51" t="s">
        <v>28</v>
      </c>
    </row>
    <row r="14" spans="1:6" ht="13.5" thickBot="1" x14ac:dyDescent="0.25">
      <c r="C14" s="282" t="s">
        <v>29</v>
      </c>
      <c r="D14" s="153"/>
    </row>
    <row r="15" spans="1:6" x14ac:dyDescent="0.2">
      <c r="A15" s="283" t="s">
        <v>30</v>
      </c>
      <c r="B15" s="284" t="s">
        <v>31</v>
      </c>
      <c r="C15" s="284" t="s">
        <v>32</v>
      </c>
      <c r="D15" s="284" t="s">
        <v>33</v>
      </c>
      <c r="E15" s="285" t="s">
        <v>34</v>
      </c>
      <c r="F15" s="286" t="s">
        <v>12</v>
      </c>
    </row>
    <row r="16" spans="1:6" ht="13.5" thickBot="1" x14ac:dyDescent="0.25">
      <c r="A16" s="207">
        <v>2010</v>
      </c>
      <c r="B16" s="208">
        <v>384</v>
      </c>
      <c r="C16" s="208">
        <v>430</v>
      </c>
      <c r="D16" s="208">
        <v>96</v>
      </c>
      <c r="E16" s="287">
        <v>50</v>
      </c>
      <c r="F16" s="181">
        <f>SUM(B16:E16)</f>
        <v>960</v>
      </c>
    </row>
    <row r="18" spans="1:5" x14ac:dyDescent="0.2">
      <c r="A18" s="51" t="s">
        <v>35</v>
      </c>
    </row>
    <row r="20" spans="1:5" ht="13.5" thickBot="1" x14ac:dyDescent="0.25">
      <c r="A20" s="51" t="s">
        <v>197</v>
      </c>
    </row>
    <row r="21" spans="1:5" x14ac:dyDescent="0.2">
      <c r="A21" s="288" t="s">
        <v>36</v>
      </c>
      <c r="B21" s="289" t="s">
        <v>31</v>
      </c>
      <c r="C21" s="289" t="s">
        <v>32</v>
      </c>
      <c r="D21" s="289" t="s">
        <v>33</v>
      </c>
      <c r="E21" s="290" t="s">
        <v>34</v>
      </c>
    </row>
    <row r="22" spans="1:5" ht="13.5" thickBot="1" x14ac:dyDescent="0.25">
      <c r="A22" s="291" t="s">
        <v>198</v>
      </c>
      <c r="B22" s="292">
        <f>+B16/$F$16</f>
        <v>0.4</v>
      </c>
      <c r="C22" s="292">
        <f>+C16/$F$16</f>
        <v>0.44791666666666669</v>
      </c>
      <c r="D22" s="292">
        <f>+D16/$F$16</f>
        <v>0.1</v>
      </c>
      <c r="E22" s="293">
        <f>+E16/$F$16</f>
        <v>5.2083333333333336E-2</v>
      </c>
    </row>
    <row r="24" spans="1:5" x14ac:dyDescent="0.2">
      <c r="A24" s="51" t="s">
        <v>37</v>
      </c>
    </row>
    <row r="26" spans="1:5" x14ac:dyDescent="0.2">
      <c r="A26" s="51" t="s">
        <v>38</v>
      </c>
    </row>
    <row r="27" spans="1:5" x14ac:dyDescent="0.2">
      <c r="A27" s="51" t="s">
        <v>39</v>
      </c>
    </row>
    <row r="28" spans="1:5" x14ac:dyDescent="0.2">
      <c r="A28" s="51" t="s">
        <v>40</v>
      </c>
    </row>
    <row r="29" spans="1:5" x14ac:dyDescent="0.2">
      <c r="A29" s="51" t="s">
        <v>41</v>
      </c>
    </row>
    <row r="31" spans="1:5" x14ac:dyDescent="0.2">
      <c r="A31" s="51" t="s">
        <v>42</v>
      </c>
    </row>
    <row r="32" spans="1:5" x14ac:dyDescent="0.2">
      <c r="A32" s="51" t="s">
        <v>43</v>
      </c>
    </row>
    <row r="34" spans="1:1" x14ac:dyDescent="0.2">
      <c r="A34" s="51" t="s">
        <v>199</v>
      </c>
    </row>
    <row r="35" spans="1:1" x14ac:dyDescent="0.2">
      <c r="A35" s="51" t="s">
        <v>259</v>
      </c>
    </row>
    <row r="36" spans="1:1" x14ac:dyDescent="0.2">
      <c r="A36" s="51" t="s">
        <v>44</v>
      </c>
    </row>
    <row r="38" spans="1:1" x14ac:dyDescent="0.2">
      <c r="A38" s="51" t="s">
        <v>45</v>
      </c>
    </row>
    <row r="39" spans="1:1" x14ac:dyDescent="0.2">
      <c r="A39" s="51" t="s">
        <v>46</v>
      </c>
    </row>
    <row r="40" spans="1:1" x14ac:dyDescent="0.2">
      <c r="A40" s="51" t="s">
        <v>47</v>
      </c>
    </row>
    <row r="41" spans="1:1" x14ac:dyDescent="0.2">
      <c r="A41" s="51" t="s">
        <v>48</v>
      </c>
    </row>
    <row r="50" spans="1:4" x14ac:dyDescent="0.2">
      <c r="A50" s="188"/>
      <c r="B50" s="294"/>
      <c r="C50" s="294"/>
      <c r="D50" s="294"/>
    </row>
    <row r="51" spans="1:4" x14ac:dyDescent="0.2">
      <c r="A51" s="188"/>
      <c r="B51" s="294"/>
      <c r="C51" s="294"/>
      <c r="D51" s="294"/>
    </row>
  </sheetData>
  <phoneticPr fontId="0" type="noConversion"/>
  <printOptions horizontalCentered="1" verticalCentered="1" gridLinesSet="0"/>
  <pageMargins left="0.39370078740157483" right="0.39370078740157483" top="0.82677165354330717" bottom="0.78740157480314965" header="0.19685039370078741" footer="0.51181102362204722"/>
  <pageSetup paperSize="9" orientation="portrait" r:id="rId1"/>
  <headerFooter alignWithMargins="0">
    <oddHeader>&amp;R2018 - Año del Centanario de la Reforma Universitaria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14"/>
  <sheetViews>
    <sheetView showGridLines="0" zoomScale="160" zoomScaleNormal="160" workbookViewId="0">
      <selection activeCell="B2" sqref="B2:H2"/>
    </sheetView>
  </sheetViews>
  <sheetFormatPr baseColWidth="10" defaultRowHeight="12.75" x14ac:dyDescent="0.2"/>
  <cols>
    <col min="1" max="1" width="6.85546875" style="51" customWidth="1"/>
    <col min="2" max="2" width="15.7109375" style="51" customWidth="1"/>
    <col min="3" max="8" width="22.42578125" style="51" customWidth="1"/>
    <col min="9" max="16384" width="11.42578125" style="51"/>
  </cols>
  <sheetData>
    <row r="1" spans="2:8" x14ac:dyDescent="0.2">
      <c r="B1" s="606" t="s">
        <v>128</v>
      </c>
      <c r="C1" s="606"/>
      <c r="D1" s="606"/>
      <c r="E1" s="606"/>
      <c r="F1" s="606"/>
      <c r="G1" s="606"/>
      <c r="H1" s="606"/>
    </row>
    <row r="2" spans="2:8" x14ac:dyDescent="0.2">
      <c r="B2" s="606" t="s">
        <v>127</v>
      </c>
      <c r="C2" s="606"/>
      <c r="D2" s="606"/>
      <c r="E2" s="606"/>
      <c r="F2" s="606"/>
      <c r="G2" s="606"/>
      <c r="H2" s="606"/>
    </row>
    <row r="3" spans="2:8" ht="13.5" thickBot="1" x14ac:dyDescent="0.25">
      <c r="B3" s="152"/>
      <c r="C3" s="277"/>
      <c r="D3" s="277"/>
      <c r="E3" s="277"/>
      <c r="F3" s="277"/>
    </row>
    <row r="4" spans="2:8" ht="13.5" thickBot="1" x14ac:dyDescent="0.25">
      <c r="B4" s="604" t="s">
        <v>11</v>
      </c>
      <c r="C4" s="607" t="s">
        <v>126</v>
      </c>
      <c r="D4" s="602"/>
      <c r="E4" s="603"/>
      <c r="F4" s="607" t="s">
        <v>192</v>
      </c>
      <c r="G4" s="602"/>
      <c r="H4" s="603"/>
    </row>
    <row r="5" spans="2:8" ht="15.75" customHeight="1" thickBot="1" x14ac:dyDescent="0.25">
      <c r="B5" s="605"/>
      <c r="C5" s="602" t="s">
        <v>129</v>
      </c>
      <c r="D5" s="602"/>
      <c r="E5" s="603"/>
      <c r="F5" s="602" t="s">
        <v>129</v>
      </c>
      <c r="G5" s="602"/>
      <c r="H5" s="603"/>
    </row>
    <row r="6" spans="2:8" ht="20.25" customHeight="1" thickBot="1" x14ac:dyDescent="0.25">
      <c r="B6" s="605"/>
      <c r="C6" s="424" t="s">
        <v>202</v>
      </c>
      <c r="D6" s="326" t="s">
        <v>51</v>
      </c>
      <c r="E6" s="326" t="s">
        <v>164</v>
      </c>
      <c r="F6" s="424" t="s">
        <v>202</v>
      </c>
      <c r="G6" s="326" t="s">
        <v>51</v>
      </c>
      <c r="H6" s="326" t="s">
        <v>164</v>
      </c>
    </row>
    <row r="7" spans="2:8" x14ac:dyDescent="0.2">
      <c r="B7" s="404">
        <v>2012</v>
      </c>
      <c r="C7" s="436"/>
      <c r="D7" s="432"/>
      <c r="E7" s="433"/>
      <c r="F7" s="431"/>
      <c r="G7" s="432"/>
      <c r="H7" s="433"/>
    </row>
    <row r="8" spans="2:8" x14ac:dyDescent="0.2">
      <c r="B8" s="405">
        <v>2013</v>
      </c>
      <c r="C8" s="430"/>
      <c r="D8" s="403"/>
      <c r="E8" s="435"/>
      <c r="F8" s="434"/>
      <c r="G8" s="403"/>
      <c r="H8" s="435"/>
    </row>
    <row r="9" spans="2:8" x14ac:dyDescent="0.2">
      <c r="B9" s="405">
        <v>2014</v>
      </c>
      <c r="C9" s="430"/>
      <c r="D9" s="403"/>
      <c r="E9" s="435"/>
      <c r="F9" s="434"/>
      <c r="G9" s="403"/>
      <c r="H9" s="435"/>
    </row>
    <row r="10" spans="2:8" x14ac:dyDescent="0.2">
      <c r="B10" s="191">
        <f>'3.vol.'!C58</f>
        <v>2015</v>
      </c>
      <c r="C10" s="425"/>
      <c r="D10" s="327"/>
      <c r="E10" s="154"/>
      <c r="F10" s="278"/>
      <c r="G10" s="327"/>
      <c r="H10" s="154"/>
    </row>
    <row r="11" spans="2:8" x14ac:dyDescent="0.2">
      <c r="B11" s="418">
        <f>'3.vol.'!C59</f>
        <v>2016</v>
      </c>
      <c r="C11" s="425"/>
      <c r="D11" s="327"/>
      <c r="E11" s="154"/>
      <c r="F11" s="278"/>
      <c r="G11" s="327"/>
      <c r="H11" s="154"/>
    </row>
    <row r="12" spans="2:8" ht="13.5" thickBot="1" x14ac:dyDescent="0.25">
      <c r="B12" s="419">
        <f>'3.vol.'!C60</f>
        <v>2017</v>
      </c>
      <c r="C12" s="426"/>
      <c r="D12" s="328"/>
      <c r="E12" s="155"/>
      <c r="F12" s="279"/>
      <c r="G12" s="328"/>
      <c r="H12" s="155"/>
    </row>
    <row r="13" spans="2:8" x14ac:dyDescent="0.2">
      <c r="B13" s="422" t="str">
        <f>'3.vol.'!C61</f>
        <v>ene-sept 17</v>
      </c>
      <c r="C13" s="427"/>
      <c r="D13" s="428"/>
      <c r="E13" s="429"/>
      <c r="F13" s="427"/>
      <c r="G13" s="428"/>
      <c r="H13" s="429"/>
    </row>
    <row r="14" spans="2:8" ht="13.5" thickBot="1" x14ac:dyDescent="0.25">
      <c r="B14" s="364" t="str">
        <f>'3.vol.'!C62</f>
        <v>ene-sept 18</v>
      </c>
      <c r="C14" s="279"/>
      <c r="D14" s="328"/>
      <c r="E14" s="155"/>
      <c r="F14" s="279"/>
      <c r="G14" s="328"/>
      <c r="H14" s="155"/>
    </row>
  </sheetData>
  <mergeCells count="7">
    <mergeCell ref="C5:E5"/>
    <mergeCell ref="F5:H5"/>
    <mergeCell ref="B4:B6"/>
    <mergeCell ref="B1:H1"/>
    <mergeCell ref="B2:H2"/>
    <mergeCell ref="C4:E4"/>
    <mergeCell ref="F4:H4"/>
  </mergeCells>
  <phoneticPr fontId="0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94" orientation="landscape" r:id="rId1"/>
  <headerFooter alignWithMargins="0">
    <oddHeader>&amp;R2018 - Año del Centanario de la Reforma Universitaria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H58"/>
  <sheetViews>
    <sheetView topLeftCell="A33" workbookViewId="0">
      <selection activeCell="H7" sqref="H7"/>
    </sheetView>
  </sheetViews>
  <sheetFormatPr baseColWidth="10" defaultRowHeight="12.75" x14ac:dyDescent="0.2"/>
  <cols>
    <col min="1" max="1" width="38.28515625" style="51" customWidth="1"/>
    <col min="2" max="6" width="13.85546875" style="51" customWidth="1"/>
    <col min="7" max="8" width="13.85546875" style="54" customWidth="1"/>
    <col min="9" max="16384" width="11.42578125" style="51"/>
  </cols>
  <sheetData>
    <row r="1" spans="1:8" x14ac:dyDescent="0.2">
      <c r="A1" s="611" t="s">
        <v>156</v>
      </c>
      <c r="B1" s="611"/>
      <c r="C1" s="611"/>
      <c r="D1" s="228"/>
      <c r="E1" s="228"/>
      <c r="F1" s="228"/>
      <c r="G1" s="50"/>
    </row>
    <row r="2" spans="1:8" s="54" customFormat="1" x14ac:dyDescent="0.2">
      <c r="A2" s="612" t="s">
        <v>213</v>
      </c>
      <c r="B2" s="613"/>
      <c r="C2" s="613"/>
      <c r="D2" s="282"/>
      <c r="E2" s="282"/>
      <c r="F2" s="282"/>
      <c r="G2" s="50"/>
    </row>
    <row r="3" spans="1:8" s="54" customFormat="1" x14ac:dyDescent="0.2">
      <c r="A3" s="614" t="s">
        <v>202</v>
      </c>
      <c r="B3" s="614"/>
      <c r="C3" s="614"/>
      <c r="D3" s="438"/>
      <c r="E3" s="438"/>
      <c r="F3" s="438"/>
      <c r="G3" s="376"/>
    </row>
    <row r="4" spans="1:8" s="54" customFormat="1" x14ac:dyDescent="0.2">
      <c r="A4" s="359" t="s">
        <v>201</v>
      </c>
      <c r="B4" s="360"/>
      <c r="C4" s="360"/>
      <c r="D4" s="360"/>
      <c r="E4" s="360"/>
      <c r="F4" s="360"/>
      <c r="G4" s="50"/>
    </row>
    <row r="5" spans="1:8" s="53" customFormat="1" x14ac:dyDescent="0.2">
      <c r="A5" s="325" t="s">
        <v>161</v>
      </c>
      <c r="B5" s="325"/>
      <c r="C5" s="325"/>
      <c r="D5" s="325"/>
      <c r="E5" s="325"/>
      <c r="F5" s="325"/>
      <c r="G5" s="50"/>
    </row>
    <row r="6" spans="1:8" ht="22.5" customHeight="1" thickBot="1" x14ac:dyDescent="0.25"/>
    <row r="7" spans="1:8" ht="24.75" customHeight="1" thickBot="1" x14ac:dyDescent="0.25">
      <c r="A7" s="623" t="s">
        <v>52</v>
      </c>
      <c r="B7" s="357">
        <v>2012</v>
      </c>
      <c r="C7" s="357">
        <v>2013</v>
      </c>
      <c r="D7" s="357">
        <v>2014</v>
      </c>
      <c r="E7" s="357">
        <v>2015</v>
      </c>
      <c r="F7" s="357">
        <v>2016</v>
      </c>
      <c r="G7" s="357">
        <v>2017</v>
      </c>
      <c r="H7" s="437" t="s">
        <v>209</v>
      </c>
    </row>
    <row r="8" spans="1:8" ht="25.5" customHeight="1" x14ac:dyDescent="0.2">
      <c r="A8" s="624"/>
      <c r="B8" s="604" t="s">
        <v>155</v>
      </c>
      <c r="C8" s="604" t="s">
        <v>155</v>
      </c>
      <c r="D8" s="604" t="s">
        <v>155</v>
      </c>
      <c r="E8" s="604" t="s">
        <v>155</v>
      </c>
      <c r="F8" s="604" t="s">
        <v>155</v>
      </c>
      <c r="G8" s="604" t="s">
        <v>155</v>
      </c>
      <c r="H8" s="604" t="s">
        <v>155</v>
      </c>
    </row>
    <row r="9" spans="1:8" ht="28.5" customHeight="1" thickBot="1" x14ac:dyDescent="0.25">
      <c r="A9" s="624"/>
      <c r="B9" s="615"/>
      <c r="C9" s="615"/>
      <c r="D9" s="615"/>
      <c r="E9" s="615"/>
      <c r="F9" s="615"/>
      <c r="G9" s="615"/>
      <c r="H9" s="615"/>
    </row>
    <row r="10" spans="1:8" x14ac:dyDescent="0.2">
      <c r="A10" s="319" t="s">
        <v>154</v>
      </c>
      <c r="B10" s="174"/>
      <c r="C10" s="174"/>
      <c r="D10" s="174"/>
      <c r="E10" s="174"/>
      <c r="F10" s="174"/>
      <c r="G10" s="174"/>
      <c r="H10" s="174"/>
    </row>
    <row r="11" spans="1:8" x14ac:dyDescent="0.2">
      <c r="A11" s="320" t="s">
        <v>153</v>
      </c>
      <c r="B11" s="178"/>
      <c r="C11" s="178"/>
      <c r="D11" s="178"/>
      <c r="E11" s="178"/>
      <c r="F11" s="178"/>
      <c r="G11" s="178"/>
      <c r="H11" s="178"/>
    </row>
    <row r="12" spans="1:8" x14ac:dyDescent="0.2">
      <c r="A12" s="320" t="s">
        <v>165</v>
      </c>
      <c r="B12" s="178"/>
      <c r="C12" s="178"/>
      <c r="D12" s="178"/>
      <c r="E12" s="178"/>
      <c r="F12" s="178"/>
      <c r="G12" s="178"/>
      <c r="H12" s="178"/>
    </row>
    <row r="13" spans="1:8" x14ac:dyDescent="0.2">
      <c r="A13" s="320" t="s">
        <v>166</v>
      </c>
      <c r="B13" s="178"/>
      <c r="C13" s="178"/>
      <c r="D13" s="178"/>
      <c r="E13" s="178"/>
      <c r="F13" s="178"/>
      <c r="G13" s="178"/>
      <c r="H13" s="178"/>
    </row>
    <row r="14" spans="1:8" x14ac:dyDescent="0.2">
      <c r="A14" s="320" t="s">
        <v>167</v>
      </c>
      <c r="B14" s="178"/>
      <c r="C14" s="178"/>
      <c r="D14" s="178"/>
      <c r="E14" s="178"/>
      <c r="F14" s="178"/>
      <c r="G14" s="178"/>
      <c r="H14" s="178"/>
    </row>
    <row r="15" spans="1:8" x14ac:dyDescent="0.2">
      <c r="A15" s="320" t="s">
        <v>168</v>
      </c>
      <c r="B15" s="178"/>
      <c r="C15" s="178"/>
      <c r="D15" s="178"/>
      <c r="E15" s="178"/>
      <c r="F15" s="178"/>
      <c r="G15" s="178"/>
      <c r="H15" s="178"/>
    </row>
    <row r="16" spans="1:8" ht="13.5" thickBot="1" x14ac:dyDescent="0.25">
      <c r="A16" s="321" t="s">
        <v>169</v>
      </c>
      <c r="B16" s="186"/>
      <c r="C16" s="186"/>
      <c r="D16" s="186"/>
      <c r="E16" s="186"/>
      <c r="F16" s="186"/>
      <c r="G16" s="186"/>
      <c r="H16" s="186"/>
    </row>
    <row r="17" spans="1:8" ht="13.5" thickBot="1" x14ac:dyDescent="0.25">
      <c r="A17" s="163" t="s">
        <v>105</v>
      </c>
      <c r="B17" s="351"/>
      <c r="C17" s="351"/>
      <c r="D17" s="351"/>
      <c r="E17" s="351"/>
      <c r="F17" s="351"/>
      <c r="G17" s="351"/>
      <c r="H17" s="351"/>
    </row>
    <row r="18" spans="1:8" ht="13.5" thickBot="1" x14ac:dyDescent="0.25">
      <c r="A18" s="72"/>
      <c r="B18" s="189"/>
      <c r="C18" s="189"/>
      <c r="D18" s="189"/>
      <c r="E18" s="189"/>
      <c r="F18" s="189"/>
      <c r="G18" s="189"/>
      <c r="H18" s="189"/>
    </row>
    <row r="19" spans="1:8" ht="13.5" thickBot="1" x14ac:dyDescent="0.25">
      <c r="A19" s="350" t="s">
        <v>185</v>
      </c>
      <c r="B19" s="351"/>
      <c r="C19" s="351"/>
      <c r="D19" s="351"/>
      <c r="E19" s="351"/>
      <c r="F19" s="351"/>
      <c r="G19" s="351"/>
      <c r="H19" s="351"/>
    </row>
    <row r="20" spans="1:8" x14ac:dyDescent="0.2">
      <c r="A20" s="72"/>
      <c r="B20" s="188"/>
      <c r="G20" s="209"/>
      <c r="H20" s="188"/>
    </row>
    <row r="21" spans="1:8" ht="12.75" customHeight="1" x14ac:dyDescent="0.2">
      <c r="A21" s="622" t="s">
        <v>158</v>
      </c>
      <c r="B21" s="622"/>
      <c r="C21" s="622"/>
      <c r="D21" s="622"/>
      <c r="E21" s="622"/>
      <c r="F21" s="622"/>
      <c r="G21" s="622"/>
      <c r="H21" s="622"/>
    </row>
    <row r="22" spans="1:8" ht="12.75" customHeight="1" x14ac:dyDescent="0.2">
      <c r="A22" s="58" t="s">
        <v>170</v>
      </c>
    </row>
    <row r="23" spans="1:8" ht="12.75" customHeight="1" x14ac:dyDescent="0.2">
      <c r="A23" s="58"/>
    </row>
    <row r="24" spans="1:8" ht="12.75" customHeight="1" thickBot="1" x14ac:dyDescent="0.25">
      <c r="A24" s="58"/>
    </row>
    <row r="25" spans="1:8" ht="12.75" customHeight="1" thickBot="1" x14ac:dyDescent="0.25">
      <c r="A25" s="156" t="s">
        <v>52</v>
      </c>
      <c r="B25" s="607" t="s">
        <v>171</v>
      </c>
      <c r="C25" s="602"/>
      <c r="D25" s="602"/>
      <c r="E25" s="602"/>
      <c r="F25" s="602"/>
      <c r="G25" s="602"/>
      <c r="H25" s="603"/>
    </row>
    <row r="26" spans="1:8" ht="12.75" customHeight="1" x14ac:dyDescent="0.2">
      <c r="A26" s="608"/>
      <c r="B26" s="616"/>
      <c r="C26" s="617"/>
      <c r="D26" s="617"/>
      <c r="E26" s="617"/>
      <c r="F26" s="617"/>
      <c r="G26" s="617"/>
      <c r="H26" s="618"/>
    </row>
    <row r="27" spans="1:8" ht="12.75" customHeight="1" x14ac:dyDescent="0.2">
      <c r="A27" s="609"/>
      <c r="B27" s="619"/>
      <c r="C27" s="620"/>
      <c r="D27" s="620"/>
      <c r="E27" s="620"/>
      <c r="F27" s="620"/>
      <c r="G27" s="620"/>
      <c r="H27" s="621"/>
    </row>
    <row r="28" spans="1:8" ht="12.75" customHeight="1" x14ac:dyDescent="0.2">
      <c r="A28" s="609"/>
      <c r="B28" s="619"/>
      <c r="C28" s="620"/>
      <c r="D28" s="620"/>
      <c r="E28" s="620"/>
      <c r="F28" s="620"/>
      <c r="G28" s="620"/>
      <c r="H28" s="621"/>
    </row>
    <row r="29" spans="1:8" ht="12.75" customHeight="1" thickBot="1" x14ac:dyDescent="0.25">
      <c r="A29" s="610"/>
      <c r="B29" s="625"/>
      <c r="C29" s="626"/>
      <c r="D29" s="626"/>
      <c r="E29" s="626"/>
      <c r="F29" s="626"/>
      <c r="G29" s="626"/>
      <c r="H29" s="627"/>
    </row>
    <row r="30" spans="1:8" ht="12.75" customHeight="1" x14ac:dyDescent="0.2">
      <c r="A30" s="608"/>
      <c r="B30" s="616"/>
      <c r="C30" s="617"/>
      <c r="D30" s="617"/>
      <c r="E30" s="617"/>
      <c r="F30" s="617"/>
      <c r="G30" s="617"/>
      <c r="H30" s="618"/>
    </row>
    <row r="31" spans="1:8" ht="12.75" customHeight="1" x14ac:dyDescent="0.2">
      <c r="A31" s="609"/>
      <c r="B31" s="619"/>
      <c r="C31" s="620"/>
      <c r="D31" s="620"/>
      <c r="E31" s="620"/>
      <c r="F31" s="620"/>
      <c r="G31" s="620"/>
      <c r="H31" s="621"/>
    </row>
    <row r="32" spans="1:8" ht="12.75" customHeight="1" x14ac:dyDescent="0.2">
      <c r="A32" s="609"/>
      <c r="B32" s="619"/>
      <c r="C32" s="620"/>
      <c r="D32" s="620"/>
      <c r="E32" s="620"/>
      <c r="F32" s="620"/>
      <c r="G32" s="620"/>
      <c r="H32" s="621"/>
    </row>
    <row r="33" spans="1:8" ht="12.75" customHeight="1" thickBot="1" x14ac:dyDescent="0.25">
      <c r="A33" s="610"/>
      <c r="B33" s="625"/>
      <c r="C33" s="626"/>
      <c r="D33" s="626"/>
      <c r="E33" s="626"/>
      <c r="F33" s="626"/>
      <c r="G33" s="626"/>
      <c r="H33" s="627"/>
    </row>
    <row r="34" spans="1:8" ht="12.75" customHeight="1" x14ac:dyDescent="0.2">
      <c r="A34" s="608"/>
      <c r="B34" s="616"/>
      <c r="C34" s="617"/>
      <c r="D34" s="617"/>
      <c r="E34" s="617"/>
      <c r="F34" s="617"/>
      <c r="G34" s="617"/>
      <c r="H34" s="618"/>
    </row>
    <row r="35" spans="1:8" ht="12.75" customHeight="1" x14ac:dyDescent="0.2">
      <c r="A35" s="609"/>
      <c r="B35" s="619"/>
      <c r="C35" s="620"/>
      <c r="D35" s="620"/>
      <c r="E35" s="620"/>
      <c r="F35" s="620"/>
      <c r="G35" s="620"/>
      <c r="H35" s="621"/>
    </row>
    <row r="36" spans="1:8" ht="12.75" customHeight="1" x14ac:dyDescent="0.2">
      <c r="A36" s="609"/>
      <c r="B36" s="619"/>
      <c r="C36" s="620"/>
      <c r="D36" s="620"/>
      <c r="E36" s="620"/>
      <c r="F36" s="620"/>
      <c r="G36" s="620"/>
      <c r="H36" s="621"/>
    </row>
    <row r="37" spans="1:8" ht="12.75" customHeight="1" thickBot="1" x14ac:dyDescent="0.25">
      <c r="A37" s="610"/>
      <c r="B37" s="625"/>
      <c r="C37" s="626"/>
      <c r="D37" s="626"/>
      <c r="E37" s="626"/>
      <c r="F37" s="626"/>
      <c r="G37" s="626"/>
      <c r="H37" s="627"/>
    </row>
    <row r="38" spans="1:8" ht="12.75" customHeight="1" x14ac:dyDescent="0.2">
      <c r="A38" s="608"/>
      <c r="B38" s="616"/>
      <c r="C38" s="617"/>
      <c r="D38" s="617"/>
      <c r="E38" s="617"/>
      <c r="F38" s="617"/>
      <c r="G38" s="617"/>
      <c r="H38" s="618"/>
    </row>
    <row r="39" spans="1:8" ht="12.75" customHeight="1" x14ac:dyDescent="0.2">
      <c r="A39" s="609"/>
      <c r="B39" s="619"/>
      <c r="C39" s="620"/>
      <c r="D39" s="620"/>
      <c r="E39" s="620"/>
      <c r="F39" s="620"/>
      <c r="G39" s="620"/>
      <c r="H39" s="621"/>
    </row>
    <row r="40" spans="1:8" ht="12.75" customHeight="1" x14ac:dyDescent="0.2">
      <c r="A40" s="609"/>
      <c r="B40" s="619"/>
      <c r="C40" s="620"/>
      <c r="D40" s="620"/>
      <c r="E40" s="620"/>
      <c r="F40" s="620"/>
      <c r="G40" s="620"/>
      <c r="H40" s="621"/>
    </row>
    <row r="41" spans="1:8" ht="12.75" customHeight="1" thickBot="1" x14ac:dyDescent="0.25">
      <c r="A41" s="610"/>
      <c r="B41" s="625"/>
      <c r="C41" s="626"/>
      <c r="D41" s="626"/>
      <c r="E41" s="626"/>
      <c r="F41" s="626"/>
      <c r="G41" s="626"/>
      <c r="H41" s="627"/>
    </row>
    <row r="42" spans="1:8" ht="12.75" customHeight="1" x14ac:dyDescent="0.2">
      <c r="A42" s="608"/>
      <c r="B42" s="616"/>
      <c r="C42" s="617"/>
      <c r="D42" s="617"/>
      <c r="E42" s="617"/>
      <c r="F42" s="617"/>
      <c r="G42" s="617"/>
      <c r="H42" s="618"/>
    </row>
    <row r="43" spans="1:8" ht="12.75" customHeight="1" x14ac:dyDescent="0.2">
      <c r="A43" s="609"/>
      <c r="B43" s="619"/>
      <c r="C43" s="620"/>
      <c r="D43" s="620"/>
      <c r="E43" s="620"/>
      <c r="F43" s="620"/>
      <c r="G43" s="620"/>
      <c r="H43" s="621"/>
    </row>
    <row r="44" spans="1:8" ht="12.75" customHeight="1" x14ac:dyDescent="0.2">
      <c r="A44" s="609"/>
      <c r="B44" s="619"/>
      <c r="C44" s="620"/>
      <c r="D44" s="620"/>
      <c r="E44" s="620"/>
      <c r="F44" s="620"/>
      <c r="G44" s="620"/>
      <c r="H44" s="621"/>
    </row>
    <row r="45" spans="1:8" ht="12.75" customHeight="1" thickBot="1" x14ac:dyDescent="0.25">
      <c r="A45" s="610"/>
      <c r="B45" s="625"/>
      <c r="C45" s="626"/>
      <c r="D45" s="626"/>
      <c r="E45" s="626"/>
      <c r="F45" s="626"/>
      <c r="G45" s="626"/>
      <c r="H45" s="627"/>
    </row>
    <row r="46" spans="1:8" ht="12.75" customHeight="1" x14ac:dyDescent="0.2">
      <c r="A46" s="58"/>
    </row>
    <row r="47" spans="1:8" ht="12.75" customHeight="1" x14ac:dyDescent="0.2">
      <c r="A47" s="58"/>
    </row>
    <row r="49" spans="1:8" ht="13.5" hidden="1" thickBot="1" x14ac:dyDescent="0.25">
      <c r="A49" s="89"/>
    </row>
    <row r="50" spans="1:8" ht="13.5" hidden="1" thickBot="1" x14ac:dyDescent="0.25">
      <c r="B50" s="324">
        <f>+B7</f>
        <v>2012</v>
      </c>
      <c r="G50" s="324">
        <f>+B50</f>
        <v>2012</v>
      </c>
      <c r="H50" s="324">
        <f>+C7</f>
        <v>2013</v>
      </c>
    </row>
    <row r="51" spans="1:8" ht="13.5" hidden="1" thickBot="1" x14ac:dyDescent="0.25">
      <c r="B51" s="156" t="s">
        <v>159</v>
      </c>
      <c r="C51" s="317"/>
      <c r="D51" s="317"/>
      <c r="E51" s="317"/>
      <c r="F51" s="317"/>
      <c r="G51" s="156" t="s">
        <v>160</v>
      </c>
      <c r="H51" s="156" t="s">
        <v>159</v>
      </c>
    </row>
    <row r="52" spans="1:8" ht="13.5" hidden="1" thickBot="1" x14ac:dyDescent="0.25">
      <c r="A52" s="89" t="s">
        <v>157</v>
      </c>
      <c r="B52" s="323">
        <f>+B17-SUM(B10:B16)</f>
        <v>0</v>
      </c>
      <c r="G52" s="322" t="e">
        <f>+#REF!-SUM(#REF!)</f>
        <v>#REF!</v>
      </c>
      <c r="H52" s="322">
        <f>+C17-SUM(C10:C16)</f>
        <v>0</v>
      </c>
    </row>
    <row r="53" spans="1:8" hidden="1" x14ac:dyDescent="0.2">
      <c r="A53" s="89"/>
    </row>
    <row r="54" spans="1:8" hidden="1" x14ac:dyDescent="0.2">
      <c r="A54" s="89"/>
    </row>
    <row r="55" spans="1:8" hidden="1" x14ac:dyDescent="0.2">
      <c r="A55" s="89"/>
    </row>
    <row r="56" spans="1:8" hidden="1" x14ac:dyDescent="0.2">
      <c r="A56" s="89"/>
    </row>
    <row r="57" spans="1:8" hidden="1" x14ac:dyDescent="0.2"/>
    <row r="58" spans="1:8" hidden="1" x14ac:dyDescent="0.2"/>
  </sheetData>
  <mergeCells count="38">
    <mergeCell ref="B41:H41"/>
    <mergeCell ref="B40:H40"/>
    <mergeCell ref="B38:H38"/>
    <mergeCell ref="B28:H28"/>
    <mergeCell ref="B29:H29"/>
    <mergeCell ref="B30:H30"/>
    <mergeCell ref="B31:H31"/>
    <mergeCell ref="B32:H32"/>
    <mergeCell ref="A7:A9"/>
    <mergeCell ref="B37:H37"/>
    <mergeCell ref="B33:H33"/>
    <mergeCell ref="B42:H42"/>
    <mergeCell ref="B43:H43"/>
    <mergeCell ref="B44:H44"/>
    <mergeCell ref="A38:A41"/>
    <mergeCell ref="A42:A45"/>
    <mergeCell ref="B45:H45"/>
    <mergeCell ref="B39:H39"/>
    <mergeCell ref="A21:H21"/>
    <mergeCell ref="A26:A29"/>
    <mergeCell ref="G8:G9"/>
    <mergeCell ref="A34:A37"/>
    <mergeCell ref="B34:H34"/>
    <mergeCell ref="B35:H35"/>
    <mergeCell ref="B36:H36"/>
    <mergeCell ref="D8:D9"/>
    <mergeCell ref="E8:E9"/>
    <mergeCell ref="F8:F9"/>
    <mergeCell ref="A30:A33"/>
    <mergeCell ref="A1:C1"/>
    <mergeCell ref="A2:C2"/>
    <mergeCell ref="A3:C3"/>
    <mergeCell ref="C8:C9"/>
    <mergeCell ref="B8:B9"/>
    <mergeCell ref="B25:H25"/>
    <mergeCell ref="B26:H26"/>
    <mergeCell ref="B27:H27"/>
    <mergeCell ref="H8:H9"/>
  </mergeCells>
  <phoneticPr fontId="17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75" orientation="landscape" r:id="rId1"/>
  <headerFooter alignWithMargins="0">
    <oddHeader>&amp;R2018 - Año del Centanario de la Reforma Universitaria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2:K72"/>
  <sheetViews>
    <sheetView showGridLines="0" workbookViewId="0">
      <selection activeCell="H7" sqref="H7:I7"/>
    </sheetView>
  </sheetViews>
  <sheetFormatPr baseColWidth="10" defaultRowHeight="12.75" x14ac:dyDescent="0.2"/>
  <cols>
    <col min="1" max="1" width="38.28515625" style="229" customWidth="1"/>
    <col min="2" max="2" width="23.140625" style="229" customWidth="1"/>
    <col min="3" max="3" width="11.42578125" style="229"/>
    <col min="4" max="4" width="23.140625" style="229" customWidth="1"/>
    <col min="5" max="5" width="11.42578125" style="229"/>
    <col min="6" max="6" width="23.140625" style="229" customWidth="1"/>
    <col min="7" max="7" width="11.42578125" style="229"/>
    <col min="8" max="8" width="23.140625" style="229" customWidth="1"/>
    <col min="9" max="9" width="11.42578125" style="229"/>
    <col min="10" max="10" width="1.5703125" style="229" customWidth="1"/>
    <col min="11" max="16384" width="11.42578125" style="229"/>
  </cols>
  <sheetData>
    <row r="2" spans="1:9" x14ac:dyDescent="0.2">
      <c r="A2" s="228" t="s">
        <v>132</v>
      </c>
    </row>
    <row r="3" spans="1:9" x14ac:dyDescent="0.2">
      <c r="A3" s="228" t="s">
        <v>131</v>
      </c>
    </row>
    <row r="4" spans="1:9" x14ac:dyDescent="0.2">
      <c r="A4" s="441" t="s">
        <v>202</v>
      </c>
    </row>
    <row r="5" spans="1:9" s="231" customFormat="1" x14ac:dyDescent="0.2">
      <c r="A5" s="441" t="s">
        <v>216</v>
      </c>
      <c r="B5" s="230"/>
      <c r="C5" s="230"/>
    </row>
    <row r="6" spans="1:9" s="231" customFormat="1" ht="13.5" thickBot="1" x14ac:dyDescent="0.25">
      <c r="A6" s="232"/>
      <c r="B6" s="230"/>
      <c r="C6" s="230"/>
    </row>
    <row r="7" spans="1:9" ht="13.5" thickBot="1" x14ac:dyDescent="0.25">
      <c r="B7" s="633" t="s">
        <v>203</v>
      </c>
      <c r="C7" s="634"/>
      <c r="D7" s="633" t="s">
        <v>204</v>
      </c>
      <c r="E7" s="634"/>
      <c r="F7" s="633" t="s">
        <v>205</v>
      </c>
      <c r="G7" s="634"/>
      <c r="H7" s="635" t="s">
        <v>206</v>
      </c>
      <c r="I7" s="636"/>
    </row>
    <row r="8" spans="1:9" x14ac:dyDescent="0.2">
      <c r="A8" s="233" t="s">
        <v>52</v>
      </c>
      <c r="B8" s="464" t="s">
        <v>214</v>
      </c>
      <c r="C8" s="439" t="s">
        <v>53</v>
      </c>
      <c r="D8" s="464" t="s">
        <v>214</v>
      </c>
      <c r="E8" s="439" t="s">
        <v>53</v>
      </c>
      <c r="F8" s="464" t="s">
        <v>214</v>
      </c>
      <c r="G8" s="439" t="s">
        <v>53</v>
      </c>
      <c r="H8" s="464" t="s">
        <v>214</v>
      </c>
      <c r="I8" s="234" t="s">
        <v>53</v>
      </c>
    </row>
    <row r="9" spans="1:9" ht="13.5" thickBot="1" x14ac:dyDescent="0.25">
      <c r="A9" s="235"/>
      <c r="B9" s="453" t="s">
        <v>215</v>
      </c>
      <c r="C9" s="440" t="s">
        <v>54</v>
      </c>
      <c r="D9" s="453" t="s">
        <v>215</v>
      </c>
      <c r="E9" s="440" t="s">
        <v>54</v>
      </c>
      <c r="F9" s="453" t="s">
        <v>215</v>
      </c>
      <c r="G9" s="440" t="s">
        <v>54</v>
      </c>
      <c r="H9" s="453" t="s">
        <v>215</v>
      </c>
      <c r="I9" s="236" t="s">
        <v>54</v>
      </c>
    </row>
    <row r="10" spans="1:9" ht="13.5" thickBot="1" x14ac:dyDescent="0.25">
      <c r="A10" s="237"/>
    </row>
    <row r="11" spans="1:9" x14ac:dyDescent="0.2">
      <c r="A11" s="238" t="s">
        <v>55</v>
      </c>
      <c r="B11" s="239"/>
      <c r="C11" s="240"/>
      <c r="D11" s="239"/>
      <c r="E11" s="240"/>
      <c r="F11" s="239"/>
      <c r="G11" s="240"/>
      <c r="H11" s="239"/>
      <c r="I11" s="240"/>
    </row>
    <row r="12" spans="1:9" x14ac:dyDescent="0.2">
      <c r="A12" s="242"/>
      <c r="B12" s="243"/>
      <c r="C12" s="244"/>
      <c r="D12" s="243"/>
      <c r="E12" s="244"/>
      <c r="F12" s="243"/>
      <c r="G12" s="244"/>
      <c r="H12" s="243"/>
      <c r="I12" s="244"/>
    </row>
    <row r="13" spans="1:9" x14ac:dyDescent="0.2">
      <c r="A13" s="242"/>
      <c r="B13" s="243"/>
      <c r="C13" s="244"/>
      <c r="D13" s="243"/>
      <c r="E13" s="244"/>
      <c r="F13" s="243"/>
      <c r="G13" s="244"/>
      <c r="H13" s="243"/>
      <c r="I13" s="244"/>
    </row>
    <row r="14" spans="1:9" x14ac:dyDescent="0.2">
      <c r="A14" s="242"/>
      <c r="B14" s="243"/>
      <c r="C14" s="244"/>
      <c r="D14" s="243"/>
      <c r="E14" s="244"/>
      <c r="F14" s="243"/>
      <c r="G14" s="244"/>
      <c r="H14" s="243"/>
      <c r="I14" s="244"/>
    </row>
    <row r="15" spans="1:9" x14ac:dyDescent="0.2">
      <c r="A15" s="242"/>
      <c r="B15" s="243"/>
      <c r="C15" s="244"/>
      <c r="D15" s="243"/>
      <c r="E15" s="244"/>
      <c r="F15" s="243"/>
      <c r="G15" s="244"/>
      <c r="H15" s="243"/>
      <c r="I15" s="244"/>
    </row>
    <row r="16" spans="1:9" ht="13.5" thickBot="1" x14ac:dyDescent="0.25">
      <c r="A16" s="246"/>
      <c r="B16" s="247"/>
      <c r="C16" s="159"/>
      <c r="D16" s="247"/>
      <c r="E16" s="159"/>
      <c r="F16" s="247"/>
      <c r="G16" s="159"/>
      <c r="H16" s="247"/>
      <c r="I16" s="159"/>
    </row>
    <row r="17" spans="1:9" ht="13.5" thickBot="1" x14ac:dyDescent="0.25">
      <c r="A17" s="237"/>
      <c r="B17" s="249"/>
      <c r="C17" s="250"/>
      <c r="D17" s="249"/>
      <c r="E17" s="250"/>
      <c r="F17" s="249"/>
      <c r="G17" s="250"/>
      <c r="H17" s="249"/>
      <c r="I17" s="250"/>
    </row>
    <row r="18" spans="1:9" x14ac:dyDescent="0.2">
      <c r="A18" s="238" t="s">
        <v>56</v>
      </c>
      <c r="B18" s="239"/>
      <c r="C18" s="240"/>
      <c r="D18" s="239"/>
      <c r="E18" s="240"/>
      <c r="F18" s="239"/>
      <c r="G18" s="240"/>
      <c r="H18" s="239"/>
      <c r="I18" s="240"/>
    </row>
    <row r="19" spans="1:9" x14ac:dyDescent="0.2">
      <c r="A19" s="242"/>
      <c r="B19" s="243"/>
      <c r="C19" s="244"/>
      <c r="D19" s="243"/>
      <c r="E19" s="244"/>
      <c r="F19" s="243"/>
      <c r="G19" s="244"/>
      <c r="H19" s="243"/>
      <c r="I19" s="244"/>
    </row>
    <row r="20" spans="1:9" x14ac:dyDescent="0.2">
      <c r="A20" s="242"/>
      <c r="B20" s="243"/>
      <c r="C20" s="244"/>
      <c r="D20" s="243"/>
      <c r="E20" s="244"/>
      <c r="F20" s="243"/>
      <c r="G20" s="244"/>
      <c r="H20" s="243"/>
      <c r="I20" s="244"/>
    </row>
    <row r="21" spans="1:9" x14ac:dyDescent="0.2">
      <c r="A21" s="242"/>
      <c r="B21" s="243"/>
      <c r="C21" s="244"/>
      <c r="D21" s="243"/>
      <c r="E21" s="244"/>
      <c r="F21" s="243"/>
      <c r="G21" s="244"/>
      <c r="H21" s="243"/>
      <c r="I21" s="244"/>
    </row>
    <row r="22" spans="1:9" x14ac:dyDescent="0.2">
      <c r="A22" s="242"/>
      <c r="B22" s="243"/>
      <c r="C22" s="244"/>
      <c r="D22" s="243"/>
      <c r="E22" s="244"/>
      <c r="F22" s="243"/>
      <c r="G22" s="244"/>
      <c r="H22" s="243"/>
      <c r="I22" s="244"/>
    </row>
    <row r="23" spans="1:9" ht="13.5" thickBot="1" x14ac:dyDescent="0.25">
      <c r="A23" s="246"/>
      <c r="B23" s="247"/>
      <c r="C23" s="159"/>
      <c r="D23" s="247"/>
      <c r="E23" s="159"/>
      <c r="F23" s="247"/>
      <c r="G23" s="159"/>
      <c r="H23" s="247"/>
      <c r="I23" s="159"/>
    </row>
    <row r="24" spans="1:9" ht="13.5" thickBot="1" x14ac:dyDescent="0.25">
      <c r="A24" s="237"/>
      <c r="B24" s="249"/>
      <c r="C24" s="250"/>
      <c r="D24" s="249"/>
      <c r="E24" s="250"/>
      <c r="F24" s="249"/>
      <c r="G24" s="250"/>
      <c r="H24" s="249"/>
      <c r="I24" s="250"/>
    </row>
    <row r="25" spans="1:9" ht="13.5" thickBot="1" x14ac:dyDescent="0.25">
      <c r="A25" s="251" t="s">
        <v>57</v>
      </c>
      <c r="B25" s="252"/>
      <c r="C25" s="253"/>
      <c r="D25" s="252"/>
      <c r="E25" s="253"/>
      <c r="F25" s="252"/>
      <c r="G25" s="253"/>
      <c r="H25" s="252"/>
      <c r="I25" s="253"/>
    </row>
    <row r="26" spans="1:9" ht="13.5" thickBot="1" x14ac:dyDescent="0.25">
      <c r="A26" s="237"/>
      <c r="B26" s="249"/>
      <c r="C26" s="250"/>
      <c r="D26" s="249"/>
      <c r="E26" s="250"/>
      <c r="F26" s="249"/>
      <c r="G26" s="250"/>
      <c r="H26" s="249"/>
      <c r="I26" s="250"/>
    </row>
    <row r="27" spans="1:9" x14ac:dyDescent="0.2">
      <c r="A27" s="238" t="s">
        <v>58</v>
      </c>
      <c r="B27" s="254"/>
      <c r="C27" s="240"/>
      <c r="D27" s="254"/>
      <c r="E27" s="240"/>
      <c r="F27" s="254"/>
      <c r="G27" s="240"/>
      <c r="H27" s="254"/>
      <c r="I27" s="240"/>
    </row>
    <row r="28" spans="1:9" x14ac:dyDescent="0.2">
      <c r="A28" s="255" t="s">
        <v>59</v>
      </c>
      <c r="B28" s="256"/>
      <c r="C28" s="244"/>
      <c r="D28" s="256"/>
      <c r="E28" s="244"/>
      <c r="F28" s="256"/>
      <c r="G28" s="244"/>
      <c r="H28" s="256"/>
      <c r="I28" s="244"/>
    </row>
    <row r="29" spans="1:9" x14ac:dyDescent="0.2">
      <c r="A29" s="255" t="s">
        <v>60</v>
      </c>
      <c r="B29" s="256"/>
      <c r="C29" s="244"/>
      <c r="D29" s="256"/>
      <c r="E29" s="244"/>
      <c r="F29" s="256"/>
      <c r="G29" s="244"/>
      <c r="H29" s="256"/>
      <c r="I29" s="244"/>
    </row>
    <row r="30" spans="1:9" x14ac:dyDescent="0.2">
      <c r="A30" s="255" t="s">
        <v>61</v>
      </c>
      <c r="B30" s="256"/>
      <c r="C30" s="244"/>
      <c r="D30" s="256"/>
      <c r="E30" s="244"/>
      <c r="F30" s="256"/>
      <c r="G30" s="244"/>
      <c r="H30" s="256"/>
      <c r="I30" s="244"/>
    </row>
    <row r="31" spans="1:9" ht="13.5" thickBot="1" x14ac:dyDescent="0.25">
      <c r="A31" s="246" t="s">
        <v>62</v>
      </c>
      <c r="B31" s="257"/>
      <c r="C31" s="159"/>
      <c r="D31" s="257"/>
      <c r="E31" s="159"/>
      <c r="F31" s="257"/>
      <c r="G31" s="159"/>
      <c r="H31" s="257"/>
      <c r="I31" s="159"/>
    </row>
    <row r="32" spans="1:9" ht="13.5" thickBot="1" x14ac:dyDescent="0.25">
      <c r="A32" s="228"/>
      <c r="B32" s="249"/>
      <c r="C32" s="258"/>
      <c r="D32" s="249"/>
      <c r="E32" s="258"/>
      <c r="F32" s="249"/>
      <c r="G32" s="258"/>
      <c r="H32" s="249"/>
      <c r="I32" s="258"/>
    </row>
    <row r="33" spans="1:9" x14ac:dyDescent="0.2">
      <c r="A33" s="238" t="s">
        <v>63</v>
      </c>
      <c r="B33" s="254"/>
      <c r="C33" s="240"/>
      <c r="D33" s="254"/>
      <c r="E33" s="240"/>
      <c r="F33" s="254"/>
      <c r="G33" s="240"/>
      <c r="H33" s="254"/>
      <c r="I33" s="240"/>
    </row>
    <row r="34" spans="1:9" x14ac:dyDescent="0.2">
      <c r="A34" s="242" t="s">
        <v>64</v>
      </c>
      <c r="B34" s="256"/>
      <c r="C34" s="244"/>
      <c r="D34" s="256"/>
      <c r="E34" s="244"/>
      <c r="F34" s="256"/>
      <c r="G34" s="244"/>
      <c r="H34" s="256"/>
      <c r="I34" s="244"/>
    </row>
    <row r="35" spans="1:9" x14ac:dyDescent="0.2">
      <c r="A35" s="259" t="s">
        <v>94</v>
      </c>
      <c r="B35" s="260"/>
      <c r="C35" s="261"/>
      <c r="D35" s="260"/>
      <c r="E35" s="261"/>
      <c r="F35" s="260"/>
      <c r="G35" s="261"/>
      <c r="H35" s="260"/>
      <c r="I35" s="261"/>
    </row>
    <row r="36" spans="1:9" ht="13.5" thickBot="1" x14ac:dyDescent="0.25">
      <c r="A36" s="246" t="s">
        <v>82</v>
      </c>
      <c r="B36" s="257"/>
      <c r="C36" s="159"/>
      <c r="D36" s="257"/>
      <c r="E36" s="159"/>
      <c r="F36" s="257"/>
      <c r="G36" s="159"/>
      <c r="H36" s="257"/>
      <c r="I36" s="159"/>
    </row>
    <row r="37" spans="1:9" ht="13.5" thickBot="1" x14ac:dyDescent="0.25">
      <c r="A37" s="237"/>
      <c r="B37" s="249"/>
      <c r="C37" s="250"/>
      <c r="D37" s="249"/>
      <c r="E37" s="250"/>
      <c r="F37" s="249"/>
      <c r="G37" s="250"/>
      <c r="H37" s="249"/>
      <c r="I37" s="250"/>
    </row>
    <row r="38" spans="1:9" x14ac:dyDescent="0.2">
      <c r="A38" s="238" t="s">
        <v>65</v>
      </c>
      <c r="B38" s="239"/>
      <c r="C38" s="240"/>
      <c r="D38" s="239"/>
      <c r="E38" s="240"/>
      <c r="F38" s="239"/>
      <c r="G38" s="240"/>
      <c r="H38" s="239"/>
      <c r="I38" s="240"/>
    </row>
    <row r="39" spans="1:9" x14ac:dyDescent="0.2">
      <c r="A39" s="255" t="s">
        <v>66</v>
      </c>
      <c r="B39" s="243"/>
      <c r="C39" s="244"/>
      <c r="D39" s="243"/>
      <c r="E39" s="244"/>
      <c r="F39" s="243"/>
      <c r="G39" s="244"/>
      <c r="H39" s="243"/>
      <c r="I39" s="244"/>
    </row>
    <row r="40" spans="1:9" x14ac:dyDescent="0.2">
      <c r="A40" s="255" t="s">
        <v>67</v>
      </c>
      <c r="B40" s="243"/>
      <c r="C40" s="244"/>
      <c r="D40" s="243"/>
      <c r="E40" s="244"/>
      <c r="F40" s="243"/>
      <c r="G40" s="244"/>
      <c r="H40" s="243"/>
      <c r="I40" s="244"/>
    </row>
    <row r="41" spans="1:9" x14ac:dyDescent="0.2">
      <c r="A41" s="255" t="s">
        <v>68</v>
      </c>
      <c r="B41" s="243"/>
      <c r="C41" s="244"/>
      <c r="D41" s="243"/>
      <c r="E41" s="244"/>
      <c r="F41" s="243"/>
      <c r="G41" s="244"/>
      <c r="H41" s="243"/>
      <c r="I41" s="244"/>
    </row>
    <row r="42" spans="1:9" x14ac:dyDescent="0.2">
      <c r="A42" s="242" t="s">
        <v>69</v>
      </c>
      <c r="B42" s="262"/>
      <c r="C42" s="261"/>
      <c r="D42" s="262"/>
      <c r="E42" s="261"/>
      <c r="F42" s="262"/>
      <c r="G42" s="261"/>
      <c r="H42" s="262"/>
      <c r="I42" s="261"/>
    </row>
    <row r="43" spans="1:9" x14ac:dyDescent="0.2">
      <c r="A43" s="263"/>
      <c r="B43" s="262"/>
      <c r="C43" s="261"/>
      <c r="D43" s="262"/>
      <c r="E43" s="261"/>
      <c r="F43" s="262"/>
      <c r="G43" s="261"/>
      <c r="H43" s="262"/>
      <c r="I43" s="261"/>
    </row>
    <row r="44" spans="1:9" ht="13.5" thickBot="1" x14ac:dyDescent="0.25">
      <c r="A44" s="264"/>
      <c r="B44" s="247"/>
      <c r="C44" s="159"/>
      <c r="D44" s="247"/>
      <c r="E44" s="159"/>
      <c r="F44" s="247"/>
      <c r="G44" s="159"/>
      <c r="H44" s="247"/>
      <c r="I44" s="159"/>
    </row>
    <row r="45" spans="1:9" ht="13.5" thickBot="1" x14ac:dyDescent="0.25">
      <c r="A45" s="237"/>
      <c r="B45" s="249"/>
      <c r="C45" s="258"/>
      <c r="D45" s="249"/>
      <c r="E45" s="258"/>
      <c r="F45" s="249"/>
      <c r="G45" s="258"/>
      <c r="H45" s="249"/>
      <c r="I45" s="258"/>
    </row>
    <row r="46" spans="1:9" x14ac:dyDescent="0.2">
      <c r="A46" s="238" t="s">
        <v>70</v>
      </c>
      <c r="B46" s="239"/>
      <c r="C46" s="240"/>
      <c r="D46" s="239"/>
      <c r="E46" s="240"/>
      <c r="F46" s="239"/>
      <c r="G46" s="240"/>
      <c r="H46" s="239"/>
      <c r="I46" s="240"/>
    </row>
    <row r="47" spans="1:9" x14ac:dyDescent="0.2">
      <c r="A47" s="255" t="s">
        <v>95</v>
      </c>
      <c r="B47" s="243"/>
      <c r="C47" s="244"/>
      <c r="D47" s="243"/>
      <c r="E47" s="244"/>
      <c r="F47" s="243"/>
      <c r="G47" s="244"/>
      <c r="H47" s="243"/>
      <c r="I47" s="244"/>
    </row>
    <row r="48" spans="1:9" x14ac:dyDescent="0.2">
      <c r="A48" s="255" t="s">
        <v>71</v>
      </c>
      <c r="B48" s="243"/>
      <c r="C48" s="244"/>
      <c r="D48" s="243"/>
      <c r="E48" s="244"/>
      <c r="F48" s="243"/>
      <c r="G48" s="244"/>
      <c r="H48" s="243"/>
      <c r="I48" s="244"/>
    </row>
    <row r="49" spans="1:11" x14ac:dyDescent="0.2">
      <c r="A49" s="255" t="s">
        <v>96</v>
      </c>
      <c r="B49" s="243"/>
      <c r="C49" s="244"/>
      <c r="D49" s="243"/>
      <c r="E49" s="244"/>
      <c r="F49" s="243"/>
      <c r="G49" s="244"/>
      <c r="H49" s="243"/>
      <c r="I49" s="244"/>
    </row>
    <row r="50" spans="1:11" ht="13.5" thickBot="1" x14ac:dyDescent="0.25">
      <c r="A50" s="246" t="s">
        <v>72</v>
      </c>
      <c r="B50" s="247"/>
      <c r="C50" s="159"/>
      <c r="D50" s="247"/>
      <c r="E50" s="159"/>
      <c r="F50" s="247"/>
      <c r="G50" s="159"/>
      <c r="H50" s="247"/>
      <c r="I50" s="159"/>
    </row>
    <row r="51" spans="1:11" ht="13.5" thickBot="1" x14ac:dyDescent="0.25">
      <c r="A51" s="237"/>
      <c r="B51" s="249"/>
      <c r="C51" s="250"/>
      <c r="D51" s="249"/>
      <c r="E51" s="250"/>
      <c r="F51" s="249"/>
      <c r="G51" s="250"/>
      <c r="H51" s="249"/>
      <c r="I51" s="250"/>
    </row>
    <row r="52" spans="1:11" ht="13.5" thickBot="1" x14ac:dyDescent="0.25">
      <c r="A52" s="251" t="s">
        <v>73</v>
      </c>
      <c r="B52" s="252"/>
      <c r="C52" s="253">
        <v>1</v>
      </c>
      <c r="D52" s="252"/>
      <c r="E52" s="253">
        <v>1</v>
      </c>
      <c r="F52" s="252"/>
      <c r="G52" s="253">
        <v>1</v>
      </c>
      <c r="H52" s="252"/>
      <c r="I52" s="253">
        <v>1</v>
      </c>
    </row>
    <row r="53" spans="1:11" ht="13.5" thickBot="1" x14ac:dyDescent="0.25">
      <c r="A53" s="237"/>
    </row>
    <row r="54" spans="1:11" ht="13.5" thickBot="1" x14ac:dyDescent="0.25">
      <c r="A54" s="350" t="s">
        <v>185</v>
      </c>
      <c r="B54" s="318"/>
      <c r="C54" s="318"/>
      <c r="D54" s="318"/>
      <c r="E54" s="318"/>
      <c r="F54" s="318"/>
      <c r="G54" s="318"/>
      <c r="H54" s="318"/>
      <c r="I54" s="318"/>
      <c r="K54" s="51"/>
    </row>
    <row r="55" spans="1:11" ht="13.5" thickBot="1" x14ac:dyDescent="0.25">
      <c r="A55" s="237"/>
    </row>
    <row r="56" spans="1:11" ht="13.5" thickBot="1" x14ac:dyDescent="0.25">
      <c r="A56" s="251" t="s">
        <v>83</v>
      </c>
      <c r="B56" s="249"/>
      <c r="C56" s="258"/>
      <c r="D56" s="249"/>
      <c r="E56" s="258"/>
      <c r="F56" s="249"/>
      <c r="G56" s="258"/>
      <c r="H56" s="249"/>
      <c r="I56" s="258"/>
    </row>
    <row r="57" spans="1:11" x14ac:dyDescent="0.2">
      <c r="A57" s="455" t="s">
        <v>253</v>
      </c>
      <c r="B57" s="265"/>
      <c r="C57" s="266"/>
      <c r="D57" s="266"/>
      <c r="E57" s="266"/>
      <c r="F57" s="266"/>
      <c r="G57" s="266"/>
      <c r="H57" s="266"/>
      <c r="I57" s="267"/>
    </row>
    <row r="58" spans="1:11" x14ac:dyDescent="0.2">
      <c r="A58" s="588" t="s">
        <v>256</v>
      </c>
      <c r="B58" s="584"/>
      <c r="C58" s="585"/>
      <c r="D58" s="585"/>
      <c r="E58" s="585"/>
      <c r="F58" s="585"/>
      <c r="G58" s="585"/>
      <c r="H58" s="585"/>
      <c r="I58" s="586"/>
    </row>
    <row r="59" spans="1:11" ht="25.5" x14ac:dyDescent="0.2">
      <c r="A59" s="587" t="s">
        <v>254</v>
      </c>
      <c r="B59" s="268"/>
      <c r="C59" s="269"/>
      <c r="D59" s="269"/>
      <c r="E59" s="269"/>
      <c r="F59" s="269"/>
      <c r="G59" s="269"/>
      <c r="H59" s="269"/>
      <c r="I59" s="270"/>
    </row>
    <row r="60" spans="1:11" ht="25.5" x14ac:dyDescent="0.2">
      <c r="A60" s="588" t="s">
        <v>255</v>
      </c>
      <c r="B60" s="584"/>
      <c r="C60" s="585"/>
      <c r="D60" s="585"/>
      <c r="E60" s="585"/>
      <c r="F60" s="585"/>
      <c r="G60" s="585"/>
      <c r="H60" s="585"/>
      <c r="I60" s="586"/>
    </row>
    <row r="61" spans="1:11" ht="13.5" thickBot="1" x14ac:dyDescent="0.25">
      <c r="A61" s="456" t="s">
        <v>251</v>
      </c>
      <c r="B61" s="271"/>
      <c r="C61" s="272"/>
      <c r="D61" s="272"/>
      <c r="E61" s="272"/>
      <c r="F61" s="272"/>
      <c r="G61" s="272"/>
      <c r="H61" s="272"/>
      <c r="I61" s="273"/>
    </row>
    <row r="62" spans="1:11" x14ac:dyDescent="0.2">
      <c r="A62" s="274"/>
      <c r="B62" s="51"/>
      <c r="C62" s="275"/>
      <c r="D62" s="275"/>
      <c r="E62" s="275"/>
      <c r="F62" s="275"/>
      <c r="G62" s="275"/>
      <c r="H62" s="275"/>
      <c r="I62" s="275"/>
    </row>
    <row r="63" spans="1:11" x14ac:dyDescent="0.2">
      <c r="A63" s="276" t="s">
        <v>92</v>
      </c>
    </row>
    <row r="64" spans="1:11" x14ac:dyDescent="0.2">
      <c r="A64" s="276" t="s">
        <v>250</v>
      </c>
    </row>
    <row r="65" spans="1:9" ht="29.25" customHeight="1" x14ac:dyDescent="0.2">
      <c r="A65" s="631" t="s">
        <v>193</v>
      </c>
      <c r="B65" s="632"/>
      <c r="C65" s="632"/>
      <c r="D65" s="632"/>
      <c r="E65" s="632"/>
      <c r="F65" s="632"/>
      <c r="G65" s="632"/>
      <c r="H65" s="632"/>
      <c r="I65" s="632"/>
    </row>
    <row r="66" spans="1:9" ht="11.25" customHeight="1" thickBot="1" x14ac:dyDescent="0.25">
      <c r="A66" s="352"/>
      <c r="B66" s="353"/>
      <c r="C66" s="353"/>
      <c r="D66" s="353"/>
      <c r="E66" s="353"/>
      <c r="F66" s="353"/>
      <c r="G66" s="353"/>
      <c r="H66" s="353"/>
      <c r="I66" s="353"/>
    </row>
    <row r="67" spans="1:9" ht="29.25" customHeight="1" thickBot="1" x14ac:dyDescent="0.25">
      <c r="A67" s="628" t="s">
        <v>195</v>
      </c>
      <c r="B67" s="629"/>
      <c r="C67" s="629"/>
      <c r="D67" s="629"/>
      <c r="E67" s="629"/>
      <c r="F67" s="629"/>
      <c r="G67" s="629"/>
      <c r="H67" s="629"/>
      <c r="I67" s="630"/>
    </row>
    <row r="69" spans="1:9" ht="13.5" hidden="1" thickBot="1" x14ac:dyDescent="0.25">
      <c r="A69" s="83" t="s">
        <v>144</v>
      </c>
    </row>
    <row r="70" spans="1:9" ht="13.5" hidden="1" thickBot="1" x14ac:dyDescent="0.25">
      <c r="A70" s="88" t="s">
        <v>9</v>
      </c>
      <c r="B70" s="88" t="str">
        <f>+B7</f>
        <v>promedio 2015</v>
      </c>
      <c r="D70" s="88" t="str">
        <f>+D7</f>
        <v>promedio 2016</v>
      </c>
      <c r="F70" s="88" t="str">
        <f>+F7</f>
        <v>promedio 2017</v>
      </c>
      <c r="H70" s="107" t="str">
        <f>+H7</f>
        <v>promedio ene-sept 2018</v>
      </c>
    </row>
    <row r="71" spans="1:9" ht="13.5" hidden="1" thickBot="1" x14ac:dyDescent="0.25">
      <c r="A71" s="105" t="s">
        <v>136</v>
      </c>
      <c r="B71" s="139">
        <f>+B52-SUM(B46:B50,B38:B44,B33:B36,B27:B31,B25,B18:B23,B11:B16)</f>
        <v>0</v>
      </c>
      <c r="C71" s="138"/>
      <c r="D71" s="139">
        <f>+D52-SUM(D46:D50,D38:D44,D33:D36,D27:D31,D25,D18:D23,D11:D16)</f>
        <v>0</v>
      </c>
      <c r="E71" s="138"/>
      <c r="F71" s="139">
        <f>+F52-SUM(F46:F50,F38:F44,F33:F36,F27:F31,F25,F18:F23,F11:F16)</f>
        <v>0</v>
      </c>
      <c r="G71" s="138"/>
      <c r="H71" s="139">
        <f>+H52-SUM(H46:H50,H38:H44,H33:H36,H27:H31,H25,H18:H23,H11:H16)</f>
        <v>0</v>
      </c>
    </row>
    <row r="72" spans="1:9" hidden="1" x14ac:dyDescent="0.2"/>
  </sheetData>
  <sheetProtection formatCells="0" formatColumns="0" formatRows="0"/>
  <mergeCells count="6">
    <mergeCell ref="A67:I67"/>
    <mergeCell ref="A65:I65"/>
    <mergeCell ref="B7:C7"/>
    <mergeCell ref="D7:E7"/>
    <mergeCell ref="F7:G7"/>
    <mergeCell ref="H7:I7"/>
  </mergeCells>
  <phoneticPr fontId="0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52" orientation="landscape" r:id="rId1"/>
  <headerFooter alignWithMargins="0">
    <oddHeader>&amp;R2018 - Año del Centanario de la Reforma Universitaria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F6" sqref="F6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5703125" customWidth="1"/>
    <col min="6" max="6" width="24" customWidth="1"/>
    <col min="7" max="7" width="19.5703125" customWidth="1"/>
    <col min="10" max="10" width="15.42578125" style="229" bestFit="1" customWidth="1"/>
  </cols>
  <sheetData>
    <row r="1" spans="1:10" x14ac:dyDescent="0.2">
      <c r="A1" s="228" t="s">
        <v>172</v>
      </c>
      <c r="B1" s="228"/>
    </row>
    <row r="2" spans="1:10" x14ac:dyDescent="0.2">
      <c r="A2" s="228" t="s">
        <v>173</v>
      </c>
      <c r="B2" s="228"/>
    </row>
    <row r="3" spans="1:10" x14ac:dyDescent="0.2">
      <c r="A3" s="441" t="s">
        <v>202</v>
      </c>
      <c r="B3" s="454"/>
    </row>
    <row r="4" spans="1:10" x14ac:dyDescent="0.2">
      <c r="A4" s="442"/>
      <c r="B4" s="442"/>
    </row>
    <row r="5" spans="1:10" x14ac:dyDescent="0.2">
      <c r="A5" s="442"/>
      <c r="B5" s="442"/>
    </row>
    <row r="6" spans="1:10" ht="13.5" thickBot="1" x14ac:dyDescent="0.25">
      <c r="J6" s="231"/>
    </row>
    <row r="7" spans="1:10" ht="13.5" customHeight="1" x14ac:dyDescent="0.2">
      <c r="A7" s="329" t="s">
        <v>52</v>
      </c>
      <c r="B7" s="639" t="s">
        <v>174</v>
      </c>
      <c r="C7" s="330" t="s">
        <v>203</v>
      </c>
      <c r="D7" s="330" t="s">
        <v>204</v>
      </c>
      <c r="E7" s="330" t="s">
        <v>205</v>
      </c>
      <c r="F7" s="330" t="s">
        <v>206</v>
      </c>
      <c r="G7" s="641" t="s">
        <v>97</v>
      </c>
      <c r="J7" s="231"/>
    </row>
    <row r="8" spans="1:10" ht="36.75" customHeight="1" thickBot="1" x14ac:dyDescent="0.25">
      <c r="A8" s="331"/>
      <c r="B8" s="640"/>
      <c r="C8" s="465" t="s">
        <v>217</v>
      </c>
      <c r="D8" s="465" t="s">
        <v>217</v>
      </c>
      <c r="E8" s="465" t="s">
        <v>217</v>
      </c>
      <c r="F8" s="465" t="s">
        <v>217</v>
      </c>
      <c r="G8" s="642"/>
    </row>
    <row r="9" spans="1:10" ht="13.5" thickBot="1" x14ac:dyDescent="0.25">
      <c r="A9" s="237"/>
      <c r="B9" s="237"/>
      <c r="G9" s="229"/>
    </row>
    <row r="10" spans="1:10" x14ac:dyDescent="0.2">
      <c r="A10" s="238" t="s">
        <v>175</v>
      </c>
      <c r="B10" s="238"/>
      <c r="C10" s="241"/>
      <c r="D10" s="241"/>
      <c r="E10" s="241"/>
      <c r="F10" s="241"/>
      <c r="G10" s="241"/>
    </row>
    <row r="11" spans="1:10" x14ac:dyDescent="0.2">
      <c r="A11" s="242"/>
      <c r="B11" s="242"/>
      <c r="C11" s="245"/>
      <c r="D11" s="245"/>
      <c r="E11" s="245"/>
      <c r="F11" s="245"/>
      <c r="G11" s="245"/>
    </row>
    <row r="12" spans="1:10" x14ac:dyDescent="0.2">
      <c r="A12" s="242"/>
      <c r="B12" s="242"/>
      <c r="C12" s="245"/>
      <c r="D12" s="245"/>
      <c r="E12" s="245"/>
      <c r="F12" s="245"/>
      <c r="G12" s="245"/>
    </row>
    <row r="13" spans="1:10" x14ac:dyDescent="0.2">
      <c r="A13" s="242"/>
      <c r="B13" s="242"/>
      <c r="C13" s="245"/>
      <c r="D13" s="245"/>
      <c r="E13" s="245"/>
      <c r="F13" s="245"/>
      <c r="G13" s="245"/>
    </row>
    <row r="14" spans="1:10" x14ac:dyDescent="0.2">
      <c r="A14" s="242"/>
      <c r="B14" s="242"/>
      <c r="C14" s="245"/>
      <c r="D14" s="245"/>
      <c r="E14" s="245"/>
      <c r="F14" s="245"/>
      <c r="G14" s="245"/>
    </row>
    <row r="15" spans="1:10" ht="13.5" thickBot="1" x14ac:dyDescent="0.25">
      <c r="A15" s="246"/>
      <c r="B15" s="246"/>
      <c r="C15" s="248"/>
      <c r="D15" s="248"/>
      <c r="E15" s="248"/>
      <c r="F15" s="248"/>
      <c r="G15" s="248"/>
    </row>
    <row r="16" spans="1:10" ht="13.5" thickBot="1" x14ac:dyDescent="0.25">
      <c r="A16" s="237"/>
      <c r="B16" s="237"/>
      <c r="G16" s="229"/>
    </row>
    <row r="17" spans="1:7" x14ac:dyDescent="0.2">
      <c r="A17" s="238" t="s">
        <v>176</v>
      </c>
      <c r="B17" s="238"/>
      <c r="C17" s="241"/>
      <c r="D17" s="241"/>
      <c r="E17" s="241"/>
      <c r="F17" s="241"/>
      <c r="G17" s="241"/>
    </row>
    <row r="18" spans="1:7" x14ac:dyDescent="0.2">
      <c r="A18" s="242"/>
      <c r="B18" s="242"/>
      <c r="C18" s="245"/>
      <c r="D18" s="245"/>
      <c r="E18" s="245"/>
      <c r="F18" s="245"/>
      <c r="G18" s="245"/>
    </row>
    <row r="19" spans="1:7" x14ac:dyDescent="0.2">
      <c r="A19" s="242"/>
      <c r="B19" s="242"/>
      <c r="C19" s="245"/>
      <c r="D19" s="245"/>
      <c r="E19" s="245"/>
      <c r="F19" s="245"/>
      <c r="G19" s="245"/>
    </row>
    <row r="20" spans="1:7" x14ac:dyDescent="0.2">
      <c r="A20" s="242"/>
      <c r="B20" s="242"/>
      <c r="C20" s="245"/>
      <c r="D20" s="245"/>
      <c r="E20" s="245"/>
      <c r="F20" s="245"/>
      <c r="G20" s="245"/>
    </row>
    <row r="21" spans="1:7" x14ac:dyDescent="0.2">
      <c r="A21" s="242"/>
      <c r="B21" s="242"/>
      <c r="C21" s="245"/>
      <c r="D21" s="245"/>
      <c r="E21" s="245"/>
      <c r="F21" s="245"/>
      <c r="G21" s="245"/>
    </row>
    <row r="22" spans="1:7" ht="13.5" thickBot="1" x14ac:dyDescent="0.25">
      <c r="A22" s="246"/>
      <c r="B22" s="246"/>
      <c r="C22" s="248"/>
      <c r="D22" s="248"/>
      <c r="E22" s="248"/>
      <c r="F22" s="248"/>
      <c r="G22" s="248"/>
    </row>
    <row r="24" spans="1:7" ht="13.5" thickBot="1" x14ac:dyDescent="0.25"/>
    <row r="25" spans="1:7" ht="13.5" thickBot="1" x14ac:dyDescent="0.25">
      <c r="A25" s="643" t="s">
        <v>52</v>
      </c>
      <c r="B25" s="644"/>
      <c r="C25" s="332" t="str">
        <f>+C7</f>
        <v>promedio 2015</v>
      </c>
      <c r="D25" s="332" t="str">
        <f>+D7</f>
        <v>promedio 2016</v>
      </c>
      <c r="E25" s="332" t="str">
        <f>+E7</f>
        <v>promedio 2017</v>
      </c>
      <c r="F25" s="332" t="str">
        <f>+F7</f>
        <v>promedio ene-sept 2018</v>
      </c>
    </row>
    <row r="26" spans="1:7" ht="13.5" thickBot="1" x14ac:dyDescent="0.25">
      <c r="A26" s="637" t="s">
        <v>94</v>
      </c>
      <c r="B26" s="638"/>
    </row>
    <row r="27" spans="1:7" x14ac:dyDescent="0.2">
      <c r="A27" s="333" t="s">
        <v>177</v>
      </c>
      <c r="B27" s="334"/>
      <c r="C27" s="335"/>
      <c r="D27" s="336"/>
      <c r="E27" s="335"/>
      <c r="F27" s="336"/>
    </row>
    <row r="28" spans="1:7" x14ac:dyDescent="0.2">
      <c r="A28" s="337" t="s">
        <v>257</v>
      </c>
      <c r="B28" s="338"/>
      <c r="C28" s="339"/>
      <c r="D28" s="340"/>
      <c r="E28" s="339"/>
      <c r="F28" s="340"/>
    </row>
    <row r="29" spans="1:7" x14ac:dyDescent="0.2">
      <c r="A29" s="337" t="s">
        <v>257</v>
      </c>
      <c r="B29" s="338"/>
      <c r="C29" s="339"/>
      <c r="D29" s="340"/>
      <c r="E29" s="339"/>
      <c r="F29" s="340"/>
    </row>
    <row r="30" spans="1:7" ht="13.5" thickBot="1" x14ac:dyDescent="0.25">
      <c r="A30" s="341" t="s">
        <v>180</v>
      </c>
      <c r="B30" s="342"/>
      <c r="C30" s="343"/>
      <c r="D30" s="344"/>
      <c r="E30" s="343"/>
      <c r="F30" s="344"/>
    </row>
    <row r="31" spans="1:7" ht="13.5" thickBot="1" x14ac:dyDescent="0.25">
      <c r="A31" s="637" t="s">
        <v>181</v>
      </c>
      <c r="B31" s="638"/>
      <c r="C31" s="345"/>
      <c r="D31" s="345"/>
      <c r="E31" s="345"/>
      <c r="F31" s="345"/>
    </row>
    <row r="32" spans="1:7" x14ac:dyDescent="0.2">
      <c r="A32" s="333" t="s">
        <v>177</v>
      </c>
      <c r="B32" s="334"/>
      <c r="C32" s="335"/>
      <c r="D32" s="336"/>
      <c r="E32" s="335"/>
      <c r="F32" s="336"/>
    </row>
    <row r="33" spans="1:6" x14ac:dyDescent="0.2">
      <c r="A33" s="337" t="s">
        <v>257</v>
      </c>
      <c r="B33" s="338"/>
      <c r="C33" s="339"/>
      <c r="D33" s="340"/>
      <c r="E33" s="339"/>
      <c r="F33" s="340"/>
    </row>
    <row r="34" spans="1:6" x14ac:dyDescent="0.2">
      <c r="A34" s="337" t="s">
        <v>257</v>
      </c>
      <c r="B34" s="338"/>
      <c r="C34" s="339"/>
      <c r="D34" s="340"/>
      <c r="E34" s="339"/>
      <c r="F34" s="340"/>
    </row>
    <row r="35" spans="1:6" ht="13.5" thickBot="1" x14ac:dyDescent="0.25">
      <c r="A35" s="341" t="s">
        <v>180</v>
      </c>
      <c r="B35" s="342"/>
      <c r="C35" s="343"/>
      <c r="D35" s="344"/>
      <c r="E35" s="343"/>
      <c r="F35" s="344"/>
    </row>
    <row r="36" spans="1:6" ht="13.5" thickBot="1" x14ac:dyDescent="0.25">
      <c r="A36" s="637" t="s">
        <v>182</v>
      </c>
      <c r="B36" s="638"/>
      <c r="C36" s="345"/>
      <c r="D36" s="345"/>
      <c r="E36" s="345"/>
      <c r="F36" s="345"/>
    </row>
    <row r="37" spans="1:6" x14ac:dyDescent="0.2">
      <c r="A37" s="333" t="s">
        <v>177</v>
      </c>
      <c r="B37" s="334"/>
      <c r="C37" s="335"/>
      <c r="D37" s="336"/>
      <c r="E37" s="335"/>
      <c r="F37" s="336"/>
    </row>
    <row r="38" spans="1:6" x14ac:dyDescent="0.2">
      <c r="A38" s="337" t="s">
        <v>178</v>
      </c>
      <c r="B38" s="338"/>
      <c r="C38" s="339"/>
      <c r="D38" s="340"/>
      <c r="E38" s="339"/>
      <c r="F38" s="340"/>
    </row>
    <row r="39" spans="1:6" x14ac:dyDescent="0.2">
      <c r="A39" s="337" t="s">
        <v>179</v>
      </c>
      <c r="B39" s="338"/>
      <c r="C39" s="339"/>
      <c r="D39" s="340"/>
      <c r="E39" s="339"/>
      <c r="F39" s="340"/>
    </row>
    <row r="40" spans="1:6" ht="13.5" thickBot="1" x14ac:dyDescent="0.25">
      <c r="A40" s="341" t="s">
        <v>180</v>
      </c>
      <c r="B40" s="342"/>
      <c r="C40" s="343"/>
      <c r="D40" s="344"/>
      <c r="E40" s="343"/>
      <c r="F40" s="344"/>
    </row>
    <row r="41" spans="1:6" ht="13.5" thickBot="1" x14ac:dyDescent="0.25">
      <c r="A41" s="637" t="s">
        <v>182</v>
      </c>
      <c r="B41" s="638"/>
      <c r="C41" s="345"/>
      <c r="D41" s="345"/>
      <c r="E41" s="345"/>
      <c r="F41" s="345"/>
    </row>
    <row r="42" spans="1:6" x14ac:dyDescent="0.2">
      <c r="A42" s="333" t="s">
        <v>177</v>
      </c>
      <c r="B42" s="334"/>
      <c r="C42" s="335"/>
      <c r="D42" s="336"/>
      <c r="E42" s="335"/>
      <c r="F42" s="336"/>
    </row>
    <row r="43" spans="1:6" x14ac:dyDescent="0.2">
      <c r="A43" s="337" t="s">
        <v>257</v>
      </c>
      <c r="B43" s="338"/>
      <c r="C43" s="339"/>
      <c r="D43" s="340"/>
      <c r="E43" s="339"/>
      <c r="F43" s="340"/>
    </row>
    <row r="44" spans="1:6" x14ac:dyDescent="0.2">
      <c r="A44" s="337" t="s">
        <v>257</v>
      </c>
      <c r="B44" s="338"/>
      <c r="C44" s="339"/>
      <c r="D44" s="340"/>
      <c r="E44" s="339"/>
      <c r="F44" s="340"/>
    </row>
    <row r="45" spans="1:6" ht="13.5" thickBot="1" x14ac:dyDescent="0.25">
      <c r="A45" s="341" t="s">
        <v>180</v>
      </c>
      <c r="B45" s="342"/>
      <c r="C45" s="343"/>
      <c r="D45" s="344"/>
      <c r="E45" s="343"/>
      <c r="F45" s="344"/>
    </row>
  </sheetData>
  <mergeCells count="7">
    <mergeCell ref="A36:B36"/>
    <mergeCell ref="A41:B41"/>
    <mergeCell ref="B7:B8"/>
    <mergeCell ref="G7:G8"/>
    <mergeCell ref="A25:B25"/>
    <mergeCell ref="A26:B26"/>
    <mergeCell ref="A31:B31"/>
  </mergeCells>
  <phoneticPr fontId="17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81" orientation="landscape" r:id="rId1"/>
  <headerFooter alignWithMargins="0">
    <oddHeader>&amp;R2018 - Año del Centanario de la Reforma Universitaria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77"/>
  <sheetViews>
    <sheetView showGridLines="0" zoomScale="75" workbookViewId="0">
      <selection activeCell="A62" sqref="A62"/>
    </sheetView>
  </sheetViews>
  <sheetFormatPr baseColWidth="10" defaultRowHeight="12.75" x14ac:dyDescent="0.2"/>
  <cols>
    <col min="1" max="1" width="24.140625" style="51" customWidth="1"/>
    <col min="2" max="2" width="34.5703125" style="51" customWidth="1"/>
    <col min="3" max="3" width="24" style="51" customWidth="1"/>
    <col min="4" max="4" width="19" style="51" customWidth="1"/>
    <col min="5" max="5" width="19.28515625" style="51" customWidth="1"/>
    <col min="6" max="6" width="14.140625" style="51" customWidth="1"/>
    <col min="7" max="9" width="2.85546875" style="51" customWidth="1"/>
    <col min="10" max="16384" width="11.42578125" style="51"/>
  </cols>
  <sheetData>
    <row r="1" spans="1:8" x14ac:dyDescent="0.2">
      <c r="A1" s="598" t="s">
        <v>249</v>
      </c>
      <c r="B1" s="598"/>
      <c r="C1" s="598"/>
      <c r="D1" s="598"/>
      <c r="E1" s="598"/>
      <c r="F1" s="226"/>
      <c r="G1" s="226"/>
      <c r="H1" s="226"/>
    </row>
    <row r="2" spans="1:8" x14ac:dyDescent="0.2">
      <c r="A2" s="606" t="s">
        <v>74</v>
      </c>
      <c r="B2" s="606"/>
      <c r="C2" s="606"/>
      <c r="D2" s="606"/>
      <c r="E2" s="606"/>
      <c r="F2" s="153"/>
    </row>
    <row r="3" spans="1:8" x14ac:dyDescent="0.2">
      <c r="A3" s="596" t="s">
        <v>202</v>
      </c>
      <c r="B3" s="596"/>
      <c r="C3" s="596"/>
      <c r="D3" s="596"/>
      <c r="E3" s="596"/>
      <c r="F3" s="362"/>
      <c r="G3" s="54"/>
    </row>
    <row r="4" spans="1:8" x14ac:dyDescent="0.2">
      <c r="A4" s="606" t="s">
        <v>75</v>
      </c>
      <c r="B4" s="606"/>
      <c r="C4" s="606"/>
      <c r="D4" s="606"/>
      <c r="E4" s="606"/>
      <c r="F4" s="153"/>
    </row>
    <row r="5" spans="1:8" ht="13.5" thickBot="1" x14ac:dyDescent="0.25">
      <c r="A5" s="645" t="s">
        <v>76</v>
      </c>
      <c r="B5" s="645"/>
      <c r="C5" s="645"/>
      <c r="D5" s="645"/>
      <c r="E5" s="645"/>
      <c r="F5" s="153"/>
    </row>
    <row r="6" spans="1:8" ht="12.75" customHeight="1" x14ac:dyDescent="0.2">
      <c r="A6" s="161" t="s">
        <v>8</v>
      </c>
      <c r="B6" s="161" t="s">
        <v>77</v>
      </c>
      <c r="C6" s="161" t="s">
        <v>78</v>
      </c>
      <c r="D6" s="161" t="s">
        <v>16</v>
      </c>
      <c r="E6" s="161" t="s">
        <v>91</v>
      </c>
      <c r="F6"/>
    </row>
    <row r="7" spans="1:8" ht="13.5" thickBot="1" x14ac:dyDescent="0.25">
      <c r="A7" s="172" t="s">
        <v>9</v>
      </c>
      <c r="B7" s="172" t="s">
        <v>79</v>
      </c>
      <c r="C7" s="172" t="s">
        <v>80</v>
      </c>
      <c r="D7" s="172" t="s">
        <v>81</v>
      </c>
      <c r="E7" s="172" t="s">
        <v>81</v>
      </c>
      <c r="F7"/>
    </row>
    <row r="8" spans="1:8" x14ac:dyDescent="0.2">
      <c r="A8" s="173">
        <f>+'3.vol.'!C7</f>
        <v>42005</v>
      </c>
      <c r="B8" s="174"/>
      <c r="C8" s="175"/>
      <c r="D8" s="176"/>
      <c r="E8" s="175"/>
      <c r="F8"/>
    </row>
    <row r="9" spans="1:8" x14ac:dyDescent="0.2">
      <c r="A9" s="177">
        <f>+'3.vol.'!C8</f>
        <v>42036</v>
      </c>
      <c r="B9" s="178"/>
      <c r="C9" s="157"/>
      <c r="D9" s="158"/>
      <c r="E9" s="157"/>
      <c r="F9"/>
    </row>
    <row r="10" spans="1:8" x14ac:dyDescent="0.2">
      <c r="A10" s="177">
        <f>+'3.vol.'!C9</f>
        <v>42064</v>
      </c>
      <c r="B10" s="178"/>
      <c r="C10" s="157"/>
      <c r="D10" s="158"/>
      <c r="E10" s="157"/>
      <c r="F10"/>
    </row>
    <row r="11" spans="1:8" x14ac:dyDescent="0.2">
      <c r="A11" s="177">
        <f>+'3.vol.'!C10</f>
        <v>42095</v>
      </c>
      <c r="B11" s="178"/>
      <c r="C11" s="157"/>
      <c r="D11" s="158"/>
      <c r="E11" s="157"/>
      <c r="F11"/>
    </row>
    <row r="12" spans="1:8" x14ac:dyDescent="0.2">
      <c r="A12" s="177">
        <f>+'3.vol.'!C11</f>
        <v>42125</v>
      </c>
      <c r="B12" s="157"/>
      <c r="C12" s="157"/>
      <c r="D12" s="158"/>
      <c r="E12" s="157"/>
      <c r="F12"/>
    </row>
    <row r="13" spans="1:8" x14ac:dyDescent="0.2">
      <c r="A13" s="177">
        <f>+'3.vol.'!C12</f>
        <v>42156</v>
      </c>
      <c r="B13" s="178"/>
      <c r="C13" s="157"/>
      <c r="D13" s="158"/>
      <c r="E13" s="157"/>
      <c r="F13"/>
    </row>
    <row r="14" spans="1:8" x14ac:dyDescent="0.2">
      <c r="A14" s="177">
        <f>+'3.vol.'!C13</f>
        <v>42186</v>
      </c>
      <c r="B14" s="157"/>
      <c r="C14" s="157"/>
      <c r="D14" s="158"/>
      <c r="E14" s="157"/>
      <c r="F14"/>
    </row>
    <row r="15" spans="1:8" x14ac:dyDescent="0.2">
      <c r="A15" s="177">
        <f>+'3.vol.'!C14</f>
        <v>42217</v>
      </c>
      <c r="B15" s="157"/>
      <c r="C15" s="157"/>
      <c r="D15" s="158"/>
      <c r="E15" s="157"/>
      <c r="F15"/>
    </row>
    <row r="16" spans="1:8" x14ac:dyDescent="0.2">
      <c r="A16" s="177">
        <f>+'3.vol.'!C15</f>
        <v>42248</v>
      </c>
      <c r="B16" s="157"/>
      <c r="C16" s="157"/>
      <c r="D16" s="158"/>
      <c r="E16" s="157"/>
      <c r="F16"/>
    </row>
    <row r="17" spans="1:6" x14ac:dyDescent="0.2">
      <c r="A17" s="177">
        <f>+'3.vol.'!C16</f>
        <v>42278</v>
      </c>
      <c r="B17" s="157"/>
      <c r="C17" s="157"/>
      <c r="D17" s="158"/>
      <c r="E17" s="157"/>
      <c r="F17"/>
    </row>
    <row r="18" spans="1:6" x14ac:dyDescent="0.2">
      <c r="A18" s="177">
        <f>+'3.vol.'!C17</f>
        <v>42309</v>
      </c>
      <c r="B18" s="157"/>
      <c r="C18" s="157"/>
      <c r="D18" s="158"/>
      <c r="E18" s="157"/>
      <c r="F18"/>
    </row>
    <row r="19" spans="1:6" ht="13.5" thickBot="1" x14ac:dyDescent="0.25">
      <c r="A19" s="179">
        <f>+'3.vol.'!C18</f>
        <v>42339</v>
      </c>
      <c r="B19" s="180"/>
      <c r="C19" s="180"/>
      <c r="D19" s="181"/>
      <c r="E19" s="180"/>
      <c r="F19"/>
    </row>
    <row r="20" spans="1:6" x14ac:dyDescent="0.2">
      <c r="A20" s="173">
        <f>+'3.vol.'!C19</f>
        <v>42370</v>
      </c>
      <c r="B20" s="175"/>
      <c r="C20" s="175"/>
      <c r="D20" s="158"/>
      <c r="E20" s="175"/>
      <c r="F20"/>
    </row>
    <row r="21" spans="1:6" x14ac:dyDescent="0.2">
      <c r="A21" s="177">
        <f>+'3.vol.'!C20</f>
        <v>42401</v>
      </c>
      <c r="B21" s="157"/>
      <c r="C21" s="157"/>
      <c r="D21" s="182"/>
      <c r="E21" s="157"/>
      <c r="F21"/>
    </row>
    <row r="22" spans="1:6" x14ac:dyDescent="0.2">
      <c r="A22" s="177">
        <f>+'3.vol.'!C21</f>
        <v>42430</v>
      </c>
      <c r="B22" s="157"/>
      <c r="C22" s="157"/>
      <c r="D22" s="158"/>
      <c r="E22" s="157"/>
      <c r="F22"/>
    </row>
    <row r="23" spans="1:6" x14ac:dyDescent="0.2">
      <c r="A23" s="177">
        <f>+'3.vol.'!C22</f>
        <v>42461</v>
      </c>
      <c r="B23" s="157"/>
      <c r="C23" s="157"/>
      <c r="D23" s="158"/>
      <c r="E23" s="157"/>
      <c r="F23"/>
    </row>
    <row r="24" spans="1:6" x14ac:dyDescent="0.2">
      <c r="A24" s="177">
        <f>+'3.vol.'!C23</f>
        <v>42491</v>
      </c>
      <c r="B24" s="157"/>
      <c r="C24" s="157"/>
      <c r="D24" s="158"/>
      <c r="E24" s="157"/>
      <c r="F24"/>
    </row>
    <row r="25" spans="1:6" x14ac:dyDescent="0.2">
      <c r="A25" s="177">
        <f>+'3.vol.'!C24</f>
        <v>42522</v>
      </c>
      <c r="B25" s="157"/>
      <c r="C25" s="157"/>
      <c r="D25" s="158"/>
      <c r="E25" s="157"/>
      <c r="F25"/>
    </row>
    <row r="26" spans="1:6" x14ac:dyDescent="0.2">
      <c r="A26" s="177">
        <f>+'3.vol.'!C25</f>
        <v>42552</v>
      </c>
      <c r="B26" s="157"/>
      <c r="C26" s="157"/>
      <c r="D26" s="158"/>
      <c r="E26" s="157"/>
      <c r="F26"/>
    </row>
    <row r="27" spans="1:6" x14ac:dyDescent="0.2">
      <c r="A27" s="177">
        <f>+'3.vol.'!C26</f>
        <v>42583</v>
      </c>
      <c r="B27" s="157"/>
      <c r="C27" s="157"/>
      <c r="D27" s="158"/>
      <c r="E27" s="157"/>
      <c r="F27"/>
    </row>
    <row r="28" spans="1:6" x14ac:dyDescent="0.2">
      <c r="A28" s="177">
        <f>+'3.vol.'!C27</f>
        <v>42614</v>
      </c>
      <c r="B28" s="157"/>
      <c r="C28" s="157"/>
      <c r="D28" s="158"/>
      <c r="E28" s="157"/>
      <c r="F28"/>
    </row>
    <row r="29" spans="1:6" x14ac:dyDescent="0.2">
      <c r="A29" s="177">
        <f>+'3.vol.'!C28</f>
        <v>42644</v>
      </c>
      <c r="B29" s="157"/>
      <c r="C29" s="157"/>
      <c r="D29" s="158"/>
      <c r="E29" s="157"/>
      <c r="F29"/>
    </row>
    <row r="30" spans="1:6" x14ac:dyDescent="0.2">
      <c r="A30" s="177">
        <f>+'3.vol.'!C29</f>
        <v>42675</v>
      </c>
      <c r="B30" s="157"/>
      <c r="C30" s="157"/>
      <c r="D30" s="158"/>
      <c r="E30" s="157"/>
      <c r="F30"/>
    </row>
    <row r="31" spans="1:6" ht="13.5" thickBot="1" x14ac:dyDescent="0.25">
      <c r="A31" s="179">
        <f>+'3.vol.'!C30</f>
        <v>42705</v>
      </c>
      <c r="B31" s="180"/>
      <c r="C31" s="180"/>
      <c r="D31" s="183"/>
      <c r="E31" s="180"/>
      <c r="F31"/>
    </row>
    <row r="32" spans="1:6" x14ac:dyDescent="0.2">
      <c r="A32" s="173">
        <f>+'3.vol.'!C31</f>
        <v>42736</v>
      </c>
      <c r="B32" s="175"/>
      <c r="C32" s="184"/>
      <c r="D32" s="174"/>
      <c r="E32" s="175"/>
      <c r="F32"/>
    </row>
    <row r="33" spans="1:6" x14ac:dyDescent="0.2">
      <c r="A33" s="177">
        <f>+'3.vol.'!C32</f>
        <v>42767</v>
      </c>
      <c r="B33" s="157"/>
      <c r="C33" s="140"/>
      <c r="D33" s="178"/>
      <c r="E33" s="157"/>
      <c r="F33"/>
    </row>
    <row r="34" spans="1:6" x14ac:dyDescent="0.2">
      <c r="A34" s="177">
        <f>+'3.vol.'!C33</f>
        <v>42795</v>
      </c>
      <c r="B34" s="157"/>
      <c r="C34" s="140"/>
      <c r="D34" s="178"/>
      <c r="E34" s="157"/>
      <c r="F34"/>
    </row>
    <row r="35" spans="1:6" x14ac:dyDescent="0.2">
      <c r="A35" s="177">
        <f>+'3.vol.'!C34</f>
        <v>42826</v>
      </c>
      <c r="B35" s="157"/>
      <c r="C35" s="140"/>
      <c r="D35" s="178"/>
      <c r="E35" s="157"/>
      <c r="F35"/>
    </row>
    <row r="36" spans="1:6" x14ac:dyDescent="0.2">
      <c r="A36" s="177">
        <f>+'3.vol.'!C35</f>
        <v>42856</v>
      </c>
      <c r="B36" s="157"/>
      <c r="C36" s="140"/>
      <c r="D36" s="178"/>
      <c r="E36" s="157"/>
      <c r="F36"/>
    </row>
    <row r="37" spans="1:6" x14ac:dyDescent="0.2">
      <c r="A37" s="177">
        <f>+'3.vol.'!C36</f>
        <v>42887</v>
      </c>
      <c r="B37" s="157"/>
      <c r="C37" s="140"/>
      <c r="D37" s="178"/>
      <c r="E37" s="157"/>
      <c r="F37"/>
    </row>
    <row r="38" spans="1:6" x14ac:dyDescent="0.2">
      <c r="A38" s="177">
        <f>+'3.vol.'!C37</f>
        <v>42917</v>
      </c>
      <c r="B38" s="157"/>
      <c r="C38" s="140"/>
      <c r="D38" s="178"/>
      <c r="E38" s="157"/>
      <c r="F38"/>
    </row>
    <row r="39" spans="1:6" x14ac:dyDescent="0.2">
      <c r="A39" s="177">
        <f>+'3.vol.'!C38</f>
        <v>42948</v>
      </c>
      <c r="B39" s="157"/>
      <c r="C39" s="140"/>
      <c r="D39" s="178"/>
      <c r="E39" s="157"/>
      <c r="F39"/>
    </row>
    <row r="40" spans="1:6" x14ac:dyDescent="0.2">
      <c r="A40" s="177">
        <f>+'3.vol.'!C39</f>
        <v>42979</v>
      </c>
      <c r="B40" s="157"/>
      <c r="C40" s="140"/>
      <c r="D40" s="178"/>
      <c r="E40" s="157"/>
      <c r="F40"/>
    </row>
    <row r="41" spans="1:6" x14ac:dyDescent="0.2">
      <c r="A41" s="177">
        <f>+'3.vol.'!C40</f>
        <v>43009</v>
      </c>
      <c r="B41" s="157"/>
      <c r="C41" s="140"/>
      <c r="D41" s="178"/>
      <c r="E41" s="157"/>
      <c r="F41"/>
    </row>
    <row r="42" spans="1:6" x14ac:dyDescent="0.2">
      <c r="A42" s="177">
        <f>+'3.vol.'!C41</f>
        <v>43040</v>
      </c>
      <c r="B42" s="157"/>
      <c r="C42" s="140"/>
      <c r="D42" s="178"/>
      <c r="E42" s="157"/>
      <c r="F42"/>
    </row>
    <row r="43" spans="1:6" ht="13.5" thickBot="1" x14ac:dyDescent="0.25">
      <c r="A43" s="179">
        <f>+'3.vol.'!C42</f>
        <v>43070</v>
      </c>
      <c r="B43" s="180"/>
      <c r="C43" s="185"/>
      <c r="D43" s="186"/>
      <c r="E43" s="180"/>
      <c r="F43"/>
    </row>
    <row r="44" spans="1:6" x14ac:dyDescent="0.2">
      <c r="A44" s="173">
        <f>+'3.vol.'!C43</f>
        <v>43101</v>
      </c>
      <c r="B44" s="175"/>
      <c r="C44" s="184"/>
      <c r="D44" s="174"/>
      <c r="E44" s="175"/>
      <c r="F44"/>
    </row>
    <row r="45" spans="1:6" x14ac:dyDescent="0.2">
      <c r="A45" s="177">
        <f>+'3.vol.'!C44</f>
        <v>43132</v>
      </c>
      <c r="B45" s="157"/>
      <c r="C45" s="140"/>
      <c r="D45" s="178"/>
      <c r="E45" s="157"/>
      <c r="F45"/>
    </row>
    <row r="46" spans="1:6" x14ac:dyDescent="0.2">
      <c r="A46" s="177">
        <f>+'3.vol.'!C45</f>
        <v>43160</v>
      </c>
      <c r="B46" s="157"/>
      <c r="C46" s="140"/>
      <c r="D46" s="178"/>
      <c r="E46" s="157"/>
      <c r="F46"/>
    </row>
    <row r="47" spans="1:6" x14ac:dyDescent="0.2">
      <c r="A47" s="177">
        <f>+'3.vol.'!C46</f>
        <v>43191</v>
      </c>
      <c r="B47" s="157"/>
      <c r="C47" s="140"/>
      <c r="D47" s="178"/>
      <c r="E47" s="157"/>
      <c r="F47"/>
    </row>
    <row r="48" spans="1:6" x14ac:dyDescent="0.2">
      <c r="A48" s="177">
        <f>+'3.vol.'!C47</f>
        <v>43221</v>
      </c>
      <c r="B48" s="157"/>
      <c r="C48" s="140"/>
      <c r="D48" s="178"/>
      <c r="E48" s="157"/>
      <c r="F48"/>
    </row>
    <row r="49" spans="1:6" x14ac:dyDescent="0.2">
      <c r="A49" s="177">
        <f>+'3.vol.'!C48</f>
        <v>43252</v>
      </c>
      <c r="B49" s="157"/>
      <c r="C49" s="140"/>
      <c r="D49" s="178"/>
      <c r="E49" s="157"/>
      <c r="F49"/>
    </row>
    <row r="50" spans="1:6" x14ac:dyDescent="0.2">
      <c r="A50" s="177">
        <f>+'3.vol.'!C49</f>
        <v>43282</v>
      </c>
      <c r="B50" s="157"/>
      <c r="C50" s="140"/>
      <c r="D50" s="178"/>
      <c r="E50" s="157"/>
      <c r="F50"/>
    </row>
    <row r="51" spans="1:6" x14ac:dyDescent="0.2">
      <c r="A51" s="177">
        <f>+'3.vol.'!C50</f>
        <v>43313</v>
      </c>
      <c r="B51" s="157"/>
      <c r="C51" s="140"/>
      <c r="D51" s="178"/>
      <c r="E51" s="157"/>
      <c r="F51"/>
    </row>
    <row r="52" spans="1:6" ht="13.5" thickBot="1" x14ac:dyDescent="0.25">
      <c r="A52" s="179">
        <f>+'3.vol.'!C51</f>
        <v>43344</v>
      </c>
      <c r="B52" s="180"/>
      <c r="C52" s="185"/>
      <c r="D52" s="186"/>
      <c r="E52" s="180"/>
      <c r="F52"/>
    </row>
    <row r="53" spans="1:6" ht="13.5" thickBot="1" x14ac:dyDescent="0.25">
      <c r="A53" s="193"/>
      <c r="B53" s="188"/>
      <c r="C53" s="188"/>
      <c r="D53" s="189"/>
      <c r="E53" s="188"/>
      <c r="F53"/>
    </row>
    <row r="54" spans="1:6" x14ac:dyDescent="0.2">
      <c r="A54" s="190">
        <v>2012</v>
      </c>
      <c r="B54" s="459"/>
      <c r="C54" s="175"/>
      <c r="D54" s="462"/>
      <c r="E54" s="175"/>
      <c r="F54"/>
    </row>
    <row r="55" spans="1:6" x14ac:dyDescent="0.2">
      <c r="A55" s="191">
        <v>2013</v>
      </c>
      <c r="B55" s="460"/>
      <c r="C55" s="157"/>
      <c r="D55" s="463"/>
      <c r="E55" s="157"/>
      <c r="F55"/>
    </row>
    <row r="56" spans="1:6" x14ac:dyDescent="0.2">
      <c r="A56" s="191">
        <v>2014</v>
      </c>
      <c r="B56" s="460"/>
      <c r="C56" s="157"/>
      <c r="D56" s="463"/>
      <c r="E56" s="157"/>
      <c r="F56"/>
    </row>
    <row r="57" spans="1:6" x14ac:dyDescent="0.2">
      <c r="A57" s="191">
        <v>2015</v>
      </c>
      <c r="B57" s="460"/>
      <c r="C57" s="157"/>
      <c r="D57" s="460"/>
      <c r="E57" s="157"/>
      <c r="F57"/>
    </row>
    <row r="58" spans="1:6" x14ac:dyDescent="0.2">
      <c r="A58" s="191">
        <v>2016</v>
      </c>
      <c r="B58" s="460"/>
      <c r="C58" s="157"/>
      <c r="D58" s="460"/>
      <c r="E58" s="157"/>
      <c r="F58"/>
    </row>
    <row r="59" spans="1:6" ht="13.5" thickBot="1" x14ac:dyDescent="0.25">
      <c r="A59" s="192">
        <v>2017</v>
      </c>
      <c r="B59" s="461"/>
      <c r="C59" s="180"/>
      <c r="D59" s="461"/>
      <c r="E59" s="180"/>
      <c r="F59"/>
    </row>
    <row r="60" spans="1:6" ht="13.5" thickBot="1" x14ac:dyDescent="0.25">
      <c r="A60" s="589"/>
      <c r="B60" s="188"/>
      <c r="C60" s="188"/>
      <c r="D60" s="188"/>
      <c r="E60" s="188"/>
      <c r="F60"/>
    </row>
    <row r="61" spans="1:6" x14ac:dyDescent="0.2">
      <c r="A61" s="590" t="s">
        <v>207</v>
      </c>
      <c r="B61" s="175"/>
      <c r="C61" s="175"/>
      <c r="D61" s="175"/>
      <c r="E61" s="175"/>
      <c r="F61"/>
    </row>
    <row r="62" spans="1:6" ht="13.5" thickBot="1" x14ac:dyDescent="0.25">
      <c r="A62" s="458" t="s">
        <v>258</v>
      </c>
      <c r="B62" s="180"/>
      <c r="C62" s="180"/>
      <c r="D62" s="180"/>
      <c r="E62" s="180"/>
      <c r="F62"/>
    </row>
    <row r="63" spans="1:6" x14ac:dyDescent="0.2">
      <c r="B63" s="188"/>
      <c r="C63" s="188"/>
      <c r="D63" s="188"/>
      <c r="E63" s="188"/>
      <c r="F63" s="188"/>
    </row>
    <row r="64" spans="1:6" x14ac:dyDescent="0.2">
      <c r="A64" s="227"/>
      <c r="B64" s="188"/>
      <c r="C64" s="188"/>
      <c r="D64" s="188"/>
      <c r="E64" s="188"/>
      <c r="F64" s="188"/>
    </row>
    <row r="65" spans="1:6" hidden="1" x14ac:dyDescent="0.2">
      <c r="A65" s="83" t="s">
        <v>143</v>
      </c>
      <c r="B65" s="188"/>
      <c r="C65" s="188"/>
      <c r="D65" s="188"/>
      <c r="E65" s="188"/>
      <c r="F65" s="188"/>
    </row>
    <row r="66" spans="1:6" hidden="1" x14ac:dyDescent="0.2">
      <c r="A66" s="56"/>
      <c r="B66" s="188"/>
      <c r="C66" s="188"/>
      <c r="D66" s="188"/>
      <c r="E66" s="188"/>
      <c r="F66" s="188"/>
    </row>
    <row r="67" spans="1:6" hidden="1" x14ac:dyDescent="0.2">
      <c r="B67" s="84"/>
      <c r="C67" s="56"/>
    </row>
    <row r="68" spans="1:6" ht="13.5" hidden="1" thickBot="1" x14ac:dyDescent="0.25">
      <c r="B68" s="56"/>
      <c r="C68" s="56"/>
    </row>
    <row r="69" spans="1:6" ht="13.5" hidden="1" thickBot="1" x14ac:dyDescent="0.25">
      <c r="A69" s="88" t="s">
        <v>9</v>
      </c>
      <c r="C69" s="93" t="s">
        <v>135</v>
      </c>
      <c r="D69" s="95" t="s">
        <v>114</v>
      </c>
    </row>
    <row r="70" spans="1:6" hidden="1" x14ac:dyDescent="0.2">
      <c r="A70" s="96">
        <f>+A57</f>
        <v>2015</v>
      </c>
      <c r="C70" s="108">
        <f>+C57-SUM(C8:C19)</f>
        <v>0</v>
      </c>
      <c r="D70" s="111">
        <f>+D57-SUM(D8:D19)</f>
        <v>0</v>
      </c>
    </row>
    <row r="71" spans="1:6" hidden="1" x14ac:dyDescent="0.2">
      <c r="A71" s="98">
        <f>+A58</f>
        <v>2016</v>
      </c>
      <c r="C71" s="112">
        <f>+C58-SUM(C20:C31)</f>
        <v>0</v>
      </c>
      <c r="D71" s="115">
        <f>+D58-SUM(D20:D31)</f>
        <v>0</v>
      </c>
    </row>
    <row r="72" spans="1:6" ht="13.5" hidden="1" thickBot="1" x14ac:dyDescent="0.25">
      <c r="A72" s="99">
        <f>+A59</f>
        <v>2017</v>
      </c>
      <c r="C72" s="116">
        <f>+C59-SUM(C32:C43)</f>
        <v>0</v>
      </c>
      <c r="D72" s="119">
        <f>+D59-SUM(D32:D43)</f>
        <v>0</v>
      </c>
    </row>
    <row r="73" spans="1:6" hidden="1" x14ac:dyDescent="0.2">
      <c r="A73" s="96" t="str">
        <f>+A61</f>
        <v>ene-sept 17</v>
      </c>
      <c r="C73" s="125">
        <f>+C61-(SUM(C32:INDEX(C32:C43,'parámetros e instrucciones'!$E$3)))</f>
        <v>0</v>
      </c>
      <c r="D73" s="125">
        <f>+D61-(SUM(D32:INDEX(D32:D43,'parámetros e instrucciones'!$E$3)))</f>
        <v>0</v>
      </c>
    </row>
    <row r="74" spans="1:6" ht="13.5" hidden="1" thickBot="1" x14ac:dyDescent="0.25">
      <c r="A74" s="99" t="str">
        <f>+A62</f>
        <v>ene-sep 18</v>
      </c>
      <c r="C74" s="129">
        <f>+C62-(SUM(C44:INDEX(C44:C52,'parámetros e instrucciones'!$E$3)))</f>
        <v>0</v>
      </c>
      <c r="D74" s="129">
        <f>+D62-(SUM(D44:INDEX(D44:D52,'parámetros e instrucciones'!$E$3)))</f>
        <v>0</v>
      </c>
    </row>
    <row r="75" spans="1:6" hidden="1" x14ac:dyDescent="0.2"/>
    <row r="76" spans="1:6" hidden="1" x14ac:dyDescent="0.2"/>
    <row r="77" spans="1:6" hidden="1" x14ac:dyDescent="0.2"/>
  </sheetData>
  <sheetProtection formatCells="0" formatColumns="0" formatRows="0"/>
  <mergeCells count="5">
    <mergeCell ref="A1:E1"/>
    <mergeCell ref="A2:E2"/>
    <mergeCell ref="A3:E3"/>
    <mergeCell ref="A4:E4"/>
    <mergeCell ref="A5:E5"/>
  </mergeCells>
  <phoneticPr fontId="0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72" orientation="portrait" r:id="rId1"/>
  <headerFooter alignWithMargins="0">
    <oddHeader>&amp;R2018 - Año del Centanario de la Reforma Universitaria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M75"/>
  <sheetViews>
    <sheetView showGridLines="0" topLeftCell="A21" zoomScale="75" workbookViewId="0">
      <selection activeCell="A62" sqref="A62"/>
    </sheetView>
  </sheetViews>
  <sheetFormatPr baseColWidth="10" defaultRowHeight="12.75" x14ac:dyDescent="0.2"/>
  <cols>
    <col min="1" max="7" width="14.5703125" style="51" customWidth="1"/>
    <col min="8" max="11" width="13.85546875" style="51" customWidth="1"/>
    <col min="12" max="12" width="16" style="51" customWidth="1"/>
    <col min="13" max="13" width="18" style="51" customWidth="1"/>
    <col min="14" max="16384" width="11.42578125" style="51"/>
  </cols>
  <sheetData>
    <row r="1" spans="1:13" x14ac:dyDescent="0.2">
      <c r="A1" s="160" t="s">
        <v>84</v>
      </c>
      <c r="B1" s="152"/>
      <c r="C1" s="152"/>
      <c r="D1" s="152"/>
      <c r="E1" s="152"/>
      <c r="F1" s="152"/>
      <c r="G1" s="152"/>
      <c r="H1" s="210"/>
      <c r="I1" s="210"/>
      <c r="J1" s="211"/>
      <c r="K1" s="211"/>
      <c r="L1" s="211"/>
      <c r="M1" s="211"/>
    </row>
    <row r="2" spans="1:13" x14ac:dyDescent="0.2">
      <c r="A2" s="152" t="s">
        <v>13</v>
      </c>
      <c r="B2" s="152"/>
      <c r="C2" s="152"/>
      <c r="D2" s="152"/>
      <c r="E2" s="152"/>
      <c r="F2" s="152"/>
      <c r="G2" s="152"/>
      <c r="H2" s="211"/>
      <c r="I2" s="211"/>
      <c r="J2" s="211"/>
      <c r="K2" s="211"/>
      <c r="L2" s="211"/>
      <c r="M2" s="211"/>
    </row>
    <row r="3" spans="1:13" x14ac:dyDescent="0.2">
      <c r="A3" s="366" t="s">
        <v>202</v>
      </c>
      <c r="B3" s="468"/>
      <c r="C3" s="468"/>
      <c r="D3" s="468"/>
      <c r="E3" s="468"/>
      <c r="F3" s="468"/>
      <c r="G3" s="468"/>
      <c r="H3" s="469"/>
      <c r="I3" s="469"/>
      <c r="J3" s="469"/>
      <c r="K3" s="469"/>
      <c r="L3" s="469"/>
      <c r="M3" s="469"/>
    </row>
    <row r="4" spans="1:13" x14ac:dyDescent="0.2">
      <c r="A4" s="366" t="s">
        <v>222</v>
      </c>
      <c r="B4" s="361"/>
      <c r="C4" s="361"/>
      <c r="D4" s="361"/>
      <c r="E4" s="361"/>
      <c r="F4" s="361"/>
      <c r="G4" s="361"/>
      <c r="H4" s="469"/>
      <c r="I4" s="469"/>
      <c r="J4" s="469"/>
      <c r="K4" s="469"/>
      <c r="L4" s="469"/>
      <c r="M4" s="469"/>
    </row>
    <row r="5" spans="1:13" x14ac:dyDescent="0.2">
      <c r="A5" s="366" t="s">
        <v>218</v>
      </c>
      <c r="B5" s="366"/>
      <c r="C5" s="366"/>
      <c r="D5" s="366"/>
      <c r="E5" s="366"/>
      <c r="F5" s="366"/>
      <c r="G5" s="366"/>
      <c r="H5" s="469"/>
      <c r="I5" s="469"/>
      <c r="J5" s="469"/>
      <c r="K5" s="469"/>
      <c r="L5" s="469"/>
      <c r="M5" s="469"/>
    </row>
    <row r="6" spans="1:13" ht="13.5" thickBot="1" x14ac:dyDescent="0.25">
      <c r="H6" s="189"/>
      <c r="I6" s="211"/>
      <c r="J6" s="211"/>
      <c r="K6" s="211"/>
      <c r="L6" s="211"/>
      <c r="M6" s="211"/>
    </row>
    <row r="7" spans="1:13" x14ac:dyDescent="0.2">
      <c r="A7" s="161" t="s">
        <v>8</v>
      </c>
      <c r="B7" s="646" t="s">
        <v>219</v>
      </c>
      <c r="C7" s="647"/>
      <c r="D7" s="646" t="s">
        <v>220</v>
      </c>
      <c r="E7" s="647"/>
      <c r="F7" s="646" t="s">
        <v>221</v>
      </c>
      <c r="G7" s="647"/>
      <c r="H7" s="212" t="s">
        <v>14</v>
      </c>
      <c r="I7" s="213"/>
      <c r="J7" s="212" t="s">
        <v>14</v>
      </c>
      <c r="K7" s="213"/>
      <c r="L7" s="212" t="s">
        <v>14</v>
      </c>
      <c r="M7" s="213"/>
    </row>
    <row r="8" spans="1:13" ht="13.5" thickBot="1" x14ac:dyDescent="0.25">
      <c r="A8" s="214" t="s">
        <v>9</v>
      </c>
      <c r="B8" s="215" t="s">
        <v>212</v>
      </c>
      <c r="C8" s="216" t="s">
        <v>15</v>
      </c>
      <c r="D8" s="215" t="s">
        <v>212</v>
      </c>
      <c r="E8" s="466"/>
      <c r="F8" s="215" t="s">
        <v>212</v>
      </c>
      <c r="G8" s="466"/>
      <c r="H8" s="215" t="s">
        <v>212</v>
      </c>
      <c r="I8" s="217" t="s">
        <v>15</v>
      </c>
      <c r="J8" s="215" t="s">
        <v>212</v>
      </c>
      <c r="K8" s="217" t="s">
        <v>15</v>
      </c>
      <c r="L8" s="215" t="s">
        <v>212</v>
      </c>
      <c r="M8" s="217" t="s">
        <v>15</v>
      </c>
    </row>
    <row r="9" spans="1:13" x14ac:dyDescent="0.2">
      <c r="A9" s="173">
        <f>+'10- impo '!A8</f>
        <v>42005</v>
      </c>
      <c r="B9" s="173"/>
      <c r="C9" s="173"/>
      <c r="D9" s="173"/>
      <c r="E9" s="173"/>
      <c r="F9" s="173"/>
      <c r="G9" s="173"/>
      <c r="H9" s="174"/>
      <c r="I9" s="175"/>
      <c r="J9" s="174"/>
      <c r="K9" s="175"/>
      <c r="L9" s="174"/>
      <c r="M9" s="175"/>
    </row>
    <row r="10" spans="1:13" x14ac:dyDescent="0.2">
      <c r="A10" s="177">
        <f>+'10- impo '!A9</f>
        <v>42036</v>
      </c>
      <c r="B10" s="177"/>
      <c r="C10" s="177"/>
      <c r="D10" s="177"/>
      <c r="E10" s="177"/>
      <c r="F10" s="177"/>
      <c r="G10" s="177"/>
      <c r="H10" s="178"/>
      <c r="I10" s="157"/>
      <c r="J10" s="178"/>
      <c r="K10" s="157"/>
      <c r="L10" s="178"/>
      <c r="M10" s="157"/>
    </row>
    <row r="11" spans="1:13" x14ac:dyDescent="0.2">
      <c r="A11" s="177">
        <f>+'10- impo '!A10</f>
        <v>42064</v>
      </c>
      <c r="B11" s="177"/>
      <c r="C11" s="177"/>
      <c r="D11" s="177"/>
      <c r="E11" s="177"/>
      <c r="F11" s="177"/>
      <c r="G11" s="177"/>
      <c r="H11" s="178"/>
      <c r="I11" s="157"/>
      <c r="J11" s="178"/>
      <c r="K11" s="157"/>
      <c r="L11" s="178"/>
      <c r="M11" s="157"/>
    </row>
    <row r="12" spans="1:13" x14ac:dyDescent="0.2">
      <c r="A12" s="177">
        <f>+'10- impo '!A11</f>
        <v>42095</v>
      </c>
      <c r="B12" s="177"/>
      <c r="C12" s="177"/>
      <c r="D12" s="177"/>
      <c r="E12" s="177"/>
      <c r="F12" s="177"/>
      <c r="G12" s="177"/>
      <c r="H12" s="178"/>
      <c r="I12" s="157"/>
      <c r="J12" s="178"/>
      <c r="K12" s="157"/>
      <c r="L12" s="178"/>
      <c r="M12" s="157"/>
    </row>
    <row r="13" spans="1:13" x14ac:dyDescent="0.2">
      <c r="A13" s="177">
        <f>+'10- impo '!A12</f>
        <v>42125</v>
      </c>
      <c r="B13" s="177"/>
      <c r="C13" s="177"/>
      <c r="D13" s="177"/>
      <c r="E13" s="177"/>
      <c r="F13" s="177"/>
      <c r="G13" s="177"/>
      <c r="H13" s="157"/>
      <c r="I13" s="157"/>
      <c r="J13" s="157"/>
      <c r="K13" s="157"/>
      <c r="L13" s="157"/>
      <c r="M13" s="157"/>
    </row>
    <row r="14" spans="1:13" x14ac:dyDescent="0.2">
      <c r="A14" s="177">
        <f>+'10- impo '!A13</f>
        <v>42156</v>
      </c>
      <c r="B14" s="177"/>
      <c r="C14" s="177"/>
      <c r="D14" s="177"/>
      <c r="E14" s="177"/>
      <c r="F14" s="177"/>
      <c r="G14" s="177"/>
      <c r="H14" s="178"/>
      <c r="I14" s="157"/>
      <c r="J14" s="178"/>
      <c r="K14" s="157"/>
      <c r="L14" s="178"/>
      <c r="M14" s="157"/>
    </row>
    <row r="15" spans="1:13" x14ac:dyDescent="0.2">
      <c r="A15" s="177">
        <f>+'10- impo '!A14</f>
        <v>42186</v>
      </c>
      <c r="B15" s="177"/>
      <c r="C15" s="177"/>
      <c r="D15" s="177"/>
      <c r="E15" s="177"/>
      <c r="F15" s="177"/>
      <c r="G15" s="177"/>
      <c r="H15" s="157"/>
      <c r="I15" s="157"/>
      <c r="J15" s="157"/>
      <c r="K15" s="157"/>
      <c r="L15" s="157"/>
      <c r="M15" s="157"/>
    </row>
    <row r="16" spans="1:13" x14ac:dyDescent="0.2">
      <c r="A16" s="177">
        <f>+'10- impo '!A15</f>
        <v>42217</v>
      </c>
      <c r="B16" s="177"/>
      <c r="C16" s="177"/>
      <c r="D16" s="177"/>
      <c r="E16" s="177"/>
      <c r="F16" s="177"/>
      <c r="G16" s="177"/>
      <c r="H16" s="157"/>
      <c r="I16" s="157"/>
      <c r="J16" s="157"/>
      <c r="K16" s="157"/>
      <c r="L16" s="157"/>
      <c r="M16" s="157"/>
    </row>
    <row r="17" spans="1:13" x14ac:dyDescent="0.2">
      <c r="A17" s="177">
        <f>+'10- impo '!A16</f>
        <v>42248</v>
      </c>
      <c r="B17" s="177"/>
      <c r="C17" s="177"/>
      <c r="D17" s="177"/>
      <c r="E17" s="177"/>
      <c r="F17" s="177"/>
      <c r="G17" s="177"/>
      <c r="H17" s="157"/>
      <c r="I17" s="157"/>
      <c r="J17" s="157"/>
      <c r="K17" s="157"/>
      <c r="L17" s="157"/>
      <c r="M17" s="157"/>
    </row>
    <row r="18" spans="1:13" x14ac:dyDescent="0.2">
      <c r="A18" s="177">
        <f>+'10- impo '!A17</f>
        <v>42278</v>
      </c>
      <c r="B18" s="177"/>
      <c r="C18" s="177"/>
      <c r="D18" s="177"/>
      <c r="E18" s="177"/>
      <c r="F18" s="177"/>
      <c r="G18" s="177"/>
      <c r="H18" s="157"/>
      <c r="I18" s="157"/>
      <c r="J18" s="157"/>
      <c r="K18" s="157"/>
      <c r="L18" s="157"/>
      <c r="M18" s="157"/>
    </row>
    <row r="19" spans="1:13" x14ac:dyDescent="0.2">
      <c r="A19" s="177">
        <f>+'10- impo '!A18</f>
        <v>42309</v>
      </c>
      <c r="B19" s="177"/>
      <c r="C19" s="177"/>
      <c r="D19" s="177"/>
      <c r="E19" s="177"/>
      <c r="F19" s="177"/>
      <c r="G19" s="177"/>
      <c r="H19" s="157"/>
      <c r="I19" s="157"/>
      <c r="J19" s="157"/>
      <c r="K19" s="157"/>
      <c r="L19" s="157"/>
      <c r="M19" s="157"/>
    </row>
    <row r="20" spans="1:13" ht="13.5" thickBot="1" x14ac:dyDescent="0.25">
      <c r="A20" s="179">
        <f>+'10- impo '!A19</f>
        <v>42339</v>
      </c>
      <c r="B20" s="179"/>
      <c r="C20" s="179"/>
      <c r="D20" s="179"/>
      <c r="E20" s="179"/>
      <c r="F20" s="179"/>
      <c r="G20" s="179"/>
      <c r="H20" s="180"/>
      <c r="I20" s="180"/>
      <c r="J20" s="180"/>
      <c r="K20" s="180"/>
      <c r="L20" s="180"/>
      <c r="M20" s="180"/>
    </row>
    <row r="21" spans="1:13" x14ac:dyDescent="0.2">
      <c r="A21" s="173">
        <f>+'10- impo '!A20</f>
        <v>42370</v>
      </c>
      <c r="B21" s="173"/>
      <c r="C21" s="173"/>
      <c r="D21" s="173"/>
      <c r="E21" s="173"/>
      <c r="F21" s="173"/>
      <c r="G21" s="173"/>
      <c r="H21" s="175"/>
      <c r="I21" s="175"/>
      <c r="J21" s="175"/>
      <c r="K21" s="175"/>
      <c r="L21" s="175"/>
      <c r="M21" s="175"/>
    </row>
    <row r="22" spans="1:13" x14ac:dyDescent="0.2">
      <c r="A22" s="177">
        <f>+'10- impo '!A21</f>
        <v>42401</v>
      </c>
      <c r="B22" s="177"/>
      <c r="C22" s="177"/>
      <c r="D22" s="177"/>
      <c r="E22" s="177"/>
      <c r="F22" s="177"/>
      <c r="G22" s="177"/>
      <c r="H22" s="157"/>
      <c r="I22" s="157"/>
      <c r="J22" s="157"/>
      <c r="K22" s="157"/>
      <c r="L22" s="157"/>
      <c r="M22" s="157"/>
    </row>
    <row r="23" spans="1:13" x14ac:dyDescent="0.2">
      <c r="A23" s="177">
        <f>+'10- impo '!A22</f>
        <v>42430</v>
      </c>
      <c r="B23" s="177"/>
      <c r="C23" s="177"/>
      <c r="D23" s="177"/>
      <c r="E23" s="177"/>
      <c r="F23" s="177"/>
      <c r="G23" s="177"/>
      <c r="H23" s="157"/>
      <c r="I23" s="157"/>
      <c r="J23" s="157"/>
      <c r="K23" s="157"/>
      <c r="L23" s="157"/>
      <c r="M23" s="157"/>
    </row>
    <row r="24" spans="1:13" x14ac:dyDescent="0.2">
      <c r="A24" s="177">
        <f>+'10- impo '!A23</f>
        <v>42461</v>
      </c>
      <c r="B24" s="177"/>
      <c r="C24" s="177"/>
      <c r="D24" s="177"/>
      <c r="E24" s="177"/>
      <c r="F24" s="177"/>
      <c r="G24" s="177"/>
      <c r="H24" s="157"/>
      <c r="I24" s="157"/>
      <c r="J24" s="157"/>
      <c r="K24" s="157"/>
      <c r="L24" s="157"/>
      <c r="M24" s="157"/>
    </row>
    <row r="25" spans="1:13" x14ac:dyDescent="0.2">
      <c r="A25" s="177">
        <f>+'10- impo '!A24</f>
        <v>42491</v>
      </c>
      <c r="B25" s="177"/>
      <c r="C25" s="177"/>
      <c r="D25" s="177"/>
      <c r="E25" s="177"/>
      <c r="F25" s="177"/>
      <c r="G25" s="177"/>
      <c r="H25" s="157"/>
      <c r="I25" s="157"/>
      <c r="J25" s="157"/>
      <c r="K25" s="157"/>
      <c r="L25" s="157"/>
      <c r="M25" s="157"/>
    </row>
    <row r="26" spans="1:13" x14ac:dyDescent="0.2">
      <c r="A26" s="177">
        <f>+'10- impo '!A25</f>
        <v>42522</v>
      </c>
      <c r="B26" s="177"/>
      <c r="C26" s="177"/>
      <c r="D26" s="177"/>
      <c r="E26" s="177"/>
      <c r="F26" s="177"/>
      <c r="G26" s="177"/>
      <c r="H26" s="157"/>
      <c r="I26" s="157"/>
      <c r="J26" s="157"/>
      <c r="K26" s="157"/>
      <c r="L26" s="157"/>
      <c r="M26" s="157"/>
    </row>
    <row r="27" spans="1:13" x14ac:dyDescent="0.2">
      <c r="A27" s="177">
        <f>+'10- impo '!A26</f>
        <v>42552</v>
      </c>
      <c r="B27" s="177"/>
      <c r="C27" s="177"/>
      <c r="D27" s="177"/>
      <c r="E27" s="177"/>
      <c r="F27" s="177"/>
      <c r="G27" s="177"/>
      <c r="H27" s="157"/>
      <c r="I27" s="157"/>
      <c r="J27" s="157"/>
      <c r="K27" s="157"/>
      <c r="L27" s="157"/>
      <c r="M27" s="157"/>
    </row>
    <row r="28" spans="1:13" x14ac:dyDescent="0.2">
      <c r="A28" s="177">
        <f>+'10- impo '!A27</f>
        <v>42583</v>
      </c>
      <c r="B28" s="177"/>
      <c r="C28" s="177"/>
      <c r="D28" s="177"/>
      <c r="E28" s="177"/>
      <c r="F28" s="177"/>
      <c r="G28" s="177"/>
      <c r="H28" s="157"/>
      <c r="I28" s="157"/>
      <c r="J28" s="157"/>
      <c r="K28" s="157"/>
      <c r="L28" s="157"/>
      <c r="M28" s="157"/>
    </row>
    <row r="29" spans="1:13" x14ac:dyDescent="0.2">
      <c r="A29" s="177">
        <f>+'10- impo '!A28</f>
        <v>42614</v>
      </c>
      <c r="B29" s="177"/>
      <c r="C29" s="177"/>
      <c r="D29" s="177"/>
      <c r="E29" s="177"/>
      <c r="F29" s="177"/>
      <c r="G29" s="177"/>
      <c r="H29" s="157"/>
      <c r="I29" s="157"/>
      <c r="J29" s="157"/>
      <c r="K29" s="157"/>
      <c r="L29" s="157"/>
      <c r="M29" s="157"/>
    </row>
    <row r="30" spans="1:13" x14ac:dyDescent="0.2">
      <c r="A30" s="177">
        <f>+'10- impo '!A29</f>
        <v>42644</v>
      </c>
      <c r="B30" s="177"/>
      <c r="C30" s="177"/>
      <c r="D30" s="177"/>
      <c r="E30" s="177"/>
      <c r="F30" s="177"/>
      <c r="G30" s="177"/>
      <c r="H30" s="157"/>
      <c r="I30" s="157"/>
      <c r="J30" s="157"/>
      <c r="K30" s="157"/>
      <c r="L30" s="157"/>
      <c r="M30" s="157"/>
    </row>
    <row r="31" spans="1:13" x14ac:dyDescent="0.2">
      <c r="A31" s="177">
        <f>+'10- impo '!A30</f>
        <v>42675</v>
      </c>
      <c r="B31" s="177"/>
      <c r="C31" s="177"/>
      <c r="D31" s="177"/>
      <c r="E31" s="177"/>
      <c r="F31" s="177"/>
      <c r="G31" s="177"/>
      <c r="H31" s="157"/>
      <c r="I31" s="157"/>
      <c r="J31" s="157"/>
      <c r="K31" s="157"/>
      <c r="L31" s="157"/>
      <c r="M31" s="157"/>
    </row>
    <row r="32" spans="1:13" ht="13.5" thickBot="1" x14ac:dyDescent="0.25">
      <c r="A32" s="179">
        <f>+'10- impo '!A31</f>
        <v>42705</v>
      </c>
      <c r="B32" s="179"/>
      <c r="C32" s="179"/>
      <c r="D32" s="179"/>
      <c r="E32" s="179"/>
      <c r="F32" s="179"/>
      <c r="G32" s="179"/>
      <c r="H32" s="180"/>
      <c r="I32" s="180"/>
      <c r="J32" s="180"/>
      <c r="K32" s="180"/>
      <c r="L32" s="180"/>
      <c r="M32" s="180"/>
    </row>
    <row r="33" spans="1:13" x14ac:dyDescent="0.2">
      <c r="A33" s="173">
        <f>+'10- impo '!A32</f>
        <v>42736</v>
      </c>
      <c r="B33" s="173"/>
      <c r="C33" s="173"/>
      <c r="D33" s="173"/>
      <c r="E33" s="173"/>
      <c r="F33" s="173"/>
      <c r="G33" s="173"/>
      <c r="H33" s="175"/>
      <c r="I33" s="175"/>
      <c r="J33" s="175"/>
      <c r="K33" s="175"/>
      <c r="L33" s="175"/>
      <c r="M33" s="175"/>
    </row>
    <row r="34" spans="1:13" x14ac:dyDescent="0.2">
      <c r="A34" s="177">
        <f>+'10- impo '!A33</f>
        <v>42767</v>
      </c>
      <c r="B34" s="177"/>
      <c r="C34" s="177"/>
      <c r="D34" s="177"/>
      <c r="E34" s="177"/>
      <c r="F34" s="177"/>
      <c r="G34" s="177"/>
      <c r="H34" s="157"/>
      <c r="I34" s="157"/>
      <c r="J34" s="157"/>
      <c r="K34" s="157"/>
      <c r="L34" s="157"/>
      <c r="M34" s="157"/>
    </row>
    <row r="35" spans="1:13" x14ac:dyDescent="0.2">
      <c r="A35" s="177">
        <f>+'10- impo '!A34</f>
        <v>42795</v>
      </c>
      <c r="B35" s="177"/>
      <c r="C35" s="177"/>
      <c r="D35" s="177"/>
      <c r="E35" s="177"/>
      <c r="F35" s="177"/>
      <c r="G35" s="177"/>
      <c r="H35" s="157"/>
      <c r="I35" s="157"/>
      <c r="J35" s="157"/>
      <c r="K35" s="157"/>
      <c r="L35" s="157"/>
      <c r="M35" s="157"/>
    </row>
    <row r="36" spans="1:13" x14ac:dyDescent="0.2">
      <c r="A36" s="177">
        <f>+'10- impo '!A35</f>
        <v>42826</v>
      </c>
      <c r="B36" s="177"/>
      <c r="C36" s="177"/>
      <c r="D36" s="177"/>
      <c r="E36" s="177"/>
      <c r="F36" s="177"/>
      <c r="G36" s="177"/>
      <c r="H36" s="157"/>
      <c r="I36" s="157"/>
      <c r="J36" s="157"/>
      <c r="K36" s="157"/>
      <c r="L36" s="157"/>
      <c r="M36" s="157"/>
    </row>
    <row r="37" spans="1:13" x14ac:dyDescent="0.2">
      <c r="A37" s="177">
        <f>+'10- impo '!A36</f>
        <v>42856</v>
      </c>
      <c r="B37" s="177"/>
      <c r="C37" s="177"/>
      <c r="D37" s="177"/>
      <c r="E37" s="177"/>
      <c r="F37" s="177"/>
      <c r="G37" s="177"/>
      <c r="H37" s="157"/>
      <c r="I37" s="157"/>
      <c r="J37" s="157"/>
      <c r="K37" s="157"/>
      <c r="L37" s="157"/>
      <c r="M37" s="157"/>
    </row>
    <row r="38" spans="1:13" x14ac:dyDescent="0.2">
      <c r="A38" s="177">
        <f>+'10- impo '!A37</f>
        <v>42887</v>
      </c>
      <c r="B38" s="177"/>
      <c r="C38" s="177"/>
      <c r="D38" s="177"/>
      <c r="E38" s="177"/>
      <c r="F38" s="177"/>
      <c r="G38" s="177"/>
      <c r="H38" s="157"/>
      <c r="I38" s="157"/>
      <c r="J38" s="157"/>
      <c r="K38" s="157"/>
      <c r="L38" s="157"/>
      <c r="M38" s="157"/>
    </row>
    <row r="39" spans="1:13" x14ac:dyDescent="0.2">
      <c r="A39" s="177">
        <f>+'10- impo '!A38</f>
        <v>42917</v>
      </c>
      <c r="B39" s="177"/>
      <c r="C39" s="177"/>
      <c r="D39" s="177"/>
      <c r="E39" s="177"/>
      <c r="F39" s="177"/>
      <c r="G39" s="177"/>
      <c r="H39" s="157"/>
      <c r="I39" s="157"/>
      <c r="J39" s="157"/>
      <c r="K39" s="157"/>
      <c r="L39" s="157"/>
      <c r="M39" s="157"/>
    </row>
    <row r="40" spans="1:13" x14ac:dyDescent="0.2">
      <c r="A40" s="177">
        <f>+'10- impo '!A39</f>
        <v>42948</v>
      </c>
      <c r="B40" s="177"/>
      <c r="C40" s="177"/>
      <c r="D40" s="177"/>
      <c r="E40" s="177"/>
      <c r="F40" s="177"/>
      <c r="G40" s="177"/>
      <c r="H40" s="157"/>
      <c r="I40" s="157"/>
      <c r="J40" s="157"/>
      <c r="K40" s="157"/>
      <c r="L40" s="157"/>
      <c r="M40" s="157"/>
    </row>
    <row r="41" spans="1:13" x14ac:dyDescent="0.2">
      <c r="A41" s="177">
        <f>+'10- impo '!A40</f>
        <v>42979</v>
      </c>
      <c r="B41" s="177"/>
      <c r="C41" s="177"/>
      <c r="D41" s="177"/>
      <c r="E41" s="177"/>
      <c r="F41" s="177"/>
      <c r="G41" s="177"/>
      <c r="H41" s="157"/>
      <c r="I41" s="157"/>
      <c r="J41" s="157"/>
      <c r="K41" s="157"/>
      <c r="L41" s="157"/>
      <c r="M41" s="157"/>
    </row>
    <row r="42" spans="1:13" x14ac:dyDescent="0.2">
      <c r="A42" s="177">
        <f>+'10- impo '!A41</f>
        <v>43009</v>
      </c>
      <c r="B42" s="177"/>
      <c r="C42" s="177"/>
      <c r="D42" s="177"/>
      <c r="E42" s="177"/>
      <c r="F42" s="177"/>
      <c r="G42" s="177"/>
      <c r="H42" s="157"/>
      <c r="I42" s="157"/>
      <c r="J42" s="157"/>
      <c r="K42" s="157"/>
      <c r="L42" s="157"/>
      <c r="M42" s="157"/>
    </row>
    <row r="43" spans="1:13" x14ac:dyDescent="0.2">
      <c r="A43" s="177">
        <f>+'10- impo '!A42</f>
        <v>43040</v>
      </c>
      <c r="B43" s="177"/>
      <c r="C43" s="177"/>
      <c r="D43" s="177"/>
      <c r="E43" s="177"/>
      <c r="F43" s="177"/>
      <c r="G43" s="177"/>
      <c r="H43" s="157"/>
      <c r="I43" s="157"/>
      <c r="J43" s="157"/>
      <c r="K43" s="157"/>
      <c r="L43" s="157"/>
      <c r="M43" s="157"/>
    </row>
    <row r="44" spans="1:13" ht="13.5" thickBot="1" x14ac:dyDescent="0.25">
      <c r="A44" s="179">
        <f>+'10- impo '!A43</f>
        <v>43070</v>
      </c>
      <c r="B44" s="179"/>
      <c r="C44" s="179"/>
      <c r="D44" s="179"/>
      <c r="E44" s="179"/>
      <c r="F44" s="179"/>
      <c r="G44" s="179"/>
      <c r="H44" s="180"/>
      <c r="I44" s="180"/>
      <c r="J44" s="180"/>
      <c r="K44" s="180"/>
      <c r="L44" s="180"/>
      <c r="M44" s="180"/>
    </row>
    <row r="45" spans="1:13" x14ac:dyDescent="0.2">
      <c r="A45" s="173">
        <f>+'10- impo '!A44</f>
        <v>43101</v>
      </c>
      <c r="B45" s="173"/>
      <c r="C45" s="173"/>
      <c r="D45" s="173"/>
      <c r="E45" s="173"/>
      <c r="F45" s="173"/>
      <c r="G45" s="173"/>
      <c r="H45" s="175"/>
      <c r="I45" s="175"/>
      <c r="J45" s="175"/>
      <c r="K45" s="175"/>
      <c r="L45" s="175"/>
      <c r="M45" s="175"/>
    </row>
    <row r="46" spans="1:13" x14ac:dyDescent="0.2">
      <c r="A46" s="177">
        <f>+'10- impo '!A45</f>
        <v>43132</v>
      </c>
      <c r="B46" s="177"/>
      <c r="C46" s="177"/>
      <c r="D46" s="177"/>
      <c r="E46" s="177"/>
      <c r="F46" s="177"/>
      <c r="G46" s="177"/>
      <c r="H46" s="157"/>
      <c r="I46" s="157"/>
      <c r="J46" s="157"/>
      <c r="K46" s="157"/>
      <c r="L46" s="157"/>
      <c r="M46" s="157"/>
    </row>
    <row r="47" spans="1:13" x14ac:dyDescent="0.2">
      <c r="A47" s="177">
        <f>+'10- impo '!A46</f>
        <v>43160</v>
      </c>
      <c r="B47" s="177"/>
      <c r="C47" s="177"/>
      <c r="D47" s="177"/>
      <c r="E47" s="177"/>
      <c r="F47" s="177"/>
      <c r="G47" s="177"/>
      <c r="H47" s="157"/>
      <c r="I47" s="157"/>
      <c r="J47" s="157"/>
      <c r="K47" s="157"/>
      <c r="L47" s="157"/>
      <c r="M47" s="157"/>
    </row>
    <row r="48" spans="1:13" x14ac:dyDescent="0.2">
      <c r="A48" s="177">
        <f>+'10- impo '!A47</f>
        <v>43191</v>
      </c>
      <c r="B48" s="177"/>
      <c r="C48" s="177"/>
      <c r="D48" s="177"/>
      <c r="E48" s="177"/>
      <c r="F48" s="177"/>
      <c r="G48" s="177"/>
      <c r="H48" s="157"/>
      <c r="I48" s="157"/>
      <c r="J48" s="157"/>
      <c r="K48" s="157"/>
      <c r="L48" s="157"/>
      <c r="M48" s="157"/>
    </row>
    <row r="49" spans="1:13" x14ac:dyDescent="0.2">
      <c r="A49" s="177">
        <f>+'10- impo '!A48</f>
        <v>43221</v>
      </c>
      <c r="B49" s="177"/>
      <c r="C49" s="177"/>
      <c r="D49" s="177"/>
      <c r="E49" s="177"/>
      <c r="F49" s="177"/>
      <c r="G49" s="177"/>
      <c r="H49" s="157"/>
      <c r="I49" s="157"/>
      <c r="J49" s="157"/>
      <c r="K49" s="157"/>
      <c r="L49" s="157"/>
      <c r="M49" s="157"/>
    </row>
    <row r="50" spans="1:13" x14ac:dyDescent="0.2">
      <c r="A50" s="177">
        <f>+'10- impo '!A49</f>
        <v>43252</v>
      </c>
      <c r="B50" s="177"/>
      <c r="C50" s="177"/>
      <c r="D50" s="177"/>
      <c r="E50" s="177"/>
      <c r="F50" s="177"/>
      <c r="G50" s="177"/>
      <c r="H50" s="157"/>
      <c r="I50" s="157"/>
      <c r="J50" s="157"/>
      <c r="K50" s="157"/>
      <c r="L50" s="157"/>
      <c r="M50" s="157"/>
    </row>
    <row r="51" spans="1:13" x14ac:dyDescent="0.2">
      <c r="A51" s="177">
        <f>+'10- impo '!A50</f>
        <v>43282</v>
      </c>
      <c r="B51" s="177"/>
      <c r="C51" s="177"/>
      <c r="D51" s="177"/>
      <c r="E51" s="177"/>
      <c r="F51" s="177"/>
      <c r="G51" s="177"/>
      <c r="H51" s="157"/>
      <c r="I51" s="157"/>
      <c r="J51" s="157"/>
      <c r="K51" s="157"/>
      <c r="L51" s="157"/>
      <c r="M51" s="157"/>
    </row>
    <row r="52" spans="1:13" x14ac:dyDescent="0.2">
      <c r="A52" s="177">
        <f>+'10- impo '!A51</f>
        <v>43313</v>
      </c>
      <c r="B52" s="177"/>
      <c r="C52" s="177"/>
      <c r="D52" s="177"/>
      <c r="E52" s="177"/>
      <c r="F52" s="177"/>
      <c r="G52" s="177"/>
      <c r="H52" s="157"/>
      <c r="I52" s="157"/>
      <c r="J52" s="157"/>
      <c r="K52" s="157"/>
      <c r="L52" s="157"/>
      <c r="M52" s="157"/>
    </row>
    <row r="53" spans="1:13" ht="13.5" thickBot="1" x14ac:dyDescent="0.25">
      <c r="A53" s="179">
        <f>+'10- impo '!A52</f>
        <v>43344</v>
      </c>
      <c r="B53" s="179"/>
      <c r="C53" s="179"/>
      <c r="D53" s="179"/>
      <c r="E53" s="179"/>
      <c r="F53" s="179"/>
      <c r="G53" s="179"/>
      <c r="H53" s="180"/>
      <c r="I53" s="180"/>
      <c r="J53" s="180"/>
      <c r="K53" s="180"/>
      <c r="L53" s="180"/>
      <c r="M53" s="180"/>
    </row>
    <row r="54" spans="1:13" ht="13.5" thickBot="1" x14ac:dyDescent="0.25">
      <c r="A54" s="193"/>
      <c r="B54" s="193"/>
      <c r="C54" s="193"/>
      <c r="D54" s="193"/>
      <c r="E54" s="193"/>
      <c r="F54" s="193"/>
      <c r="G54" s="193"/>
      <c r="H54" s="188"/>
      <c r="I54" s="188"/>
      <c r="J54" s="188"/>
      <c r="K54" s="188"/>
      <c r="L54" s="188"/>
      <c r="M54" s="188"/>
    </row>
    <row r="55" spans="1:13" x14ac:dyDescent="0.2">
      <c r="A55" s="190">
        <v>2012</v>
      </c>
      <c r="B55" s="470"/>
      <c r="C55" s="173"/>
      <c r="D55" s="470"/>
      <c r="E55" s="173"/>
      <c r="F55" s="470"/>
      <c r="G55" s="173"/>
      <c r="H55" s="459"/>
      <c r="I55" s="175"/>
      <c r="J55" s="459"/>
      <c r="K55" s="175"/>
      <c r="L55" s="459"/>
      <c r="M55" s="175"/>
    </row>
    <row r="56" spans="1:13" x14ac:dyDescent="0.2">
      <c r="A56" s="191">
        <v>2013</v>
      </c>
      <c r="B56" s="471"/>
      <c r="C56" s="177"/>
      <c r="D56" s="471"/>
      <c r="E56" s="177"/>
      <c r="F56" s="471"/>
      <c r="G56" s="177"/>
      <c r="H56" s="460"/>
      <c r="I56" s="157"/>
      <c r="J56" s="460"/>
      <c r="K56" s="157"/>
      <c r="L56" s="460"/>
      <c r="M56" s="157"/>
    </row>
    <row r="57" spans="1:13" x14ac:dyDescent="0.2">
      <c r="A57" s="191">
        <v>2014</v>
      </c>
      <c r="B57" s="471"/>
      <c r="C57" s="177"/>
      <c r="D57" s="471"/>
      <c r="E57" s="177"/>
      <c r="F57" s="471"/>
      <c r="G57" s="177"/>
      <c r="H57" s="460"/>
      <c r="I57" s="157"/>
      <c r="J57" s="460"/>
      <c r="K57" s="157"/>
      <c r="L57" s="460"/>
      <c r="M57" s="157"/>
    </row>
    <row r="58" spans="1:13" x14ac:dyDescent="0.2">
      <c r="A58" s="191">
        <v>2015</v>
      </c>
      <c r="B58" s="472"/>
      <c r="C58" s="219"/>
      <c r="D58" s="472"/>
      <c r="E58" s="219"/>
      <c r="F58" s="472"/>
      <c r="G58" s="219"/>
      <c r="H58" s="474"/>
      <c r="I58" s="220"/>
      <c r="J58" s="474"/>
      <c r="K58" s="220"/>
      <c r="L58" s="474"/>
      <c r="M58" s="220"/>
    </row>
    <row r="59" spans="1:13" x14ac:dyDescent="0.2">
      <c r="A59" s="191">
        <v>2016</v>
      </c>
      <c r="B59" s="472"/>
      <c r="C59" s="219"/>
      <c r="D59" s="472"/>
      <c r="E59" s="219"/>
      <c r="F59" s="472"/>
      <c r="G59" s="219"/>
      <c r="H59" s="474"/>
      <c r="I59" s="220"/>
      <c r="J59" s="474"/>
      <c r="K59" s="220"/>
      <c r="L59" s="474"/>
      <c r="M59" s="220"/>
    </row>
    <row r="60" spans="1:13" ht="13.5" thickBot="1" x14ac:dyDescent="0.25">
      <c r="A60" s="192">
        <v>2017</v>
      </c>
      <c r="B60" s="473"/>
      <c r="C60" s="221"/>
      <c r="D60" s="473"/>
      <c r="E60" s="221"/>
      <c r="F60" s="473"/>
      <c r="G60" s="221"/>
      <c r="H60" s="475"/>
      <c r="I60" s="222"/>
      <c r="J60" s="475"/>
      <c r="K60" s="222"/>
      <c r="L60" s="475"/>
      <c r="M60" s="222"/>
    </row>
    <row r="61" spans="1:13" ht="13.5" thickBot="1" x14ac:dyDescent="0.25">
      <c r="A61" s="193"/>
      <c r="B61" s="223"/>
      <c r="C61" s="223"/>
      <c r="D61" s="223"/>
      <c r="E61" s="223"/>
      <c r="F61" s="223"/>
      <c r="G61" s="223"/>
      <c r="H61" s="68"/>
      <c r="I61" s="68"/>
      <c r="J61" s="68"/>
      <c r="K61" s="68"/>
      <c r="L61" s="68"/>
      <c r="M61" s="68"/>
    </row>
    <row r="62" spans="1:13" x14ac:dyDescent="0.2">
      <c r="A62" s="173" t="s">
        <v>207</v>
      </c>
      <c r="B62" s="224"/>
      <c r="C62" s="224"/>
      <c r="D62" s="224"/>
      <c r="E62" s="224"/>
      <c r="F62" s="224"/>
      <c r="G62" s="224"/>
      <c r="H62" s="218"/>
      <c r="I62" s="218"/>
      <c r="J62" s="218"/>
      <c r="K62" s="218"/>
      <c r="L62" s="218"/>
      <c r="M62" s="218"/>
    </row>
    <row r="63" spans="1:13" ht="13.5" thickBot="1" x14ac:dyDescent="0.25">
      <c r="A63" s="179" t="s">
        <v>258</v>
      </c>
      <c r="B63" s="225"/>
      <c r="C63" s="225"/>
      <c r="D63" s="225"/>
      <c r="E63" s="225"/>
      <c r="F63" s="225"/>
      <c r="G63" s="225"/>
      <c r="H63" s="222"/>
      <c r="I63" s="222"/>
      <c r="J63" s="222"/>
      <c r="K63" s="222"/>
      <c r="L63" s="222"/>
      <c r="M63" s="222"/>
    </row>
    <row r="64" spans="1:13" x14ac:dyDescent="0.2">
      <c r="A64" s="187"/>
      <c r="B64" s="187"/>
      <c r="C64" s="187"/>
      <c r="D64" s="187"/>
      <c r="E64" s="187"/>
      <c r="F64" s="187"/>
      <c r="G64" s="187"/>
    </row>
    <row r="65" spans="1:13" x14ac:dyDescent="0.2">
      <c r="A65" s="187"/>
      <c r="B65" s="187"/>
      <c r="C65" s="187"/>
      <c r="D65" s="187"/>
      <c r="E65" s="187"/>
      <c r="F65" s="187"/>
      <c r="G65" s="187"/>
    </row>
    <row r="66" spans="1:13" ht="213" hidden="1" customHeight="1" x14ac:dyDescent="0.2"/>
    <row r="67" spans="1:13" hidden="1" x14ac:dyDescent="0.2"/>
    <row r="68" spans="1:13" hidden="1" x14ac:dyDescent="0.2">
      <c r="A68" s="83" t="s">
        <v>143</v>
      </c>
      <c r="B68" s="83"/>
      <c r="C68" s="83"/>
      <c r="D68" s="83"/>
      <c r="E68" s="83"/>
      <c r="F68" s="83"/>
      <c r="G68" s="83"/>
      <c r="H68" s="84"/>
      <c r="I68" s="56"/>
    </row>
    <row r="69" spans="1:13" ht="13.5" hidden="1" thickBot="1" x14ac:dyDescent="0.25">
      <c r="A69" s="56"/>
      <c r="B69" s="56"/>
      <c r="C69" s="56"/>
      <c r="D69" s="56"/>
      <c r="E69" s="56"/>
      <c r="F69" s="56"/>
      <c r="G69" s="56"/>
      <c r="H69" s="56"/>
      <c r="I69" s="56"/>
    </row>
    <row r="70" spans="1:13" ht="13.5" hidden="1" thickBot="1" x14ac:dyDescent="0.25">
      <c r="A70" s="88" t="s">
        <v>9</v>
      </c>
      <c r="B70" s="90" t="s">
        <v>135</v>
      </c>
      <c r="C70" s="104" t="s">
        <v>138</v>
      </c>
      <c r="D70" s="467"/>
      <c r="E70" s="467"/>
      <c r="F70" s="467"/>
      <c r="G70" s="467"/>
      <c r="H70" s="90" t="s">
        <v>135</v>
      </c>
      <c r="I70" s="104" t="s">
        <v>138</v>
      </c>
      <c r="J70" s="90" t="s">
        <v>135</v>
      </c>
      <c r="K70" s="104" t="s">
        <v>138</v>
      </c>
      <c r="L70" s="90" t="s">
        <v>135</v>
      </c>
      <c r="M70" s="104" t="s">
        <v>138</v>
      </c>
    </row>
    <row r="71" spans="1:13" hidden="1" x14ac:dyDescent="0.2">
      <c r="A71" s="96">
        <f>+A58</f>
        <v>2015</v>
      </c>
      <c r="B71" s="108">
        <f>+B58-SUM(B9:B20)</f>
        <v>0</v>
      </c>
      <c r="C71" s="108">
        <f>+C58-SUM(C9:C20)</f>
        <v>0</v>
      </c>
      <c r="D71" s="108"/>
      <c r="E71" s="108"/>
      <c r="F71" s="108"/>
      <c r="G71" s="108"/>
      <c r="H71" s="108">
        <f t="shared" ref="H71:M71" si="0">+H58-SUM(H9:H20)</f>
        <v>0</v>
      </c>
      <c r="I71" s="108">
        <f t="shared" si="0"/>
        <v>0</v>
      </c>
      <c r="J71" s="108">
        <f t="shared" si="0"/>
        <v>0</v>
      </c>
      <c r="K71" s="108">
        <f t="shared" si="0"/>
        <v>0</v>
      </c>
      <c r="L71" s="108">
        <f t="shared" si="0"/>
        <v>0</v>
      </c>
      <c r="M71" s="111">
        <f t="shared" si="0"/>
        <v>0</v>
      </c>
    </row>
    <row r="72" spans="1:13" hidden="1" x14ac:dyDescent="0.2">
      <c r="A72" s="98">
        <f>+A59</f>
        <v>2016</v>
      </c>
      <c r="B72" s="112">
        <f>+B59-SUM(B21:B32)</f>
        <v>0</v>
      </c>
      <c r="C72" s="112">
        <f>+C59-SUM(C21:C32)</f>
        <v>0</v>
      </c>
      <c r="D72" s="112"/>
      <c r="E72" s="112"/>
      <c r="F72" s="112"/>
      <c r="G72" s="112"/>
      <c r="H72" s="112">
        <f t="shared" ref="H72:M72" si="1">+H59-SUM(H21:H32)</f>
        <v>0</v>
      </c>
      <c r="I72" s="112">
        <f t="shared" si="1"/>
        <v>0</v>
      </c>
      <c r="J72" s="112">
        <f t="shared" si="1"/>
        <v>0</v>
      </c>
      <c r="K72" s="112">
        <f t="shared" si="1"/>
        <v>0</v>
      </c>
      <c r="L72" s="112">
        <f t="shared" si="1"/>
        <v>0</v>
      </c>
      <c r="M72" s="115">
        <f t="shared" si="1"/>
        <v>0</v>
      </c>
    </row>
    <row r="73" spans="1:13" ht="13.5" hidden="1" thickBot="1" x14ac:dyDescent="0.25">
      <c r="A73" s="99">
        <f>+A60</f>
        <v>2017</v>
      </c>
      <c r="B73" s="116">
        <f>+B60-SUM(B33:B44)</f>
        <v>0</v>
      </c>
      <c r="C73" s="116">
        <f>+C60-SUM(C33:C44)</f>
        <v>0</v>
      </c>
      <c r="D73" s="116"/>
      <c r="E73" s="116"/>
      <c r="F73" s="116"/>
      <c r="G73" s="116"/>
      <c r="H73" s="116">
        <f t="shared" ref="H73:M73" si="2">+H60-SUM(H33:H44)</f>
        <v>0</v>
      </c>
      <c r="I73" s="116">
        <f t="shared" si="2"/>
        <v>0</v>
      </c>
      <c r="J73" s="116">
        <f t="shared" si="2"/>
        <v>0</v>
      </c>
      <c r="K73" s="116">
        <f t="shared" si="2"/>
        <v>0</v>
      </c>
      <c r="L73" s="116">
        <f t="shared" si="2"/>
        <v>0</v>
      </c>
      <c r="M73" s="119">
        <f t="shared" si="2"/>
        <v>0</v>
      </c>
    </row>
    <row r="74" spans="1:13" hidden="1" x14ac:dyDescent="0.2">
      <c r="A74" s="96" t="str">
        <f>+A62</f>
        <v>ene-sept 17</v>
      </c>
      <c r="B74" s="125">
        <f>+B62-(SUM(B33:INDEX(B33:B44,'parámetros e instrucciones'!$E$3)))</f>
        <v>0</v>
      </c>
      <c r="C74" s="125">
        <f>+C62-(SUM(C33:INDEX(C33:C44,'parámetros e instrucciones'!$E$3)))</f>
        <v>0</v>
      </c>
      <c r="D74" s="125"/>
      <c r="E74" s="125"/>
      <c r="F74" s="125"/>
      <c r="G74" s="125"/>
      <c r="H74" s="125">
        <f>+H62-(SUM(H33:INDEX(H33:H44,'parámetros e instrucciones'!$E$3)))</f>
        <v>0</v>
      </c>
      <c r="I74" s="125">
        <f>+I62-(SUM(I33:INDEX(I33:I44,'parámetros e instrucciones'!$E$3)))</f>
        <v>0</v>
      </c>
      <c r="J74" s="125">
        <f>+J62-(SUM(J33:INDEX(J33:J44,'parámetros e instrucciones'!$E$3)))</f>
        <v>0</v>
      </c>
      <c r="K74" s="125">
        <f>+K62-(SUM(K33:INDEX(K33:K44,'parámetros e instrucciones'!$E$3)))</f>
        <v>0</v>
      </c>
      <c r="L74" s="125">
        <f>+L62-(SUM(L33:INDEX(L33:L44,'parámetros e instrucciones'!$E$3)))</f>
        <v>0</v>
      </c>
      <c r="M74" s="125">
        <f>+M62-(SUM(M33:INDEX(M33:M44,'parámetros e instrucciones'!$E$3)))</f>
        <v>0</v>
      </c>
    </row>
    <row r="75" spans="1:13" ht="13.5" hidden="1" thickBot="1" x14ac:dyDescent="0.25">
      <c r="A75" s="99" t="str">
        <f>+A63</f>
        <v>ene-sep 18</v>
      </c>
      <c r="B75" s="129">
        <f>+B63-(SUM(B45:INDEX(B45:B53,'parámetros e instrucciones'!$E$3)))</f>
        <v>0</v>
      </c>
      <c r="C75" s="129">
        <f>+C63-(SUM(C45:INDEX(C45:C53,'parámetros e instrucciones'!$E$3)))</f>
        <v>0</v>
      </c>
      <c r="D75" s="129"/>
      <c r="E75" s="129"/>
      <c r="F75" s="129"/>
      <c r="G75" s="129"/>
      <c r="H75" s="129">
        <f>+H63-(SUM(H45:INDEX(H45:H53,'parámetros e instrucciones'!$E$3)))</f>
        <v>0</v>
      </c>
      <c r="I75" s="129">
        <f>+I63-(SUM(I45:INDEX(I45:I53,'parámetros e instrucciones'!$E$3)))</f>
        <v>0</v>
      </c>
      <c r="J75" s="129">
        <f>+J63-(SUM(J45:INDEX(J45:J53,'parámetros e instrucciones'!$E$3)))</f>
        <v>0</v>
      </c>
      <c r="K75" s="129">
        <f>+K63-(SUM(K45:INDEX(K45:K53,'parámetros e instrucciones'!$E$3)))</f>
        <v>0</v>
      </c>
      <c r="L75" s="129">
        <f>+L63-(SUM(L45:INDEX(L45:L53,'parámetros e instrucciones'!$E$3)))</f>
        <v>0</v>
      </c>
      <c r="M75" s="129">
        <f>+M63-(SUM(M45:INDEX(M45:M53,'parámetros e instrucciones'!$E$3)))</f>
        <v>0</v>
      </c>
    </row>
  </sheetData>
  <sheetProtection formatCells="0" formatColumns="0" formatRows="0"/>
  <mergeCells count="3">
    <mergeCell ref="B7:C7"/>
    <mergeCell ref="D7:E7"/>
    <mergeCell ref="F7:G7"/>
  </mergeCells>
  <phoneticPr fontId="0" type="noConversion"/>
  <printOptions horizontalCentered="1" verticalCentered="1" gridLinesSet="0"/>
  <pageMargins left="0.39370078740157483" right="0.39370078740157483" top="0.82677165354330717" bottom="0.78740157480314965" header="0.19685039370078741" footer="0.51181102362204722"/>
  <pageSetup paperSize="9" scale="60" orientation="landscape" r:id="rId1"/>
  <headerFooter alignWithMargins="0">
    <oddHeader>&amp;R2018 - Año del Centanario de la Reforma Universitaria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H30"/>
  <sheetViews>
    <sheetView showGridLines="0" zoomScale="75" workbookViewId="0">
      <selection activeCell="D5" sqref="D5"/>
    </sheetView>
  </sheetViews>
  <sheetFormatPr baseColWidth="10" defaultRowHeight="12.75" x14ac:dyDescent="0.2"/>
  <cols>
    <col min="1" max="1" width="13.42578125" style="51" customWidth="1"/>
    <col min="2" max="4" width="31.140625" style="51" customWidth="1"/>
    <col min="5" max="5" width="26.5703125" style="51" customWidth="1"/>
    <col min="6" max="6" width="24" style="51" customWidth="1"/>
    <col min="7" max="7" width="30.85546875" style="51" customWidth="1"/>
    <col min="8" max="16384" width="11.42578125" style="51"/>
  </cols>
  <sheetData>
    <row r="1" spans="1:7" x14ac:dyDescent="0.2">
      <c r="A1" s="160" t="s">
        <v>133</v>
      </c>
      <c r="B1" s="153"/>
      <c r="C1" s="153"/>
      <c r="D1" s="153"/>
      <c r="E1" s="153"/>
      <c r="F1" s="153"/>
      <c r="G1" s="153"/>
    </row>
    <row r="2" spans="1:7" x14ac:dyDescent="0.2">
      <c r="A2" s="366" t="s">
        <v>17</v>
      </c>
      <c r="B2" s="362"/>
      <c r="C2" s="362"/>
      <c r="D2" s="362"/>
      <c r="E2" s="362"/>
      <c r="F2" s="362"/>
      <c r="G2" s="362"/>
    </row>
    <row r="3" spans="1:7" x14ac:dyDescent="0.2">
      <c r="A3" s="366" t="s">
        <v>223</v>
      </c>
      <c r="B3" s="362"/>
      <c r="C3" s="362"/>
      <c r="D3" s="362"/>
      <c r="E3" s="362"/>
      <c r="F3" s="362"/>
      <c r="G3" s="362"/>
    </row>
    <row r="4" spans="1:7" x14ac:dyDescent="0.2">
      <c r="A4" s="366" t="s">
        <v>211</v>
      </c>
      <c r="B4" s="362"/>
      <c r="C4" s="362"/>
      <c r="D4" s="362"/>
      <c r="E4" s="362"/>
      <c r="F4" s="362"/>
      <c r="G4" s="362"/>
    </row>
    <row r="5" spans="1:7" ht="13.5" thickBot="1" x14ac:dyDescent="0.25">
      <c r="A5" s="58"/>
      <c r="B5" s="58"/>
      <c r="C5" s="58"/>
      <c r="D5" s="58"/>
      <c r="E5" s="58"/>
      <c r="F5" s="58"/>
      <c r="G5" s="58"/>
    </row>
    <row r="6" spans="1:7" ht="13.5" thickBot="1" x14ac:dyDescent="0.25">
      <c r="A6" s="160"/>
      <c r="B6" s="160"/>
      <c r="C6" s="160"/>
      <c r="D6" s="160"/>
      <c r="E6" s="354" t="s">
        <v>194</v>
      </c>
      <c r="F6" s="194"/>
      <c r="G6" s="195"/>
    </row>
    <row r="7" spans="1:7" ht="13.5" thickBot="1" x14ac:dyDescent="0.25">
      <c r="A7" s="161" t="s">
        <v>9</v>
      </c>
      <c r="B7" s="476" t="s">
        <v>219</v>
      </c>
      <c r="C7" s="476" t="s">
        <v>220</v>
      </c>
      <c r="D7" s="476" t="s">
        <v>221</v>
      </c>
      <c r="E7" s="477" t="s">
        <v>20</v>
      </c>
      <c r="F7" s="478" t="s">
        <v>20</v>
      </c>
      <c r="G7" s="479" t="s">
        <v>20</v>
      </c>
    </row>
    <row r="8" spans="1:7" x14ac:dyDescent="0.2">
      <c r="A8" s="196">
        <v>40908</v>
      </c>
      <c r="B8" s="482"/>
      <c r="C8" s="482"/>
      <c r="D8" s="482"/>
      <c r="E8" s="483"/>
      <c r="F8" s="484"/>
      <c r="G8" s="485"/>
    </row>
    <row r="9" spans="1:7" x14ac:dyDescent="0.2">
      <c r="A9" s="197">
        <v>41274</v>
      </c>
      <c r="B9" s="486"/>
      <c r="C9" s="486"/>
      <c r="D9" s="486"/>
      <c r="E9" s="487"/>
      <c r="F9" s="488"/>
      <c r="G9" s="489"/>
    </row>
    <row r="10" spans="1:7" x14ac:dyDescent="0.2">
      <c r="A10" s="197">
        <v>41639</v>
      </c>
      <c r="B10" s="486"/>
      <c r="C10" s="486"/>
      <c r="D10" s="486"/>
      <c r="E10" s="487"/>
      <c r="F10" s="488"/>
      <c r="G10" s="489"/>
    </row>
    <row r="11" spans="1:7" x14ac:dyDescent="0.2">
      <c r="A11" s="201">
        <v>42004</v>
      </c>
      <c r="B11" s="490"/>
      <c r="C11" s="490"/>
      <c r="D11" s="490"/>
      <c r="E11" s="491"/>
      <c r="F11" s="492"/>
      <c r="G11" s="493"/>
    </row>
    <row r="12" spans="1:7" x14ac:dyDescent="0.2">
      <c r="A12" s="197">
        <v>42369</v>
      </c>
      <c r="B12" s="198"/>
      <c r="C12" s="198"/>
      <c r="D12" s="198"/>
      <c r="E12" s="199"/>
      <c r="F12" s="200"/>
      <c r="G12" s="158"/>
    </row>
    <row r="13" spans="1:7" x14ac:dyDescent="0.2">
      <c r="A13" s="197">
        <v>42735</v>
      </c>
      <c r="B13" s="199"/>
      <c r="C13" s="199"/>
      <c r="D13" s="199"/>
      <c r="E13" s="199"/>
      <c r="F13" s="200"/>
      <c r="G13" s="158"/>
    </row>
    <row r="14" spans="1:7" ht="13.5" thickBot="1" x14ac:dyDescent="0.25">
      <c r="A14" s="201">
        <v>43100</v>
      </c>
      <c r="B14" s="202"/>
      <c r="C14" s="202"/>
      <c r="D14" s="202"/>
      <c r="E14" s="203"/>
      <c r="F14" s="204"/>
      <c r="G14" s="183"/>
    </row>
    <row r="15" spans="1:7" x14ac:dyDescent="0.2">
      <c r="A15" s="480">
        <v>43008</v>
      </c>
      <c r="B15" s="205"/>
      <c r="C15" s="205"/>
      <c r="D15" s="205"/>
      <c r="E15" s="205"/>
      <c r="F15" s="206"/>
      <c r="G15" s="176"/>
    </row>
    <row r="16" spans="1:7" ht="13.5" thickBot="1" x14ac:dyDescent="0.25">
      <c r="A16" s="481">
        <v>43373</v>
      </c>
      <c r="B16" s="207"/>
      <c r="C16" s="207"/>
      <c r="D16" s="207"/>
      <c r="E16" s="207"/>
      <c r="F16" s="208"/>
      <c r="G16" s="181"/>
    </row>
    <row r="19" spans="1:8" hidden="1" x14ac:dyDescent="0.2">
      <c r="A19" s="89" t="s">
        <v>148</v>
      </c>
    </row>
    <row r="20" spans="1:8" ht="13.5" hidden="1" thickBot="1" x14ac:dyDescent="0.25"/>
    <row r="21" spans="1:8" ht="13.5" hidden="1" thickBot="1" x14ac:dyDescent="0.25">
      <c r="A21" s="582" t="s">
        <v>9</v>
      </c>
      <c r="B21" s="476" t="s">
        <v>219</v>
      </c>
      <c r="C21" s="476" t="s">
        <v>220</v>
      </c>
      <c r="D21" s="583" t="s">
        <v>221</v>
      </c>
      <c r="E21" s="85"/>
      <c r="F21" s="85"/>
      <c r="G21" s="85"/>
      <c r="H21" s="54"/>
    </row>
    <row r="22" spans="1:8" hidden="1" x14ac:dyDescent="0.2">
      <c r="A22" s="96">
        <v>2003</v>
      </c>
      <c r="B22" s="111">
        <f>+B12-(B11+'10- impo '!C57-'11Reventa'!B58)</f>
        <v>0</v>
      </c>
      <c r="C22" s="111">
        <f>+C12-(C11+'10- impo '!D57-'11Reventa'!C58)</f>
        <v>0</v>
      </c>
      <c r="D22" s="111">
        <f>+D12-(D11+'10- impo '!E57-'11Reventa'!D58)</f>
        <v>0</v>
      </c>
      <c r="E22" s="209"/>
      <c r="F22" s="209"/>
      <c r="G22" s="209"/>
      <c r="H22" s="54"/>
    </row>
    <row r="23" spans="1:8" hidden="1" x14ac:dyDescent="0.2">
      <c r="A23" s="98">
        <v>2004</v>
      </c>
      <c r="B23" s="115">
        <f>+B13-(B12+'10- impo '!C58-'11Reventa'!B59)</f>
        <v>0</v>
      </c>
      <c r="C23" s="115">
        <f>+C13-(C12+'10- impo '!D58-'11Reventa'!C59)</f>
        <v>0</v>
      </c>
      <c r="D23" s="115">
        <f>+D13-(D12+'10- impo '!E58-'11Reventa'!D59)</f>
        <v>0</v>
      </c>
    </row>
    <row r="24" spans="1:8" ht="13.5" hidden="1" thickBot="1" x14ac:dyDescent="0.25">
      <c r="A24" s="99">
        <v>2005</v>
      </c>
      <c r="B24" s="119">
        <f>+B14-(B13+'10- impo '!C59-'11Reventa'!B60)</f>
        <v>0</v>
      </c>
      <c r="C24" s="119">
        <f>+C14-(C13+'10- impo '!D59-'11Reventa'!C60)</f>
        <v>0</v>
      </c>
      <c r="D24" s="119">
        <f>+D14-(D13+'10- impo '!E59-'11Reventa'!D60)</f>
        <v>0</v>
      </c>
    </row>
    <row r="25" spans="1:8" hidden="1" x14ac:dyDescent="0.2">
      <c r="A25" s="96">
        <f>+A15</f>
        <v>43008</v>
      </c>
      <c r="B25" s="125">
        <f>+B15-(B14+'10- impo '!C61-'11Reventa'!B62)</f>
        <v>0</v>
      </c>
      <c r="C25" s="125">
        <f>+C15-(C14+'10- impo '!D61-'11Reventa'!C62)</f>
        <v>0</v>
      </c>
      <c r="D25" s="125">
        <f>+D15-(D14+'10- impo '!E61-'11Reventa'!D62)</f>
        <v>0</v>
      </c>
    </row>
    <row r="26" spans="1:8" ht="13.5" hidden="1" thickBot="1" x14ac:dyDescent="0.25">
      <c r="A26" s="99">
        <f>+A16</f>
        <v>43373</v>
      </c>
      <c r="B26" s="129">
        <f>+B16-(B15+'10- impo '!C62-'11Reventa'!B63)</f>
        <v>0</v>
      </c>
      <c r="C26" s="129">
        <f>+C16-(C15+'10- impo '!D62-'11Reventa'!C63)</f>
        <v>0</v>
      </c>
      <c r="D26" s="129">
        <f>+D16-(D15+'10- impo '!E62-'11Reventa'!D63)</f>
        <v>0</v>
      </c>
    </row>
    <row r="27" spans="1:8" hidden="1" x14ac:dyDescent="0.2">
      <c r="A27" s="188"/>
      <c r="B27" s="188"/>
      <c r="C27" s="188"/>
      <c r="D27" s="188"/>
    </row>
    <row r="28" spans="1:8" hidden="1" x14ac:dyDescent="0.2">
      <c r="A28" s="188"/>
      <c r="B28" s="188"/>
      <c r="C28" s="188"/>
      <c r="D28" s="188"/>
    </row>
    <row r="29" spans="1:8" hidden="1" x14ac:dyDescent="0.2">
      <c r="A29" s="188"/>
      <c r="B29" s="188"/>
      <c r="C29" s="188"/>
      <c r="D29" s="188"/>
    </row>
    <row r="30" spans="1:8" hidden="1" x14ac:dyDescent="0.2"/>
  </sheetData>
  <sheetProtection formatCells="0" formatColumns="0" formatRows="0"/>
  <phoneticPr fontId="0" type="noConversion"/>
  <printOptions horizontalCentered="1" verticalCentered="1" gridLinesSet="0"/>
  <pageMargins left="0.39370078740157483" right="0.39370078740157483" top="0.82677165354330717" bottom="0.78740157480314965" header="0.19685039370078741" footer="0.51181102362204722"/>
  <pageSetup paperSize="9" scale="75" orientation="landscape" r:id="rId1"/>
  <headerFooter alignWithMargins="0">
    <oddHeader>&amp;R2018 - Año del Centanario de la Reforma Universitaria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71"/>
  <sheetViews>
    <sheetView topLeftCell="A33" zoomScale="90" workbookViewId="0">
      <selection activeCell="C81" sqref="C81"/>
    </sheetView>
  </sheetViews>
  <sheetFormatPr baseColWidth="10" defaultRowHeight="12.75" x14ac:dyDescent="0.2"/>
  <cols>
    <col min="1" max="1" width="4.140625" style="499" customWidth="1"/>
    <col min="2" max="2" width="31.42578125" style="499" customWidth="1"/>
    <col min="3" max="6" width="33.140625" style="542" bestFit="1" customWidth="1"/>
    <col min="7" max="7" width="7.5703125" style="499" customWidth="1"/>
    <col min="8" max="8" width="17.5703125" style="499" customWidth="1"/>
    <col min="9" max="16384" width="11.42578125" style="499"/>
  </cols>
  <sheetData>
    <row r="1" spans="2:8" s="495" customFormat="1" x14ac:dyDescent="0.2">
      <c r="B1" s="494" t="s">
        <v>252</v>
      </c>
      <c r="C1" s="494"/>
      <c r="D1" s="494"/>
      <c r="E1" s="494"/>
      <c r="F1" s="494"/>
    </row>
    <row r="2" spans="2:8" s="495" customFormat="1" x14ac:dyDescent="0.2">
      <c r="B2" s="494" t="s">
        <v>233</v>
      </c>
      <c r="C2" s="494"/>
      <c r="D2" s="494"/>
      <c r="E2" s="494"/>
      <c r="F2" s="494"/>
    </row>
    <row r="3" spans="2:8" s="497" customFormat="1" x14ac:dyDescent="0.2">
      <c r="B3" s="496" t="s">
        <v>202</v>
      </c>
      <c r="C3" s="496"/>
      <c r="D3" s="496"/>
      <c r="E3" s="496"/>
      <c r="F3" s="496"/>
    </row>
    <row r="4" spans="2:8" s="497" customFormat="1" x14ac:dyDescent="0.2">
      <c r="B4" s="648" t="s">
        <v>224</v>
      </c>
      <c r="C4" s="648"/>
      <c r="D4" s="648"/>
      <c r="E4" s="648"/>
      <c r="F4" s="648"/>
    </row>
    <row r="5" spans="2:8" s="495" customFormat="1" x14ac:dyDescent="0.2">
      <c r="B5" s="498"/>
      <c r="C5" s="498"/>
      <c r="D5" s="498"/>
      <c r="E5" s="498"/>
      <c r="F5" s="498"/>
      <c r="G5" s="497"/>
      <c r="H5" s="497"/>
    </row>
    <row r="6" spans="2:8" ht="13.5" thickBot="1" x14ac:dyDescent="0.25">
      <c r="C6" s="500"/>
      <c r="D6" s="500"/>
      <c r="E6" s="500"/>
      <c r="F6" s="500"/>
      <c r="G6" s="501"/>
      <c r="H6" s="501"/>
    </row>
    <row r="7" spans="2:8" ht="12.75" customHeight="1" x14ac:dyDescent="0.2">
      <c r="B7" s="502" t="s">
        <v>8</v>
      </c>
      <c r="C7" s="503" t="s">
        <v>225</v>
      </c>
      <c r="D7" s="504" t="s">
        <v>226</v>
      </c>
      <c r="E7" s="505" t="s">
        <v>260</v>
      </c>
      <c r="F7" s="504" t="s">
        <v>227</v>
      </c>
      <c r="G7" s="495"/>
    </row>
    <row r="8" spans="2:8" ht="41.25" customHeight="1" thickBot="1" x14ac:dyDescent="0.25">
      <c r="B8" s="506" t="s">
        <v>9</v>
      </c>
      <c r="C8" s="507" t="s">
        <v>228</v>
      </c>
      <c r="D8" s="507" t="s">
        <v>228</v>
      </c>
      <c r="E8" s="507" t="s">
        <v>228</v>
      </c>
      <c r="F8" s="508" t="s">
        <v>228</v>
      </c>
      <c r="G8" s="495"/>
    </row>
    <row r="9" spans="2:8" x14ac:dyDescent="0.2">
      <c r="B9" s="509">
        <v>42005</v>
      </c>
      <c r="C9" s="510"/>
      <c r="D9" s="511"/>
      <c r="E9" s="512"/>
      <c r="F9" s="513"/>
    </row>
    <row r="10" spans="2:8" x14ac:dyDescent="0.2">
      <c r="B10" s="514">
        <v>42036</v>
      </c>
      <c r="C10" s="515"/>
      <c r="D10" s="516"/>
      <c r="E10" s="517"/>
      <c r="F10" s="518"/>
    </row>
    <row r="11" spans="2:8" x14ac:dyDescent="0.2">
      <c r="B11" s="514">
        <v>42064</v>
      </c>
      <c r="C11" s="515"/>
      <c r="D11" s="516"/>
      <c r="E11" s="517"/>
      <c r="F11" s="518"/>
    </row>
    <row r="12" spans="2:8" x14ac:dyDescent="0.2">
      <c r="B12" s="514">
        <v>42095</v>
      </c>
      <c r="C12" s="515"/>
      <c r="D12" s="516"/>
      <c r="E12" s="517"/>
      <c r="F12" s="518"/>
    </row>
    <row r="13" spans="2:8" x14ac:dyDescent="0.2">
      <c r="B13" s="514">
        <v>42125</v>
      </c>
      <c r="C13" s="517"/>
      <c r="D13" s="516"/>
      <c r="E13" s="517"/>
      <c r="F13" s="518"/>
    </row>
    <row r="14" spans="2:8" x14ac:dyDescent="0.2">
      <c r="B14" s="514">
        <v>42156</v>
      </c>
      <c r="C14" s="515"/>
      <c r="D14" s="516"/>
      <c r="E14" s="517"/>
      <c r="F14" s="518"/>
    </row>
    <row r="15" spans="2:8" x14ac:dyDescent="0.2">
      <c r="B15" s="514">
        <v>42186</v>
      </c>
      <c r="C15" s="517"/>
      <c r="D15" s="516"/>
      <c r="E15" s="517"/>
      <c r="F15" s="518"/>
    </row>
    <row r="16" spans="2:8" x14ac:dyDescent="0.2">
      <c r="B16" s="514">
        <v>42217</v>
      </c>
      <c r="C16" s="517"/>
      <c r="D16" s="516"/>
      <c r="E16" s="517"/>
      <c r="F16" s="518"/>
    </row>
    <row r="17" spans="2:6" x14ac:dyDescent="0.2">
      <c r="B17" s="514">
        <v>42248</v>
      </c>
      <c r="C17" s="517"/>
      <c r="D17" s="516"/>
      <c r="E17" s="517"/>
      <c r="F17" s="518"/>
    </row>
    <row r="18" spans="2:6" x14ac:dyDescent="0.2">
      <c r="B18" s="514">
        <v>42278</v>
      </c>
      <c r="C18" s="517"/>
      <c r="D18" s="516"/>
      <c r="E18" s="517"/>
      <c r="F18" s="518"/>
    </row>
    <row r="19" spans="2:6" x14ac:dyDescent="0.2">
      <c r="B19" s="514">
        <v>42309</v>
      </c>
      <c r="C19" s="517"/>
      <c r="D19" s="516"/>
      <c r="E19" s="517"/>
      <c r="F19" s="518"/>
    </row>
    <row r="20" spans="2:6" ht="13.5" thickBot="1" x14ac:dyDescent="0.25">
      <c r="B20" s="519">
        <v>42339</v>
      </c>
      <c r="C20" s="520"/>
      <c r="D20" s="521"/>
      <c r="E20" s="520"/>
      <c r="F20" s="522"/>
    </row>
    <row r="21" spans="2:6" x14ac:dyDescent="0.2">
      <c r="B21" s="509">
        <v>42370</v>
      </c>
      <c r="C21" s="511"/>
      <c r="D21" s="511"/>
      <c r="E21" s="523"/>
      <c r="F21" s="518"/>
    </row>
    <row r="22" spans="2:6" x14ac:dyDescent="0.2">
      <c r="B22" s="514">
        <v>42401</v>
      </c>
      <c r="C22" s="516"/>
      <c r="D22" s="516"/>
      <c r="E22" s="523"/>
      <c r="F22" s="524"/>
    </row>
    <row r="23" spans="2:6" x14ac:dyDescent="0.2">
      <c r="B23" s="514">
        <v>42430</v>
      </c>
      <c r="C23" s="516"/>
      <c r="D23" s="516"/>
      <c r="E23" s="517"/>
      <c r="F23" s="518"/>
    </row>
    <row r="24" spans="2:6" x14ac:dyDescent="0.2">
      <c r="B24" s="514">
        <v>42461</v>
      </c>
      <c r="C24" s="516"/>
      <c r="D24" s="516"/>
      <c r="E24" s="517"/>
      <c r="F24" s="518"/>
    </row>
    <row r="25" spans="2:6" x14ac:dyDescent="0.2">
      <c r="B25" s="514">
        <v>42491</v>
      </c>
      <c r="C25" s="516"/>
      <c r="D25" s="516"/>
      <c r="E25" s="517"/>
      <c r="F25" s="518"/>
    </row>
    <row r="26" spans="2:6" x14ac:dyDescent="0.2">
      <c r="B26" s="514">
        <v>42522</v>
      </c>
      <c r="C26" s="516"/>
      <c r="D26" s="516"/>
      <c r="E26" s="517"/>
      <c r="F26" s="518"/>
    </row>
    <row r="27" spans="2:6" x14ac:dyDescent="0.2">
      <c r="B27" s="514">
        <v>42552</v>
      </c>
      <c r="C27" s="516"/>
      <c r="D27" s="516"/>
      <c r="E27" s="517"/>
      <c r="F27" s="518"/>
    </row>
    <row r="28" spans="2:6" x14ac:dyDescent="0.2">
      <c r="B28" s="514">
        <v>42583</v>
      </c>
      <c r="C28" s="516"/>
      <c r="D28" s="516"/>
      <c r="E28" s="517"/>
      <c r="F28" s="518"/>
    </row>
    <row r="29" spans="2:6" x14ac:dyDescent="0.2">
      <c r="B29" s="514">
        <v>42614</v>
      </c>
      <c r="C29" s="516"/>
      <c r="D29" s="516"/>
      <c r="E29" s="517"/>
      <c r="F29" s="518"/>
    </row>
    <row r="30" spans="2:6" x14ac:dyDescent="0.2">
      <c r="B30" s="514">
        <v>42644</v>
      </c>
      <c r="C30" s="516"/>
      <c r="D30" s="516"/>
      <c r="E30" s="517"/>
      <c r="F30" s="518"/>
    </row>
    <row r="31" spans="2:6" x14ac:dyDescent="0.2">
      <c r="B31" s="514">
        <v>42675</v>
      </c>
      <c r="C31" s="516"/>
      <c r="D31" s="516"/>
      <c r="E31" s="517"/>
      <c r="F31" s="518"/>
    </row>
    <row r="32" spans="2:6" ht="13.5" thickBot="1" x14ac:dyDescent="0.25">
      <c r="B32" s="519">
        <v>42705</v>
      </c>
      <c r="C32" s="521"/>
      <c r="D32" s="521"/>
      <c r="E32" s="525"/>
      <c r="F32" s="526"/>
    </row>
    <row r="33" spans="2:6" x14ac:dyDescent="0.2">
      <c r="B33" s="509">
        <v>42736</v>
      </c>
      <c r="C33" s="511"/>
      <c r="D33" s="527"/>
      <c r="E33" s="527"/>
      <c r="F33" s="528"/>
    </row>
    <row r="34" spans="2:6" x14ac:dyDescent="0.2">
      <c r="B34" s="514">
        <v>42767</v>
      </c>
      <c r="C34" s="516"/>
      <c r="D34" s="529"/>
      <c r="E34" s="529"/>
      <c r="F34" s="530"/>
    </row>
    <row r="35" spans="2:6" x14ac:dyDescent="0.2">
      <c r="B35" s="514">
        <v>42795</v>
      </c>
      <c r="C35" s="516"/>
      <c r="D35" s="529"/>
      <c r="E35" s="529"/>
      <c r="F35" s="530"/>
    </row>
    <row r="36" spans="2:6" x14ac:dyDescent="0.2">
      <c r="B36" s="514">
        <v>42826</v>
      </c>
      <c r="C36" s="516"/>
      <c r="D36" s="529"/>
      <c r="E36" s="529"/>
      <c r="F36" s="530"/>
    </row>
    <row r="37" spans="2:6" x14ac:dyDescent="0.2">
      <c r="B37" s="514">
        <v>42856</v>
      </c>
      <c r="C37" s="516"/>
      <c r="D37" s="529"/>
      <c r="E37" s="529"/>
      <c r="F37" s="530"/>
    </row>
    <row r="38" spans="2:6" x14ac:dyDescent="0.2">
      <c r="B38" s="514">
        <v>42887</v>
      </c>
      <c r="C38" s="516"/>
      <c r="D38" s="529"/>
      <c r="E38" s="529"/>
      <c r="F38" s="530"/>
    </row>
    <row r="39" spans="2:6" x14ac:dyDescent="0.2">
      <c r="B39" s="514">
        <v>42917</v>
      </c>
      <c r="C39" s="516"/>
      <c r="D39" s="529"/>
      <c r="E39" s="529"/>
      <c r="F39" s="530"/>
    </row>
    <row r="40" spans="2:6" x14ac:dyDescent="0.2">
      <c r="B40" s="514">
        <v>42948</v>
      </c>
      <c r="C40" s="516"/>
      <c r="D40" s="529"/>
      <c r="E40" s="529"/>
      <c r="F40" s="530"/>
    </row>
    <row r="41" spans="2:6" x14ac:dyDescent="0.2">
      <c r="B41" s="514">
        <v>42979</v>
      </c>
      <c r="C41" s="516"/>
      <c r="D41" s="529"/>
      <c r="E41" s="529"/>
      <c r="F41" s="530"/>
    </row>
    <row r="42" spans="2:6" x14ac:dyDescent="0.2">
      <c r="B42" s="514">
        <v>43009</v>
      </c>
      <c r="C42" s="516"/>
      <c r="D42" s="529"/>
      <c r="E42" s="529"/>
      <c r="F42" s="530"/>
    </row>
    <row r="43" spans="2:6" x14ac:dyDescent="0.2">
      <c r="B43" s="514">
        <v>43040</v>
      </c>
      <c r="C43" s="516"/>
      <c r="D43" s="529"/>
      <c r="E43" s="529"/>
      <c r="F43" s="530"/>
    </row>
    <row r="44" spans="2:6" ht="13.5" thickBot="1" x14ac:dyDescent="0.25">
      <c r="B44" s="531">
        <v>43070</v>
      </c>
      <c r="C44" s="532"/>
      <c r="D44" s="533"/>
      <c r="E44" s="533"/>
      <c r="F44" s="534"/>
    </row>
    <row r="45" spans="2:6" x14ac:dyDescent="0.2">
      <c r="B45" s="509">
        <v>43101</v>
      </c>
      <c r="C45" s="511"/>
      <c r="D45" s="511"/>
      <c r="E45" s="511"/>
      <c r="F45" s="511"/>
    </row>
    <row r="46" spans="2:6" x14ac:dyDescent="0.2">
      <c r="B46" s="514">
        <v>43132</v>
      </c>
      <c r="C46" s="516"/>
      <c r="D46" s="516"/>
      <c r="E46" s="516"/>
      <c r="F46" s="516"/>
    </row>
    <row r="47" spans="2:6" x14ac:dyDescent="0.2">
      <c r="B47" s="514">
        <v>43160</v>
      </c>
      <c r="C47" s="516"/>
      <c r="D47" s="516"/>
      <c r="E47" s="516"/>
      <c r="F47" s="516"/>
    </row>
    <row r="48" spans="2:6" x14ac:dyDescent="0.2">
      <c r="B48" s="514">
        <v>43191</v>
      </c>
      <c r="C48" s="516"/>
      <c r="D48" s="516"/>
      <c r="E48" s="516"/>
      <c r="F48" s="516"/>
    </row>
    <row r="49" spans="2:47" x14ac:dyDescent="0.2">
      <c r="B49" s="514">
        <v>43221</v>
      </c>
      <c r="C49" s="516"/>
      <c r="D49" s="516"/>
      <c r="E49" s="516"/>
      <c r="F49" s="516"/>
    </row>
    <row r="50" spans="2:47" x14ac:dyDescent="0.2">
      <c r="B50" s="514">
        <v>43252</v>
      </c>
      <c r="C50" s="516"/>
      <c r="D50" s="516"/>
      <c r="E50" s="516"/>
      <c r="F50" s="516"/>
    </row>
    <row r="51" spans="2:47" x14ac:dyDescent="0.2">
      <c r="B51" s="514">
        <v>43282</v>
      </c>
      <c r="C51" s="516"/>
      <c r="D51" s="516"/>
      <c r="E51" s="516"/>
      <c r="F51" s="516"/>
    </row>
    <row r="52" spans="2:47" x14ac:dyDescent="0.2">
      <c r="B52" s="514">
        <v>43313</v>
      </c>
      <c r="C52" s="516"/>
      <c r="D52" s="516"/>
      <c r="E52" s="516"/>
      <c r="F52" s="516"/>
    </row>
    <row r="53" spans="2:47" ht="13.5" thickBot="1" x14ac:dyDescent="0.25">
      <c r="B53" s="535">
        <v>43344</v>
      </c>
      <c r="C53" s="536"/>
      <c r="D53" s="536"/>
      <c r="E53" s="536"/>
      <c r="F53" s="536"/>
    </row>
    <row r="54" spans="2:47" ht="13.5" thickBot="1" x14ac:dyDescent="0.25">
      <c r="B54" s="537"/>
      <c r="C54" s="501"/>
      <c r="D54" s="501"/>
      <c r="E54" s="501"/>
      <c r="F54" s="538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1"/>
      <c r="AB54" s="501"/>
      <c r="AC54" s="501"/>
      <c r="AD54" s="501"/>
      <c r="AE54" s="501"/>
      <c r="AF54" s="501"/>
      <c r="AG54" s="501"/>
      <c r="AH54" s="501"/>
      <c r="AI54" s="501"/>
      <c r="AJ54" s="501"/>
      <c r="AK54" s="501"/>
      <c r="AL54" s="501"/>
      <c r="AM54" s="501"/>
      <c r="AN54" s="501"/>
      <c r="AO54" s="501"/>
      <c r="AP54" s="501"/>
      <c r="AQ54" s="501"/>
      <c r="AR54" s="501"/>
      <c r="AS54" s="501"/>
      <c r="AT54" s="501"/>
      <c r="AU54" s="501"/>
    </row>
    <row r="55" spans="2:47" x14ac:dyDescent="0.2">
      <c r="B55" s="539">
        <v>2012</v>
      </c>
      <c r="C55" s="548"/>
      <c r="D55" s="511"/>
      <c r="E55" s="548"/>
      <c r="F55" s="528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1"/>
      <c r="AH55" s="501"/>
      <c r="AI55" s="501"/>
      <c r="AJ55" s="501"/>
      <c r="AK55" s="501"/>
      <c r="AL55" s="501"/>
      <c r="AM55" s="501"/>
      <c r="AN55" s="501"/>
      <c r="AO55" s="501"/>
      <c r="AP55" s="501"/>
      <c r="AQ55" s="501"/>
      <c r="AR55" s="501"/>
      <c r="AS55" s="501"/>
      <c r="AT55" s="501"/>
      <c r="AU55" s="501"/>
    </row>
    <row r="56" spans="2:47" x14ac:dyDescent="0.2">
      <c r="B56" s="540">
        <v>2013</v>
      </c>
      <c r="C56" s="549"/>
      <c r="D56" s="516"/>
      <c r="E56" s="549"/>
      <c r="F56" s="530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1"/>
      <c r="AB56" s="501"/>
      <c r="AC56" s="501"/>
      <c r="AD56" s="501"/>
      <c r="AE56" s="501"/>
      <c r="AF56" s="501"/>
      <c r="AG56" s="501"/>
      <c r="AH56" s="501"/>
      <c r="AI56" s="501"/>
      <c r="AJ56" s="501"/>
      <c r="AK56" s="501"/>
      <c r="AL56" s="501"/>
      <c r="AM56" s="501"/>
      <c r="AN56" s="501"/>
      <c r="AO56" s="501"/>
      <c r="AP56" s="501"/>
      <c r="AQ56" s="501"/>
      <c r="AR56" s="501"/>
      <c r="AS56" s="501"/>
      <c r="AT56" s="501"/>
      <c r="AU56" s="501"/>
    </row>
    <row r="57" spans="2:47" x14ac:dyDescent="0.2">
      <c r="B57" s="540">
        <v>2014</v>
      </c>
      <c r="C57" s="549"/>
      <c r="D57" s="516"/>
      <c r="E57" s="549"/>
      <c r="F57" s="530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1"/>
      <c r="AB57" s="501"/>
      <c r="AC57" s="501"/>
      <c r="AD57" s="501"/>
      <c r="AE57" s="501"/>
      <c r="AF57" s="501"/>
      <c r="AG57" s="501"/>
      <c r="AH57" s="501"/>
      <c r="AI57" s="501"/>
      <c r="AJ57" s="501"/>
      <c r="AK57" s="501"/>
      <c r="AL57" s="501"/>
      <c r="AM57" s="501"/>
      <c r="AN57" s="501"/>
      <c r="AO57" s="501"/>
      <c r="AP57" s="501"/>
      <c r="AQ57" s="501"/>
      <c r="AR57" s="501"/>
      <c r="AS57" s="501"/>
      <c r="AT57" s="501"/>
      <c r="AU57" s="501"/>
    </row>
    <row r="58" spans="2:47" x14ac:dyDescent="0.2">
      <c r="B58" s="540">
        <v>2015</v>
      </c>
      <c r="C58" s="549"/>
      <c r="D58" s="516"/>
      <c r="E58" s="549"/>
      <c r="F58" s="516"/>
      <c r="G58" s="501"/>
    </row>
    <row r="59" spans="2:47" x14ac:dyDescent="0.2">
      <c r="B59" s="540">
        <v>2016</v>
      </c>
      <c r="C59" s="549"/>
      <c r="D59" s="516"/>
      <c r="E59" s="549"/>
      <c r="F59" s="516"/>
      <c r="G59" s="501"/>
    </row>
    <row r="60" spans="2:47" ht="13.5" thickBot="1" x14ac:dyDescent="0.25">
      <c r="B60" s="541">
        <v>2017</v>
      </c>
      <c r="C60" s="550"/>
      <c r="D60" s="521"/>
      <c r="E60" s="550"/>
      <c r="F60" s="521"/>
    </row>
    <row r="61" spans="2:47" ht="13.5" thickBot="1" x14ac:dyDescent="0.25">
      <c r="B61" s="537"/>
      <c r="C61" s="501"/>
      <c r="D61" s="501"/>
      <c r="E61" s="501"/>
      <c r="F61" s="501"/>
    </row>
    <row r="62" spans="2:47" x14ac:dyDescent="0.2">
      <c r="B62" s="457" t="s">
        <v>207</v>
      </c>
      <c r="C62" s="512"/>
      <c r="D62" s="511"/>
      <c r="E62" s="511"/>
      <c r="F62" s="511"/>
    </row>
    <row r="63" spans="2:47" ht="13.5" thickBot="1" x14ac:dyDescent="0.25">
      <c r="B63" s="458" t="s">
        <v>208</v>
      </c>
      <c r="C63" s="520"/>
      <c r="D63" s="521"/>
      <c r="E63" s="521"/>
      <c r="F63" s="521"/>
    </row>
    <row r="64" spans="2:47" x14ac:dyDescent="0.2">
      <c r="C64" s="499"/>
      <c r="D64" s="499"/>
      <c r="E64" s="499"/>
    </row>
    <row r="65" spans="2:6" x14ac:dyDescent="0.2">
      <c r="B65" s="543" t="s">
        <v>229</v>
      </c>
      <c r="C65" s="501"/>
      <c r="D65" s="501"/>
      <c r="E65" s="499"/>
    </row>
    <row r="66" spans="2:6" x14ac:dyDescent="0.2">
      <c r="B66" s="543" t="s">
        <v>230</v>
      </c>
      <c r="C66" s="544"/>
      <c r="D66" s="545"/>
      <c r="E66" s="546"/>
      <c r="F66" s="546"/>
    </row>
    <row r="67" spans="2:6" x14ac:dyDescent="0.2">
      <c r="B67" s="543" t="s">
        <v>231</v>
      </c>
      <c r="C67" s="545"/>
      <c r="D67" s="545"/>
      <c r="E67" s="546"/>
      <c r="F67" s="546"/>
    </row>
    <row r="68" spans="2:6" x14ac:dyDescent="0.2">
      <c r="B68" s="543" t="s">
        <v>232</v>
      </c>
      <c r="C68" s="547"/>
      <c r="D68" s="547"/>
      <c r="E68" s="547"/>
    </row>
    <row r="69" spans="2:6" ht="15.75" customHeight="1" x14ac:dyDescent="0.25">
      <c r="B69" s="591" t="s">
        <v>261</v>
      </c>
      <c r="C69" s="538"/>
      <c r="D69" s="538"/>
    </row>
    <row r="70" spans="2:6" x14ac:dyDescent="0.2">
      <c r="B70" s="501"/>
      <c r="C70" s="538"/>
      <c r="D70" s="538"/>
    </row>
    <row r="71" spans="2:6" x14ac:dyDescent="0.2">
      <c r="B71" s="501"/>
      <c r="C71" s="538"/>
      <c r="D71" s="538"/>
    </row>
  </sheetData>
  <mergeCells count="1">
    <mergeCell ref="B4:F4"/>
  </mergeCells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52" orientation="landscape" verticalDpi="1200" r:id="rId1"/>
  <headerFooter alignWithMargins="0">
    <oddHeader>&amp;R2018 - Año del Centanario de la Reforma Universitaria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84</v>
      </c>
      <c r="B1" s="3"/>
    </row>
    <row r="2" spans="1:2" ht="13.5" thickBot="1" x14ac:dyDescent="0.25">
      <c r="A2" s="2" t="s">
        <v>49</v>
      </c>
      <c r="B2" s="3"/>
    </row>
    <row r="3" spans="1:2" x14ac:dyDescent="0.2">
      <c r="A3" s="4" t="s">
        <v>9</v>
      </c>
      <c r="B3" s="14" t="s">
        <v>50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10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9:C10"/>
  <sheetViews>
    <sheetView showGridLines="0" tabSelected="1" workbookViewId="0">
      <selection activeCell="B3" sqref="B3"/>
    </sheetView>
  </sheetViews>
  <sheetFormatPr baseColWidth="10" defaultRowHeight="12.75" x14ac:dyDescent="0.2"/>
  <cols>
    <col min="1" max="2" width="11.42578125" style="51"/>
    <col min="3" max="3" width="58.42578125" style="51" customWidth="1"/>
    <col min="4" max="16384" width="11.42578125" style="51"/>
  </cols>
  <sheetData>
    <row r="9" spans="3:3" ht="13.5" thickBot="1" x14ac:dyDescent="0.25"/>
    <row r="10" spans="3:3" ht="36" thickBot="1" x14ac:dyDescent="0.55000000000000004">
      <c r="C10" s="151" t="s">
        <v>0</v>
      </c>
    </row>
  </sheetData>
  <phoneticPr fontId="0" type="noConversion"/>
  <printOptions horizontalCentered="1" verticalCentered="1" gridLinesSet="0"/>
  <pageMargins left="0.39370078740157483" right="0.39370078740157483" top="0.82677165354330717" bottom="0.78740157480314965" header="0.19685039370078741" footer="0.51181102362204722"/>
  <pageSetup paperSize="9" orientation="portrait" r:id="rId1"/>
  <headerFooter alignWithMargins="0">
    <oddHeader>&amp;R2018 - Año del Centanario de la Reforma Universitaria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649" t="s">
        <v>85</v>
      </c>
      <c r="B2" s="649"/>
      <c r="C2" s="649"/>
      <c r="D2" s="649"/>
    </row>
    <row r="3" spans="1:4" x14ac:dyDescent="0.2">
      <c r="A3" s="649" t="s">
        <v>86</v>
      </c>
      <c r="B3" s="649"/>
      <c r="C3" s="649"/>
      <c r="D3" s="649"/>
    </row>
    <row r="4" spans="1:4" x14ac:dyDescent="0.2">
      <c r="A4" s="650" t="s">
        <v>2</v>
      </c>
      <c r="B4" s="650"/>
      <c r="C4" s="650"/>
      <c r="D4" s="650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30</v>
      </c>
      <c r="B6" s="21" t="s">
        <v>87</v>
      </c>
      <c r="C6" s="22" t="s">
        <v>88</v>
      </c>
      <c r="D6" s="23" t="s">
        <v>89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21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M52"/>
  <sheetViews>
    <sheetView showGridLines="0" zoomScale="75" workbookViewId="0">
      <selection activeCell="I30" sqref="I30"/>
    </sheetView>
  </sheetViews>
  <sheetFormatPr baseColWidth="10" defaultRowHeight="12.75" x14ac:dyDescent="0.2"/>
  <cols>
    <col min="1" max="1" width="17.85546875" style="499" customWidth="1"/>
    <col min="2" max="2" width="85.140625" style="499" customWidth="1"/>
    <col min="3" max="6" width="11.28515625" style="499" customWidth="1"/>
    <col min="7" max="9" width="11.42578125" style="499"/>
    <col min="10" max="10" width="19.5703125" style="499" customWidth="1"/>
    <col min="11" max="16384" width="11.42578125" style="499"/>
  </cols>
  <sheetData>
    <row r="1" spans="1:13" x14ac:dyDescent="0.2">
      <c r="A1" s="494" t="s">
        <v>1</v>
      </c>
      <c r="B1" s="551"/>
      <c r="C1" s="551"/>
      <c r="D1" s="551"/>
      <c r="E1" s="551"/>
      <c r="F1" s="551"/>
    </row>
    <row r="2" spans="1:13" s="553" customFormat="1" x14ac:dyDescent="0.2">
      <c r="A2" s="496" t="s">
        <v>234</v>
      </c>
      <c r="B2" s="552"/>
      <c r="C2" s="552"/>
      <c r="D2" s="552"/>
      <c r="E2" s="552"/>
      <c r="F2" s="552"/>
    </row>
    <row r="3" spans="1:13" s="553" customFormat="1" x14ac:dyDescent="0.2">
      <c r="A3" s="496" t="s">
        <v>202</v>
      </c>
      <c r="B3" s="554"/>
      <c r="C3" s="552"/>
      <c r="D3" s="552"/>
      <c r="E3" s="552"/>
      <c r="F3" s="552"/>
    </row>
    <row r="4" spans="1:13" x14ac:dyDescent="0.2">
      <c r="A4" s="494"/>
      <c r="B4" s="551"/>
      <c r="C4" s="551"/>
      <c r="D4" s="551"/>
      <c r="E4" s="551"/>
      <c r="F4" s="551"/>
    </row>
    <row r="5" spans="1:13" ht="13.5" thickBot="1" x14ac:dyDescent="0.25">
      <c r="A5" s="551"/>
      <c r="B5" s="494"/>
      <c r="C5" s="551"/>
      <c r="D5" s="551"/>
      <c r="E5" s="551"/>
      <c r="F5" s="551"/>
    </row>
    <row r="6" spans="1:13" ht="26.25" thickBot="1" x14ac:dyDescent="0.25">
      <c r="A6" s="504" t="s">
        <v>3</v>
      </c>
      <c r="B6" s="555" t="s">
        <v>235</v>
      </c>
      <c r="C6" s="556">
        <v>2015</v>
      </c>
      <c r="D6" s="556">
        <v>2016</v>
      </c>
      <c r="E6" s="556">
        <v>2017</v>
      </c>
      <c r="F6" s="556" t="s">
        <v>247</v>
      </c>
      <c r="G6" s="556" t="s">
        <v>248</v>
      </c>
    </row>
    <row r="7" spans="1:13" x14ac:dyDescent="0.2">
      <c r="A7" s="503"/>
      <c r="B7" s="557" t="s">
        <v>236</v>
      </c>
      <c r="C7" s="558" t="s">
        <v>104</v>
      </c>
      <c r="D7" s="558" t="s">
        <v>104</v>
      </c>
      <c r="E7" s="558" t="s">
        <v>104</v>
      </c>
      <c r="F7" s="558" t="s">
        <v>104</v>
      </c>
      <c r="G7" s="559" t="s">
        <v>104</v>
      </c>
    </row>
    <row r="8" spans="1:13" x14ac:dyDescent="0.2">
      <c r="A8" s="560" t="s">
        <v>4</v>
      </c>
      <c r="B8" s="561" t="s">
        <v>237</v>
      </c>
      <c r="C8" s="562"/>
      <c r="D8" s="562"/>
      <c r="E8" s="562"/>
      <c r="F8" s="562"/>
      <c r="G8" s="563"/>
      <c r="I8" s="595"/>
      <c r="J8" s="595"/>
      <c r="K8" s="565"/>
      <c r="L8" s="501"/>
      <c r="M8" s="501"/>
    </row>
    <row r="9" spans="1:13" x14ac:dyDescent="0.2">
      <c r="A9" s="560"/>
      <c r="B9" s="561" t="s">
        <v>238</v>
      </c>
      <c r="C9" s="562"/>
      <c r="D9" s="562"/>
      <c r="E9" s="562"/>
      <c r="F9" s="562"/>
      <c r="G9" s="563"/>
      <c r="I9" s="595"/>
      <c r="J9" s="595"/>
      <c r="K9" s="565"/>
      <c r="L9" s="501"/>
      <c r="M9" s="501"/>
    </row>
    <row r="10" spans="1:13" x14ac:dyDescent="0.2">
      <c r="A10" s="560"/>
      <c r="B10" s="561" t="s">
        <v>239</v>
      </c>
      <c r="C10" s="562"/>
      <c r="D10" s="562"/>
      <c r="E10" s="562"/>
      <c r="F10" s="562"/>
      <c r="G10" s="563"/>
      <c r="I10" s="595"/>
      <c r="J10" s="595"/>
      <c r="K10" s="565"/>
      <c r="L10" s="501"/>
      <c r="M10" s="501"/>
    </row>
    <row r="11" spans="1:13" x14ac:dyDescent="0.2">
      <c r="A11" s="560"/>
      <c r="B11" s="561" t="s">
        <v>240</v>
      </c>
      <c r="C11" s="562"/>
      <c r="D11" s="562"/>
      <c r="E11" s="562"/>
      <c r="F11" s="562"/>
      <c r="G11" s="563"/>
      <c r="I11" s="595"/>
      <c r="J11" s="595"/>
      <c r="K11" s="565"/>
      <c r="L11" s="501"/>
      <c r="M11" s="501"/>
    </row>
    <row r="12" spans="1:13" x14ac:dyDescent="0.2">
      <c r="A12" s="560"/>
      <c r="B12" s="566" t="s">
        <v>241</v>
      </c>
      <c r="C12" s="562"/>
      <c r="D12" s="562"/>
      <c r="E12" s="562"/>
      <c r="F12" s="562"/>
      <c r="G12" s="563"/>
      <c r="I12" s="595"/>
      <c r="J12" s="595"/>
      <c r="K12" s="565"/>
      <c r="L12" s="501"/>
      <c r="M12" s="501"/>
    </row>
    <row r="13" spans="1:13" x14ac:dyDescent="0.2">
      <c r="A13" s="560"/>
      <c r="B13" s="561" t="s">
        <v>242</v>
      </c>
      <c r="C13" s="562"/>
      <c r="D13" s="562"/>
      <c r="E13" s="562"/>
      <c r="F13" s="562"/>
      <c r="G13" s="563"/>
      <c r="I13" s="595"/>
      <c r="J13" s="595"/>
      <c r="K13" s="565"/>
      <c r="L13" s="501"/>
      <c r="M13" s="501"/>
    </row>
    <row r="14" spans="1:13" x14ac:dyDescent="0.2">
      <c r="A14" s="560"/>
      <c r="B14" s="567" t="s">
        <v>243</v>
      </c>
      <c r="C14" s="568"/>
      <c r="D14" s="568"/>
      <c r="E14" s="568"/>
      <c r="F14" s="568"/>
      <c r="G14" s="569"/>
      <c r="I14" s="564"/>
      <c r="J14" s="564"/>
      <c r="K14" s="565"/>
      <c r="L14" s="501"/>
      <c r="M14" s="501"/>
    </row>
    <row r="15" spans="1:13" ht="13.5" thickBot="1" x14ac:dyDescent="0.25">
      <c r="A15" s="570"/>
      <c r="B15" s="571" t="s">
        <v>244</v>
      </c>
      <c r="C15" s="572"/>
      <c r="D15" s="572"/>
      <c r="E15" s="572"/>
      <c r="F15" s="572"/>
      <c r="G15" s="573"/>
      <c r="I15" s="595"/>
      <c r="J15" s="595"/>
      <c r="K15" s="565"/>
      <c r="L15" s="501"/>
      <c r="M15" s="501"/>
    </row>
    <row r="16" spans="1:13" x14ac:dyDescent="0.2">
      <c r="A16" s="574"/>
      <c r="B16" s="557" t="s">
        <v>236</v>
      </c>
      <c r="C16" s="558" t="s">
        <v>104</v>
      </c>
      <c r="D16" s="558" t="s">
        <v>104</v>
      </c>
      <c r="E16" s="558" t="s">
        <v>104</v>
      </c>
      <c r="F16" s="558" t="s">
        <v>104</v>
      </c>
      <c r="G16" s="559" t="s">
        <v>104</v>
      </c>
      <c r="I16" s="595"/>
      <c r="J16" s="575"/>
      <c r="K16" s="565"/>
      <c r="L16" s="501"/>
      <c r="M16" s="501"/>
    </row>
    <row r="17" spans="1:13" x14ac:dyDescent="0.2">
      <c r="A17" s="574"/>
      <c r="B17" s="561" t="s">
        <v>237</v>
      </c>
      <c r="C17" s="562"/>
      <c r="D17" s="562"/>
      <c r="E17" s="562"/>
      <c r="F17" s="562"/>
      <c r="G17" s="563"/>
      <c r="I17" s="595"/>
      <c r="J17" s="575"/>
      <c r="K17" s="565"/>
      <c r="L17" s="501"/>
      <c r="M17" s="501"/>
    </row>
    <row r="18" spans="1:13" x14ac:dyDescent="0.2">
      <c r="A18" s="574"/>
      <c r="B18" s="561" t="s">
        <v>238</v>
      </c>
      <c r="C18" s="562"/>
      <c r="D18" s="562"/>
      <c r="E18" s="562"/>
      <c r="F18" s="562"/>
      <c r="G18" s="563"/>
      <c r="I18" s="595"/>
      <c r="J18" s="575"/>
      <c r="K18" s="565"/>
      <c r="L18" s="501"/>
      <c r="M18" s="501"/>
    </row>
    <row r="19" spans="1:13" x14ac:dyDescent="0.2">
      <c r="A19" s="574"/>
      <c r="B19" s="561" t="s">
        <v>239</v>
      </c>
      <c r="C19" s="562"/>
      <c r="D19" s="562"/>
      <c r="E19" s="562"/>
      <c r="F19" s="562"/>
      <c r="G19" s="563"/>
      <c r="I19" s="501"/>
      <c r="J19" s="501"/>
      <c r="K19" s="501"/>
      <c r="L19" s="501"/>
      <c r="M19" s="501"/>
    </row>
    <row r="20" spans="1:13" x14ac:dyDescent="0.2">
      <c r="A20" s="574" t="s">
        <v>5</v>
      </c>
      <c r="B20" s="561" t="s">
        <v>240</v>
      </c>
      <c r="C20" s="562"/>
      <c r="D20" s="562"/>
      <c r="E20" s="562"/>
      <c r="F20" s="562"/>
      <c r="G20" s="563"/>
      <c r="I20" s="501"/>
      <c r="J20" s="501"/>
      <c r="K20" s="501"/>
      <c r="L20" s="501"/>
      <c r="M20" s="501"/>
    </row>
    <row r="21" spans="1:13" x14ac:dyDescent="0.2">
      <c r="A21" s="574"/>
      <c r="B21" s="566" t="s">
        <v>241</v>
      </c>
      <c r="C21" s="562"/>
      <c r="D21" s="562"/>
      <c r="E21" s="562"/>
      <c r="F21" s="562"/>
      <c r="G21" s="563"/>
      <c r="I21" s="576"/>
      <c r="J21" s="501"/>
      <c r="K21" s="501"/>
      <c r="L21" s="501"/>
      <c r="M21" s="501"/>
    </row>
    <row r="22" spans="1:13" x14ac:dyDescent="0.2">
      <c r="A22" s="574"/>
      <c r="B22" s="561" t="s">
        <v>242</v>
      </c>
      <c r="C22" s="562"/>
      <c r="D22" s="562"/>
      <c r="E22" s="562"/>
      <c r="F22" s="562"/>
      <c r="G22" s="563"/>
      <c r="I22" s="576"/>
      <c r="J22" s="501"/>
      <c r="K22" s="501"/>
      <c r="L22" s="501"/>
      <c r="M22" s="501"/>
    </row>
    <row r="23" spans="1:13" x14ac:dyDescent="0.2">
      <c r="A23" s="574"/>
      <c r="B23" s="567" t="s">
        <v>243</v>
      </c>
      <c r="C23" s="568"/>
      <c r="D23" s="568"/>
      <c r="E23" s="568"/>
      <c r="F23" s="568"/>
      <c r="G23" s="569"/>
      <c r="I23" s="576"/>
      <c r="J23" s="501"/>
      <c r="K23" s="501"/>
      <c r="L23" s="501"/>
      <c r="M23" s="501"/>
    </row>
    <row r="24" spans="1:13" ht="13.5" thickBot="1" x14ac:dyDescent="0.25">
      <c r="A24" s="574"/>
      <c r="B24" s="571" t="s">
        <v>244</v>
      </c>
      <c r="C24" s="572"/>
      <c r="D24" s="572"/>
      <c r="E24" s="572"/>
      <c r="F24" s="572"/>
      <c r="G24" s="573"/>
      <c r="I24" s="576"/>
      <c r="J24" s="501"/>
      <c r="K24" s="501"/>
      <c r="L24" s="501"/>
      <c r="M24" s="501"/>
    </row>
    <row r="25" spans="1:13" x14ac:dyDescent="0.2">
      <c r="A25" s="577" t="s">
        <v>6</v>
      </c>
      <c r="B25" s="557" t="s">
        <v>236</v>
      </c>
      <c r="C25" s="558" t="s">
        <v>104</v>
      </c>
      <c r="D25" s="558" t="s">
        <v>104</v>
      </c>
      <c r="E25" s="558" t="s">
        <v>104</v>
      </c>
      <c r="F25" s="558" t="s">
        <v>104</v>
      </c>
      <c r="G25" s="559" t="s">
        <v>104</v>
      </c>
      <c r="I25" s="501"/>
      <c r="J25" s="501"/>
      <c r="K25" s="501"/>
      <c r="L25" s="501"/>
      <c r="M25" s="501"/>
    </row>
    <row r="26" spans="1:13" x14ac:dyDescent="0.2">
      <c r="A26" s="574"/>
      <c r="B26" s="561" t="s">
        <v>237</v>
      </c>
      <c r="C26" s="562"/>
      <c r="D26" s="562"/>
      <c r="E26" s="562"/>
      <c r="F26" s="562"/>
      <c r="G26" s="563"/>
    </row>
    <row r="27" spans="1:13" x14ac:dyDescent="0.2">
      <c r="A27" s="574"/>
      <c r="B27" s="561" t="s">
        <v>238</v>
      </c>
      <c r="C27" s="562"/>
      <c r="D27" s="562"/>
      <c r="E27" s="562"/>
      <c r="F27" s="562"/>
      <c r="G27" s="563"/>
    </row>
    <row r="28" spans="1:13" x14ac:dyDescent="0.2">
      <c r="A28" s="574"/>
      <c r="B28" s="561" t="s">
        <v>239</v>
      </c>
      <c r="C28" s="562"/>
      <c r="D28" s="562"/>
      <c r="E28" s="562"/>
      <c r="F28" s="562"/>
      <c r="G28" s="563"/>
    </row>
    <row r="29" spans="1:13" x14ac:dyDescent="0.2">
      <c r="A29" s="574"/>
      <c r="B29" s="561" t="s">
        <v>240</v>
      </c>
      <c r="C29" s="562"/>
      <c r="D29" s="562"/>
      <c r="E29" s="562"/>
      <c r="F29" s="562"/>
      <c r="G29" s="563"/>
    </row>
    <row r="30" spans="1:13" x14ac:dyDescent="0.2">
      <c r="A30" s="574"/>
      <c r="B30" s="566" t="s">
        <v>241</v>
      </c>
      <c r="C30" s="562"/>
      <c r="D30" s="562"/>
      <c r="E30" s="562"/>
      <c r="F30" s="562"/>
      <c r="G30" s="563"/>
    </row>
    <row r="31" spans="1:13" x14ac:dyDescent="0.2">
      <c r="A31" s="574"/>
      <c r="B31" s="561" t="s">
        <v>242</v>
      </c>
      <c r="C31" s="562"/>
      <c r="D31" s="562"/>
      <c r="E31" s="562"/>
      <c r="F31" s="562"/>
      <c r="G31" s="563"/>
    </row>
    <row r="32" spans="1:13" x14ac:dyDescent="0.2">
      <c r="A32" s="574"/>
      <c r="B32" s="567" t="s">
        <v>243</v>
      </c>
      <c r="C32" s="568"/>
      <c r="D32" s="568"/>
      <c r="E32" s="568"/>
      <c r="F32" s="568"/>
      <c r="G32" s="569"/>
    </row>
    <row r="33" spans="1:7" ht="13.5" thickBot="1" x14ac:dyDescent="0.25">
      <c r="A33" s="578"/>
      <c r="B33" s="571" t="s">
        <v>244</v>
      </c>
      <c r="C33" s="572"/>
      <c r="D33" s="572"/>
      <c r="E33" s="572"/>
      <c r="F33" s="572"/>
      <c r="G33" s="573"/>
    </row>
    <row r="34" spans="1:7" x14ac:dyDescent="0.2">
      <c r="A34" s="574" t="s">
        <v>245</v>
      </c>
      <c r="B34" s="557" t="s">
        <v>236</v>
      </c>
      <c r="C34" s="558" t="s">
        <v>104</v>
      </c>
      <c r="D34" s="558" t="s">
        <v>104</v>
      </c>
      <c r="E34" s="558" t="s">
        <v>104</v>
      </c>
      <c r="F34" s="558" t="s">
        <v>104</v>
      </c>
      <c r="G34" s="559" t="s">
        <v>104</v>
      </c>
    </row>
    <row r="35" spans="1:7" x14ac:dyDescent="0.2">
      <c r="A35" s="574"/>
      <c r="B35" s="561" t="s">
        <v>237</v>
      </c>
      <c r="C35" s="562"/>
      <c r="D35" s="562"/>
      <c r="E35" s="562"/>
      <c r="F35" s="562"/>
      <c r="G35" s="563"/>
    </row>
    <row r="36" spans="1:7" x14ac:dyDescent="0.2">
      <c r="A36" s="574"/>
      <c r="B36" s="561" t="s">
        <v>238</v>
      </c>
      <c r="C36" s="562"/>
      <c r="D36" s="562"/>
      <c r="E36" s="562"/>
      <c r="F36" s="562"/>
      <c r="G36" s="563"/>
    </row>
    <row r="37" spans="1:7" x14ac:dyDescent="0.2">
      <c r="A37" s="574"/>
      <c r="B37" s="561" t="s">
        <v>239</v>
      </c>
      <c r="C37" s="562"/>
      <c r="D37" s="562"/>
      <c r="E37" s="562"/>
      <c r="F37" s="562"/>
      <c r="G37" s="563"/>
    </row>
    <row r="38" spans="1:7" x14ac:dyDescent="0.2">
      <c r="A38" s="574"/>
      <c r="B38" s="561" t="s">
        <v>240</v>
      </c>
      <c r="C38" s="562"/>
      <c r="D38" s="562"/>
      <c r="E38" s="562"/>
      <c r="F38" s="562"/>
      <c r="G38" s="563"/>
    </row>
    <row r="39" spans="1:7" x14ac:dyDescent="0.2">
      <c r="A39" s="574"/>
      <c r="B39" s="566" t="s">
        <v>241</v>
      </c>
      <c r="C39" s="562"/>
      <c r="D39" s="562"/>
      <c r="E39" s="562"/>
      <c r="F39" s="562"/>
      <c r="G39" s="563"/>
    </row>
    <row r="40" spans="1:7" x14ac:dyDescent="0.2">
      <c r="A40" s="574"/>
      <c r="B40" s="561" t="s">
        <v>242</v>
      </c>
      <c r="C40" s="562"/>
      <c r="D40" s="562"/>
      <c r="E40" s="562"/>
      <c r="F40" s="562"/>
      <c r="G40" s="563"/>
    </row>
    <row r="41" spans="1:7" x14ac:dyDescent="0.2">
      <c r="A41" s="574"/>
      <c r="B41" s="567" t="s">
        <v>243</v>
      </c>
      <c r="C41" s="568"/>
      <c r="D41" s="568"/>
      <c r="E41" s="568"/>
      <c r="F41" s="568"/>
      <c r="G41" s="569"/>
    </row>
    <row r="42" spans="1:7" ht="13.5" thickBot="1" x14ac:dyDescent="0.25">
      <c r="A42" s="574"/>
      <c r="B42" s="571" t="s">
        <v>244</v>
      </c>
      <c r="C42" s="572"/>
      <c r="D42" s="572"/>
      <c r="E42" s="572"/>
      <c r="F42" s="572"/>
      <c r="G42" s="573"/>
    </row>
    <row r="43" spans="1:7" x14ac:dyDescent="0.2">
      <c r="A43" s="577" t="s">
        <v>246</v>
      </c>
      <c r="B43" s="557" t="s">
        <v>236</v>
      </c>
      <c r="C43" s="558" t="s">
        <v>104</v>
      </c>
      <c r="D43" s="558" t="s">
        <v>104</v>
      </c>
      <c r="E43" s="558" t="s">
        <v>104</v>
      </c>
      <c r="F43" s="558" t="s">
        <v>104</v>
      </c>
      <c r="G43" s="559" t="s">
        <v>104</v>
      </c>
    </row>
    <row r="44" spans="1:7" x14ac:dyDescent="0.2">
      <c r="A44" s="574"/>
      <c r="B44" s="561" t="s">
        <v>237</v>
      </c>
      <c r="C44" s="562"/>
      <c r="D44" s="562"/>
      <c r="E44" s="562"/>
      <c r="F44" s="562"/>
      <c r="G44" s="563"/>
    </row>
    <row r="45" spans="1:7" x14ac:dyDescent="0.2">
      <c r="A45" s="574"/>
      <c r="B45" s="561" t="s">
        <v>238</v>
      </c>
      <c r="C45" s="562"/>
      <c r="D45" s="562"/>
      <c r="E45" s="562"/>
      <c r="F45" s="562"/>
      <c r="G45" s="563"/>
    </row>
    <row r="46" spans="1:7" x14ac:dyDescent="0.2">
      <c r="A46" s="574"/>
      <c r="B46" s="561" t="s">
        <v>239</v>
      </c>
      <c r="C46" s="562"/>
      <c r="D46" s="562"/>
      <c r="E46" s="562"/>
      <c r="F46" s="562"/>
      <c r="G46" s="563"/>
    </row>
    <row r="47" spans="1:7" x14ac:dyDescent="0.2">
      <c r="A47" s="574"/>
      <c r="B47" s="561" t="s">
        <v>240</v>
      </c>
      <c r="C47" s="562"/>
      <c r="D47" s="562"/>
      <c r="E47" s="562"/>
      <c r="F47" s="562"/>
      <c r="G47" s="563"/>
    </row>
    <row r="48" spans="1:7" x14ac:dyDescent="0.2">
      <c r="A48" s="574"/>
      <c r="B48" s="566" t="s">
        <v>241</v>
      </c>
      <c r="C48" s="562"/>
      <c r="D48" s="562"/>
      <c r="E48" s="562"/>
      <c r="F48" s="562"/>
      <c r="G48" s="563"/>
    </row>
    <row r="49" spans="1:7" x14ac:dyDescent="0.2">
      <c r="A49" s="574"/>
      <c r="B49" s="561" t="s">
        <v>242</v>
      </c>
      <c r="C49" s="562"/>
      <c r="D49" s="562"/>
      <c r="E49" s="562"/>
      <c r="F49" s="562"/>
      <c r="G49" s="563"/>
    </row>
    <row r="50" spans="1:7" x14ac:dyDescent="0.2">
      <c r="A50" s="574"/>
      <c r="B50" s="567" t="s">
        <v>243</v>
      </c>
      <c r="C50" s="568"/>
      <c r="D50" s="568"/>
      <c r="E50" s="568"/>
      <c r="F50" s="568"/>
      <c r="G50" s="569"/>
    </row>
    <row r="51" spans="1:7" ht="13.5" thickBot="1" x14ac:dyDescent="0.25">
      <c r="A51" s="578"/>
      <c r="B51" s="571" t="s">
        <v>244</v>
      </c>
      <c r="C51" s="572"/>
      <c r="D51" s="572"/>
      <c r="E51" s="572"/>
      <c r="F51" s="572"/>
      <c r="G51" s="573"/>
    </row>
    <row r="52" spans="1:7" ht="13.5" thickBot="1" x14ac:dyDescent="0.25">
      <c r="A52" s="579"/>
      <c r="B52" s="580" t="s">
        <v>105</v>
      </c>
      <c r="C52" s="581">
        <v>1</v>
      </c>
      <c r="D52" s="581">
        <v>1</v>
      </c>
      <c r="E52" s="581">
        <v>1</v>
      </c>
      <c r="F52" s="581">
        <v>1</v>
      </c>
      <c r="G52" s="581">
        <v>1</v>
      </c>
    </row>
  </sheetData>
  <mergeCells count="8">
    <mergeCell ref="I15:J15"/>
    <mergeCell ref="I16:I18"/>
    <mergeCell ref="I8:J8"/>
    <mergeCell ref="I9:J9"/>
    <mergeCell ref="I10:J10"/>
    <mergeCell ref="I11:J11"/>
    <mergeCell ref="I12:J12"/>
    <mergeCell ref="I13:J13"/>
  </mergeCells>
  <printOptions horizontalCentered="1" verticalCentered="1" gridLinesSet="0"/>
  <pageMargins left="0.39370078740157483" right="0.39370078740157483" top="0.82677165354330717" bottom="0.78740157480314965" header="0.19685039370078741" footer="0.51181102362204722"/>
  <pageSetup paperSize="9" scale="72" orientation="landscape" r:id="rId1"/>
  <headerFooter alignWithMargins="0">
    <oddHeader>&amp;R2018 - Año del Centanario de la Reforma Universitaria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18"/>
  <sheetViews>
    <sheetView workbookViewId="0">
      <selection activeCell="C32" sqref="C32"/>
    </sheetView>
  </sheetViews>
  <sheetFormatPr baseColWidth="10" defaultRowHeight="12.75" x14ac:dyDescent="0.2"/>
  <cols>
    <col min="1" max="1" width="21.28515625" style="56" customWidth="1"/>
    <col min="2" max="2" width="24" style="56" customWidth="1"/>
    <col min="3" max="3" width="29.7109375" style="56" customWidth="1"/>
    <col min="4" max="16384" width="11.42578125" style="56"/>
  </cols>
  <sheetData>
    <row r="1" spans="1:3" x14ac:dyDescent="0.2">
      <c r="A1" s="160" t="s">
        <v>90</v>
      </c>
      <c r="B1" s="160"/>
      <c r="C1" s="160"/>
    </row>
    <row r="2" spans="1:3" x14ac:dyDescent="0.2">
      <c r="A2" s="160" t="s">
        <v>99</v>
      </c>
      <c r="B2" s="160"/>
      <c r="C2" s="160"/>
    </row>
    <row r="3" spans="1:3" x14ac:dyDescent="0.2">
      <c r="A3" s="596" t="s">
        <v>202</v>
      </c>
      <c r="B3" s="596"/>
      <c r="C3" s="596"/>
    </row>
    <row r="4" spans="1:3" x14ac:dyDescent="0.2">
      <c r="A4" s="597" t="s">
        <v>210</v>
      </c>
      <c r="B4" s="597"/>
      <c r="C4" s="597"/>
    </row>
    <row r="5" spans="1:3" ht="13.5" thickBot="1" x14ac:dyDescent="0.25"/>
    <row r="6" spans="1:3" x14ac:dyDescent="0.2">
      <c r="A6" s="161" t="s">
        <v>11</v>
      </c>
      <c r="B6" s="162" t="s">
        <v>100</v>
      </c>
      <c r="C6" s="368" t="s">
        <v>101</v>
      </c>
    </row>
    <row r="7" spans="1:3" ht="13.5" thickBot="1" x14ac:dyDescent="0.25">
      <c r="A7" s="163"/>
      <c r="B7" s="164"/>
      <c r="C7" s="369" t="s">
        <v>102</v>
      </c>
    </row>
    <row r="8" spans="1:3" x14ac:dyDescent="0.2">
      <c r="A8" s="358">
        <v>2012</v>
      </c>
      <c r="B8" s="373"/>
      <c r="C8" s="367"/>
    </row>
    <row r="9" spans="1:3" x14ac:dyDescent="0.2">
      <c r="A9" s="358">
        <v>2013</v>
      </c>
      <c r="B9" s="373"/>
      <c r="C9" s="367"/>
    </row>
    <row r="10" spans="1:3" x14ac:dyDescent="0.2">
      <c r="A10" s="358">
        <v>2014</v>
      </c>
      <c r="B10" s="373"/>
      <c r="C10" s="367"/>
    </row>
    <row r="11" spans="1:3" x14ac:dyDescent="0.2">
      <c r="A11" s="356">
        <v>2015</v>
      </c>
      <c r="B11" s="374"/>
      <c r="C11" s="370"/>
    </row>
    <row r="12" spans="1:3" x14ac:dyDescent="0.2">
      <c r="A12" s="165">
        <v>2016</v>
      </c>
      <c r="B12" s="168"/>
      <c r="C12" s="371"/>
    </row>
    <row r="13" spans="1:3" x14ac:dyDescent="0.2">
      <c r="A13" s="363">
        <v>2017</v>
      </c>
      <c r="B13" s="168"/>
      <c r="C13" s="371"/>
    </row>
    <row r="14" spans="1:3" x14ac:dyDescent="0.2">
      <c r="A14" s="363" t="s">
        <v>207</v>
      </c>
      <c r="B14" s="168"/>
      <c r="C14" s="371"/>
    </row>
    <row r="15" spans="1:3" ht="13.5" thickBot="1" x14ac:dyDescent="0.25">
      <c r="A15" s="364" t="s">
        <v>208</v>
      </c>
      <c r="B15" s="169"/>
      <c r="C15" s="372"/>
    </row>
    <row r="16" spans="1:3" ht="5.25" customHeight="1" x14ac:dyDescent="0.2">
      <c r="A16" s="365"/>
    </row>
    <row r="17" spans="1:3" ht="13.5" thickBot="1" x14ac:dyDescent="0.25">
      <c r="A17" s="166" t="s">
        <v>103</v>
      </c>
    </row>
    <row r="18" spans="1:3" ht="41.25" customHeight="1" thickBot="1" x14ac:dyDescent="0.25">
      <c r="A18" s="346"/>
      <c r="B18" s="347"/>
      <c r="C18" s="348"/>
    </row>
  </sheetData>
  <mergeCells count="2">
    <mergeCell ref="A3:C3"/>
    <mergeCell ref="A4:C4"/>
  </mergeCells>
  <phoneticPr fontId="0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orientation="landscape" r:id="rId1"/>
  <headerFooter alignWithMargins="0">
    <oddHeader>&amp;R2018 - Año del Centanario de la Reforma Universitaria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2"/>
    <pageSetUpPr fitToPage="1"/>
  </sheetPr>
  <dimension ref="B1:Q124"/>
  <sheetViews>
    <sheetView workbookViewId="0">
      <selection activeCell="F6" sqref="F6"/>
    </sheetView>
  </sheetViews>
  <sheetFormatPr baseColWidth="10" defaultColWidth="13.7109375" defaultRowHeight="12.75" x14ac:dyDescent="0.2"/>
  <cols>
    <col min="1" max="1" width="1" style="56" customWidth="1"/>
    <col min="2" max="2" width="3" style="53" customWidth="1"/>
    <col min="3" max="3" width="12.7109375" style="56" customWidth="1"/>
    <col min="4" max="4" width="1.7109375" style="56" customWidth="1"/>
    <col min="5" max="11" width="13.7109375" style="56" customWidth="1"/>
    <col min="12" max="12" width="13.5703125" style="56" customWidth="1"/>
    <col min="13" max="13" width="13.7109375" style="56" customWidth="1"/>
    <col min="14" max="14" width="1.7109375" style="68" hidden="1" customWidth="1"/>
    <col min="15" max="17" width="11.42578125" style="51" hidden="1" customWidth="1"/>
    <col min="18" max="16384" width="13.7109375" style="56"/>
  </cols>
  <sheetData>
    <row r="1" spans="3:17" x14ac:dyDescent="0.2">
      <c r="C1" s="598" t="s">
        <v>7</v>
      </c>
      <c r="D1" s="598"/>
      <c r="E1" s="598"/>
      <c r="F1" s="598"/>
      <c r="G1" s="598"/>
      <c r="H1" s="598"/>
      <c r="I1" s="598"/>
      <c r="J1" s="598"/>
      <c r="K1" s="598"/>
    </row>
    <row r="2" spans="3:17" x14ac:dyDescent="0.2">
      <c r="C2" s="598" t="s">
        <v>111</v>
      </c>
      <c r="D2" s="598"/>
      <c r="E2" s="598"/>
      <c r="F2" s="598"/>
      <c r="G2" s="598"/>
      <c r="H2" s="598"/>
      <c r="I2" s="598"/>
      <c r="J2" s="598"/>
      <c r="K2" s="598"/>
    </row>
    <row r="3" spans="3:17" x14ac:dyDescent="0.2">
      <c r="C3" s="596" t="s">
        <v>202</v>
      </c>
      <c r="D3" s="596"/>
      <c r="E3" s="596"/>
      <c r="F3" s="596"/>
      <c r="G3" s="596"/>
      <c r="H3" s="596"/>
      <c r="I3" s="596"/>
      <c r="J3" s="596"/>
      <c r="K3" s="596"/>
      <c r="L3" s="375"/>
      <c r="M3" s="375"/>
      <c r="N3" s="375"/>
      <c r="O3" s="56"/>
      <c r="P3" s="56"/>
      <c r="Q3" s="56"/>
    </row>
    <row r="4" spans="3:17" x14ac:dyDescent="0.2">
      <c r="C4" s="596" t="s">
        <v>211</v>
      </c>
      <c r="D4" s="596"/>
      <c r="E4" s="596"/>
      <c r="F4" s="596"/>
      <c r="G4" s="596"/>
      <c r="H4" s="596"/>
      <c r="I4" s="596"/>
      <c r="J4" s="596"/>
      <c r="K4" s="596"/>
      <c r="L4" s="375"/>
      <c r="M4" s="375"/>
      <c r="N4" s="376"/>
      <c r="O4" s="56"/>
      <c r="P4" s="69" t="s">
        <v>115</v>
      </c>
      <c r="Q4" s="56"/>
    </row>
    <row r="5" spans="3:17" s="53" customFormat="1" ht="10.5" customHeight="1" thickBot="1" x14ac:dyDescent="0.25">
      <c r="C5" s="52"/>
      <c r="D5" s="52"/>
      <c r="E5" s="52"/>
      <c r="F5" s="52"/>
      <c r="G5" s="52"/>
      <c r="H5" s="52"/>
      <c r="I5" s="52"/>
      <c r="J5" s="52"/>
      <c r="K5" s="52"/>
      <c r="L5" s="52"/>
      <c r="N5" s="50"/>
    </row>
    <row r="6" spans="3:17" ht="64.5" thickBot="1" x14ac:dyDescent="0.25">
      <c r="C6" s="349" t="s">
        <v>107</v>
      </c>
      <c r="D6" s="25"/>
      <c r="E6" s="26" t="s">
        <v>18</v>
      </c>
      <c r="F6" s="27" t="s">
        <v>19</v>
      </c>
      <c r="G6" s="27" t="s">
        <v>117</v>
      </c>
      <c r="H6" s="27" t="s">
        <v>108</v>
      </c>
      <c r="I6" s="24" t="s">
        <v>109</v>
      </c>
      <c r="J6" s="27" t="s">
        <v>118</v>
      </c>
      <c r="K6" s="24" t="s">
        <v>110</v>
      </c>
      <c r="L6" s="53"/>
      <c r="M6" s="53"/>
      <c r="N6" s="28"/>
      <c r="O6" s="54"/>
      <c r="P6" s="95" t="s">
        <v>145</v>
      </c>
    </row>
    <row r="7" spans="3:17" x14ac:dyDescent="0.2">
      <c r="C7" s="100">
        <v>42005</v>
      </c>
      <c r="D7" s="47"/>
      <c r="E7" s="30"/>
      <c r="F7" s="31"/>
      <c r="G7" s="31"/>
      <c r="H7" s="31"/>
      <c r="I7" s="32"/>
      <c r="J7" s="32"/>
      <c r="K7" s="32"/>
      <c r="L7" s="53"/>
      <c r="M7" s="53"/>
      <c r="N7" s="33"/>
      <c r="O7" s="54"/>
      <c r="P7" s="130">
        <f>+L54+E7-F7-G7-H7+I7-J7</f>
        <v>0</v>
      </c>
    </row>
    <row r="8" spans="3:17" x14ac:dyDescent="0.2">
      <c r="C8" s="101">
        <v>42036</v>
      </c>
      <c r="D8" s="47"/>
      <c r="E8" s="34"/>
      <c r="F8" s="35"/>
      <c r="G8" s="35"/>
      <c r="H8" s="35"/>
      <c r="I8" s="36"/>
      <c r="J8" s="36"/>
      <c r="K8" s="36"/>
      <c r="L8" s="53"/>
      <c r="M8" s="53"/>
      <c r="N8" s="33"/>
      <c r="O8" s="54"/>
      <c r="P8" s="131">
        <f>+P7+E8+I8-F8-G8-H8-J8</f>
        <v>0</v>
      </c>
    </row>
    <row r="9" spans="3:17" x14ac:dyDescent="0.2">
      <c r="C9" s="101">
        <v>42064</v>
      </c>
      <c r="D9" s="47"/>
      <c r="E9" s="34"/>
      <c r="F9" s="35"/>
      <c r="G9" s="35"/>
      <c r="H9" s="35"/>
      <c r="I9" s="36"/>
      <c r="J9" s="36"/>
      <c r="K9" s="36"/>
      <c r="L9" s="53"/>
      <c r="M9" s="53"/>
      <c r="N9" s="33"/>
      <c r="O9" s="54"/>
      <c r="P9" s="131">
        <f t="shared" ref="P9:P50" si="0">+P8+E9+I9-F9-G9-H9-J9</f>
        <v>0</v>
      </c>
    </row>
    <row r="10" spans="3:17" x14ac:dyDescent="0.2">
      <c r="C10" s="101">
        <v>42095</v>
      </c>
      <c r="D10" s="47"/>
      <c r="E10" s="34"/>
      <c r="F10" s="35"/>
      <c r="G10" s="35"/>
      <c r="H10" s="35"/>
      <c r="I10" s="36"/>
      <c r="J10" s="36"/>
      <c r="K10" s="36"/>
      <c r="L10" s="53"/>
      <c r="M10" s="53"/>
      <c r="N10" s="33"/>
      <c r="O10" s="54"/>
      <c r="P10" s="131">
        <f t="shared" si="0"/>
        <v>0</v>
      </c>
    </row>
    <row r="11" spans="3:17" x14ac:dyDescent="0.2">
      <c r="C11" s="101">
        <v>42125</v>
      </c>
      <c r="D11" s="47"/>
      <c r="E11" s="34"/>
      <c r="F11" s="35"/>
      <c r="G11" s="35"/>
      <c r="H11" s="35"/>
      <c r="I11" s="36"/>
      <c r="J11" s="36"/>
      <c r="K11" s="36"/>
      <c r="N11" s="33"/>
      <c r="P11" s="131">
        <f>+P10+E11+I11-F11-G11-H11-J11</f>
        <v>0</v>
      </c>
    </row>
    <row r="12" spans="3:17" x14ac:dyDescent="0.2">
      <c r="C12" s="101">
        <v>42156</v>
      </c>
      <c r="D12" s="47"/>
      <c r="E12" s="34"/>
      <c r="F12" s="35"/>
      <c r="G12" s="35"/>
      <c r="H12" s="35"/>
      <c r="I12" s="36"/>
      <c r="J12" s="36"/>
      <c r="K12" s="36"/>
      <c r="N12" s="33"/>
      <c r="P12" s="131">
        <f t="shared" si="0"/>
        <v>0</v>
      </c>
    </row>
    <row r="13" spans="3:17" x14ac:dyDescent="0.2">
      <c r="C13" s="101">
        <v>42186</v>
      </c>
      <c r="D13" s="47"/>
      <c r="E13" s="34"/>
      <c r="F13" s="35"/>
      <c r="G13" s="35"/>
      <c r="H13" s="35"/>
      <c r="I13" s="36"/>
      <c r="J13" s="36"/>
      <c r="K13" s="36"/>
      <c r="N13" s="33"/>
      <c r="P13" s="131">
        <f t="shared" si="0"/>
        <v>0</v>
      </c>
    </row>
    <row r="14" spans="3:17" x14ac:dyDescent="0.2">
      <c r="C14" s="101">
        <v>42217</v>
      </c>
      <c r="D14" s="47"/>
      <c r="E14" s="34"/>
      <c r="F14" s="35"/>
      <c r="G14" s="35"/>
      <c r="H14" s="35"/>
      <c r="I14" s="36"/>
      <c r="J14" s="36"/>
      <c r="K14" s="36"/>
      <c r="N14" s="33"/>
      <c r="P14" s="131">
        <f t="shared" si="0"/>
        <v>0</v>
      </c>
    </row>
    <row r="15" spans="3:17" x14ac:dyDescent="0.2">
      <c r="C15" s="101">
        <v>42248</v>
      </c>
      <c r="D15" s="47"/>
      <c r="E15" s="34"/>
      <c r="F15" s="35"/>
      <c r="G15" s="35"/>
      <c r="H15" s="35"/>
      <c r="I15" s="36"/>
      <c r="J15" s="36"/>
      <c r="K15" s="36"/>
      <c r="N15" s="33"/>
      <c r="P15" s="131">
        <f t="shared" si="0"/>
        <v>0</v>
      </c>
    </row>
    <row r="16" spans="3:17" x14ac:dyDescent="0.2">
      <c r="C16" s="101">
        <v>42278</v>
      </c>
      <c r="D16" s="47"/>
      <c r="E16" s="34"/>
      <c r="F16" s="35"/>
      <c r="G16" s="35"/>
      <c r="H16" s="35"/>
      <c r="I16" s="36"/>
      <c r="J16" s="36"/>
      <c r="K16" s="36"/>
      <c r="N16" s="33"/>
      <c r="P16" s="131">
        <f t="shared" si="0"/>
        <v>0</v>
      </c>
    </row>
    <row r="17" spans="3:16" x14ac:dyDescent="0.2">
      <c r="C17" s="101">
        <v>42309</v>
      </c>
      <c r="D17" s="47"/>
      <c r="E17" s="34"/>
      <c r="F17" s="35"/>
      <c r="G17" s="35"/>
      <c r="H17" s="35"/>
      <c r="I17" s="36"/>
      <c r="J17" s="36"/>
      <c r="K17" s="36"/>
      <c r="N17" s="33"/>
      <c r="P17" s="131">
        <f t="shared" si="0"/>
        <v>0</v>
      </c>
    </row>
    <row r="18" spans="3:16" ht="13.5" thickBot="1" x14ac:dyDescent="0.25">
      <c r="C18" s="106">
        <v>42339</v>
      </c>
      <c r="D18" s="47"/>
      <c r="E18" s="37"/>
      <c r="F18" s="38"/>
      <c r="G18" s="38"/>
      <c r="H18" s="38"/>
      <c r="I18" s="39"/>
      <c r="J18" s="39"/>
      <c r="K18" s="39"/>
      <c r="N18" s="33"/>
      <c r="P18" s="132">
        <f t="shared" si="0"/>
        <v>0</v>
      </c>
    </row>
    <row r="19" spans="3:16" x14ac:dyDescent="0.2">
      <c r="C19" s="100">
        <v>42370</v>
      </c>
      <c r="D19" s="47"/>
      <c r="E19" s="40"/>
      <c r="F19" s="41"/>
      <c r="G19" s="41"/>
      <c r="H19" s="41"/>
      <c r="I19" s="42"/>
      <c r="J19" s="42"/>
      <c r="K19" s="42"/>
      <c r="N19" s="33"/>
      <c r="P19" s="133">
        <f t="shared" si="0"/>
        <v>0</v>
      </c>
    </row>
    <row r="20" spans="3:16" x14ac:dyDescent="0.2">
      <c r="C20" s="101">
        <v>42401</v>
      </c>
      <c r="D20" s="47"/>
      <c r="E20" s="34"/>
      <c r="F20" s="35"/>
      <c r="G20" s="35"/>
      <c r="H20" s="35"/>
      <c r="I20" s="36"/>
      <c r="J20" s="36"/>
      <c r="K20" s="36"/>
      <c r="N20" s="33"/>
      <c r="P20" s="131">
        <f t="shared" si="0"/>
        <v>0</v>
      </c>
    </row>
    <row r="21" spans="3:16" x14ac:dyDescent="0.2">
      <c r="C21" s="101">
        <v>42430</v>
      </c>
      <c r="D21" s="47"/>
      <c r="E21" s="34"/>
      <c r="F21" s="35"/>
      <c r="G21" s="35"/>
      <c r="H21" s="35"/>
      <c r="I21" s="36"/>
      <c r="J21" s="36"/>
      <c r="K21" s="36"/>
      <c r="N21" s="33"/>
      <c r="P21" s="131">
        <f t="shared" si="0"/>
        <v>0</v>
      </c>
    </row>
    <row r="22" spans="3:16" x14ac:dyDescent="0.2">
      <c r="C22" s="101">
        <v>42461</v>
      </c>
      <c r="D22" s="47"/>
      <c r="E22" s="34"/>
      <c r="F22" s="35"/>
      <c r="G22" s="35"/>
      <c r="H22" s="35"/>
      <c r="I22" s="36"/>
      <c r="J22" s="36"/>
      <c r="K22" s="36"/>
      <c r="N22" s="33"/>
      <c r="P22" s="131">
        <f t="shared" si="0"/>
        <v>0</v>
      </c>
    </row>
    <row r="23" spans="3:16" x14ac:dyDescent="0.2">
      <c r="C23" s="101">
        <v>42491</v>
      </c>
      <c r="D23" s="47"/>
      <c r="E23" s="34"/>
      <c r="F23" s="35"/>
      <c r="G23" s="35"/>
      <c r="H23" s="35"/>
      <c r="I23" s="36"/>
      <c r="J23" s="36"/>
      <c r="K23" s="36"/>
      <c r="N23" s="33"/>
      <c r="P23" s="131">
        <f t="shared" si="0"/>
        <v>0</v>
      </c>
    </row>
    <row r="24" spans="3:16" x14ac:dyDescent="0.2">
      <c r="C24" s="101">
        <v>42522</v>
      </c>
      <c r="D24" s="47"/>
      <c r="E24" s="34"/>
      <c r="F24" s="35"/>
      <c r="G24" s="35"/>
      <c r="H24" s="35"/>
      <c r="I24" s="36"/>
      <c r="J24" s="36"/>
      <c r="K24" s="36"/>
      <c r="N24" s="33"/>
      <c r="P24" s="131">
        <f t="shared" si="0"/>
        <v>0</v>
      </c>
    </row>
    <row r="25" spans="3:16" x14ac:dyDescent="0.2">
      <c r="C25" s="101">
        <v>42552</v>
      </c>
      <c r="D25" s="47"/>
      <c r="E25" s="34"/>
      <c r="F25" s="35"/>
      <c r="G25" s="35"/>
      <c r="H25" s="35"/>
      <c r="I25" s="36"/>
      <c r="J25" s="36"/>
      <c r="K25" s="36"/>
      <c r="N25" s="33"/>
      <c r="P25" s="131">
        <f t="shared" si="0"/>
        <v>0</v>
      </c>
    </row>
    <row r="26" spans="3:16" x14ac:dyDescent="0.2">
      <c r="C26" s="101">
        <v>42583</v>
      </c>
      <c r="D26" s="47"/>
      <c r="E26" s="34"/>
      <c r="F26" s="35"/>
      <c r="G26" s="35"/>
      <c r="H26" s="35"/>
      <c r="I26" s="36"/>
      <c r="J26" s="36"/>
      <c r="K26" s="36"/>
      <c r="N26" s="33"/>
      <c r="P26" s="131">
        <f t="shared" si="0"/>
        <v>0</v>
      </c>
    </row>
    <row r="27" spans="3:16" x14ac:dyDescent="0.2">
      <c r="C27" s="101">
        <v>42614</v>
      </c>
      <c r="D27" s="47"/>
      <c r="E27" s="34"/>
      <c r="F27" s="35"/>
      <c r="G27" s="35"/>
      <c r="H27" s="35"/>
      <c r="I27" s="36"/>
      <c r="J27" s="36"/>
      <c r="K27" s="36"/>
      <c r="N27" s="33"/>
      <c r="P27" s="131">
        <f t="shared" si="0"/>
        <v>0</v>
      </c>
    </row>
    <row r="28" spans="3:16" x14ac:dyDescent="0.2">
      <c r="C28" s="101">
        <v>42644</v>
      </c>
      <c r="D28" s="47"/>
      <c r="E28" s="34"/>
      <c r="F28" s="35"/>
      <c r="G28" s="35"/>
      <c r="H28" s="35"/>
      <c r="I28" s="36"/>
      <c r="J28" s="36"/>
      <c r="K28" s="36"/>
      <c r="N28" s="33"/>
      <c r="P28" s="131">
        <f t="shared" si="0"/>
        <v>0</v>
      </c>
    </row>
    <row r="29" spans="3:16" x14ac:dyDescent="0.2">
      <c r="C29" s="101">
        <v>42675</v>
      </c>
      <c r="D29" s="47"/>
      <c r="E29" s="34"/>
      <c r="F29" s="35"/>
      <c r="G29" s="35"/>
      <c r="H29" s="35"/>
      <c r="I29" s="36"/>
      <c r="J29" s="36"/>
      <c r="K29" s="36"/>
      <c r="N29" s="33"/>
      <c r="P29" s="131">
        <f t="shared" si="0"/>
        <v>0</v>
      </c>
    </row>
    <row r="30" spans="3:16" ht="13.5" thickBot="1" x14ac:dyDescent="0.25">
      <c r="C30" s="102">
        <v>42705</v>
      </c>
      <c r="D30" s="47"/>
      <c r="E30" s="43"/>
      <c r="F30" s="44"/>
      <c r="G30" s="44"/>
      <c r="H30" s="44"/>
      <c r="I30" s="45"/>
      <c r="J30" s="45"/>
      <c r="K30" s="45"/>
      <c r="N30" s="33"/>
      <c r="P30" s="134">
        <f t="shared" si="0"/>
        <v>0</v>
      </c>
    </row>
    <row r="31" spans="3:16" x14ac:dyDescent="0.2">
      <c r="C31" s="355">
        <v>42736</v>
      </c>
      <c r="D31" s="47"/>
      <c r="E31" s="30"/>
      <c r="F31" s="31"/>
      <c r="G31" s="31"/>
      <c r="H31" s="31"/>
      <c r="I31" s="32"/>
      <c r="J31" s="32"/>
      <c r="K31" s="32"/>
      <c r="N31" s="33"/>
      <c r="P31" s="130">
        <f t="shared" si="0"/>
        <v>0</v>
      </c>
    </row>
    <row r="32" spans="3:16" x14ac:dyDescent="0.2">
      <c r="C32" s="101">
        <v>42767</v>
      </c>
      <c r="D32" s="47"/>
      <c r="E32" s="34"/>
      <c r="F32" s="35"/>
      <c r="G32" s="35"/>
      <c r="H32" s="35"/>
      <c r="I32" s="36"/>
      <c r="J32" s="36"/>
      <c r="K32" s="36"/>
      <c r="N32" s="33"/>
      <c r="P32" s="131">
        <f t="shared" si="0"/>
        <v>0</v>
      </c>
    </row>
    <row r="33" spans="3:16" x14ac:dyDescent="0.2">
      <c r="C33" s="101">
        <v>42795</v>
      </c>
      <c r="D33" s="47"/>
      <c r="E33" s="34"/>
      <c r="F33" s="35"/>
      <c r="G33" s="35"/>
      <c r="H33" s="35"/>
      <c r="I33" s="36"/>
      <c r="J33" s="36"/>
      <c r="K33" s="36"/>
      <c r="N33" s="33"/>
      <c r="P33" s="131">
        <f t="shared" si="0"/>
        <v>0</v>
      </c>
    </row>
    <row r="34" spans="3:16" x14ac:dyDescent="0.2">
      <c r="C34" s="101">
        <v>42826</v>
      </c>
      <c r="D34" s="47"/>
      <c r="E34" s="34"/>
      <c r="F34" s="35"/>
      <c r="G34" s="35"/>
      <c r="H34" s="35"/>
      <c r="I34" s="36"/>
      <c r="J34" s="36"/>
      <c r="K34" s="36"/>
      <c r="N34" s="33"/>
      <c r="P34" s="131">
        <f t="shared" si="0"/>
        <v>0</v>
      </c>
    </row>
    <row r="35" spans="3:16" x14ac:dyDescent="0.2">
      <c r="C35" s="101">
        <v>42856</v>
      </c>
      <c r="D35" s="47"/>
      <c r="E35" s="34"/>
      <c r="F35" s="35"/>
      <c r="G35" s="35"/>
      <c r="H35" s="35"/>
      <c r="I35" s="36"/>
      <c r="J35" s="36"/>
      <c r="K35" s="36"/>
      <c r="N35" s="33"/>
      <c r="P35" s="131">
        <f t="shared" si="0"/>
        <v>0</v>
      </c>
    </row>
    <row r="36" spans="3:16" x14ac:dyDescent="0.2">
      <c r="C36" s="101">
        <v>42887</v>
      </c>
      <c r="D36" s="47"/>
      <c r="E36" s="34"/>
      <c r="F36" s="35"/>
      <c r="G36" s="35"/>
      <c r="H36" s="35"/>
      <c r="I36" s="36"/>
      <c r="J36" s="36"/>
      <c r="K36" s="36"/>
      <c r="N36" s="33"/>
      <c r="P36" s="131">
        <f t="shared" si="0"/>
        <v>0</v>
      </c>
    </row>
    <row r="37" spans="3:16" x14ac:dyDescent="0.2">
      <c r="C37" s="101">
        <v>42917</v>
      </c>
      <c r="D37" s="47"/>
      <c r="E37" s="34"/>
      <c r="F37" s="35"/>
      <c r="G37" s="35"/>
      <c r="H37" s="35"/>
      <c r="I37" s="36"/>
      <c r="J37" s="36"/>
      <c r="K37" s="36"/>
      <c r="N37" s="33"/>
      <c r="P37" s="131">
        <f t="shared" si="0"/>
        <v>0</v>
      </c>
    </row>
    <row r="38" spans="3:16" x14ac:dyDescent="0.2">
      <c r="C38" s="101">
        <v>42948</v>
      </c>
      <c r="D38" s="47"/>
      <c r="E38" s="34"/>
      <c r="F38" s="35"/>
      <c r="G38" s="35"/>
      <c r="H38" s="35"/>
      <c r="I38" s="36"/>
      <c r="J38" s="36"/>
      <c r="K38" s="36"/>
      <c r="N38" s="33"/>
      <c r="P38" s="131">
        <f t="shared" si="0"/>
        <v>0</v>
      </c>
    </row>
    <row r="39" spans="3:16" x14ac:dyDescent="0.2">
      <c r="C39" s="101">
        <v>42979</v>
      </c>
      <c r="D39" s="47"/>
      <c r="E39" s="34"/>
      <c r="F39" s="35"/>
      <c r="G39" s="35"/>
      <c r="H39" s="35"/>
      <c r="I39" s="36"/>
      <c r="J39" s="36"/>
      <c r="K39" s="36"/>
      <c r="N39" s="33"/>
      <c r="P39" s="131">
        <f t="shared" si="0"/>
        <v>0</v>
      </c>
    </row>
    <row r="40" spans="3:16" x14ac:dyDescent="0.2">
      <c r="C40" s="101">
        <v>43009</v>
      </c>
      <c r="D40" s="47"/>
      <c r="E40" s="34"/>
      <c r="F40" s="35"/>
      <c r="G40" s="35"/>
      <c r="H40" s="35"/>
      <c r="I40" s="36"/>
      <c r="J40" s="36"/>
      <c r="K40" s="36"/>
      <c r="N40" s="33"/>
      <c r="P40" s="131">
        <f t="shared" si="0"/>
        <v>0</v>
      </c>
    </row>
    <row r="41" spans="3:16" x14ac:dyDescent="0.2">
      <c r="C41" s="101">
        <v>43040</v>
      </c>
      <c r="D41" s="47"/>
      <c r="E41" s="34"/>
      <c r="F41" s="35"/>
      <c r="G41" s="35"/>
      <c r="H41" s="35"/>
      <c r="I41" s="36"/>
      <c r="J41" s="36"/>
      <c r="K41" s="36"/>
      <c r="N41" s="33"/>
      <c r="P41" s="131">
        <f t="shared" si="0"/>
        <v>0</v>
      </c>
    </row>
    <row r="42" spans="3:16" ht="13.5" thickBot="1" x14ac:dyDescent="0.25">
      <c r="C42" s="106">
        <v>43070</v>
      </c>
      <c r="D42" s="47"/>
      <c r="E42" s="43"/>
      <c r="F42" s="44"/>
      <c r="G42" s="44"/>
      <c r="H42" s="44"/>
      <c r="I42" s="45"/>
      <c r="J42" s="45"/>
      <c r="K42" s="45"/>
      <c r="N42" s="33"/>
      <c r="P42" s="134">
        <f t="shared" si="0"/>
        <v>0</v>
      </c>
    </row>
    <row r="43" spans="3:16" x14ac:dyDescent="0.2">
      <c r="C43" s="100">
        <v>43101</v>
      </c>
      <c r="D43" s="47"/>
      <c r="E43" s="30"/>
      <c r="F43" s="31"/>
      <c r="G43" s="31"/>
      <c r="H43" s="445"/>
      <c r="I43" s="32"/>
      <c r="J43" s="448"/>
      <c r="K43" s="32"/>
      <c r="N43" s="33"/>
      <c r="P43" s="130">
        <f t="shared" si="0"/>
        <v>0</v>
      </c>
    </row>
    <row r="44" spans="3:16" x14ac:dyDescent="0.2">
      <c r="C44" s="101">
        <v>43132</v>
      </c>
      <c r="D44" s="47"/>
      <c r="E44" s="34"/>
      <c r="F44" s="35"/>
      <c r="G44" s="35"/>
      <c r="H44" s="446"/>
      <c r="I44" s="36"/>
      <c r="J44" s="449"/>
      <c r="K44" s="36"/>
      <c r="N44" s="33"/>
      <c r="P44" s="131">
        <f t="shared" si="0"/>
        <v>0</v>
      </c>
    </row>
    <row r="45" spans="3:16" x14ac:dyDescent="0.2">
      <c r="C45" s="101">
        <v>43160</v>
      </c>
      <c r="D45" s="47"/>
      <c r="E45" s="34"/>
      <c r="F45" s="35"/>
      <c r="G45" s="35"/>
      <c r="H45" s="446"/>
      <c r="I45" s="36"/>
      <c r="J45" s="449"/>
      <c r="K45" s="36"/>
      <c r="N45" s="33"/>
      <c r="P45" s="131">
        <f t="shared" si="0"/>
        <v>0</v>
      </c>
    </row>
    <row r="46" spans="3:16" x14ac:dyDescent="0.2">
      <c r="C46" s="101">
        <v>43191</v>
      </c>
      <c r="D46" s="47"/>
      <c r="E46" s="34"/>
      <c r="F46" s="35"/>
      <c r="G46" s="35"/>
      <c r="H46" s="446"/>
      <c r="I46" s="36"/>
      <c r="J46" s="449"/>
      <c r="K46" s="36"/>
      <c r="N46" s="33"/>
      <c r="P46" s="131">
        <f t="shared" si="0"/>
        <v>0</v>
      </c>
    </row>
    <row r="47" spans="3:16" x14ac:dyDescent="0.2">
      <c r="C47" s="101">
        <v>43221</v>
      </c>
      <c r="D47" s="47"/>
      <c r="E47" s="34"/>
      <c r="F47" s="35"/>
      <c r="G47" s="35"/>
      <c r="H47" s="446"/>
      <c r="I47" s="36"/>
      <c r="J47" s="449"/>
      <c r="K47" s="36"/>
      <c r="N47" s="33"/>
      <c r="P47" s="131">
        <f t="shared" si="0"/>
        <v>0</v>
      </c>
    </row>
    <row r="48" spans="3:16" x14ac:dyDescent="0.2">
      <c r="C48" s="101">
        <v>43252</v>
      </c>
      <c r="D48" s="47"/>
      <c r="E48" s="34"/>
      <c r="F48" s="35"/>
      <c r="G48" s="35"/>
      <c r="H48" s="446"/>
      <c r="I48" s="36"/>
      <c r="J48" s="449"/>
      <c r="K48" s="36"/>
      <c r="N48" s="33"/>
      <c r="P48" s="131">
        <f t="shared" si="0"/>
        <v>0</v>
      </c>
    </row>
    <row r="49" spans="3:16" x14ac:dyDescent="0.2">
      <c r="C49" s="101">
        <v>43282</v>
      </c>
      <c r="D49" s="47"/>
      <c r="E49" s="34"/>
      <c r="F49" s="35"/>
      <c r="G49" s="35"/>
      <c r="H49" s="446"/>
      <c r="I49" s="36"/>
      <c r="J49" s="449"/>
      <c r="K49" s="36"/>
      <c r="N49" s="33"/>
      <c r="P49" s="131">
        <f t="shared" si="0"/>
        <v>0</v>
      </c>
    </row>
    <row r="50" spans="3:16" x14ac:dyDescent="0.2">
      <c r="C50" s="101">
        <v>43313</v>
      </c>
      <c r="D50" s="47"/>
      <c r="E50" s="34"/>
      <c r="F50" s="35"/>
      <c r="G50" s="35"/>
      <c r="H50" s="446"/>
      <c r="I50" s="36"/>
      <c r="J50" s="449"/>
      <c r="K50" s="36"/>
      <c r="N50" s="33"/>
      <c r="P50" s="131">
        <f t="shared" si="0"/>
        <v>0</v>
      </c>
    </row>
    <row r="51" spans="3:16" ht="13.5" thickBot="1" x14ac:dyDescent="0.25">
      <c r="C51" s="444">
        <v>43344</v>
      </c>
      <c r="D51" s="47"/>
      <c r="E51" s="37"/>
      <c r="F51" s="38"/>
      <c r="G51" s="38"/>
      <c r="H51" s="447"/>
      <c r="I51" s="39"/>
      <c r="J51" s="450"/>
      <c r="K51" s="39"/>
      <c r="N51" s="33"/>
      <c r="P51" s="443"/>
    </row>
    <row r="52" spans="3:16" ht="13.5" thickBot="1" x14ac:dyDescent="0.25">
      <c r="C52" s="46"/>
      <c r="D52" s="47"/>
      <c r="E52" s="33"/>
      <c r="F52" s="33"/>
      <c r="G52" s="33"/>
      <c r="H52" s="33"/>
      <c r="I52" s="33"/>
      <c r="J52" s="33"/>
      <c r="K52" s="33"/>
      <c r="N52" s="33"/>
      <c r="P52" s="33"/>
    </row>
    <row r="53" spans="3:16" ht="50.25" customHeight="1" thickBot="1" x14ac:dyDescent="0.25">
      <c r="C53" s="67" t="s">
        <v>9</v>
      </c>
      <c r="D53" s="70"/>
      <c r="E53" s="26" t="str">
        <f t="shared" ref="E53:K53" si="1">+E6</f>
        <v>Producción</v>
      </c>
      <c r="F53" s="27" t="str">
        <f t="shared" si="1"/>
        <v>Autoconsumo</v>
      </c>
      <c r="G53" s="27" t="str">
        <f t="shared" si="1"/>
        <v>Ventas de Producción Propia</v>
      </c>
      <c r="H53" s="71" t="str">
        <f t="shared" si="1"/>
        <v>Exportaciones</v>
      </c>
      <c r="I53" s="24" t="str">
        <f t="shared" si="1"/>
        <v>Producción Contratada a Terceros</v>
      </c>
      <c r="J53" s="24" t="str">
        <f t="shared" si="1"/>
        <v>Ventas de Producción Contratada a Terceros</v>
      </c>
      <c r="K53" s="57" t="str">
        <f t="shared" si="1"/>
        <v>Producción para Terceros</v>
      </c>
      <c r="L53" s="57" t="s">
        <v>183</v>
      </c>
      <c r="M53" s="57" t="s">
        <v>93</v>
      </c>
      <c r="N53" s="72"/>
    </row>
    <row r="54" spans="3:16" ht="13.5" thickBot="1" x14ac:dyDescent="0.25">
      <c r="C54" s="63">
        <v>2011</v>
      </c>
      <c r="D54" s="73"/>
      <c r="F54" s="74"/>
      <c r="G54" s="74"/>
      <c r="H54" s="75"/>
      <c r="I54" s="48"/>
      <c r="J54" s="48"/>
      <c r="K54" s="48"/>
      <c r="L54" s="377"/>
      <c r="M54" s="48"/>
      <c r="N54" s="29"/>
    </row>
    <row r="55" spans="3:16" x14ac:dyDescent="0.2">
      <c r="C55" s="59">
        <v>2012</v>
      </c>
      <c r="D55" s="73"/>
      <c r="E55" s="385"/>
      <c r="F55" s="386"/>
      <c r="G55" s="386"/>
      <c r="H55" s="389"/>
      <c r="I55" s="400"/>
      <c r="J55" s="395"/>
      <c r="K55" s="400"/>
      <c r="L55" s="395"/>
      <c r="M55" s="400"/>
      <c r="N55" s="29"/>
    </row>
    <row r="56" spans="3:16" x14ac:dyDescent="0.2">
      <c r="C56" s="59">
        <v>2013</v>
      </c>
      <c r="D56" s="73"/>
      <c r="E56" s="387"/>
      <c r="F56" s="384"/>
      <c r="G56" s="384"/>
      <c r="H56" s="390"/>
      <c r="I56" s="401"/>
      <c r="J56" s="396"/>
      <c r="K56" s="401"/>
      <c r="L56" s="396"/>
      <c r="M56" s="401"/>
      <c r="N56" s="29"/>
    </row>
    <row r="57" spans="3:16" x14ac:dyDescent="0.2">
      <c r="C57" s="59">
        <v>2014</v>
      </c>
      <c r="D57" s="73"/>
      <c r="E57" s="387"/>
      <c r="F57" s="384"/>
      <c r="G57" s="384"/>
      <c r="H57" s="390"/>
      <c r="I57" s="401"/>
      <c r="J57" s="396"/>
      <c r="K57" s="401"/>
      <c r="L57" s="396"/>
      <c r="M57" s="401"/>
      <c r="N57" s="29"/>
    </row>
    <row r="58" spans="3:16" x14ac:dyDescent="0.2">
      <c r="C58" s="60">
        <v>2015</v>
      </c>
      <c r="D58" s="76"/>
      <c r="E58" s="77"/>
      <c r="F58" s="78"/>
      <c r="G58" s="78"/>
      <c r="H58" s="391"/>
      <c r="I58" s="61"/>
      <c r="J58" s="397"/>
      <c r="K58" s="61"/>
      <c r="L58" s="397"/>
      <c r="M58" s="79"/>
    </row>
    <row r="59" spans="3:16" x14ac:dyDescent="0.2">
      <c r="C59" s="60">
        <v>2016</v>
      </c>
      <c r="D59" s="76"/>
      <c r="E59" s="77"/>
      <c r="F59" s="78"/>
      <c r="G59" s="78"/>
      <c r="H59" s="391"/>
      <c r="I59" s="61"/>
      <c r="J59" s="397"/>
      <c r="K59" s="61"/>
      <c r="L59" s="397"/>
      <c r="M59" s="79"/>
    </row>
    <row r="60" spans="3:16" ht="13.5" thickBot="1" x14ac:dyDescent="0.25">
      <c r="C60" s="378">
        <v>2017</v>
      </c>
      <c r="D60" s="76"/>
      <c r="E60" s="80"/>
      <c r="F60" s="388"/>
      <c r="G60" s="388"/>
      <c r="H60" s="392"/>
      <c r="I60" s="62"/>
      <c r="J60" s="398"/>
      <c r="K60" s="62"/>
      <c r="L60" s="398"/>
      <c r="M60" s="402"/>
    </row>
    <row r="61" spans="3:16" x14ac:dyDescent="0.2">
      <c r="C61" s="379" t="s">
        <v>207</v>
      </c>
      <c r="D61" s="76"/>
      <c r="E61" s="381"/>
      <c r="F61" s="382"/>
      <c r="G61" s="382"/>
      <c r="H61" s="393"/>
      <c r="I61" s="64"/>
      <c r="J61" s="312"/>
      <c r="K61" s="64"/>
      <c r="L61" s="312"/>
      <c r="M61" s="383"/>
    </row>
    <row r="62" spans="3:16" ht="13.5" thickBot="1" x14ac:dyDescent="0.25">
      <c r="C62" s="380" t="s">
        <v>208</v>
      </c>
      <c r="D62" s="73"/>
      <c r="E62" s="80"/>
      <c r="F62" s="81"/>
      <c r="G62" s="81"/>
      <c r="H62" s="394"/>
      <c r="I62" s="65"/>
      <c r="J62" s="399"/>
      <c r="K62" s="65"/>
      <c r="L62" s="399"/>
      <c r="M62" s="82"/>
    </row>
    <row r="63" spans="3:16" x14ac:dyDescent="0.2">
      <c r="N63" s="50"/>
    </row>
    <row r="64" spans="3:16" hidden="1" x14ac:dyDescent="0.2">
      <c r="C64" s="83" t="s">
        <v>147</v>
      </c>
      <c r="D64" s="84"/>
      <c r="N64" s="50"/>
    </row>
    <row r="65" spans="3:14" ht="13.5" hidden="1" thickBot="1" x14ac:dyDescent="0.25">
      <c r="L65" s="68"/>
      <c r="N65" s="50"/>
    </row>
    <row r="66" spans="3:14" ht="51.75" hidden="1" thickBot="1" x14ac:dyDescent="0.25">
      <c r="C66" s="88" t="s">
        <v>9</v>
      </c>
      <c r="D66" s="89"/>
      <c r="E66" s="90" t="str">
        <f t="shared" ref="E66:K66" si="2">+E53</f>
        <v>Producción</v>
      </c>
      <c r="F66" s="91" t="str">
        <f t="shared" si="2"/>
        <v>Autoconsumo</v>
      </c>
      <c r="G66" s="91" t="str">
        <f t="shared" si="2"/>
        <v>Ventas de Producción Propia</v>
      </c>
      <c r="H66" s="92" t="str">
        <f t="shared" si="2"/>
        <v>Exportaciones</v>
      </c>
      <c r="I66" s="93" t="str">
        <f t="shared" si="2"/>
        <v>Producción Contratada a Terceros</v>
      </c>
      <c r="J66" s="93" t="str">
        <f t="shared" si="2"/>
        <v>Ventas de Producción Contratada a Terceros</v>
      </c>
      <c r="K66" s="94" t="str">
        <f t="shared" si="2"/>
        <v>Producción para Terceros</v>
      </c>
      <c r="L66" s="95" t="s">
        <v>146</v>
      </c>
      <c r="N66" s="85"/>
    </row>
    <row r="67" spans="3:14" hidden="1" x14ac:dyDescent="0.2">
      <c r="C67" s="96">
        <f>+C58</f>
        <v>2015</v>
      </c>
      <c r="D67" s="97"/>
      <c r="E67" s="108">
        <f t="shared" ref="E67:K67" si="3">+E58-SUM(E7:E18)</f>
        <v>0</v>
      </c>
      <c r="F67" s="109">
        <f t="shared" si="3"/>
        <v>0</v>
      </c>
      <c r="G67" s="109">
        <f t="shared" si="3"/>
        <v>0</v>
      </c>
      <c r="H67" s="109">
        <f t="shared" si="3"/>
        <v>0</v>
      </c>
      <c r="I67" s="110">
        <f t="shared" si="3"/>
        <v>0</v>
      </c>
      <c r="J67" s="110">
        <f t="shared" si="3"/>
        <v>0</v>
      </c>
      <c r="K67" s="111">
        <f t="shared" si="3"/>
        <v>0</v>
      </c>
      <c r="L67" s="111">
        <f>+L58-(L54+E58-F58-G58-H58+I58-J58+M58)</f>
        <v>0</v>
      </c>
      <c r="N67" s="86"/>
    </row>
    <row r="68" spans="3:14" hidden="1" x14ac:dyDescent="0.2">
      <c r="C68" s="98">
        <f>+C59</f>
        <v>2016</v>
      </c>
      <c r="D68" s="97"/>
      <c r="E68" s="112">
        <f t="shared" ref="E68:K68" si="4">+E59-SUM(E19:E30)</f>
        <v>0</v>
      </c>
      <c r="F68" s="113">
        <f t="shared" si="4"/>
        <v>0</v>
      </c>
      <c r="G68" s="113">
        <f t="shared" si="4"/>
        <v>0</v>
      </c>
      <c r="H68" s="113">
        <f t="shared" si="4"/>
        <v>0</v>
      </c>
      <c r="I68" s="114">
        <f t="shared" si="4"/>
        <v>0</v>
      </c>
      <c r="J68" s="114">
        <f t="shared" si="4"/>
        <v>0</v>
      </c>
      <c r="K68" s="115">
        <f t="shared" si="4"/>
        <v>0</v>
      </c>
      <c r="L68" s="115">
        <f>+L59-(L58+E59-F59-G59-H59+I59-J59+M59)</f>
        <v>0</v>
      </c>
      <c r="N68" s="86"/>
    </row>
    <row r="69" spans="3:14" ht="13.5" hidden="1" thickBot="1" x14ac:dyDescent="0.25">
      <c r="C69" s="99">
        <f>+C60</f>
        <v>2017</v>
      </c>
      <c r="D69" s="97"/>
      <c r="E69" s="116">
        <f t="shared" ref="E69:K69" si="5">+E60-SUM(E31:E42)</f>
        <v>0</v>
      </c>
      <c r="F69" s="117">
        <f t="shared" si="5"/>
        <v>0</v>
      </c>
      <c r="G69" s="117">
        <f t="shared" si="5"/>
        <v>0</v>
      </c>
      <c r="H69" s="117">
        <f t="shared" si="5"/>
        <v>0</v>
      </c>
      <c r="I69" s="118">
        <f t="shared" si="5"/>
        <v>0</v>
      </c>
      <c r="J69" s="118">
        <f t="shared" si="5"/>
        <v>0</v>
      </c>
      <c r="K69" s="119">
        <f t="shared" si="5"/>
        <v>0</v>
      </c>
      <c r="L69" s="120">
        <f>+L60-(L59+E60-F60-G60-H60+I60-J60+M60)</f>
        <v>0</v>
      </c>
      <c r="N69" s="86"/>
    </row>
    <row r="70" spans="3:14" hidden="1" x14ac:dyDescent="0.2">
      <c r="C70" s="96" t="str">
        <f>+C61</f>
        <v>ene-sept 17</v>
      </c>
      <c r="D70" s="97"/>
      <c r="E70" s="121">
        <f>+E61-(SUM(E31:INDEX(E31:E42,'[4]parámetros e instrucciones'!$E$3)))</f>
        <v>0</v>
      </c>
      <c r="F70" s="122">
        <f>+F61-(SUM(F31:INDEX(F31:F42,'[4]parámetros e instrucciones'!$E$3)))</f>
        <v>0</v>
      </c>
      <c r="G70" s="122">
        <f>+G61-(SUM(G31:INDEX(G31:G42,'[4]parámetros e instrucciones'!$E$3)))</f>
        <v>0</v>
      </c>
      <c r="H70" s="122">
        <f>+H61-(SUM(H31:INDEX(H31:H42,'[4]parámetros e instrucciones'!$E$3)))</f>
        <v>0</v>
      </c>
      <c r="I70" s="123">
        <f>+I61-(SUM(I31:INDEX(I31:I42,'[4]parámetros e instrucciones'!$E$3)))</f>
        <v>0</v>
      </c>
      <c r="J70" s="123">
        <f>+J61-(SUM(J31:INDEX(J31:J42,'[4]parámetros e instrucciones'!$E$3)))</f>
        <v>0</v>
      </c>
      <c r="K70" s="124">
        <f>+K61-(SUM(K31:INDEX(K31:K42,'[4]parámetros e instrucciones'!$E$3)))</f>
        <v>0</v>
      </c>
      <c r="L70" s="125">
        <f>+L61-(L59+E61-F61-G61-H61+I61-J61+M61)</f>
        <v>0</v>
      </c>
      <c r="N70" s="86"/>
    </row>
    <row r="71" spans="3:14" ht="13.5" hidden="1" thickBot="1" x14ac:dyDescent="0.25">
      <c r="C71" s="99" t="str">
        <f>+C62</f>
        <v>ene-sept 18</v>
      </c>
      <c r="D71" s="97"/>
      <c r="E71" s="126">
        <f>+E62-(SUM(E43:INDEX(E43:E50,'[4]parámetros e instrucciones'!$E$3)))</f>
        <v>0</v>
      </c>
      <c r="F71" s="127">
        <f>+F62-(SUM(F43:INDEX(F43:F50,'[4]parámetros e instrucciones'!$E$3)))</f>
        <v>0</v>
      </c>
      <c r="G71" s="127">
        <f>+G62-(SUM(G43:INDEX(G43:G50,'[4]parámetros e instrucciones'!$E$3)))</f>
        <v>0</v>
      </c>
      <c r="H71" s="127">
        <f>+H62-(SUM(H43:INDEX(H43:H50,'[4]parámetros e instrucciones'!$E$3)))</f>
        <v>0</v>
      </c>
      <c r="I71" s="128">
        <f>+I62-(SUM(I43:INDEX(I43:I50,'[4]parámetros e instrucciones'!$E$3)))</f>
        <v>0</v>
      </c>
      <c r="J71" s="128">
        <f>+J62-(SUM(J43:INDEX(J43:J50,'[4]parámetros e instrucciones'!$E$3)))</f>
        <v>0</v>
      </c>
      <c r="K71" s="129">
        <f>+K62-(SUM(K43:INDEX(K43:K50,'[4]parámetros e instrucciones'!$E$3)))</f>
        <v>0</v>
      </c>
      <c r="L71" s="129">
        <f>+L62-(L60+E62-F62-G62-H62+I62-J62+M62)</f>
        <v>0</v>
      </c>
      <c r="N71" s="86"/>
    </row>
    <row r="72" spans="3:14" hidden="1" x14ac:dyDescent="0.2">
      <c r="L72" s="50"/>
      <c r="N72" s="50"/>
    </row>
    <row r="73" spans="3:14" x14ac:dyDescent="0.2">
      <c r="L73" s="50"/>
      <c r="N73" s="50"/>
    </row>
    <row r="74" spans="3:14" x14ac:dyDescent="0.2">
      <c r="K74" s="87"/>
      <c r="L74" s="53"/>
      <c r="N74" s="50"/>
    </row>
    <row r="75" spans="3:14" x14ac:dyDescent="0.2">
      <c r="K75" s="87"/>
      <c r="N75" s="50"/>
    </row>
    <row r="76" spans="3:14" x14ac:dyDescent="0.2">
      <c r="K76" s="87"/>
      <c r="N76" s="50"/>
    </row>
    <row r="77" spans="3:14" x14ac:dyDescent="0.2">
      <c r="K77" s="87"/>
      <c r="N77" s="50"/>
    </row>
    <row r="78" spans="3:14" x14ac:dyDescent="0.2">
      <c r="K78" s="87"/>
      <c r="N78" s="50"/>
    </row>
    <row r="79" spans="3:14" x14ac:dyDescent="0.2">
      <c r="K79" s="87"/>
      <c r="N79" s="50"/>
    </row>
    <row r="80" spans="3:14" x14ac:dyDescent="0.2">
      <c r="N80" s="50"/>
    </row>
    <row r="81" spans="14:14" x14ac:dyDescent="0.2">
      <c r="N81" s="50"/>
    </row>
    <row r="82" spans="14:14" x14ac:dyDescent="0.2">
      <c r="N82" s="50"/>
    </row>
    <row r="83" spans="14:14" x14ac:dyDescent="0.2">
      <c r="N83" s="50"/>
    </row>
    <row r="84" spans="14:14" x14ac:dyDescent="0.2">
      <c r="N84" s="50"/>
    </row>
    <row r="85" spans="14:14" x14ac:dyDescent="0.2">
      <c r="N85" s="50"/>
    </row>
    <row r="86" spans="14:14" x14ac:dyDescent="0.2">
      <c r="N86" s="50"/>
    </row>
    <row r="87" spans="14:14" x14ac:dyDescent="0.2">
      <c r="N87" s="50"/>
    </row>
    <row r="88" spans="14:14" x14ac:dyDescent="0.2">
      <c r="N88" s="50"/>
    </row>
    <row r="89" spans="14:14" x14ac:dyDescent="0.2">
      <c r="N89" s="50"/>
    </row>
    <row r="90" spans="14:14" x14ac:dyDescent="0.2">
      <c r="N90" s="50"/>
    </row>
    <row r="91" spans="14:14" x14ac:dyDescent="0.2">
      <c r="N91" s="50"/>
    </row>
    <row r="92" spans="14:14" x14ac:dyDescent="0.2">
      <c r="N92" s="50"/>
    </row>
    <row r="93" spans="14:14" x14ac:dyDescent="0.2">
      <c r="N93" s="50"/>
    </row>
    <row r="94" spans="14:14" x14ac:dyDescent="0.2">
      <c r="N94" s="50"/>
    </row>
    <row r="95" spans="14:14" x14ac:dyDescent="0.2">
      <c r="N95" s="50"/>
    </row>
    <row r="96" spans="14:14" x14ac:dyDescent="0.2">
      <c r="N96" s="50"/>
    </row>
    <row r="97" spans="14:14" x14ac:dyDescent="0.2">
      <c r="N97" s="50"/>
    </row>
    <row r="98" spans="14:14" x14ac:dyDescent="0.2">
      <c r="N98" s="50"/>
    </row>
    <row r="99" spans="14:14" x14ac:dyDescent="0.2">
      <c r="N99" s="50"/>
    </row>
    <row r="100" spans="14:14" x14ac:dyDescent="0.2">
      <c r="N100" s="50"/>
    </row>
    <row r="101" spans="14:14" x14ac:dyDescent="0.2">
      <c r="N101" s="50"/>
    </row>
    <row r="102" spans="14:14" x14ac:dyDescent="0.2">
      <c r="N102" s="50"/>
    </row>
    <row r="103" spans="14:14" x14ac:dyDescent="0.2">
      <c r="N103" s="50"/>
    </row>
    <row r="104" spans="14:14" x14ac:dyDescent="0.2">
      <c r="N104" s="50"/>
    </row>
    <row r="105" spans="14:14" x14ac:dyDescent="0.2">
      <c r="N105" s="50"/>
    </row>
    <row r="106" spans="14:14" x14ac:dyDescent="0.2">
      <c r="N106" s="50"/>
    </row>
    <row r="107" spans="14:14" x14ac:dyDescent="0.2">
      <c r="N107" s="50"/>
    </row>
    <row r="108" spans="14:14" x14ac:dyDescent="0.2">
      <c r="N108" s="50"/>
    </row>
    <row r="109" spans="14:14" x14ac:dyDescent="0.2">
      <c r="N109" s="50"/>
    </row>
    <row r="110" spans="14:14" x14ac:dyDescent="0.2">
      <c r="N110" s="50"/>
    </row>
    <row r="111" spans="14:14" x14ac:dyDescent="0.2">
      <c r="N111" s="50"/>
    </row>
    <row r="112" spans="14:14" x14ac:dyDescent="0.2">
      <c r="N112" s="50"/>
    </row>
    <row r="113" spans="14:14" x14ac:dyDescent="0.2">
      <c r="N113" s="50"/>
    </row>
    <row r="114" spans="14:14" x14ac:dyDescent="0.2">
      <c r="N114" s="50"/>
    </row>
    <row r="115" spans="14:14" x14ac:dyDescent="0.2">
      <c r="N115" s="50"/>
    </row>
    <row r="116" spans="14:14" x14ac:dyDescent="0.2">
      <c r="N116" s="50"/>
    </row>
    <row r="117" spans="14:14" x14ac:dyDescent="0.2">
      <c r="N117" s="50"/>
    </row>
    <row r="118" spans="14:14" x14ac:dyDescent="0.2">
      <c r="N118" s="50"/>
    </row>
    <row r="119" spans="14:14" x14ac:dyDescent="0.2">
      <c r="N119" s="50"/>
    </row>
    <row r="120" spans="14:14" x14ac:dyDescent="0.2">
      <c r="N120" s="50"/>
    </row>
    <row r="121" spans="14:14" x14ac:dyDescent="0.2">
      <c r="N121" s="50"/>
    </row>
    <row r="122" spans="14:14" x14ac:dyDescent="0.2">
      <c r="N122" s="50"/>
    </row>
    <row r="123" spans="14:14" x14ac:dyDescent="0.2">
      <c r="N123" s="50"/>
    </row>
    <row r="124" spans="14:14" x14ac:dyDescent="0.2">
      <c r="N124" s="50"/>
    </row>
  </sheetData>
  <sheetProtection formatCells="0" formatColumns="0" formatRows="0"/>
  <protectedRanges>
    <protectedRange sqref="N7:N42 E58:N62 E7:K42" name="Rango2_1"/>
    <protectedRange sqref="E58:M62" name="Rango1_1"/>
  </protectedRanges>
  <mergeCells count="4">
    <mergeCell ref="C4:K4"/>
    <mergeCell ref="C1:K1"/>
    <mergeCell ref="C2:K2"/>
    <mergeCell ref="C3:K3"/>
  </mergeCells>
  <phoneticPr fontId="17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70" orientation="portrait" r:id="rId1"/>
  <headerFooter alignWithMargins="0">
    <oddHeader>&amp;R2018 - Año del Centanario de la Reforma Universitaria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75"/>
  <sheetViews>
    <sheetView topLeftCell="A29" workbookViewId="0">
      <selection activeCell="C32" sqref="C32"/>
    </sheetView>
  </sheetViews>
  <sheetFormatPr baseColWidth="10" defaultRowHeight="12.75" x14ac:dyDescent="0.2"/>
  <cols>
    <col min="1" max="1" width="38.28515625" style="56" customWidth="1"/>
    <col min="2" max="2" width="3" style="51" customWidth="1"/>
    <col min="3" max="3" width="37.85546875" style="56" customWidth="1"/>
    <col min="4" max="4" width="3.42578125" style="56" customWidth="1"/>
    <col min="5" max="5" width="37.85546875" style="56" customWidth="1"/>
    <col min="6" max="6" width="2.140625" style="56" customWidth="1"/>
    <col min="7" max="16384" width="11.42578125" style="51"/>
  </cols>
  <sheetData>
    <row r="1" spans="1:6" x14ac:dyDescent="0.2">
      <c r="A1" s="598" t="s">
        <v>189</v>
      </c>
      <c r="B1" s="598"/>
      <c r="C1" s="598"/>
      <c r="D1" s="598"/>
      <c r="E1" s="598"/>
      <c r="F1" s="51"/>
    </row>
    <row r="2" spans="1:6" x14ac:dyDescent="0.2">
      <c r="A2" s="598" t="s">
        <v>187</v>
      </c>
      <c r="B2" s="598"/>
      <c r="C2" s="598"/>
      <c r="D2" s="598"/>
      <c r="E2" s="598"/>
      <c r="F2" s="51"/>
    </row>
    <row r="3" spans="1:6" x14ac:dyDescent="0.2">
      <c r="A3" s="596" t="s">
        <v>202</v>
      </c>
      <c r="B3" s="596"/>
      <c r="C3" s="596"/>
      <c r="D3" s="596"/>
      <c r="E3" s="596"/>
      <c r="F3" s="51"/>
    </row>
    <row r="4" spans="1:6" x14ac:dyDescent="0.2">
      <c r="A4" s="598" t="s">
        <v>106</v>
      </c>
      <c r="B4" s="598"/>
      <c r="C4" s="598"/>
      <c r="D4" s="598"/>
      <c r="E4" s="598"/>
      <c r="F4" s="51"/>
    </row>
    <row r="5" spans="1:6" ht="14.25" customHeight="1" thickBot="1" x14ac:dyDescent="0.25">
      <c r="A5" s="52"/>
      <c r="C5" s="53"/>
      <c r="D5" s="53"/>
      <c r="E5" s="53"/>
    </row>
    <row r="6" spans="1:6" ht="39" thickBot="1" x14ac:dyDescent="0.25">
      <c r="A6" s="349" t="s">
        <v>107</v>
      </c>
      <c r="C6" s="24" t="s">
        <v>151</v>
      </c>
      <c r="D6" s="28"/>
      <c r="E6" s="24" t="s">
        <v>152</v>
      </c>
    </row>
    <row r="7" spans="1:6" x14ac:dyDescent="0.2">
      <c r="A7" s="100">
        <f>'3.vol.'!C7</f>
        <v>42005</v>
      </c>
      <c r="C7" s="32"/>
      <c r="D7" s="33"/>
      <c r="E7" s="32"/>
    </row>
    <row r="8" spans="1:6" x14ac:dyDescent="0.2">
      <c r="A8" s="101">
        <f>'3.vol.'!C8</f>
        <v>42036</v>
      </c>
      <c r="C8" s="36"/>
      <c r="D8" s="33"/>
      <c r="E8" s="36"/>
    </row>
    <row r="9" spans="1:6" x14ac:dyDescent="0.2">
      <c r="A9" s="101">
        <f>'3.vol.'!C9</f>
        <v>42064</v>
      </c>
      <c r="C9" s="36"/>
      <c r="D9" s="33"/>
      <c r="E9" s="36"/>
    </row>
    <row r="10" spans="1:6" x14ac:dyDescent="0.2">
      <c r="A10" s="101">
        <f>'3.vol.'!C10</f>
        <v>42095</v>
      </c>
      <c r="C10" s="36"/>
      <c r="D10" s="33"/>
      <c r="E10" s="36"/>
    </row>
    <row r="11" spans="1:6" x14ac:dyDescent="0.2">
      <c r="A11" s="101">
        <f>'3.vol.'!C11</f>
        <v>42125</v>
      </c>
      <c r="C11" s="36"/>
      <c r="D11" s="33"/>
      <c r="E11" s="36"/>
    </row>
    <row r="12" spans="1:6" x14ac:dyDescent="0.2">
      <c r="A12" s="101">
        <f>'3.vol.'!C12</f>
        <v>42156</v>
      </c>
      <c r="C12" s="36"/>
      <c r="D12" s="33"/>
      <c r="E12" s="36"/>
    </row>
    <row r="13" spans="1:6" x14ac:dyDescent="0.2">
      <c r="A13" s="101">
        <f>'3.vol.'!C13</f>
        <v>42186</v>
      </c>
      <c r="C13" s="36"/>
      <c r="D13" s="33"/>
      <c r="E13" s="36"/>
    </row>
    <row r="14" spans="1:6" x14ac:dyDescent="0.2">
      <c r="A14" s="101">
        <f>'3.vol.'!C14</f>
        <v>42217</v>
      </c>
      <c r="C14" s="36"/>
      <c r="D14" s="33"/>
      <c r="E14" s="36"/>
    </row>
    <row r="15" spans="1:6" x14ac:dyDescent="0.2">
      <c r="A15" s="101">
        <f>'3.vol.'!C15</f>
        <v>42248</v>
      </c>
      <c r="C15" s="36"/>
      <c r="D15" s="33"/>
      <c r="E15" s="36"/>
    </row>
    <row r="16" spans="1:6" x14ac:dyDescent="0.2">
      <c r="A16" s="101">
        <f>'3.vol.'!C16</f>
        <v>42278</v>
      </c>
      <c r="C16" s="36"/>
      <c r="D16" s="33"/>
      <c r="E16" s="36"/>
    </row>
    <row r="17" spans="1:5" x14ac:dyDescent="0.2">
      <c r="A17" s="101">
        <f>'3.vol.'!C17</f>
        <v>42309</v>
      </c>
      <c r="C17" s="36"/>
      <c r="D17" s="33"/>
      <c r="E17" s="36"/>
    </row>
    <row r="18" spans="1:5" ht="13.5" thickBot="1" x14ac:dyDescent="0.25">
      <c r="A18" s="102">
        <f>'3.vol.'!C18</f>
        <v>42339</v>
      </c>
      <c r="C18" s="39"/>
      <c r="D18" s="33"/>
      <c r="E18" s="39"/>
    </row>
    <row r="19" spans="1:5" x14ac:dyDescent="0.2">
      <c r="A19" s="100">
        <f>'3.vol.'!C19</f>
        <v>42370</v>
      </c>
      <c r="C19" s="42"/>
      <c r="D19" s="33"/>
      <c r="E19" s="42"/>
    </row>
    <row r="20" spans="1:5" x14ac:dyDescent="0.2">
      <c r="A20" s="101">
        <f>'3.vol.'!C20</f>
        <v>42401</v>
      </c>
      <c r="C20" s="36"/>
      <c r="D20" s="33"/>
      <c r="E20" s="36"/>
    </row>
    <row r="21" spans="1:5" x14ac:dyDescent="0.2">
      <c r="A21" s="101">
        <f>'3.vol.'!C21</f>
        <v>42430</v>
      </c>
      <c r="C21" s="36"/>
      <c r="D21" s="33"/>
      <c r="E21" s="36"/>
    </row>
    <row r="22" spans="1:5" x14ac:dyDescent="0.2">
      <c r="A22" s="101">
        <f>'3.vol.'!C22</f>
        <v>42461</v>
      </c>
      <c r="C22" s="36"/>
      <c r="D22" s="33"/>
      <c r="E22" s="36"/>
    </row>
    <row r="23" spans="1:5" x14ac:dyDescent="0.2">
      <c r="A23" s="101">
        <f>'3.vol.'!C23</f>
        <v>42491</v>
      </c>
      <c r="C23" s="36"/>
      <c r="D23" s="33"/>
      <c r="E23" s="36"/>
    </row>
    <row r="24" spans="1:5" x14ac:dyDescent="0.2">
      <c r="A24" s="101">
        <f>'3.vol.'!C24</f>
        <v>42522</v>
      </c>
      <c r="C24" s="36"/>
      <c r="D24" s="33"/>
      <c r="E24" s="36"/>
    </row>
    <row r="25" spans="1:5" x14ac:dyDescent="0.2">
      <c r="A25" s="101">
        <f>'3.vol.'!C25</f>
        <v>42552</v>
      </c>
      <c r="C25" s="36"/>
      <c r="D25" s="33"/>
      <c r="E25" s="36"/>
    </row>
    <row r="26" spans="1:5" x14ac:dyDescent="0.2">
      <c r="A26" s="101">
        <f>'3.vol.'!C26</f>
        <v>42583</v>
      </c>
      <c r="C26" s="36"/>
      <c r="D26" s="33"/>
      <c r="E26" s="36"/>
    </row>
    <row r="27" spans="1:5" x14ac:dyDescent="0.2">
      <c r="A27" s="101">
        <f>'3.vol.'!C27</f>
        <v>42614</v>
      </c>
      <c r="C27" s="300"/>
      <c r="D27" s="310"/>
      <c r="E27" s="300"/>
    </row>
    <row r="28" spans="1:5" x14ac:dyDescent="0.2">
      <c r="A28" s="101">
        <f>'3.vol.'!C28</f>
        <v>42644</v>
      </c>
      <c r="C28" s="36"/>
      <c r="D28" s="33"/>
      <c r="E28" s="36"/>
    </row>
    <row r="29" spans="1:5" x14ac:dyDescent="0.2">
      <c r="A29" s="101">
        <f>'3.vol.'!C29</f>
        <v>42675</v>
      </c>
      <c r="C29" s="36"/>
      <c r="D29" s="33"/>
      <c r="E29" s="36"/>
    </row>
    <row r="30" spans="1:5" ht="13.5" thickBot="1" x14ac:dyDescent="0.25">
      <c r="A30" s="102">
        <f>'3.vol.'!C30</f>
        <v>42705</v>
      </c>
      <c r="C30" s="45"/>
      <c r="D30" s="33"/>
      <c r="E30" s="45"/>
    </row>
    <row r="31" spans="1:5" x14ac:dyDescent="0.2">
      <c r="A31" s="100">
        <f>'3.vol.'!C31</f>
        <v>42736</v>
      </c>
      <c r="C31" s="32"/>
      <c r="D31" s="33"/>
      <c r="E31" s="32"/>
    </row>
    <row r="32" spans="1:5" x14ac:dyDescent="0.2">
      <c r="A32" s="101">
        <f>'3.vol.'!C32</f>
        <v>42767</v>
      </c>
      <c r="C32" s="36"/>
      <c r="D32" s="33"/>
      <c r="E32" s="36"/>
    </row>
    <row r="33" spans="1:5" x14ac:dyDescent="0.2">
      <c r="A33" s="101">
        <f>'3.vol.'!C33</f>
        <v>42795</v>
      </c>
      <c r="C33" s="36"/>
      <c r="D33" s="33"/>
      <c r="E33" s="36"/>
    </row>
    <row r="34" spans="1:5" x14ac:dyDescent="0.2">
      <c r="A34" s="101">
        <f>'3.vol.'!C34</f>
        <v>42826</v>
      </c>
      <c r="C34" s="36"/>
      <c r="D34" s="33"/>
      <c r="E34" s="36"/>
    </row>
    <row r="35" spans="1:5" x14ac:dyDescent="0.2">
      <c r="A35" s="101">
        <f>'3.vol.'!C35</f>
        <v>42856</v>
      </c>
      <c r="C35" s="36"/>
      <c r="D35" s="33"/>
      <c r="E35" s="36"/>
    </row>
    <row r="36" spans="1:5" x14ac:dyDescent="0.2">
      <c r="A36" s="101">
        <f>'3.vol.'!C36</f>
        <v>42887</v>
      </c>
      <c r="C36" s="36"/>
      <c r="D36" s="33"/>
      <c r="E36" s="36"/>
    </row>
    <row r="37" spans="1:5" x14ac:dyDescent="0.2">
      <c r="A37" s="101">
        <f>'3.vol.'!C37</f>
        <v>42917</v>
      </c>
      <c r="C37" s="36"/>
      <c r="D37" s="33"/>
      <c r="E37" s="36"/>
    </row>
    <row r="38" spans="1:5" x14ac:dyDescent="0.2">
      <c r="A38" s="101">
        <f>'3.vol.'!C38</f>
        <v>42948</v>
      </c>
      <c r="C38" s="36"/>
      <c r="D38" s="33"/>
      <c r="E38" s="36"/>
    </row>
    <row r="39" spans="1:5" x14ac:dyDescent="0.2">
      <c r="A39" s="101">
        <f>'3.vol.'!C39</f>
        <v>42979</v>
      </c>
      <c r="C39" s="36"/>
      <c r="D39" s="33"/>
      <c r="E39" s="36"/>
    </row>
    <row r="40" spans="1:5" x14ac:dyDescent="0.2">
      <c r="A40" s="101">
        <f>'3.vol.'!C40</f>
        <v>43009</v>
      </c>
      <c r="C40" s="36"/>
      <c r="D40" s="33"/>
      <c r="E40" s="36"/>
    </row>
    <row r="41" spans="1:5" x14ac:dyDescent="0.2">
      <c r="A41" s="101">
        <f>'3.vol.'!C41</f>
        <v>43040</v>
      </c>
      <c r="C41" s="36"/>
      <c r="D41" s="33"/>
      <c r="E41" s="36"/>
    </row>
    <row r="42" spans="1:5" ht="13.5" thickBot="1" x14ac:dyDescent="0.25">
      <c r="A42" s="102">
        <f>'3.vol.'!C42</f>
        <v>43070</v>
      </c>
      <c r="C42" s="45"/>
      <c r="D42" s="33"/>
      <c r="E42" s="45"/>
    </row>
    <row r="43" spans="1:5" x14ac:dyDescent="0.2">
      <c r="A43" s="100">
        <f>'3.vol.'!C43</f>
        <v>43101</v>
      </c>
      <c r="C43" s="32"/>
      <c r="D43" s="33"/>
      <c r="E43" s="32"/>
    </row>
    <row r="44" spans="1:5" x14ac:dyDescent="0.2">
      <c r="A44" s="101">
        <f>'3.vol.'!C44</f>
        <v>43132</v>
      </c>
      <c r="C44" s="36"/>
      <c r="D44" s="33"/>
      <c r="E44" s="36"/>
    </row>
    <row r="45" spans="1:5" x14ac:dyDescent="0.2">
      <c r="A45" s="101">
        <f>'3.vol.'!C45</f>
        <v>43160</v>
      </c>
      <c r="C45" s="36"/>
      <c r="D45" s="33"/>
      <c r="E45" s="36"/>
    </row>
    <row r="46" spans="1:5" x14ac:dyDescent="0.2">
      <c r="A46" s="101">
        <f>'3.vol.'!C46</f>
        <v>43191</v>
      </c>
      <c r="C46" s="36"/>
      <c r="D46" s="33"/>
      <c r="E46" s="36"/>
    </row>
    <row r="47" spans="1:5" x14ac:dyDescent="0.2">
      <c r="A47" s="101">
        <f>'3.vol.'!C47</f>
        <v>43221</v>
      </c>
      <c r="C47" s="36"/>
      <c r="D47" s="33"/>
      <c r="E47" s="36"/>
    </row>
    <row r="48" spans="1:5" x14ac:dyDescent="0.2">
      <c r="A48" s="101">
        <f>'3.vol.'!C48</f>
        <v>43252</v>
      </c>
      <c r="C48" s="36"/>
      <c r="D48" s="33"/>
      <c r="E48" s="36"/>
    </row>
    <row r="49" spans="1:6" x14ac:dyDescent="0.2">
      <c r="A49" s="101">
        <f>'3.vol.'!C49</f>
        <v>43282</v>
      </c>
      <c r="C49" s="36"/>
      <c r="D49" s="33"/>
      <c r="E49" s="36"/>
    </row>
    <row r="50" spans="1:6" x14ac:dyDescent="0.2">
      <c r="A50" s="101">
        <f>'3.vol.'!C50</f>
        <v>43313</v>
      </c>
      <c r="C50" s="36"/>
      <c r="D50" s="33"/>
      <c r="E50" s="36"/>
    </row>
    <row r="51" spans="1:6" ht="13.5" thickBot="1" x14ac:dyDescent="0.25">
      <c r="A51" s="444">
        <f>'3.vol.'!C51</f>
        <v>43344</v>
      </c>
      <c r="C51" s="451"/>
      <c r="D51" s="33"/>
      <c r="E51" s="451"/>
    </row>
    <row r="52" spans="1:6" ht="42" customHeight="1" thickBot="1" x14ac:dyDescent="0.25">
      <c r="A52" s="46"/>
      <c r="C52" s="33"/>
      <c r="D52" s="33"/>
      <c r="E52" s="33"/>
      <c r="F52" s="58"/>
    </row>
    <row r="53" spans="1:6" ht="39" thickBot="1" x14ac:dyDescent="0.25">
      <c r="A53" s="67" t="s">
        <v>9</v>
      </c>
      <c r="C53" s="326" t="str">
        <f>+C6</f>
        <v>Ventas de Producción Propia
En pesos</v>
      </c>
      <c r="D53" s="311"/>
      <c r="E53" s="326" t="str">
        <f>+E6</f>
        <v>Ventas de Producción Encargada o Contratada a Terceros
En pesos</v>
      </c>
    </row>
    <row r="54" spans="1:6" x14ac:dyDescent="0.2">
      <c r="A54" s="406">
        <v>2012</v>
      </c>
      <c r="C54" s="404"/>
      <c r="D54" s="311"/>
      <c r="E54" s="404"/>
    </row>
    <row r="55" spans="1:6" x14ac:dyDescent="0.2">
      <c r="A55" s="407">
        <v>2013</v>
      </c>
      <c r="C55" s="405"/>
      <c r="D55" s="311"/>
      <c r="E55" s="405"/>
    </row>
    <row r="56" spans="1:6" x14ac:dyDescent="0.2">
      <c r="A56" s="407">
        <v>2014</v>
      </c>
      <c r="C56" s="405"/>
      <c r="D56" s="311"/>
      <c r="E56" s="405"/>
    </row>
    <row r="57" spans="1:6" x14ac:dyDescent="0.2">
      <c r="A57" s="60">
        <f>'3.vol.'!C58</f>
        <v>2015</v>
      </c>
      <c r="C57" s="61"/>
      <c r="D57" s="312"/>
      <c r="E57" s="61"/>
    </row>
    <row r="58" spans="1:6" x14ac:dyDescent="0.2">
      <c r="A58" s="60">
        <f>'3.vol.'!C59</f>
        <v>2016</v>
      </c>
      <c r="C58" s="61"/>
      <c r="D58" s="312"/>
      <c r="E58" s="61"/>
    </row>
    <row r="59" spans="1:6" ht="13.5" thickBot="1" x14ac:dyDescent="0.25">
      <c r="A59" s="408">
        <f>'3.vol.'!C60</f>
        <v>2017</v>
      </c>
      <c r="C59" s="62"/>
      <c r="D59" s="312"/>
      <c r="E59" s="62"/>
    </row>
    <row r="60" spans="1:6" x14ac:dyDescent="0.2">
      <c r="A60" s="409" t="str">
        <f>'3.vol.'!C61</f>
        <v>ene-sept 17</v>
      </c>
      <c r="C60" s="64"/>
      <c r="D60" s="312"/>
      <c r="E60" s="64"/>
    </row>
    <row r="61" spans="1:6" ht="13.5" thickBot="1" x14ac:dyDescent="0.25">
      <c r="A61" s="380" t="str">
        <f>'3.vol.'!C62</f>
        <v>ene-sept 18</v>
      </c>
      <c r="C61" s="65"/>
      <c r="D61" s="313"/>
      <c r="E61" s="65"/>
    </row>
    <row r="62" spans="1:6" ht="13.5" thickBot="1" x14ac:dyDescent="0.25"/>
    <row r="63" spans="1:6" ht="13.5" thickBot="1" x14ac:dyDescent="0.25">
      <c r="A63" s="58" t="s">
        <v>162</v>
      </c>
      <c r="E63" s="156" t="s">
        <v>163</v>
      </c>
    </row>
    <row r="64" spans="1:6" hidden="1" x14ac:dyDescent="0.2">
      <c r="A64" s="83" t="s">
        <v>147</v>
      </c>
    </row>
    <row r="65" spans="1:6" hidden="1" x14ac:dyDescent="0.2"/>
    <row r="66" spans="1:6" ht="38.25" hidden="1" customHeight="1" thickBot="1" x14ac:dyDescent="0.25">
      <c r="F66" s="89"/>
    </row>
    <row r="67" spans="1:6" ht="39" hidden="1" thickBot="1" x14ac:dyDescent="0.25">
      <c r="A67" s="88" t="s">
        <v>9</v>
      </c>
      <c r="B67" s="97"/>
      <c r="C67" s="94" t="str">
        <f>+C53</f>
        <v>Ventas de Producción Propia
En pesos</v>
      </c>
      <c r="D67" s="314"/>
      <c r="E67" s="94" t="str">
        <f>+E53</f>
        <v>Ventas de Producción Encargada o Contratada a Terceros
En pesos</v>
      </c>
      <c r="F67" s="97"/>
    </row>
    <row r="68" spans="1:6" hidden="1" x14ac:dyDescent="0.2">
      <c r="A68" s="96">
        <v>2002</v>
      </c>
      <c r="B68" s="97"/>
      <c r="C68" s="111">
        <f>+C57-SUM(C7:C18)</f>
        <v>0</v>
      </c>
      <c r="D68" s="315"/>
      <c r="E68" s="111">
        <f>+E57-SUM(E7:E18)</f>
        <v>0</v>
      </c>
      <c r="F68" s="97"/>
    </row>
    <row r="69" spans="1:6" hidden="1" x14ac:dyDescent="0.2">
      <c r="A69" s="98">
        <v>2003</v>
      </c>
      <c r="B69" s="97"/>
      <c r="C69" s="115">
        <f>+C58-SUM(C19:C30)</f>
        <v>0</v>
      </c>
      <c r="D69" s="315"/>
      <c r="E69" s="115">
        <f>+E58-SUM(E19:E30)</f>
        <v>0</v>
      </c>
      <c r="F69" s="97"/>
    </row>
    <row r="70" spans="1:6" ht="13.5" hidden="1" thickBot="1" x14ac:dyDescent="0.25">
      <c r="A70" s="99">
        <v>2004</v>
      </c>
      <c r="B70" s="97"/>
      <c r="C70" s="119">
        <f>+C59-SUM(C31:C42)</f>
        <v>0</v>
      </c>
      <c r="D70" s="315"/>
      <c r="E70" s="119">
        <f>+E59-SUM(E31:E42)</f>
        <v>0</v>
      </c>
      <c r="F70" s="97"/>
    </row>
    <row r="71" spans="1:6" hidden="1" x14ac:dyDescent="0.2">
      <c r="A71" s="96" t="s">
        <v>188</v>
      </c>
      <c r="B71" s="97"/>
      <c r="C71" s="124">
        <f>+C60-(SUM(C31:INDEX(C31:C42,'[5]parámetros e instrucciones'!$E$3)))</f>
        <v>0</v>
      </c>
      <c r="D71" s="315"/>
      <c r="E71" s="124">
        <f>+E60-(SUM(E31:INDEX(E31:E42,'[3]parámetros e instrucciones'!$E$3)))</f>
        <v>0</v>
      </c>
      <c r="F71" s="97"/>
    </row>
    <row r="72" spans="1:6" ht="13.5" hidden="1" thickBot="1" x14ac:dyDescent="0.25">
      <c r="A72" s="99" t="s">
        <v>184</v>
      </c>
      <c r="B72" s="97"/>
      <c r="C72" s="129">
        <f>+C61-(SUM(C43:INDEX(C43:C50,'[5]parámetros e instrucciones'!$E$3)))</f>
        <v>0</v>
      </c>
      <c r="D72" s="316"/>
      <c r="E72" s="129">
        <f>+E61-(SUM(E43:INDEX(E43:E50,'[3]parámetros e instrucciones'!$E$3)))</f>
        <v>0</v>
      </c>
    </row>
    <row r="73" spans="1:6" hidden="1" x14ac:dyDescent="0.2"/>
    <row r="74" spans="1:6" hidden="1" x14ac:dyDescent="0.2"/>
    <row r="75" spans="1:6" hidden="1" x14ac:dyDescent="0.2"/>
  </sheetData>
  <sheetProtection formatCells="0" formatColumns="0" formatRows="0"/>
  <protectedRanges>
    <protectedRange sqref="C57:D61 C7:D51" name="Rango2_1_1"/>
    <protectedRange sqref="C57:D61" name="Rango1_1_1"/>
    <protectedRange sqref="E57:E61 E7:E51" name="Rango2_1_1_1"/>
    <protectedRange sqref="E57:E61" name="Rango1_1_1_1"/>
  </protectedRanges>
  <mergeCells count="4">
    <mergeCell ref="A1:E1"/>
    <mergeCell ref="A2:E2"/>
    <mergeCell ref="A3:E3"/>
    <mergeCell ref="A4:E4"/>
  </mergeCells>
  <phoneticPr fontId="17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80" orientation="portrait" r:id="rId1"/>
  <headerFooter alignWithMargins="0">
    <oddHeader>&amp;R2018 - Año del Centanario de la Reforma Universitaria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77"/>
  <sheetViews>
    <sheetView topLeftCell="A9" workbookViewId="0">
      <selection activeCell="C32" sqref="C32"/>
    </sheetView>
  </sheetViews>
  <sheetFormatPr baseColWidth="10" defaultRowHeight="12.75" x14ac:dyDescent="0.2"/>
  <cols>
    <col min="1" max="1" width="19.85546875" style="56" customWidth="1"/>
    <col min="2" max="2" width="1.85546875" style="51" customWidth="1"/>
    <col min="3" max="3" width="23" style="56" customWidth="1"/>
    <col min="4" max="4" width="11.42578125" style="51"/>
    <col min="5" max="8" width="0" style="51" hidden="1" customWidth="1"/>
    <col min="9" max="16384" width="11.42578125" style="51"/>
  </cols>
  <sheetData>
    <row r="1" spans="1:6" x14ac:dyDescent="0.2">
      <c r="A1" s="598" t="s">
        <v>191</v>
      </c>
      <c r="B1" s="598"/>
      <c r="C1" s="598"/>
    </row>
    <row r="2" spans="1:6" x14ac:dyDescent="0.2">
      <c r="A2" s="598" t="s">
        <v>113</v>
      </c>
      <c r="B2" s="598"/>
      <c r="C2" s="598"/>
      <c r="F2" s="89" t="s">
        <v>121</v>
      </c>
    </row>
    <row r="3" spans="1:6" x14ac:dyDescent="0.2">
      <c r="A3" s="596" t="s">
        <v>202</v>
      </c>
      <c r="B3" s="596"/>
      <c r="C3" s="596"/>
    </row>
    <row r="4" spans="1:6" x14ac:dyDescent="0.2">
      <c r="A4" s="599" t="s">
        <v>106</v>
      </c>
      <c r="B4" s="599"/>
      <c r="C4" s="599"/>
    </row>
    <row r="5" spans="1:6" x14ac:dyDescent="0.2">
      <c r="A5" s="52"/>
      <c r="B5" s="52"/>
      <c r="C5" s="52"/>
    </row>
    <row r="6" spans="1:6" ht="13.5" thickBot="1" x14ac:dyDescent="0.25">
      <c r="A6" s="52"/>
      <c r="C6" s="53"/>
    </row>
    <row r="7" spans="1:6" ht="13.5" thickBot="1" x14ac:dyDescent="0.25">
      <c r="A7" s="24" t="s">
        <v>107</v>
      </c>
      <c r="C7" s="24" t="s">
        <v>114</v>
      </c>
      <c r="F7" s="89" t="s">
        <v>119</v>
      </c>
    </row>
    <row r="8" spans="1:6" ht="13.5" thickBot="1" x14ac:dyDescent="0.25">
      <c r="A8" s="100">
        <f>+'4.RES PUB'!A7</f>
        <v>42005</v>
      </c>
      <c r="C8" s="32"/>
      <c r="F8" s="170"/>
    </row>
    <row r="9" spans="1:6" x14ac:dyDescent="0.2">
      <c r="A9" s="101">
        <f>+'4.RES PUB'!A8</f>
        <v>42036</v>
      </c>
      <c r="C9" s="36"/>
      <c r="F9" s="89"/>
    </row>
    <row r="10" spans="1:6" ht="13.5" thickBot="1" x14ac:dyDescent="0.25">
      <c r="A10" s="101">
        <f>+'4.RES PUB'!A9</f>
        <v>42064</v>
      </c>
      <c r="C10" s="36"/>
      <c r="F10" s="89" t="s">
        <v>120</v>
      </c>
    </row>
    <row r="11" spans="1:6" ht="13.5" thickBot="1" x14ac:dyDescent="0.25">
      <c r="A11" s="101">
        <f>+'4.RES PUB'!A10</f>
        <v>42095</v>
      </c>
      <c r="C11" s="36"/>
      <c r="F11" s="171"/>
    </row>
    <row r="12" spans="1:6" x14ac:dyDescent="0.2">
      <c r="A12" s="101">
        <f>+'4.RES PUB'!A11</f>
        <v>42125</v>
      </c>
      <c r="C12" s="36"/>
    </row>
    <row r="13" spans="1:6" x14ac:dyDescent="0.2">
      <c r="A13" s="101">
        <f>+'4.RES PUB'!A12</f>
        <v>42156</v>
      </c>
      <c r="C13" s="36"/>
    </row>
    <row r="14" spans="1:6" x14ac:dyDescent="0.2">
      <c r="A14" s="101">
        <f>+'4.RES PUB'!A13</f>
        <v>42186</v>
      </c>
      <c r="C14" s="36"/>
    </row>
    <row r="15" spans="1:6" x14ac:dyDescent="0.2">
      <c r="A15" s="101">
        <f>+'4.RES PUB'!A14</f>
        <v>42217</v>
      </c>
      <c r="C15" s="36"/>
    </row>
    <row r="16" spans="1:6" x14ac:dyDescent="0.2">
      <c r="A16" s="101">
        <f>+'4.RES PUB'!A15</f>
        <v>42248</v>
      </c>
      <c r="C16" s="36"/>
    </row>
    <row r="17" spans="1:3" x14ac:dyDescent="0.2">
      <c r="A17" s="101">
        <f>+'4.RES PUB'!A16</f>
        <v>42278</v>
      </c>
      <c r="C17" s="36"/>
    </row>
    <row r="18" spans="1:3" x14ac:dyDescent="0.2">
      <c r="A18" s="101">
        <f>+'4.RES PUB'!A17</f>
        <v>42309</v>
      </c>
      <c r="C18" s="36"/>
    </row>
    <row r="19" spans="1:3" ht="13.5" thickBot="1" x14ac:dyDescent="0.25">
      <c r="A19" s="102">
        <f>+'4.RES PUB'!A18</f>
        <v>42339</v>
      </c>
      <c r="C19" s="39"/>
    </row>
    <row r="20" spans="1:3" x14ac:dyDescent="0.2">
      <c r="A20" s="100">
        <f>+'4.RES PUB'!A19</f>
        <v>42370</v>
      </c>
      <c r="C20" s="42"/>
    </row>
    <row r="21" spans="1:3" x14ac:dyDescent="0.2">
      <c r="A21" s="101">
        <f>+'4.RES PUB'!A20</f>
        <v>42401</v>
      </c>
      <c r="C21" s="36"/>
    </row>
    <row r="22" spans="1:3" x14ac:dyDescent="0.2">
      <c r="A22" s="101">
        <f>+'4.RES PUB'!A21</f>
        <v>42430</v>
      </c>
      <c r="C22" s="36"/>
    </row>
    <row r="23" spans="1:3" x14ac:dyDescent="0.2">
      <c r="A23" s="101">
        <f>+'4.RES PUB'!A22</f>
        <v>42461</v>
      </c>
      <c r="C23" s="36"/>
    </row>
    <row r="24" spans="1:3" x14ac:dyDescent="0.2">
      <c r="A24" s="101">
        <f>+'4.RES PUB'!A23</f>
        <v>42491</v>
      </c>
      <c r="C24" s="36"/>
    </row>
    <row r="25" spans="1:3" x14ac:dyDescent="0.2">
      <c r="A25" s="101">
        <f>+'4.RES PUB'!A24</f>
        <v>42522</v>
      </c>
      <c r="C25" s="36"/>
    </row>
    <row r="26" spans="1:3" x14ac:dyDescent="0.2">
      <c r="A26" s="101">
        <f>+'4.RES PUB'!A25</f>
        <v>42552</v>
      </c>
      <c r="C26" s="36"/>
    </row>
    <row r="27" spans="1:3" x14ac:dyDescent="0.2">
      <c r="A27" s="101">
        <f>+'4.RES PUB'!A26</f>
        <v>42583</v>
      </c>
      <c r="C27" s="36"/>
    </row>
    <row r="28" spans="1:3" x14ac:dyDescent="0.2">
      <c r="A28" s="101">
        <f>+'4.RES PUB'!A27</f>
        <v>42614</v>
      </c>
      <c r="C28" s="36"/>
    </row>
    <row r="29" spans="1:3" x14ac:dyDescent="0.2">
      <c r="A29" s="101">
        <f>+'4.RES PUB'!A28</f>
        <v>42644</v>
      </c>
      <c r="C29" s="36"/>
    </row>
    <row r="30" spans="1:3" x14ac:dyDescent="0.2">
      <c r="A30" s="101">
        <f>+'4.RES PUB'!A29</f>
        <v>42675</v>
      </c>
      <c r="C30" s="36"/>
    </row>
    <row r="31" spans="1:3" ht="13.5" thickBot="1" x14ac:dyDescent="0.25">
      <c r="A31" s="102">
        <f>+'4.RES PUB'!A30</f>
        <v>42705</v>
      </c>
      <c r="C31" s="45"/>
    </row>
    <row r="32" spans="1:3" x14ac:dyDescent="0.2">
      <c r="A32" s="100">
        <f>+'4.RES PUB'!A31</f>
        <v>42736</v>
      </c>
      <c r="C32" s="32"/>
    </row>
    <row r="33" spans="1:3" x14ac:dyDescent="0.2">
      <c r="A33" s="101">
        <f>+'4.RES PUB'!A32</f>
        <v>42767</v>
      </c>
      <c r="C33" s="36"/>
    </row>
    <row r="34" spans="1:3" x14ac:dyDescent="0.2">
      <c r="A34" s="101">
        <f>+'4.RES PUB'!A33</f>
        <v>42795</v>
      </c>
      <c r="C34" s="36"/>
    </row>
    <row r="35" spans="1:3" x14ac:dyDescent="0.2">
      <c r="A35" s="101">
        <f>+'4.RES PUB'!A34</f>
        <v>42826</v>
      </c>
      <c r="C35" s="36"/>
    </row>
    <row r="36" spans="1:3" x14ac:dyDescent="0.2">
      <c r="A36" s="101">
        <f>+'4.RES PUB'!A35</f>
        <v>42856</v>
      </c>
      <c r="C36" s="36"/>
    </row>
    <row r="37" spans="1:3" x14ac:dyDescent="0.2">
      <c r="A37" s="101">
        <f>+'4.RES PUB'!A36</f>
        <v>42887</v>
      </c>
      <c r="C37" s="36"/>
    </row>
    <row r="38" spans="1:3" x14ac:dyDescent="0.2">
      <c r="A38" s="101">
        <f>+'4.RES PUB'!A37</f>
        <v>42917</v>
      </c>
      <c r="C38" s="36"/>
    </row>
    <row r="39" spans="1:3" x14ac:dyDescent="0.2">
      <c r="A39" s="101">
        <f>+'4.RES PUB'!A38</f>
        <v>42948</v>
      </c>
      <c r="C39" s="36"/>
    </row>
    <row r="40" spans="1:3" x14ac:dyDescent="0.2">
      <c r="A40" s="101">
        <f>+'4.RES PUB'!A39</f>
        <v>42979</v>
      </c>
      <c r="C40" s="36"/>
    </row>
    <row r="41" spans="1:3" x14ac:dyDescent="0.2">
      <c r="A41" s="101">
        <f>+'4.RES PUB'!A40</f>
        <v>43009</v>
      </c>
      <c r="C41" s="36"/>
    </row>
    <row r="42" spans="1:3" x14ac:dyDescent="0.2">
      <c r="A42" s="101">
        <f>+'4.RES PUB'!A41</f>
        <v>43040</v>
      </c>
      <c r="C42" s="36"/>
    </row>
    <row r="43" spans="1:3" ht="13.5" thickBot="1" x14ac:dyDescent="0.25">
      <c r="A43" s="106">
        <f>+'4.RES PUB'!A42</f>
        <v>43070</v>
      </c>
      <c r="C43" s="45"/>
    </row>
    <row r="44" spans="1:3" x14ac:dyDescent="0.2">
      <c r="A44" s="100">
        <f>+'4.RES PUB'!A43</f>
        <v>43101</v>
      </c>
      <c r="C44" s="32"/>
    </row>
    <row r="45" spans="1:3" x14ac:dyDescent="0.2">
      <c r="A45" s="101">
        <f>+'4.RES PUB'!A44</f>
        <v>43132</v>
      </c>
      <c r="C45" s="36"/>
    </row>
    <row r="46" spans="1:3" x14ac:dyDescent="0.2">
      <c r="A46" s="101">
        <f>+'4.RES PUB'!A45</f>
        <v>43160</v>
      </c>
      <c r="C46" s="36"/>
    </row>
    <row r="47" spans="1:3" x14ac:dyDescent="0.2">
      <c r="A47" s="101">
        <f>+'4.RES PUB'!A46</f>
        <v>43191</v>
      </c>
      <c r="C47" s="36"/>
    </row>
    <row r="48" spans="1:3" x14ac:dyDescent="0.2">
      <c r="A48" s="101">
        <f>+'4.RES PUB'!A47</f>
        <v>43221</v>
      </c>
      <c r="C48" s="36"/>
    </row>
    <row r="49" spans="1:3" x14ac:dyDescent="0.2">
      <c r="A49" s="101">
        <f>+'4.RES PUB'!A48</f>
        <v>43252</v>
      </c>
      <c r="C49" s="36"/>
    </row>
    <row r="50" spans="1:3" x14ac:dyDescent="0.2">
      <c r="A50" s="101">
        <f>+'4.RES PUB'!A49</f>
        <v>43282</v>
      </c>
      <c r="C50" s="36"/>
    </row>
    <row r="51" spans="1:3" x14ac:dyDescent="0.2">
      <c r="A51" s="101">
        <f>+'4.RES PUB'!A50</f>
        <v>43313</v>
      </c>
      <c r="C51" s="36"/>
    </row>
    <row r="52" spans="1:3" ht="13.5" thickBot="1" x14ac:dyDescent="0.25">
      <c r="A52" s="444">
        <v>43344</v>
      </c>
      <c r="C52" s="451"/>
    </row>
    <row r="53" spans="1:3" hidden="1" x14ac:dyDescent="0.2">
      <c r="A53" s="355" t="e">
        <f>+'4.RES PUB'!A52</f>
        <v>#REF!</v>
      </c>
      <c r="C53" s="42"/>
    </row>
    <row r="54" spans="1:3" hidden="1" x14ac:dyDescent="0.2">
      <c r="A54" s="101" t="e">
        <f>+'4.RES PUB'!A53</f>
        <v>#REF!</v>
      </c>
      <c r="C54" s="36"/>
    </row>
    <row r="55" spans="1:3" ht="13.5" hidden="1" thickBot="1" x14ac:dyDescent="0.25">
      <c r="A55" s="102" t="e">
        <f>+'4.RES PUB'!A54</f>
        <v>#REF!</v>
      </c>
      <c r="C55" s="39"/>
    </row>
    <row r="56" spans="1:3" ht="13.5" thickBot="1" x14ac:dyDescent="0.25">
      <c r="A56" s="46"/>
      <c r="C56" s="33"/>
    </row>
    <row r="57" spans="1:3" ht="13.5" thickBot="1" x14ac:dyDescent="0.25">
      <c r="A57" s="67" t="s">
        <v>9</v>
      </c>
      <c r="C57" s="349" t="s">
        <v>114</v>
      </c>
    </row>
    <row r="58" spans="1:3" x14ac:dyDescent="0.2">
      <c r="A58" s="406">
        <v>2012</v>
      </c>
      <c r="C58" s="410"/>
    </row>
    <row r="59" spans="1:3" x14ac:dyDescent="0.2">
      <c r="A59" s="407">
        <v>2013</v>
      </c>
      <c r="C59" s="411"/>
    </row>
    <row r="60" spans="1:3" x14ac:dyDescent="0.2">
      <c r="A60" s="407">
        <v>2014</v>
      </c>
      <c r="C60" s="411"/>
    </row>
    <row r="61" spans="1:3" x14ac:dyDescent="0.2">
      <c r="A61" s="60">
        <f>+'3.vol.'!C58</f>
        <v>2015</v>
      </c>
      <c r="C61" s="61"/>
    </row>
    <row r="62" spans="1:3" x14ac:dyDescent="0.2">
      <c r="A62" s="60">
        <f>+'3.vol.'!C59</f>
        <v>2016</v>
      </c>
      <c r="C62" s="61"/>
    </row>
    <row r="63" spans="1:3" ht="13.5" thickBot="1" x14ac:dyDescent="0.25">
      <c r="A63" s="408">
        <f>+'3.vol.'!C60</f>
        <v>2017</v>
      </c>
      <c r="C63" s="62"/>
    </row>
    <row r="64" spans="1:3" x14ac:dyDescent="0.2">
      <c r="A64" s="412" t="str">
        <f>+'3.vol.'!C61</f>
        <v>ene-sept 17</v>
      </c>
      <c r="C64" s="64"/>
    </row>
    <row r="65" spans="1:3" ht="13.5" thickBot="1" x14ac:dyDescent="0.25">
      <c r="A65" s="413" t="str">
        <f>+'3.vol.'!C62</f>
        <v>ene-sept 18</v>
      </c>
      <c r="C65" s="65"/>
    </row>
    <row r="67" spans="1:3" hidden="1" x14ac:dyDescent="0.2">
      <c r="A67" s="83" t="s">
        <v>143</v>
      </c>
    </row>
    <row r="68" spans="1:3" ht="13.5" hidden="1" thickBot="1" x14ac:dyDescent="0.25"/>
    <row r="69" spans="1:3" ht="26.25" hidden="1" thickBot="1" x14ac:dyDescent="0.25">
      <c r="A69" s="88" t="s">
        <v>9</v>
      </c>
      <c r="B69" s="97"/>
      <c r="C69" s="94" t="s">
        <v>112</v>
      </c>
    </row>
    <row r="70" spans="1:3" hidden="1" x14ac:dyDescent="0.2">
      <c r="A70" s="96">
        <f>+A61</f>
        <v>2015</v>
      </c>
      <c r="B70" s="97"/>
      <c r="C70" s="111">
        <f>+C61-SUM(C8:C19)</f>
        <v>0</v>
      </c>
    </row>
    <row r="71" spans="1:3" hidden="1" x14ac:dyDescent="0.2">
      <c r="A71" s="98">
        <f>+A62</f>
        <v>2016</v>
      </c>
      <c r="B71" s="97"/>
      <c r="C71" s="115">
        <f>+C62-SUM(C20:C31)</f>
        <v>0</v>
      </c>
    </row>
    <row r="72" spans="1:3" ht="13.5" hidden="1" thickBot="1" x14ac:dyDescent="0.25">
      <c r="A72" s="99">
        <f>+A63</f>
        <v>2017</v>
      </c>
      <c r="B72" s="97"/>
      <c r="C72" s="119">
        <f>+C63-SUM(C32:C43)</f>
        <v>0</v>
      </c>
    </row>
    <row r="73" spans="1:3" hidden="1" x14ac:dyDescent="0.2">
      <c r="A73" s="96" t="str">
        <f>+A64</f>
        <v>ene-sept 17</v>
      </c>
      <c r="B73" s="97"/>
      <c r="C73" s="124">
        <f>+C64-(SUM(C32:INDEX(C32:C43,'parámetros e instrucciones'!$E$3)))</f>
        <v>0</v>
      </c>
    </row>
    <row r="74" spans="1:3" ht="13.5" hidden="1" thickBot="1" x14ac:dyDescent="0.25">
      <c r="A74" s="99" t="str">
        <f>+A65</f>
        <v>ene-sept 18</v>
      </c>
      <c r="B74" s="97"/>
      <c r="C74" s="129">
        <f>+C65-(SUM(C44:INDEX(C44:C55,'parámetros e instrucciones'!$E$3)))</f>
        <v>0</v>
      </c>
    </row>
    <row r="75" spans="1:3" hidden="1" x14ac:dyDescent="0.2"/>
    <row r="76" spans="1:3" hidden="1" x14ac:dyDescent="0.2"/>
    <row r="77" spans="1:3" hidden="1" x14ac:dyDescent="0.2"/>
  </sheetData>
  <sheetProtection formatCells="0" formatColumns="0" formatRows="0"/>
  <protectedRanges>
    <protectedRange sqref="C8:C50 C61:C65" name="Rango2_1"/>
    <protectedRange sqref="C61:C65" name="Rango1_1"/>
  </protectedRanges>
  <mergeCells count="4">
    <mergeCell ref="A1:C1"/>
    <mergeCell ref="A2:C2"/>
    <mergeCell ref="A3:C3"/>
    <mergeCell ref="A4:C4"/>
  </mergeCells>
  <phoneticPr fontId="17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93" orientation="portrait" r:id="rId1"/>
  <headerFooter alignWithMargins="0">
    <oddHeader>&amp;R2018 - Año del Centanario de la Reforma Universitaria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75"/>
  <sheetViews>
    <sheetView workbookViewId="0">
      <selection activeCell="A44" sqref="A44"/>
    </sheetView>
  </sheetViews>
  <sheetFormatPr baseColWidth="10" defaultRowHeight="12.75" x14ac:dyDescent="0.2"/>
  <cols>
    <col min="1" max="1" width="38.28515625" style="56" customWidth="1"/>
    <col min="2" max="2" width="3" style="51" customWidth="1"/>
    <col min="3" max="3" width="38.28515625" style="66" customWidth="1"/>
    <col min="4" max="4" width="11.42578125" style="51"/>
    <col min="5" max="7" width="0" style="51" hidden="1" customWidth="1"/>
    <col min="8" max="8" width="18.5703125" style="51" hidden="1" customWidth="1"/>
    <col min="9" max="12" width="0" style="51" hidden="1" customWidth="1"/>
    <col min="13" max="16384" width="11.42578125" style="51"/>
  </cols>
  <sheetData>
    <row r="1" spans="1:8" x14ac:dyDescent="0.2">
      <c r="A1" s="598" t="s">
        <v>190</v>
      </c>
      <c r="B1" s="598"/>
      <c r="C1" s="598"/>
    </row>
    <row r="2" spans="1:8" x14ac:dyDescent="0.2">
      <c r="A2" s="598" t="s">
        <v>186</v>
      </c>
      <c r="B2" s="598"/>
      <c r="C2" s="598"/>
    </row>
    <row r="3" spans="1:8" ht="13.5" thickBot="1" x14ac:dyDescent="0.25">
      <c r="A3" s="596" t="s">
        <v>202</v>
      </c>
      <c r="B3" s="596"/>
      <c r="C3" s="596"/>
      <c r="E3" s="103"/>
      <c r="F3" s="103"/>
      <c r="H3" s="83" t="s">
        <v>116</v>
      </c>
    </row>
    <row r="4" spans="1:8" ht="13.5" thickBot="1" x14ac:dyDescent="0.25">
      <c r="A4" s="598" t="s">
        <v>106</v>
      </c>
      <c r="B4" s="598"/>
      <c r="C4" s="598"/>
      <c r="E4" s="600" t="s">
        <v>125</v>
      </c>
      <c r="F4" s="601"/>
      <c r="H4" s="83" t="s">
        <v>150</v>
      </c>
    </row>
    <row r="5" spans="1:8" ht="13.5" thickBot="1" x14ac:dyDescent="0.25">
      <c r="A5" s="52"/>
      <c r="C5" s="55"/>
    </row>
    <row r="6" spans="1:8" ht="60" customHeight="1" thickBot="1" x14ac:dyDescent="0.25">
      <c r="A6" s="24" t="s">
        <v>107</v>
      </c>
      <c r="C6" s="24" t="s">
        <v>137</v>
      </c>
      <c r="F6" s="89"/>
      <c r="H6" s="24" t="s">
        <v>137</v>
      </c>
    </row>
    <row r="7" spans="1:8" x14ac:dyDescent="0.2">
      <c r="A7" s="100">
        <f>+'3.vol.'!C7</f>
        <v>42005</v>
      </c>
      <c r="C7" s="303" t="str">
        <f>+H7</f>
        <v/>
      </c>
      <c r="E7" s="89" t="s">
        <v>122</v>
      </c>
      <c r="H7" s="298" t="str">
        <f>IF('4.conf'!C8&gt;0,('4.conf'!C8/'4.conf'!$F$11)*100,"")</f>
        <v/>
      </c>
    </row>
    <row r="8" spans="1:8" x14ac:dyDescent="0.2">
      <c r="A8" s="101">
        <f>+'3.vol.'!C8</f>
        <v>42036</v>
      </c>
      <c r="C8" s="301" t="str">
        <f t="shared" ref="C8:C54" si="0">+H8</f>
        <v/>
      </c>
      <c r="E8" s="89" t="s">
        <v>123</v>
      </c>
      <c r="H8" s="296" t="str">
        <f>IF('4.conf'!C9&gt;0,('4.conf'!C9/'4.conf'!$F$11)*100,"")</f>
        <v/>
      </c>
    </row>
    <row r="9" spans="1:8" x14ac:dyDescent="0.2">
      <c r="A9" s="101">
        <f>+'3.vol.'!C9</f>
        <v>42064</v>
      </c>
      <c r="C9" s="301" t="str">
        <f t="shared" si="0"/>
        <v/>
      </c>
      <c r="E9" s="89" t="s">
        <v>124</v>
      </c>
      <c r="H9" s="296" t="str">
        <f>IF('4.conf'!C10&gt;0,('4.conf'!C10/'4.conf'!$F$11)*100,"")</f>
        <v/>
      </c>
    </row>
    <row r="10" spans="1:8" x14ac:dyDescent="0.2">
      <c r="A10" s="101">
        <f>+'3.vol.'!C10</f>
        <v>42095</v>
      </c>
      <c r="C10" s="301" t="str">
        <f t="shared" si="0"/>
        <v/>
      </c>
      <c r="E10" s="89" t="s">
        <v>200</v>
      </c>
      <c r="H10" s="296" t="str">
        <f>IF('4.conf'!C11&gt;0,('4.conf'!C11/'4.conf'!$F$11)*100,"")</f>
        <v/>
      </c>
    </row>
    <row r="11" spans="1:8" x14ac:dyDescent="0.2">
      <c r="A11" s="101">
        <f>+'3.vol.'!C11</f>
        <v>42125</v>
      </c>
      <c r="C11" s="301" t="str">
        <f t="shared" si="0"/>
        <v/>
      </c>
      <c r="H11" s="296" t="str">
        <f>IF('4.conf'!C12&gt;0,('4.conf'!C12/'4.conf'!$F$11)*100,"")</f>
        <v/>
      </c>
    </row>
    <row r="12" spans="1:8" x14ac:dyDescent="0.2">
      <c r="A12" s="101">
        <f>+'3.vol.'!C12</f>
        <v>42156</v>
      </c>
      <c r="C12" s="301" t="str">
        <f t="shared" si="0"/>
        <v/>
      </c>
      <c r="H12" s="296" t="str">
        <f>IF('4.conf'!C13&gt;0,('4.conf'!C13/'4.conf'!$F$11)*100,"")</f>
        <v/>
      </c>
    </row>
    <row r="13" spans="1:8" x14ac:dyDescent="0.2">
      <c r="A13" s="101">
        <f>+'3.vol.'!C13</f>
        <v>42186</v>
      </c>
      <c r="C13" s="301" t="str">
        <f t="shared" si="0"/>
        <v/>
      </c>
      <c r="H13" s="296" t="str">
        <f>IF('4.conf'!C14&gt;0,('4.conf'!C14/'4.conf'!$F$11)*100,"")</f>
        <v/>
      </c>
    </row>
    <row r="14" spans="1:8" x14ac:dyDescent="0.2">
      <c r="A14" s="101">
        <f>+'3.vol.'!C14</f>
        <v>42217</v>
      </c>
      <c r="C14" s="301" t="str">
        <f t="shared" si="0"/>
        <v/>
      </c>
      <c r="H14" s="296" t="str">
        <f>IF('4.conf'!C15&gt;0,('4.conf'!C15/'4.conf'!$F$11)*100,"")</f>
        <v/>
      </c>
    </row>
    <row r="15" spans="1:8" x14ac:dyDescent="0.2">
      <c r="A15" s="101">
        <f>+'3.vol.'!C15</f>
        <v>42248</v>
      </c>
      <c r="C15" s="301" t="str">
        <f t="shared" si="0"/>
        <v/>
      </c>
      <c r="H15" s="296" t="str">
        <f>IF('4.conf'!C16&gt;0,('4.conf'!C16/'4.conf'!$F$11)*100,"")</f>
        <v/>
      </c>
    </row>
    <row r="16" spans="1:8" x14ac:dyDescent="0.2">
      <c r="A16" s="101">
        <f>+'3.vol.'!C16</f>
        <v>42278</v>
      </c>
      <c r="C16" s="301" t="str">
        <f t="shared" si="0"/>
        <v/>
      </c>
      <c r="H16" s="296" t="str">
        <f>IF('4.conf'!C17&gt;0,('4.conf'!C17/'4.conf'!$F$11)*100,"")</f>
        <v/>
      </c>
    </row>
    <row r="17" spans="1:8" x14ac:dyDescent="0.2">
      <c r="A17" s="101">
        <f>+'3.vol.'!C17</f>
        <v>42309</v>
      </c>
      <c r="C17" s="301" t="str">
        <f t="shared" si="0"/>
        <v/>
      </c>
      <c r="H17" s="296" t="str">
        <f>IF('4.conf'!C18&gt;0,('4.conf'!C18/'4.conf'!$F$11)*100,"")</f>
        <v/>
      </c>
    </row>
    <row r="18" spans="1:8" ht="13.5" thickBot="1" x14ac:dyDescent="0.25">
      <c r="A18" s="102">
        <f>+'3.vol.'!C18</f>
        <v>42339</v>
      </c>
      <c r="C18" s="302" t="str">
        <f t="shared" si="0"/>
        <v/>
      </c>
      <c r="H18" s="297" t="str">
        <f>IF('4.conf'!C19&gt;0,('4.conf'!C19/'4.conf'!$F$11)*100,"")</f>
        <v/>
      </c>
    </row>
    <row r="19" spans="1:8" x14ac:dyDescent="0.2">
      <c r="A19" s="100">
        <f>+'3.vol.'!C19</f>
        <v>42370</v>
      </c>
      <c r="C19" s="303" t="str">
        <f t="shared" si="0"/>
        <v/>
      </c>
      <c r="H19" s="298" t="str">
        <f>IF('4.conf'!C20&gt;0,('4.conf'!C20/'4.conf'!$F$11)*100,"")</f>
        <v/>
      </c>
    </row>
    <row r="20" spans="1:8" x14ac:dyDescent="0.2">
      <c r="A20" s="101">
        <f>+'3.vol.'!C20</f>
        <v>42401</v>
      </c>
      <c r="C20" s="301" t="str">
        <f t="shared" si="0"/>
        <v/>
      </c>
      <c r="H20" s="296" t="str">
        <f>IF('4.conf'!C21&gt;0,('4.conf'!C21/'4.conf'!$F$11)*100,"")</f>
        <v/>
      </c>
    </row>
    <row r="21" spans="1:8" x14ac:dyDescent="0.2">
      <c r="A21" s="101">
        <f>+'3.vol.'!C21</f>
        <v>42430</v>
      </c>
      <c r="C21" s="301" t="str">
        <f t="shared" si="0"/>
        <v/>
      </c>
      <c r="H21" s="296" t="str">
        <f>IF('4.conf'!C22&gt;0,('4.conf'!C22/'4.conf'!$F$11)*100,"")</f>
        <v/>
      </c>
    </row>
    <row r="22" spans="1:8" x14ac:dyDescent="0.2">
      <c r="A22" s="101">
        <f>+'3.vol.'!C22</f>
        <v>42461</v>
      </c>
      <c r="C22" s="301" t="str">
        <f t="shared" si="0"/>
        <v/>
      </c>
      <c r="H22" s="296" t="str">
        <f>IF('4.conf'!C23&gt;0,('4.conf'!C23/'4.conf'!$F$11)*100,"")</f>
        <v/>
      </c>
    </row>
    <row r="23" spans="1:8" x14ac:dyDescent="0.2">
      <c r="A23" s="101">
        <f>+'3.vol.'!C23</f>
        <v>42491</v>
      </c>
      <c r="C23" s="301" t="str">
        <f t="shared" si="0"/>
        <v/>
      </c>
      <c r="H23" s="296" t="str">
        <f>IF('4.conf'!C24&gt;0,('4.conf'!C24/'4.conf'!$F$11)*100,"")</f>
        <v/>
      </c>
    </row>
    <row r="24" spans="1:8" x14ac:dyDescent="0.2">
      <c r="A24" s="101">
        <f>+'3.vol.'!C24</f>
        <v>42522</v>
      </c>
      <c r="C24" s="301" t="str">
        <f t="shared" si="0"/>
        <v/>
      </c>
      <c r="H24" s="296" t="str">
        <f>IF('4.conf'!C25&gt;0,('4.conf'!C25/'4.conf'!$F$11)*100,"")</f>
        <v/>
      </c>
    </row>
    <row r="25" spans="1:8" x14ac:dyDescent="0.2">
      <c r="A25" s="101">
        <f>+'3.vol.'!C25</f>
        <v>42552</v>
      </c>
      <c r="C25" s="301" t="str">
        <f t="shared" si="0"/>
        <v/>
      </c>
      <c r="H25" s="296" t="str">
        <f>IF('4.conf'!C26&gt;0,('4.conf'!C26/'4.conf'!$F$11)*100,"")</f>
        <v/>
      </c>
    </row>
    <row r="26" spans="1:8" x14ac:dyDescent="0.2">
      <c r="A26" s="101">
        <f>+'3.vol.'!C26</f>
        <v>42583</v>
      </c>
      <c r="C26" s="301" t="str">
        <f t="shared" si="0"/>
        <v/>
      </c>
      <c r="H26" s="296" t="str">
        <f>IF('4.conf'!C27&gt;0,('4.conf'!C27/'4.conf'!$F$11)*100,"")</f>
        <v/>
      </c>
    </row>
    <row r="27" spans="1:8" x14ac:dyDescent="0.2">
      <c r="A27" s="101">
        <f>+'3.vol.'!C27</f>
        <v>42614</v>
      </c>
      <c r="C27" s="301" t="str">
        <f t="shared" si="0"/>
        <v/>
      </c>
      <c r="H27" s="296" t="str">
        <f>IF('4.conf'!C28&gt;0,('4.conf'!C28/'4.conf'!$F$11)*100,"")</f>
        <v/>
      </c>
    </row>
    <row r="28" spans="1:8" x14ac:dyDescent="0.2">
      <c r="A28" s="101">
        <f>+'3.vol.'!C28</f>
        <v>42644</v>
      </c>
      <c r="C28" s="301" t="str">
        <f t="shared" si="0"/>
        <v/>
      </c>
      <c r="H28" s="296" t="str">
        <f>IF('4.conf'!C29&gt;0,('4.conf'!C29/'4.conf'!$F$11)*100,"")</f>
        <v/>
      </c>
    </row>
    <row r="29" spans="1:8" x14ac:dyDescent="0.2">
      <c r="A29" s="101">
        <f>+'3.vol.'!C29</f>
        <v>42675</v>
      </c>
      <c r="C29" s="301" t="str">
        <f t="shared" si="0"/>
        <v/>
      </c>
      <c r="H29" s="296" t="str">
        <f>IF('4.conf'!C30&gt;0,('4.conf'!C30/'4.conf'!$F$11)*100,"")</f>
        <v/>
      </c>
    </row>
    <row r="30" spans="1:8" ht="13.5" thickBot="1" x14ac:dyDescent="0.25">
      <c r="A30" s="102">
        <f>+'3.vol.'!C30</f>
        <v>42705</v>
      </c>
      <c r="C30" s="304" t="str">
        <f t="shared" si="0"/>
        <v/>
      </c>
      <c r="H30" s="299" t="str">
        <f>IF('4.conf'!C31&gt;0,('4.conf'!C31/'4.conf'!$F$11)*100,"")</f>
        <v/>
      </c>
    </row>
    <row r="31" spans="1:8" x14ac:dyDescent="0.2">
      <c r="A31" s="100">
        <f>+'3.vol.'!C31</f>
        <v>42736</v>
      </c>
      <c r="C31" s="305" t="str">
        <f t="shared" si="0"/>
        <v/>
      </c>
      <c r="H31" s="295" t="str">
        <f>IF('4.conf'!C32&gt;0,('4.conf'!C32/'4.conf'!$F$11)*100,"")</f>
        <v/>
      </c>
    </row>
    <row r="32" spans="1:8" x14ac:dyDescent="0.2">
      <c r="A32" s="101">
        <f>+'3.vol.'!C32</f>
        <v>42767</v>
      </c>
      <c r="C32" s="301" t="str">
        <f t="shared" si="0"/>
        <v/>
      </c>
      <c r="H32" s="296" t="str">
        <f>IF('4.conf'!C33&gt;0,('4.conf'!C33/'4.conf'!$F$11)*100,"")</f>
        <v/>
      </c>
    </row>
    <row r="33" spans="1:8" x14ac:dyDescent="0.2">
      <c r="A33" s="101">
        <f>+'3.vol.'!C33</f>
        <v>42795</v>
      </c>
      <c r="C33" s="301" t="str">
        <f t="shared" si="0"/>
        <v/>
      </c>
      <c r="H33" s="296" t="str">
        <f>IF('4.conf'!C34&gt;0,('4.conf'!C34/'4.conf'!$F$11)*100,"")</f>
        <v/>
      </c>
    </row>
    <row r="34" spans="1:8" x14ac:dyDescent="0.2">
      <c r="A34" s="101">
        <f>+'3.vol.'!C34</f>
        <v>42826</v>
      </c>
      <c r="C34" s="301" t="str">
        <f t="shared" si="0"/>
        <v/>
      </c>
      <c r="H34" s="296" t="str">
        <f>IF('4.conf'!C35&gt;0,('4.conf'!C35/'4.conf'!$F$11)*100,"")</f>
        <v/>
      </c>
    </row>
    <row r="35" spans="1:8" x14ac:dyDescent="0.2">
      <c r="A35" s="101">
        <f>+'3.vol.'!C35</f>
        <v>42856</v>
      </c>
      <c r="C35" s="301" t="str">
        <f t="shared" si="0"/>
        <v/>
      </c>
      <c r="H35" s="296" t="str">
        <f>IF('4.conf'!C36&gt;0,('4.conf'!C36/'4.conf'!$F$11)*100,"")</f>
        <v/>
      </c>
    </row>
    <row r="36" spans="1:8" x14ac:dyDescent="0.2">
      <c r="A36" s="101">
        <f>+'3.vol.'!C36</f>
        <v>42887</v>
      </c>
      <c r="C36" s="301" t="str">
        <f t="shared" si="0"/>
        <v/>
      </c>
      <c r="H36" s="296" t="str">
        <f>IF('4.conf'!C37&gt;0,('4.conf'!C37/'4.conf'!$F$11)*100,"")</f>
        <v/>
      </c>
    </row>
    <row r="37" spans="1:8" x14ac:dyDescent="0.2">
      <c r="A37" s="101">
        <f>+'3.vol.'!C37</f>
        <v>42917</v>
      </c>
      <c r="C37" s="301" t="str">
        <f t="shared" si="0"/>
        <v/>
      </c>
      <c r="H37" s="296" t="str">
        <f>IF('4.conf'!C38&gt;0,('4.conf'!C38/'4.conf'!$F$11)*100,"")</f>
        <v/>
      </c>
    </row>
    <row r="38" spans="1:8" x14ac:dyDescent="0.2">
      <c r="A38" s="101">
        <f>+'3.vol.'!C38</f>
        <v>42948</v>
      </c>
      <c r="C38" s="301" t="str">
        <f t="shared" si="0"/>
        <v/>
      </c>
      <c r="H38" s="296" t="str">
        <f>IF('4.conf'!C39&gt;0,('4.conf'!C39/'4.conf'!$F$11)*100,"")</f>
        <v/>
      </c>
    </row>
    <row r="39" spans="1:8" x14ac:dyDescent="0.2">
      <c r="A39" s="101">
        <f>+'3.vol.'!C39</f>
        <v>42979</v>
      </c>
      <c r="C39" s="301" t="str">
        <f t="shared" si="0"/>
        <v/>
      </c>
      <c r="H39" s="296" t="str">
        <f>IF('4.conf'!C40&gt;0,('4.conf'!C40/'4.conf'!$F$11)*100,"")</f>
        <v/>
      </c>
    </row>
    <row r="40" spans="1:8" x14ac:dyDescent="0.2">
      <c r="A40" s="101">
        <f>+'3.vol.'!C40</f>
        <v>43009</v>
      </c>
      <c r="C40" s="301" t="str">
        <f t="shared" si="0"/>
        <v/>
      </c>
      <c r="H40" s="296" t="str">
        <f>IF('4.conf'!C41&gt;0,('4.conf'!C41/'4.conf'!$F$11)*100,"")</f>
        <v/>
      </c>
    </row>
    <row r="41" spans="1:8" x14ac:dyDescent="0.2">
      <c r="A41" s="101">
        <f>+'3.vol.'!C41</f>
        <v>43040</v>
      </c>
      <c r="C41" s="301" t="str">
        <f t="shared" si="0"/>
        <v/>
      </c>
      <c r="H41" s="296" t="str">
        <f>IF('4.conf'!C42&gt;0,('4.conf'!C42/'4.conf'!$F$11)*100,"")</f>
        <v/>
      </c>
    </row>
    <row r="42" spans="1:8" ht="13.5" thickBot="1" x14ac:dyDescent="0.25">
      <c r="A42" s="106">
        <f>+'3.vol.'!C42</f>
        <v>43070</v>
      </c>
      <c r="C42" s="304" t="str">
        <f t="shared" si="0"/>
        <v/>
      </c>
      <c r="H42" s="299" t="str">
        <f>IF('4.conf'!C43&gt;0,('4.conf'!C43/'4.conf'!$F$11)*100,"")</f>
        <v/>
      </c>
    </row>
    <row r="43" spans="1:8" x14ac:dyDescent="0.2">
      <c r="A43" s="100">
        <f>+'3.vol.'!C43</f>
        <v>43101</v>
      </c>
      <c r="C43" s="305" t="str">
        <f t="shared" si="0"/>
        <v/>
      </c>
      <c r="H43" s="295" t="str">
        <f>IF('4.conf'!C44&gt;0,('4.conf'!C44/'4.conf'!$F$11)*100,"")</f>
        <v/>
      </c>
    </row>
    <row r="44" spans="1:8" x14ac:dyDescent="0.2">
      <c r="A44" s="101">
        <f>+'3.vol.'!C44</f>
        <v>43132</v>
      </c>
      <c r="C44" s="301" t="str">
        <f t="shared" si="0"/>
        <v/>
      </c>
      <c r="H44" s="296" t="str">
        <f>IF('4.conf'!C45&gt;0,('4.conf'!C45/'4.conf'!$F$11)*100,"")</f>
        <v/>
      </c>
    </row>
    <row r="45" spans="1:8" x14ac:dyDescent="0.2">
      <c r="A45" s="101">
        <f>+'3.vol.'!C45</f>
        <v>43160</v>
      </c>
      <c r="C45" s="301" t="str">
        <f t="shared" si="0"/>
        <v/>
      </c>
      <c r="H45" s="296" t="str">
        <f>IF('4.conf'!C46&gt;0,('4.conf'!C46/'4.conf'!$F$11)*100,"")</f>
        <v/>
      </c>
    </row>
    <row r="46" spans="1:8" x14ac:dyDescent="0.2">
      <c r="A46" s="101">
        <f>+'3.vol.'!C46</f>
        <v>43191</v>
      </c>
      <c r="C46" s="301" t="str">
        <f t="shared" si="0"/>
        <v/>
      </c>
      <c r="H46" s="296" t="str">
        <f>IF('4.conf'!C47&gt;0,('4.conf'!C47/'4.conf'!$F$11)*100,"")</f>
        <v/>
      </c>
    </row>
    <row r="47" spans="1:8" x14ac:dyDescent="0.2">
      <c r="A47" s="101">
        <f>+'3.vol.'!C47</f>
        <v>43221</v>
      </c>
      <c r="C47" s="301" t="str">
        <f t="shared" si="0"/>
        <v/>
      </c>
      <c r="H47" s="296" t="str">
        <f>IF('4.conf'!C48&gt;0,('4.conf'!C48/'4.conf'!$F$11)*100,"")</f>
        <v/>
      </c>
    </row>
    <row r="48" spans="1:8" x14ac:dyDescent="0.2">
      <c r="A48" s="101">
        <f>+'3.vol.'!C48</f>
        <v>43252</v>
      </c>
      <c r="C48" s="301" t="str">
        <f t="shared" si="0"/>
        <v/>
      </c>
      <c r="H48" s="296" t="str">
        <f>IF('4.conf'!C49&gt;0,('4.conf'!C49/'4.conf'!$F$11)*100,"")</f>
        <v/>
      </c>
    </row>
    <row r="49" spans="1:8" x14ac:dyDescent="0.2">
      <c r="A49" s="101">
        <f>+'3.vol.'!C49</f>
        <v>43282</v>
      </c>
      <c r="C49" s="301" t="str">
        <f t="shared" si="0"/>
        <v/>
      </c>
      <c r="H49" s="296" t="str">
        <f>IF('4.conf'!C50&gt;0,('4.conf'!C50/'4.conf'!$F$11)*100,"")</f>
        <v/>
      </c>
    </row>
    <row r="50" spans="1:8" x14ac:dyDescent="0.2">
      <c r="A50" s="101">
        <f>+'3.vol.'!C50</f>
        <v>43313</v>
      </c>
      <c r="C50" s="301" t="str">
        <f t="shared" si="0"/>
        <v/>
      </c>
      <c r="H50" s="296" t="str">
        <f>IF('4.conf'!C51&gt;0,('4.conf'!C51/'4.conf'!$F$11)*100,"")</f>
        <v/>
      </c>
    </row>
    <row r="51" spans="1:8" ht="13.5" thickBot="1" x14ac:dyDescent="0.25">
      <c r="A51" s="444">
        <v>43344</v>
      </c>
      <c r="C51" s="452" t="str">
        <f t="shared" si="0"/>
        <v/>
      </c>
      <c r="H51" s="296" t="str">
        <f>IF('4.conf'!C52&gt;0,('4.conf'!C52/'4.conf'!$F$11)*100,"")</f>
        <v/>
      </c>
    </row>
    <row r="52" spans="1:8" hidden="1" x14ac:dyDescent="0.2">
      <c r="A52" s="355" t="e">
        <f>+'3.vol.'!#REF!</f>
        <v>#REF!</v>
      </c>
      <c r="C52" s="303" t="str">
        <f t="shared" si="0"/>
        <v/>
      </c>
      <c r="H52" s="296" t="str">
        <f>IF('4.conf'!C53&gt;0,('4.conf'!C53/'4.conf'!$F$11)*100,"")</f>
        <v/>
      </c>
    </row>
    <row r="53" spans="1:8" hidden="1" x14ac:dyDescent="0.2">
      <c r="A53" s="101" t="e">
        <f>+'3.vol.'!#REF!</f>
        <v>#REF!</v>
      </c>
      <c r="C53" s="301" t="str">
        <f t="shared" si="0"/>
        <v/>
      </c>
      <c r="H53" s="296" t="str">
        <f>IF('4.conf'!C54&gt;0,('4.conf'!C54/'4.conf'!$F$11)*100,"")</f>
        <v/>
      </c>
    </row>
    <row r="54" spans="1:8" ht="13.5" hidden="1" thickBot="1" x14ac:dyDescent="0.25">
      <c r="A54" s="102" t="e">
        <f>+'3.vol.'!#REF!</f>
        <v>#REF!</v>
      </c>
      <c r="C54" s="302" t="str">
        <f t="shared" si="0"/>
        <v/>
      </c>
      <c r="H54" s="297" t="str">
        <f>IF('4.conf'!C55&gt;0,('4.conf'!C55/'4.conf'!$F$11)*100,"")</f>
        <v/>
      </c>
    </row>
    <row r="55" spans="1:8" ht="13.5" thickBot="1" x14ac:dyDescent="0.25">
      <c r="A55" s="46"/>
      <c r="C55" s="49"/>
    </row>
    <row r="56" spans="1:8" ht="57.75" customHeight="1" thickBot="1" x14ac:dyDescent="0.25">
      <c r="A56" s="67" t="str">
        <f>+'3.vol.'!C53</f>
        <v>Año</v>
      </c>
      <c r="C56" s="349" t="str">
        <f>+C6</f>
        <v>EXPORTACIONES US$ FOB   RESÚMEN PÚBLICO</v>
      </c>
      <c r="H56" s="24" t="str">
        <f>+H6</f>
        <v>EXPORTACIONES US$ FOB   RESÚMEN PÚBLICO</v>
      </c>
    </row>
    <row r="57" spans="1:8" x14ac:dyDescent="0.2">
      <c r="A57" s="406">
        <v>2012</v>
      </c>
      <c r="C57" s="410"/>
      <c r="H57" s="414"/>
    </row>
    <row r="58" spans="1:8" x14ac:dyDescent="0.2">
      <c r="A58" s="407">
        <v>2013</v>
      </c>
      <c r="C58" s="411"/>
      <c r="H58" s="414"/>
    </row>
    <row r="59" spans="1:8" x14ac:dyDescent="0.2">
      <c r="A59" s="407">
        <v>2014</v>
      </c>
      <c r="C59" s="411"/>
      <c r="H59" s="414"/>
    </row>
    <row r="60" spans="1:8" x14ac:dyDescent="0.2">
      <c r="A60" s="60">
        <f>+'3.vol.'!C58</f>
        <v>2015</v>
      </c>
      <c r="C60" s="306" t="str">
        <f>+H60</f>
        <v/>
      </c>
      <c r="H60" s="298" t="str">
        <f>IF('4.conf'!C61&gt;0,('4.conf'!C61/'4.conf'!$F$11)*100,"")</f>
        <v/>
      </c>
    </row>
    <row r="61" spans="1:8" x14ac:dyDescent="0.2">
      <c r="A61" s="60">
        <f>+'3.vol.'!C59</f>
        <v>2016</v>
      </c>
      <c r="C61" s="306" t="str">
        <f>+H61</f>
        <v/>
      </c>
      <c r="H61" s="298" t="str">
        <f>IF('4.conf'!C62&gt;0,('4.conf'!C62/'4.conf'!$F$11)*100,"")</f>
        <v/>
      </c>
    </row>
    <row r="62" spans="1:8" ht="13.5" thickBot="1" x14ac:dyDescent="0.25">
      <c r="A62" s="408">
        <f>+'3.vol.'!C60</f>
        <v>2017</v>
      </c>
      <c r="C62" s="307" t="str">
        <f>+H62</f>
        <v/>
      </c>
      <c r="H62" s="298" t="str">
        <f>IF('4.conf'!C63&gt;0,('4.conf'!C63/'4.conf'!$F$11)*100,"")</f>
        <v/>
      </c>
    </row>
    <row r="63" spans="1:8" x14ac:dyDescent="0.2">
      <c r="A63" s="412" t="str">
        <f>+'3.vol.'!C61</f>
        <v>ene-sept 17</v>
      </c>
      <c r="C63" s="308" t="str">
        <f>+H63</f>
        <v/>
      </c>
      <c r="H63" s="298" t="str">
        <f>IF('4.conf'!C64&gt;0,('4.conf'!C64/'4.conf'!$F$11)*100,"")</f>
        <v/>
      </c>
    </row>
    <row r="64" spans="1:8" ht="13.5" thickBot="1" x14ac:dyDescent="0.25">
      <c r="A64" s="413" t="str">
        <f>+'3.vol.'!C62</f>
        <v>ene-sept 18</v>
      </c>
      <c r="C64" s="309" t="str">
        <f>+H64</f>
        <v/>
      </c>
      <c r="H64" s="298" t="str">
        <f>IF('4.conf'!C65&gt;0,('4.conf'!C65/'4.conf'!$F$11)*100,"")</f>
        <v/>
      </c>
    </row>
    <row r="68" spans="1:3" hidden="1" x14ac:dyDescent="0.2">
      <c r="A68" s="83" t="s">
        <v>143</v>
      </c>
    </row>
    <row r="69" spans="1:3" ht="13.5" hidden="1" thickBot="1" x14ac:dyDescent="0.25"/>
    <row r="70" spans="1:3" ht="38.25" hidden="1" customHeight="1" thickBot="1" x14ac:dyDescent="0.25">
      <c r="A70" s="88" t="s">
        <v>9</v>
      </c>
      <c r="B70" s="97"/>
      <c r="C70" s="94" t="str">
        <f>+C56</f>
        <v>EXPORTACIONES US$ FOB   RESÚMEN PÚBLICO</v>
      </c>
    </row>
    <row r="71" spans="1:3" hidden="1" x14ac:dyDescent="0.2">
      <c r="A71" s="96">
        <v>2002</v>
      </c>
      <c r="B71" s="97"/>
      <c r="C71" s="111" t="e">
        <f>+C60-SUM(C7:C18)</f>
        <v>#VALUE!</v>
      </c>
    </row>
    <row r="72" spans="1:3" hidden="1" x14ac:dyDescent="0.2">
      <c r="A72" s="98">
        <v>2003</v>
      </c>
      <c r="B72" s="97"/>
      <c r="C72" s="115" t="e">
        <f>+C61-SUM(C19:C30)</f>
        <v>#VALUE!</v>
      </c>
    </row>
    <row r="73" spans="1:3" ht="13.5" hidden="1" thickBot="1" x14ac:dyDescent="0.25">
      <c r="A73" s="99">
        <v>2004</v>
      </c>
      <c r="B73" s="97"/>
      <c r="C73" s="119" t="e">
        <f>+C62-SUM(C31:C42)</f>
        <v>#VALUE!</v>
      </c>
    </row>
    <row r="74" spans="1:3" hidden="1" x14ac:dyDescent="0.2">
      <c r="A74" s="96" t="str">
        <f>+A63</f>
        <v>ene-sept 17</v>
      </c>
      <c r="B74" s="97"/>
      <c r="C74" s="124" t="e">
        <f>+C63-(SUM(C31:INDEX(C31:C42,'[3]parámetros e instrucciones'!$E$3)))</f>
        <v>#VALUE!</v>
      </c>
    </row>
    <row r="75" spans="1:3" ht="13.5" hidden="1" thickBot="1" x14ac:dyDescent="0.25">
      <c r="A75" s="99" t="str">
        <f>+A64</f>
        <v>ene-sept 18</v>
      </c>
      <c r="B75" s="97"/>
      <c r="C75" s="129" t="e">
        <f>+C64-(SUM(C43:INDEX(C43:C54,'[3]parámetros e instrucciones'!$E$3)))</f>
        <v>#VALUE!</v>
      </c>
    </row>
  </sheetData>
  <sheetProtection formatCells="0" formatColumns="0" formatRows="0"/>
  <protectedRanges>
    <protectedRange sqref="C60:C64 C7:C54" name="Rango2_1"/>
    <protectedRange sqref="C60:C64" name="Rango1_1"/>
  </protectedRanges>
  <mergeCells count="5">
    <mergeCell ref="E4:F4"/>
    <mergeCell ref="A1:C1"/>
    <mergeCell ref="A2:C2"/>
    <mergeCell ref="A3:C3"/>
    <mergeCell ref="A4:C4"/>
  </mergeCells>
  <phoneticPr fontId="17" type="noConversion"/>
  <printOptions horizontalCentered="1" verticalCentered="1"/>
  <pageMargins left="0.39370078740157483" right="0.39370078740157483" top="0.82677165354330717" bottom="0.78740157480314965" header="0.19685039370078741" footer="0.51181102362204722"/>
  <pageSetup paperSize="9" scale="84" orientation="portrait" r:id="rId1"/>
  <headerFooter alignWithMargins="0">
    <oddHeader>&amp;R2018 - Año del Centanario de la Reforma Universitaria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B36"/>
  <sheetViews>
    <sheetView showGridLines="0" zoomScale="175" zoomScaleNormal="175" workbookViewId="0">
      <selection activeCell="C32" sqref="C32"/>
    </sheetView>
  </sheetViews>
  <sheetFormatPr baseColWidth="10" defaultRowHeight="12.75" x14ac:dyDescent="0.2"/>
  <cols>
    <col min="1" max="1" width="20.5703125" style="51" customWidth="1"/>
    <col min="2" max="2" width="36.5703125" style="51" customWidth="1"/>
    <col min="3" max="3" width="19" style="51" customWidth="1"/>
    <col min="4" max="16384" width="11.42578125" style="51"/>
  </cols>
  <sheetData>
    <row r="1" spans="1:2" s="167" customFormat="1" x14ac:dyDescent="0.2">
      <c r="A1" s="152" t="s">
        <v>130</v>
      </c>
      <c r="B1" s="152"/>
    </row>
    <row r="2" spans="1:2" s="167" customFormat="1" x14ac:dyDescent="0.2">
      <c r="A2" s="152" t="s">
        <v>98</v>
      </c>
      <c r="B2" s="152"/>
    </row>
    <row r="3" spans="1:2" x14ac:dyDescent="0.2">
      <c r="A3" s="366" t="s">
        <v>202</v>
      </c>
      <c r="B3" s="361"/>
    </row>
    <row r="4" spans="1:2" ht="13.5" thickBot="1" x14ac:dyDescent="0.25"/>
    <row r="5" spans="1:2" ht="13.5" thickBot="1" x14ac:dyDescent="0.25">
      <c r="A5" s="161" t="s">
        <v>11</v>
      </c>
      <c r="B5" s="423" t="s">
        <v>212</v>
      </c>
    </row>
    <row r="6" spans="1:2" x14ac:dyDescent="0.2">
      <c r="A6" s="417">
        <v>2012</v>
      </c>
      <c r="B6" s="420"/>
    </row>
    <row r="7" spans="1:2" x14ac:dyDescent="0.2">
      <c r="A7" s="418">
        <v>2013</v>
      </c>
      <c r="B7" s="421"/>
    </row>
    <row r="8" spans="1:2" x14ac:dyDescent="0.2">
      <c r="A8" s="418">
        <v>2014</v>
      </c>
      <c r="B8" s="421"/>
    </row>
    <row r="9" spans="1:2" x14ac:dyDescent="0.2">
      <c r="A9" s="191">
        <f>'3.vol.'!C58</f>
        <v>2015</v>
      </c>
      <c r="B9" s="415"/>
    </row>
    <row r="10" spans="1:2" x14ac:dyDescent="0.2">
      <c r="A10" s="418">
        <f>'3.vol.'!C59</f>
        <v>2016</v>
      </c>
      <c r="B10" s="415"/>
    </row>
    <row r="11" spans="1:2" ht="13.5" thickBot="1" x14ac:dyDescent="0.25">
      <c r="A11" s="419">
        <f>'3.vol.'!C60</f>
        <v>2017</v>
      </c>
      <c r="B11" s="416"/>
    </row>
    <row r="12" spans="1:2" x14ac:dyDescent="0.2">
      <c r="A12" s="422" t="str">
        <f>'3.vol.'!C61</f>
        <v>ene-sept 17</v>
      </c>
      <c r="B12" s="370"/>
    </row>
    <row r="13" spans="1:2" ht="13.5" thickBot="1" x14ac:dyDescent="0.25">
      <c r="A13" s="364" t="str">
        <f>'3.vol.'!C62</f>
        <v>ene-sept 18</v>
      </c>
      <c r="B13" s="372"/>
    </row>
    <row r="14" spans="1:2" x14ac:dyDescent="0.2">
      <c r="A14" s="166"/>
    </row>
    <row r="17" spans="1:2" hidden="1" x14ac:dyDescent="0.2"/>
    <row r="18" spans="1:2" ht="13.5" hidden="1" thickBot="1" x14ac:dyDescent="0.25">
      <c r="A18" s="89" t="s">
        <v>116</v>
      </c>
    </row>
    <row r="19" spans="1:2" ht="13.5" hidden="1" thickBot="1" x14ac:dyDescent="0.25">
      <c r="A19" s="88" t="s">
        <v>9</v>
      </c>
      <c r="B19" s="88" t="s">
        <v>134</v>
      </c>
    </row>
    <row r="20" spans="1:2" hidden="1" x14ac:dyDescent="0.2">
      <c r="A20" s="96">
        <v>2003</v>
      </c>
      <c r="B20" s="135" t="str">
        <f>IF('3.vol.'!E58&gt;'5capprod'!B9,"ERROR","OK")</f>
        <v>OK</v>
      </c>
    </row>
    <row r="21" spans="1:2" hidden="1" x14ac:dyDescent="0.2">
      <c r="A21" s="98">
        <v>2004</v>
      </c>
      <c r="B21" s="136" t="str">
        <f>IF('3.vol.'!E59&gt;'5capprod'!B10,"ERROR","OK")</f>
        <v>OK</v>
      </c>
    </row>
    <row r="22" spans="1:2" ht="13.5" hidden="1" thickBot="1" x14ac:dyDescent="0.25">
      <c r="A22" s="99">
        <v>2005</v>
      </c>
      <c r="B22" s="137" t="str">
        <f>IF('3.vol.'!E60&gt;'5capprod'!B11,"ERROR","OK")</f>
        <v>OK</v>
      </c>
    </row>
    <row r="23" spans="1:2" hidden="1" x14ac:dyDescent="0.2">
      <c r="A23" s="96" t="str">
        <f>+A12</f>
        <v>ene-sept 17</v>
      </c>
      <c r="B23" s="135" t="str">
        <f>IF('3.vol.'!E61&gt;'5capprod'!B12,"ERROR","OK")</f>
        <v>OK</v>
      </c>
    </row>
    <row r="24" spans="1:2" ht="13.5" hidden="1" thickBot="1" x14ac:dyDescent="0.25">
      <c r="A24" s="99" t="str">
        <f>+A13</f>
        <v>ene-sept 18</v>
      </c>
      <c r="B24" s="137" t="str">
        <f>IF('3.vol.'!E62&gt;'5capprod'!B13,"ERROR","OK")</f>
        <v>OK</v>
      </c>
    </row>
    <row r="25" spans="1:2" hidden="1" x14ac:dyDescent="0.2"/>
    <row r="26" spans="1:2" hidden="1" x14ac:dyDescent="0.2"/>
    <row r="27" spans="1:2" hidden="1" x14ac:dyDescent="0.2"/>
    <row r="28" spans="1:2" hidden="1" x14ac:dyDescent="0.2"/>
    <row r="29" spans="1:2" hidden="1" x14ac:dyDescent="0.2"/>
    <row r="30" spans="1:2" hidden="1" x14ac:dyDescent="0.2"/>
    <row r="31" spans="1:2" hidden="1" x14ac:dyDescent="0.2"/>
    <row r="32" spans="1:2" hidden="1" x14ac:dyDescent="0.2"/>
    <row r="33" hidden="1" x14ac:dyDescent="0.2"/>
    <row r="34" hidden="1" x14ac:dyDescent="0.2"/>
    <row r="35" hidden="1" x14ac:dyDescent="0.2"/>
    <row r="36" hidden="1" x14ac:dyDescent="0.2"/>
  </sheetData>
  <sheetProtection formatCells="0" formatColumns="0" formatRows="0"/>
  <phoneticPr fontId="0" type="noConversion"/>
  <printOptions horizontalCentered="1" verticalCentered="1" gridLinesSet="0"/>
  <pageMargins left="0.39370078740157483" right="0.39370078740157483" top="0.82677165354330717" bottom="0.78740157480314965" header="0.19685039370078741" footer="0.51181102362204722"/>
  <pageSetup paperSize="9" orientation="landscape" r:id="rId1"/>
  <headerFooter alignWithMargins="0">
    <oddHeader>&amp;R2018 - Año del Centanario de la Reforma Universitaria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18</vt:i4>
      </vt:variant>
    </vt:vector>
  </HeadingPairs>
  <TitlesOfParts>
    <vt:vector size="38" baseType="lpstr">
      <vt:lpstr>parámetros e instrucciones</vt:lpstr>
      <vt:lpstr>anexo</vt:lpstr>
      <vt:lpstr>1.modelos</vt:lpstr>
      <vt:lpstr>2. prod.  nac.</vt:lpstr>
      <vt:lpstr>3.vol.</vt:lpstr>
      <vt:lpstr>4.$</vt:lpstr>
      <vt:lpstr>4.conf</vt:lpstr>
      <vt:lpstr>4.RES PUB</vt:lpstr>
      <vt:lpstr>5capprod</vt:lpstr>
      <vt:lpstr>Ejemplo</vt:lpstr>
      <vt:lpstr>6-empleo </vt:lpstr>
      <vt:lpstr>7.costos totales </vt:lpstr>
      <vt:lpstr>8.a.... Costos</vt:lpstr>
      <vt:lpstr>9.adicional costos</vt:lpstr>
      <vt:lpstr>10- impo </vt:lpstr>
      <vt:lpstr>11Reventa</vt:lpstr>
      <vt:lpstr>12 existencias imp</vt:lpstr>
      <vt:lpstr>13 - Precios internacionales</vt:lpstr>
      <vt:lpstr>11-Máx. Prod.</vt:lpstr>
      <vt:lpstr>14-horas trabajadas</vt:lpstr>
      <vt:lpstr>'1.modelos'!Área_de_impresión</vt:lpstr>
      <vt:lpstr>'10- impo '!Área_de_impresión</vt:lpstr>
      <vt:lpstr>'11-Máx. Prod.'!Área_de_impresión</vt:lpstr>
      <vt:lpstr>'11Reventa'!Área_de_impresión</vt:lpstr>
      <vt:lpstr>'12 existencias imp'!Área_de_impresión</vt:lpstr>
      <vt:lpstr>'13 - Precios internacionales'!Área_de_impresión</vt:lpstr>
      <vt:lpstr>'14-horas trabajadas'!Área_de_impresión</vt:lpstr>
      <vt:lpstr>'2. prod.  nac.'!Área_de_impresión</vt:lpstr>
      <vt:lpstr>'3.vol.'!Área_de_impresión</vt:lpstr>
      <vt:lpstr>'4.$'!Área_de_impresión</vt:lpstr>
      <vt:lpstr>'4.RES PUB'!Área_de_impresión</vt:lpstr>
      <vt:lpstr>'5capprod'!Área_de_impresión</vt:lpstr>
      <vt:lpstr>'6-empleo '!Área_de_impresión</vt:lpstr>
      <vt:lpstr>'7.costos totales '!Área_de_impresión</vt:lpstr>
      <vt:lpstr>'8.a.... Costos'!Área_de_impresión</vt:lpstr>
      <vt:lpstr>'9.adicional costos'!Área_de_impresión</vt:lpstr>
      <vt:lpstr>anexo!Área_de_impresión</vt:lpstr>
      <vt:lpstr>Ejemplo!Área_de_impresión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Maria Emilia Ayala</cp:lastModifiedBy>
  <cp:lastPrinted>2018-10-29T19:49:37Z</cp:lastPrinted>
  <dcterms:created xsi:type="dcterms:W3CDTF">1996-10-10T17:31:07Z</dcterms:created>
  <dcterms:modified xsi:type="dcterms:W3CDTF">2018-10-30T16:53:50Z</dcterms:modified>
</cp:coreProperties>
</file>