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Revisiones\2018.009\040 Cuestionarios\10 Modelo Enviado\Productores\"/>
    </mc:Choice>
  </mc:AlternateContent>
  <bookViews>
    <workbookView xWindow="240" yWindow="45" windowWidth="9135" windowHeight="4965" tabRatio="1000" firstSheet="22" activeTab="31"/>
  </bookViews>
  <sheets>
    <sheet name="parámetros e instrucciones" sheetId="48" r:id="rId1"/>
    <sheet name="anexo" sheetId="1" r:id="rId2"/>
    <sheet name="1. 1modelos TAI" sheetId="2" r:id="rId3"/>
    <sheet name="1.2 modelos TAV " sheetId="65" r:id="rId4"/>
    <sheet name="2.1 prod.nac TAI" sheetId="28" r:id="rId5"/>
    <sheet name="2.2 prod.nac. TAV" sheetId="66" r:id="rId6"/>
    <sheet name="3.1 vol. TAI" sheetId="45" r:id="rId7"/>
    <sheet name="3.2 vol. TAV" sheetId="67" r:id="rId8"/>
    <sheet name="4.1$ TAI" sheetId="52" r:id="rId9"/>
    <sheet name="4.2 $ TAV" sheetId="68" r:id="rId10"/>
    <sheet name="4.1 conf TAI" sheetId="47" r:id="rId11"/>
    <sheet name="4.2 conf TAV" sheetId="69" r:id="rId12"/>
    <sheet name="4.1 RES PUB TAI" sheetId="46" r:id="rId13"/>
    <sheet name="4.2 RES PUB TAV" sheetId="70" r:id="rId14"/>
    <sheet name="5.1 capprod TAI" sheetId="32" r:id="rId15"/>
    <sheet name="5.2 capprod TAV" sheetId="71" r:id="rId16"/>
    <sheet name="Ejemplo" sheetId="33" r:id="rId17"/>
    <sheet name="6.1-empleo TAI" sheetId="34" r:id="rId18"/>
    <sheet name="6.2-empleo TAV " sheetId="72" r:id="rId19"/>
    <sheet name="7.1 costos totales TAI " sheetId="49" r:id="rId20"/>
    <sheet name="7.2 costos totales TAV" sheetId="73" r:id="rId21"/>
    <sheet name="8.1 Costos TAI" sheetId="36" r:id="rId22"/>
    <sheet name="8.2 Costos TAV" sheetId="75" r:id="rId23"/>
    <sheet name="9.1 Adicional costosTAI" sheetId="51" r:id="rId24"/>
    <sheet name="9.2 Adicional costos TAV " sheetId="77" r:id="rId25"/>
    <sheet name="10.1 precios TAI" sheetId="38" r:id="rId26"/>
    <sheet name="10.2 precios TAV" sheetId="80" r:id="rId27"/>
    <sheet name="11.1- impo TAI" sheetId="40" r:id="rId28"/>
    <sheet name="11.2- impo TAV" sheetId="82" r:id="rId29"/>
    <sheet name="12.1 Reventa TAI" sheetId="41" r:id="rId30"/>
    <sheet name="12.2 Reventa TAV" sheetId="83" r:id="rId31"/>
    <sheet name="13.1 existencias TAI" sheetId="42" r:id="rId32"/>
    <sheet name="13.2 existencias TAV" sheetId="84" r:id="rId33"/>
    <sheet name="14impo semi " sheetId="43" state="hidden" r:id="rId34"/>
    <sheet name="7.costos totales coproductos" sheetId="50" state="hidden" r:id="rId35"/>
    <sheet name="11-Máx. Prod." sheetId="14" state="hidden" r:id="rId36"/>
    <sheet name="14-horas trabajadas" sheetId="23" state="hidden" r:id="rId37"/>
    <sheet name="Hoja1" sheetId="85" r:id="rId38"/>
  </sheets>
  <externalReferences>
    <externalReference r:id="rId39"/>
    <externalReference r:id="rId40"/>
    <externalReference r:id="rId41"/>
    <externalReference r:id="rId42"/>
    <externalReference r:id="rId43"/>
  </externalReferences>
  <definedNames>
    <definedName name="al">[1]PARAMETROS!$C$5</definedName>
    <definedName name="año1">'[2]0a_Parámetros'!$H$7</definedName>
    <definedName name="_xlnm.Print_Area" localSheetId="2">'1. 1modelos TAI'!$A$1:$F$42</definedName>
    <definedName name="_xlnm.Print_Area" localSheetId="3">'1.2 modelos TAV '!$A$1:$F$42</definedName>
    <definedName name="_xlnm.Print_Area" localSheetId="25">'10.1 precios TAI'!$B$1:$F$63</definedName>
    <definedName name="_xlnm.Print_Area" localSheetId="26">'10.2 precios TAV'!$A$1:$G$62</definedName>
    <definedName name="_xlnm.Print_Area" localSheetId="27">'11.1- impo TAI'!$A$1:$F$63</definedName>
    <definedName name="_xlnm.Print_Area" localSheetId="28">'11.2- impo TAV'!$A$1:$F$62</definedName>
    <definedName name="_xlnm.Print_Area" localSheetId="35">'11-Máx. Prod.'!$A$1:$B$5</definedName>
    <definedName name="_xlnm.Print_Area" localSheetId="29">'12.1 Reventa TAI'!$A$1:$I$59</definedName>
    <definedName name="_xlnm.Print_Area" localSheetId="30">'12.2 Reventa TAV'!$A$1:$I$58</definedName>
    <definedName name="_xlnm.Print_Area" localSheetId="31">'13.1 existencias TAI'!$A$1:$G$17</definedName>
    <definedName name="_xlnm.Print_Area" localSheetId="32">'13.2 existencias TAV'!$A$1:$G$16</definedName>
    <definedName name="_xlnm.Print_Area" localSheetId="36">'14-horas trabajadas'!$A$1:$D$10</definedName>
    <definedName name="_xlnm.Print_Area" localSheetId="33">'14impo semi '!$A$1:$F$71</definedName>
    <definedName name="_xlnm.Print_Area" localSheetId="4">'2.1 prod.nac TAI'!$A$1:$C$19</definedName>
    <definedName name="_xlnm.Print_Area" localSheetId="5">'2.2 prod.nac. TAV'!$A$1:$C$18</definedName>
    <definedName name="_xlnm.Print_Area" localSheetId="6">'3.1 vol. TAI'!$C$1:$M$62</definedName>
    <definedName name="_xlnm.Print_Area" localSheetId="7">'3.2 vol. TAV'!$C$1:$M$61</definedName>
    <definedName name="_xlnm.Print_Area" localSheetId="10">'4.1 conf TAI'!$A$1:$D$63</definedName>
    <definedName name="_xlnm.Print_Area" localSheetId="12">'4.1 RES PUB TAI'!$A$1:$C$61</definedName>
    <definedName name="_xlnm.Print_Area" localSheetId="8">'4.1$ TAI'!$A$1:$E$63</definedName>
    <definedName name="_xlnm.Print_Area" localSheetId="9">'4.2 $ TAV'!$A$1:$E$66</definedName>
    <definedName name="_xlnm.Print_Area" localSheetId="11">'4.2 conf TAV'!$A$1:$D$62</definedName>
    <definedName name="_xlnm.Print_Area" localSheetId="13">'4.2 RES PUB TAV'!$A$1:$C$60</definedName>
    <definedName name="_xlnm.Print_Area" localSheetId="14">'5.1 capprod TAI'!$A$1:$B$14</definedName>
    <definedName name="_xlnm.Print_Area" localSheetId="15">'5.2 capprod TAV'!$A$1:$B$13</definedName>
    <definedName name="_xlnm.Print_Area" localSheetId="17">'6.1-empleo TAI'!$B$1:$H$15</definedName>
    <definedName name="_xlnm.Print_Area" localSheetId="18">'6.2-empleo TAV '!$B$1:$H$14</definedName>
    <definedName name="_xlnm.Print_Area" localSheetId="19">'7.1 costos totales TAI '!$A$1:$N$45</definedName>
    <definedName name="_xlnm.Print_Area" localSheetId="20">'7.2 costos totales TAV'!$A$1:$M$45</definedName>
    <definedName name="_xlnm.Print_Area" localSheetId="34">'7.costos totales coproductos'!$A$1:$H$23</definedName>
    <definedName name="_xlnm.Print_Area" localSheetId="21">'8.1 Costos TAI'!$A$1:$I$66</definedName>
    <definedName name="_xlnm.Print_Area" localSheetId="22">'8.2 Costos TAV'!$A$1:$I$66</definedName>
    <definedName name="_xlnm.Print_Area" localSheetId="23">'9.1 Adicional costosTAI'!$A$1:$G$45</definedName>
    <definedName name="_xlnm.Print_Area" localSheetId="24">'9.2 Adicional costos TAV '!$A$1:$G$45</definedName>
    <definedName name="_xlnm.Print_Area" localSheetId="1">anexo!$C$10</definedName>
    <definedName name="_xlnm.Print_Area" localSheetId="16">Ejemplo!$A$1:$G$43</definedName>
  </definedNames>
  <calcPr calcId="162913"/>
</workbook>
</file>

<file path=xl/calcChain.xml><?xml version="1.0" encoding="utf-8"?>
<calcChain xmlns="http://schemas.openxmlformats.org/spreadsheetml/2006/main">
  <c r="B26" i="84" l="1"/>
  <c r="A26" i="84"/>
  <c r="B25" i="84"/>
  <c r="A25" i="84"/>
  <c r="B24" i="84"/>
  <c r="B23" i="84"/>
  <c r="B22" i="84"/>
  <c r="B21" i="84"/>
  <c r="A3" i="83"/>
  <c r="I70" i="83"/>
  <c r="H70" i="83"/>
  <c r="G70" i="83"/>
  <c r="F70" i="83"/>
  <c r="E70" i="83"/>
  <c r="D70" i="83"/>
  <c r="C70" i="83"/>
  <c r="B70" i="83"/>
  <c r="I69" i="83"/>
  <c r="H69" i="83"/>
  <c r="G69" i="83"/>
  <c r="F69" i="83"/>
  <c r="E69" i="83"/>
  <c r="D69" i="83"/>
  <c r="C69" i="83"/>
  <c r="B69" i="83"/>
  <c r="I68" i="83"/>
  <c r="H68" i="83"/>
  <c r="G68" i="83"/>
  <c r="F68" i="83"/>
  <c r="E68" i="83"/>
  <c r="D68" i="83"/>
  <c r="C68" i="83"/>
  <c r="B68" i="83"/>
  <c r="I67" i="83"/>
  <c r="H67" i="83"/>
  <c r="G67" i="83"/>
  <c r="F67" i="83"/>
  <c r="E67" i="83"/>
  <c r="D67" i="83"/>
  <c r="C67" i="83"/>
  <c r="B67" i="83"/>
  <c r="I66" i="83"/>
  <c r="H66" i="83"/>
  <c r="G66" i="83"/>
  <c r="F66" i="83"/>
  <c r="E66" i="83"/>
  <c r="D66" i="83"/>
  <c r="C66" i="83"/>
  <c r="B66" i="83"/>
  <c r="A3" i="82"/>
  <c r="D73" i="82"/>
  <c r="C73" i="82"/>
  <c r="D72" i="82"/>
  <c r="C72" i="82"/>
  <c r="D71" i="82"/>
  <c r="C71" i="82"/>
  <c r="D70" i="82"/>
  <c r="C70" i="82"/>
  <c r="D69" i="82"/>
  <c r="C69" i="82"/>
  <c r="D72" i="80"/>
  <c r="C72" i="80"/>
  <c r="D71" i="80"/>
  <c r="C71" i="80"/>
  <c r="D70" i="80"/>
  <c r="C70" i="80"/>
  <c r="D69" i="80"/>
  <c r="C69" i="80"/>
  <c r="D68" i="80"/>
  <c r="C68" i="80"/>
  <c r="B58" i="80"/>
  <c r="B69" i="80" s="1"/>
  <c r="B52" i="80"/>
  <c r="B51" i="80"/>
  <c r="B50" i="80"/>
  <c r="B49" i="80"/>
  <c r="B48" i="80"/>
  <c r="B47" i="80"/>
  <c r="B46" i="80"/>
  <c r="B45" i="80"/>
  <c r="B44" i="80"/>
  <c r="B43" i="80"/>
  <c r="B42" i="80"/>
  <c r="B41" i="80"/>
  <c r="B40" i="80"/>
  <c r="B39" i="80"/>
  <c r="B38" i="80"/>
  <c r="B37" i="80"/>
  <c r="B36" i="80"/>
  <c r="B35" i="80"/>
  <c r="B34" i="80"/>
  <c r="B33" i="80"/>
  <c r="B32" i="80"/>
  <c r="B31" i="80"/>
  <c r="B30" i="80"/>
  <c r="B29" i="80"/>
  <c r="B28" i="80"/>
  <c r="B27" i="80"/>
  <c r="B26" i="80"/>
  <c r="B25" i="80"/>
  <c r="B24" i="80"/>
  <c r="B23" i="80"/>
  <c r="B22" i="80"/>
  <c r="B21" i="80"/>
  <c r="B20" i="80"/>
  <c r="B19" i="80"/>
  <c r="B18" i="80"/>
  <c r="B17" i="80"/>
  <c r="B16" i="80"/>
  <c r="B15" i="80"/>
  <c r="B14" i="80"/>
  <c r="B13" i="80"/>
  <c r="B12" i="80"/>
  <c r="B11" i="80"/>
  <c r="B10" i="80"/>
  <c r="B9" i="80"/>
  <c r="A3" i="77"/>
  <c r="F25" i="77"/>
  <c r="E25" i="77"/>
  <c r="D25" i="77"/>
  <c r="C7" i="77"/>
  <c r="C25" i="77" s="1"/>
  <c r="H70" i="75"/>
  <c r="F70" i="75"/>
  <c r="D70" i="75"/>
  <c r="B70" i="75"/>
  <c r="H69" i="75"/>
  <c r="F69" i="75"/>
  <c r="D69" i="75"/>
  <c r="B69" i="75"/>
  <c r="H10" i="75"/>
  <c r="F10" i="75"/>
  <c r="D10" i="75"/>
  <c r="A4" i="75"/>
  <c r="D52" i="73"/>
  <c r="C52" i="73"/>
  <c r="D50" i="73"/>
  <c r="C50" i="73"/>
  <c r="C6" i="72"/>
  <c r="F6" i="72"/>
  <c r="B24" i="71"/>
  <c r="B23" i="71"/>
  <c r="B22" i="71"/>
  <c r="B21" i="71"/>
  <c r="B20" i="71"/>
  <c r="A3" i="71"/>
  <c r="A3" i="70"/>
  <c r="H60" i="70"/>
  <c r="C60" i="70" s="1"/>
  <c r="H59" i="70"/>
  <c r="C59" i="70" s="1"/>
  <c r="H58" i="70"/>
  <c r="C58" i="70" s="1"/>
  <c r="H57" i="70"/>
  <c r="C57" i="70" s="1"/>
  <c r="H56" i="70"/>
  <c r="C56" i="70"/>
  <c r="H55" i="70"/>
  <c r="C55" i="70" s="1"/>
  <c r="H53" i="70"/>
  <c r="C53" i="70"/>
  <c r="H52" i="70"/>
  <c r="C52" i="70"/>
  <c r="C66" i="70" s="1"/>
  <c r="A52" i="70"/>
  <c r="H50" i="70"/>
  <c r="C50" i="70" s="1"/>
  <c r="A50" i="70"/>
  <c r="H49" i="70"/>
  <c r="C49" i="70" s="1"/>
  <c r="A49" i="70"/>
  <c r="H48" i="70"/>
  <c r="C48" i="70"/>
  <c r="A48" i="70"/>
  <c r="H47" i="70"/>
  <c r="C47" i="70" s="1"/>
  <c r="A47" i="70"/>
  <c r="H46" i="70"/>
  <c r="C46" i="70" s="1"/>
  <c r="A46" i="70"/>
  <c r="H45" i="70"/>
  <c r="C45" i="70"/>
  <c r="A45" i="70"/>
  <c r="H44" i="70"/>
  <c r="C44" i="70"/>
  <c r="A44" i="70"/>
  <c r="H43" i="70"/>
  <c r="C43" i="70" s="1"/>
  <c r="A43" i="70"/>
  <c r="H42" i="70"/>
  <c r="C42" i="70" s="1"/>
  <c r="A42" i="70"/>
  <c r="H41" i="70"/>
  <c r="C41" i="70" s="1"/>
  <c r="A41" i="70"/>
  <c r="H40" i="70"/>
  <c r="C40" i="70"/>
  <c r="A40" i="70"/>
  <c r="H39" i="70"/>
  <c r="C39" i="70" s="1"/>
  <c r="A39" i="70"/>
  <c r="H38" i="70"/>
  <c r="C38" i="70" s="1"/>
  <c r="A38" i="70"/>
  <c r="H37" i="70"/>
  <c r="C37" i="70"/>
  <c r="A37" i="70"/>
  <c r="H36" i="70"/>
  <c r="C36" i="70"/>
  <c r="A36" i="70"/>
  <c r="H35" i="70"/>
  <c r="C35" i="70" s="1"/>
  <c r="A35" i="70"/>
  <c r="H34" i="70"/>
  <c r="C34" i="70" s="1"/>
  <c r="A34" i="70"/>
  <c r="H33" i="70"/>
  <c r="C33" i="70" s="1"/>
  <c r="A33" i="70"/>
  <c r="H32" i="70"/>
  <c r="C32" i="70"/>
  <c r="A32" i="70"/>
  <c r="H31" i="70"/>
  <c r="C31" i="70" s="1"/>
  <c r="A31" i="70"/>
  <c r="H30" i="70"/>
  <c r="C30" i="70" s="1"/>
  <c r="A30" i="70"/>
  <c r="H29" i="70"/>
  <c r="C29" i="70"/>
  <c r="A29" i="70"/>
  <c r="H28" i="70"/>
  <c r="C28" i="70"/>
  <c r="A28" i="70"/>
  <c r="H27" i="70"/>
  <c r="C27" i="70" s="1"/>
  <c r="A27" i="70"/>
  <c r="H26" i="70"/>
  <c r="C26" i="70" s="1"/>
  <c r="A26" i="70"/>
  <c r="H25" i="70"/>
  <c r="C25" i="70" s="1"/>
  <c r="A25" i="70"/>
  <c r="H24" i="70"/>
  <c r="C24" i="70"/>
  <c r="A24" i="70"/>
  <c r="H23" i="70"/>
  <c r="C23" i="70" s="1"/>
  <c r="A23" i="70"/>
  <c r="H22" i="70"/>
  <c r="C22" i="70" s="1"/>
  <c r="A22" i="70"/>
  <c r="H21" i="70"/>
  <c r="C21" i="70"/>
  <c r="A21" i="70"/>
  <c r="H20" i="70"/>
  <c r="C20" i="70"/>
  <c r="A20" i="70"/>
  <c r="H19" i="70"/>
  <c r="C19" i="70" s="1"/>
  <c r="A19" i="70"/>
  <c r="H18" i="70"/>
  <c r="C18" i="70" s="1"/>
  <c r="A18" i="70"/>
  <c r="H17" i="70"/>
  <c r="C17" i="70" s="1"/>
  <c r="C67" i="70" s="1"/>
  <c r="A17" i="70"/>
  <c r="H16" i="70"/>
  <c r="C16" i="70"/>
  <c r="A16" i="70"/>
  <c r="H15" i="70"/>
  <c r="C15" i="70" s="1"/>
  <c r="A15" i="70"/>
  <c r="H14" i="70"/>
  <c r="C14" i="70" s="1"/>
  <c r="A14" i="70"/>
  <c r="H13" i="70"/>
  <c r="C13" i="70"/>
  <c r="A13" i="70"/>
  <c r="H12" i="70"/>
  <c r="C12" i="70"/>
  <c r="A12" i="70"/>
  <c r="H11" i="70"/>
  <c r="C11" i="70"/>
  <c r="A11" i="70"/>
  <c r="H10" i="70"/>
  <c r="C10" i="70" s="1"/>
  <c r="A10" i="70"/>
  <c r="H9" i="70"/>
  <c r="C9" i="70" s="1"/>
  <c r="A9" i="70"/>
  <c r="H8" i="70"/>
  <c r="C8" i="70"/>
  <c r="A8" i="70"/>
  <c r="H7" i="70"/>
  <c r="C7" i="70"/>
  <c r="A7" i="70"/>
  <c r="A3" i="69"/>
  <c r="C70" i="69"/>
  <c r="C69" i="69"/>
  <c r="C68" i="69"/>
  <c r="C67" i="69"/>
  <c r="C66" i="69"/>
  <c r="E75" i="68"/>
  <c r="C75" i="68"/>
  <c r="E74" i="68"/>
  <c r="C74" i="68"/>
  <c r="E73" i="68"/>
  <c r="C73" i="68"/>
  <c r="E72" i="68"/>
  <c r="C72" i="68"/>
  <c r="E71" i="68"/>
  <c r="C71" i="68"/>
  <c r="A61" i="68"/>
  <c r="E56" i="68"/>
  <c r="E70" i="68" s="1"/>
  <c r="C56" i="68"/>
  <c r="C70" i="68" s="1"/>
  <c r="A54" i="68"/>
  <c r="A53" i="68"/>
  <c r="A52" i="68"/>
  <c r="A51" i="68"/>
  <c r="A50" i="68"/>
  <c r="A49" i="68"/>
  <c r="A48" i="68"/>
  <c r="A47" i="68"/>
  <c r="A46" i="68"/>
  <c r="A45" i="68"/>
  <c r="A44" i="68"/>
  <c r="A43" i="68"/>
  <c r="A42" i="68"/>
  <c r="A41" i="68"/>
  <c r="A40" i="68"/>
  <c r="A39" i="68"/>
  <c r="A38" i="68"/>
  <c r="A37" i="68"/>
  <c r="A36" i="68"/>
  <c r="A35" i="68"/>
  <c r="A34" i="68"/>
  <c r="A33" i="68"/>
  <c r="A32" i="68"/>
  <c r="A31" i="68"/>
  <c r="A30" i="68"/>
  <c r="A29" i="68"/>
  <c r="A28" i="68"/>
  <c r="A27" i="68"/>
  <c r="A26" i="68"/>
  <c r="A25" i="68"/>
  <c r="A24" i="68"/>
  <c r="A23" i="68"/>
  <c r="A22" i="68"/>
  <c r="A21" i="68"/>
  <c r="A20" i="68"/>
  <c r="A19" i="68"/>
  <c r="A18" i="68"/>
  <c r="A17" i="68"/>
  <c r="A16" i="68"/>
  <c r="A15" i="68"/>
  <c r="A14" i="68"/>
  <c r="A13" i="68"/>
  <c r="A12" i="68"/>
  <c r="A11" i="68"/>
  <c r="A10" i="68"/>
  <c r="A9" i="68"/>
  <c r="A8" i="68"/>
  <c r="A7" i="68"/>
  <c r="C56" i="45"/>
  <c r="C57" i="45"/>
  <c r="C58" i="45"/>
  <c r="A57" i="52" s="1"/>
  <c r="C59" i="45"/>
  <c r="B11" i="72" s="1"/>
  <c r="B12" i="34"/>
  <c r="C60" i="45"/>
  <c r="A59" i="69" s="1"/>
  <c r="C61" i="67"/>
  <c r="C70" i="67"/>
  <c r="C60" i="67"/>
  <c r="C69" i="67" s="1"/>
  <c r="C59" i="67"/>
  <c r="C58" i="67"/>
  <c r="C67" i="67"/>
  <c r="C57" i="67"/>
  <c r="C66" i="67" s="1"/>
  <c r="C56" i="67"/>
  <c r="C55" i="67"/>
  <c r="C54" i="67"/>
  <c r="C3" i="67"/>
  <c r="L70" i="67"/>
  <c r="K70" i="67"/>
  <c r="J70" i="67"/>
  <c r="I70" i="67"/>
  <c r="H70" i="67"/>
  <c r="G70" i="67"/>
  <c r="F70" i="67"/>
  <c r="E70" i="67"/>
  <c r="L69" i="67"/>
  <c r="K69" i="67"/>
  <c r="J69" i="67"/>
  <c r="I69" i="67"/>
  <c r="H69" i="67"/>
  <c r="G69" i="67"/>
  <c r="F69" i="67"/>
  <c r="E69" i="67"/>
  <c r="L68" i="67"/>
  <c r="K68" i="67"/>
  <c r="J68" i="67"/>
  <c r="I68" i="67"/>
  <c r="H68" i="67"/>
  <c r="G68" i="67"/>
  <c r="F68" i="67"/>
  <c r="E68" i="67"/>
  <c r="C68" i="67"/>
  <c r="L67" i="67"/>
  <c r="K67" i="67"/>
  <c r="J67" i="67"/>
  <c r="I67" i="67"/>
  <c r="H67" i="67"/>
  <c r="G67" i="67"/>
  <c r="F67" i="67"/>
  <c r="E67" i="67"/>
  <c r="L66" i="67"/>
  <c r="K66" i="67"/>
  <c r="J66" i="67"/>
  <c r="I66" i="67"/>
  <c r="H66" i="67"/>
  <c r="G66" i="67"/>
  <c r="F66" i="67"/>
  <c r="E66" i="67"/>
  <c r="C53" i="67"/>
  <c r="K52" i="67"/>
  <c r="K65" i="67" s="1"/>
  <c r="J52" i="67"/>
  <c r="J65" i="67"/>
  <c r="I52" i="67"/>
  <c r="I65" i="67" s="1"/>
  <c r="H52" i="67"/>
  <c r="H65" i="67" s="1"/>
  <c r="G52" i="67"/>
  <c r="G65" i="67" s="1"/>
  <c r="F52" i="67"/>
  <c r="F65" i="67"/>
  <c r="E52" i="67"/>
  <c r="E65" i="67" s="1"/>
  <c r="P50" i="67"/>
  <c r="P47" i="67"/>
  <c r="P48" i="67" s="1"/>
  <c r="P49" i="67" s="1"/>
  <c r="P10" i="67"/>
  <c r="P11" i="67" s="1"/>
  <c r="P12" i="67" s="1"/>
  <c r="P13" i="67" s="1"/>
  <c r="P14" i="67" s="1"/>
  <c r="P15" i="67" s="1"/>
  <c r="P16" i="67" s="1"/>
  <c r="P17" i="67" s="1"/>
  <c r="P18" i="67" s="1"/>
  <c r="P19" i="67" s="1"/>
  <c r="P20" i="67" s="1"/>
  <c r="P21" i="67" s="1"/>
  <c r="P22" i="67" s="1"/>
  <c r="P23" i="67" s="1"/>
  <c r="P24" i="67" s="1"/>
  <c r="P25" i="67" s="1"/>
  <c r="P26" i="67" s="1"/>
  <c r="P27" i="67" s="1"/>
  <c r="P28" i="67" s="1"/>
  <c r="P29" i="67" s="1"/>
  <c r="P30" i="67" s="1"/>
  <c r="P31" i="67" s="1"/>
  <c r="P32" i="67" s="1"/>
  <c r="P33" i="67" s="1"/>
  <c r="P34" i="67" s="1"/>
  <c r="P35" i="67" s="1"/>
  <c r="P36" i="67" s="1"/>
  <c r="P37" i="67" s="1"/>
  <c r="P38" i="67" s="1"/>
  <c r="P39" i="67" s="1"/>
  <c r="P40" i="67" s="1"/>
  <c r="P41" i="67" s="1"/>
  <c r="P42" i="67" s="1"/>
  <c r="P43" i="67" s="1"/>
  <c r="P44" i="67" s="1"/>
  <c r="P45" i="67" s="1"/>
  <c r="P46" i="67" s="1"/>
  <c r="P7" i="67"/>
  <c r="P8" i="67" s="1"/>
  <c r="P9" i="67" s="1"/>
  <c r="A3" i="66"/>
  <c r="A3" i="68" s="1"/>
  <c r="A4" i="66"/>
  <c r="H56" i="46"/>
  <c r="C56" i="46"/>
  <c r="H54" i="46"/>
  <c r="C54" i="46" s="1"/>
  <c r="H53" i="46"/>
  <c r="C53" i="46"/>
  <c r="C7" i="51"/>
  <c r="C25" i="51" s="1"/>
  <c r="H10" i="36"/>
  <c r="F10" i="36"/>
  <c r="D10" i="36"/>
  <c r="B7" i="50"/>
  <c r="C7" i="50"/>
  <c r="D7" i="50"/>
  <c r="E7" i="50"/>
  <c r="B25" i="50" s="1"/>
  <c r="F7" i="50"/>
  <c r="G7" i="50"/>
  <c r="D25" i="50" s="1"/>
  <c r="A4" i="28"/>
  <c r="C62" i="45"/>
  <c r="A64" i="68" s="1"/>
  <c r="C61" i="45"/>
  <c r="C55" i="45"/>
  <c r="C54" i="45"/>
  <c r="A12" i="32"/>
  <c r="C25" i="50"/>
  <c r="A58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E52" i="49"/>
  <c r="D52" i="49"/>
  <c r="B52" i="49"/>
  <c r="E50" i="49"/>
  <c r="B50" i="49"/>
  <c r="D50" i="49" s="1"/>
  <c r="E72" i="52"/>
  <c r="C72" i="52"/>
  <c r="E71" i="52"/>
  <c r="C71" i="52"/>
  <c r="E70" i="52"/>
  <c r="C70" i="52"/>
  <c r="E69" i="52"/>
  <c r="C69" i="52"/>
  <c r="E68" i="52"/>
  <c r="C68" i="52"/>
  <c r="E52" i="52"/>
  <c r="E67" i="52" s="1"/>
  <c r="C52" i="52"/>
  <c r="C67" i="52" s="1"/>
  <c r="F16" i="33"/>
  <c r="C22" i="33" s="1"/>
  <c r="E22" i="33"/>
  <c r="D22" i="33"/>
  <c r="A50" i="46"/>
  <c r="A51" i="47" s="1"/>
  <c r="A49" i="46"/>
  <c r="A50" i="69" s="1"/>
  <c r="A50" i="47"/>
  <c r="A48" i="46"/>
  <c r="A49" i="47" s="1"/>
  <c r="A47" i="46"/>
  <c r="A48" i="47"/>
  <c r="A46" i="46"/>
  <c r="A45" i="46"/>
  <c r="A46" i="47"/>
  <c r="A44" i="46"/>
  <c r="A45" i="47" s="1"/>
  <c r="A43" i="46"/>
  <c r="A44" i="47"/>
  <c r="A42" i="46"/>
  <c r="A41" i="46"/>
  <c r="A42" i="47" s="1"/>
  <c r="A40" i="46"/>
  <c r="A41" i="47" s="1"/>
  <c r="A39" i="46"/>
  <c r="A40" i="47" s="1"/>
  <c r="A38" i="46"/>
  <c r="A39" i="47"/>
  <c r="A37" i="46"/>
  <c r="A38" i="47"/>
  <c r="A36" i="46"/>
  <c r="A37" i="69" s="1"/>
  <c r="A37" i="47"/>
  <c r="A35" i="46"/>
  <c r="A36" i="47"/>
  <c r="A34" i="46"/>
  <c r="A35" i="47" s="1"/>
  <c r="A33" i="46"/>
  <c r="A34" i="47" s="1"/>
  <c r="A32" i="46"/>
  <c r="A33" i="47"/>
  <c r="A31" i="46"/>
  <c r="A32" i="47" s="1"/>
  <c r="A30" i="46"/>
  <c r="A29" i="46"/>
  <c r="A28" i="46"/>
  <c r="A29" i="47"/>
  <c r="A27" i="46"/>
  <c r="A28" i="47" s="1"/>
  <c r="A26" i="46"/>
  <c r="A27" i="47" s="1"/>
  <c r="A25" i="46"/>
  <c r="A26" i="47" s="1"/>
  <c r="A24" i="46"/>
  <c r="A25" i="47" s="1"/>
  <c r="A23" i="46"/>
  <c r="A22" i="46"/>
  <c r="A23" i="47" s="1"/>
  <c r="A23" i="69"/>
  <c r="A21" i="46"/>
  <c r="A22" i="69"/>
  <c r="A20" i="46"/>
  <c r="A21" i="47" s="1"/>
  <c r="A19" i="46"/>
  <c r="A18" i="46"/>
  <c r="A19" i="69" s="1"/>
  <c r="A19" i="47"/>
  <c r="A17" i="46"/>
  <c r="A18" i="69" s="1"/>
  <c r="A16" i="46"/>
  <c r="A17" i="69" s="1"/>
  <c r="A17" i="47"/>
  <c r="A15" i="46"/>
  <c r="A16" i="47"/>
  <c r="A14" i="46"/>
  <c r="A15" i="69" s="1"/>
  <c r="A15" i="47"/>
  <c r="A13" i="46"/>
  <c r="A14" i="69"/>
  <c r="A14" i="47"/>
  <c r="A12" i="46"/>
  <c r="A11" i="46"/>
  <c r="A12" i="47"/>
  <c r="A10" i="46"/>
  <c r="A11" i="69" s="1"/>
  <c r="A11" i="47"/>
  <c r="A9" i="46"/>
  <c r="A10" i="69"/>
  <c r="A10" i="47"/>
  <c r="A8" i="46"/>
  <c r="A7" i="46"/>
  <c r="A8" i="47"/>
  <c r="A52" i="46"/>
  <c r="A3" i="51"/>
  <c r="F25" i="51"/>
  <c r="E25" i="51"/>
  <c r="D25" i="51"/>
  <c r="A4" i="36"/>
  <c r="E27" i="50"/>
  <c r="D27" i="50"/>
  <c r="C27" i="50"/>
  <c r="B27" i="50"/>
  <c r="F6" i="34"/>
  <c r="C6" i="34"/>
  <c r="A3" i="32"/>
  <c r="A3" i="47"/>
  <c r="A3" i="46"/>
  <c r="C3" i="45"/>
  <c r="A3" i="28"/>
  <c r="H61" i="46"/>
  <c r="C61" i="46"/>
  <c r="H60" i="46"/>
  <c r="C60" i="46" s="1"/>
  <c r="H59" i="46"/>
  <c r="C59" i="46"/>
  <c r="H58" i="46"/>
  <c r="C58" i="46" s="1"/>
  <c r="H57" i="46"/>
  <c r="C57" i="46"/>
  <c r="H50" i="46"/>
  <c r="C50" i="46" s="1"/>
  <c r="H49" i="46"/>
  <c r="H48" i="46"/>
  <c r="C48" i="46"/>
  <c r="H47" i="46"/>
  <c r="C47" i="46" s="1"/>
  <c r="H46" i="46"/>
  <c r="C46" i="46" s="1"/>
  <c r="H45" i="46"/>
  <c r="C45" i="46" s="1"/>
  <c r="H44" i="46"/>
  <c r="C44" i="46"/>
  <c r="H43" i="46"/>
  <c r="C43" i="46" s="1"/>
  <c r="H42" i="46"/>
  <c r="C42" i="46"/>
  <c r="H41" i="46"/>
  <c r="H40" i="46"/>
  <c r="C40" i="46"/>
  <c r="H39" i="46"/>
  <c r="C39" i="46" s="1"/>
  <c r="H38" i="46"/>
  <c r="H37" i="46"/>
  <c r="C37" i="46"/>
  <c r="H36" i="46"/>
  <c r="C36" i="46" s="1"/>
  <c r="H35" i="46"/>
  <c r="C35" i="46" s="1"/>
  <c r="H34" i="46"/>
  <c r="C34" i="46" s="1"/>
  <c r="C71" i="46" s="1"/>
  <c r="H33" i="46"/>
  <c r="C33" i="46" s="1"/>
  <c r="H32" i="46"/>
  <c r="H31" i="46"/>
  <c r="C31" i="46" s="1"/>
  <c r="H30" i="46"/>
  <c r="C30" i="46" s="1"/>
  <c r="H29" i="46"/>
  <c r="C29" i="46" s="1"/>
  <c r="H28" i="46"/>
  <c r="C28" i="46"/>
  <c r="H27" i="46"/>
  <c r="H26" i="46"/>
  <c r="C26" i="46"/>
  <c r="H25" i="46"/>
  <c r="C25" i="46" s="1"/>
  <c r="H24" i="46"/>
  <c r="C24" i="46"/>
  <c r="H23" i="46"/>
  <c r="C23" i="46" s="1"/>
  <c r="H22" i="46"/>
  <c r="C22" i="46" s="1"/>
  <c r="H21" i="46"/>
  <c r="C21" i="46"/>
  <c r="H20" i="46"/>
  <c r="C20" i="46" s="1"/>
  <c r="H19" i="46"/>
  <c r="C19" i="46" s="1"/>
  <c r="H18" i="46"/>
  <c r="C18" i="46" s="1"/>
  <c r="H17" i="46"/>
  <c r="C17" i="46"/>
  <c r="H16" i="46"/>
  <c r="C16" i="46"/>
  <c r="H15" i="46"/>
  <c r="C15" i="46" s="1"/>
  <c r="H14" i="46"/>
  <c r="C14" i="46"/>
  <c r="H13" i="46"/>
  <c r="C13" i="46" s="1"/>
  <c r="H12" i="46"/>
  <c r="H11" i="46"/>
  <c r="C11" i="46" s="1"/>
  <c r="H10" i="46"/>
  <c r="C10" i="46" s="1"/>
  <c r="H9" i="46"/>
  <c r="C9" i="46"/>
  <c r="H8" i="46"/>
  <c r="C8" i="46" s="1"/>
  <c r="H7" i="46"/>
  <c r="C7" i="46" s="1"/>
  <c r="B27" i="42"/>
  <c r="B26" i="42"/>
  <c r="B25" i="42"/>
  <c r="B24" i="42"/>
  <c r="B23" i="42"/>
  <c r="A27" i="42"/>
  <c r="A26" i="42"/>
  <c r="B22" i="42"/>
  <c r="L71" i="45"/>
  <c r="K71" i="45"/>
  <c r="J71" i="45"/>
  <c r="I71" i="45"/>
  <c r="H71" i="45"/>
  <c r="G71" i="45"/>
  <c r="F71" i="45"/>
  <c r="E71" i="45"/>
  <c r="L70" i="45"/>
  <c r="K70" i="45"/>
  <c r="J70" i="45"/>
  <c r="I70" i="45"/>
  <c r="H70" i="45"/>
  <c r="G70" i="45"/>
  <c r="F70" i="45"/>
  <c r="E70" i="45"/>
  <c r="L69" i="45"/>
  <c r="K69" i="45"/>
  <c r="J69" i="45"/>
  <c r="I69" i="45"/>
  <c r="H69" i="45"/>
  <c r="G69" i="45"/>
  <c r="F69" i="45"/>
  <c r="E69" i="45"/>
  <c r="L68" i="45"/>
  <c r="K68" i="45"/>
  <c r="J68" i="45"/>
  <c r="I68" i="45"/>
  <c r="H68" i="45"/>
  <c r="G68" i="45"/>
  <c r="F68" i="45"/>
  <c r="E68" i="45"/>
  <c r="L67" i="45"/>
  <c r="K67" i="45"/>
  <c r="J67" i="45"/>
  <c r="I67" i="45"/>
  <c r="H67" i="45"/>
  <c r="G67" i="45"/>
  <c r="F67" i="45"/>
  <c r="E67" i="45"/>
  <c r="K52" i="45"/>
  <c r="K66" i="45" s="1"/>
  <c r="J52" i="45"/>
  <c r="J66" i="45" s="1"/>
  <c r="I52" i="45"/>
  <c r="I66" i="45" s="1"/>
  <c r="H52" i="45"/>
  <c r="H66" i="45"/>
  <c r="G52" i="45"/>
  <c r="G66" i="45" s="1"/>
  <c r="F52" i="45"/>
  <c r="F66" i="45"/>
  <c r="E52" i="45"/>
  <c r="E66" i="45" s="1"/>
  <c r="P7" i="45"/>
  <c r="P8" i="45" s="1"/>
  <c r="P9" i="45" s="1"/>
  <c r="P10" i="45" s="1"/>
  <c r="P11" i="45"/>
  <c r="P12" i="45"/>
  <c r="P13" i="45" s="1"/>
  <c r="P14" i="45" s="1"/>
  <c r="P15" i="45"/>
  <c r="P16" i="45" s="1"/>
  <c r="P17" i="45" s="1"/>
  <c r="P18" i="45" s="1"/>
  <c r="P19" i="45" s="1"/>
  <c r="P20" i="45" s="1"/>
  <c r="P21" i="45" s="1"/>
  <c r="P22" i="45" s="1"/>
  <c r="P23" i="45"/>
  <c r="P24" i="45" s="1"/>
  <c r="P25" i="45" s="1"/>
  <c r="P26" i="45" s="1"/>
  <c r="P27" i="45" s="1"/>
  <c r="P28" i="45" s="1"/>
  <c r="P29" i="45" s="1"/>
  <c r="P30" i="45" s="1"/>
  <c r="P31" i="45" s="1"/>
  <c r="P32" i="45" s="1"/>
  <c r="P33" i="45" s="1"/>
  <c r="P34" i="45" s="1"/>
  <c r="P35" i="45" s="1"/>
  <c r="P36" i="45" s="1"/>
  <c r="P37" i="45" s="1"/>
  <c r="P38" i="45" s="1"/>
  <c r="P39" i="45" s="1"/>
  <c r="P40" i="45" s="1"/>
  <c r="P41" i="45" s="1"/>
  <c r="P42" i="45" s="1"/>
  <c r="P43" i="45" s="1"/>
  <c r="P44" i="45" s="1"/>
  <c r="P45" i="45" s="1"/>
  <c r="P46" i="45" s="1"/>
  <c r="P47" i="45"/>
  <c r="P48" i="45" s="1"/>
  <c r="P49" i="45" s="1"/>
  <c r="P50" i="45" s="1"/>
  <c r="C49" i="46"/>
  <c r="C32" i="46"/>
  <c r="C38" i="46"/>
  <c r="C41" i="46"/>
  <c r="C27" i="46"/>
  <c r="C12" i="46"/>
  <c r="C52" i="46"/>
  <c r="C67" i="46" s="1"/>
  <c r="H52" i="46"/>
  <c r="B22" i="32"/>
  <c r="I71" i="41"/>
  <c r="B71" i="41"/>
  <c r="C71" i="41"/>
  <c r="C67" i="47"/>
  <c r="D77" i="43"/>
  <c r="C77" i="43"/>
  <c r="D76" i="43"/>
  <c r="C76" i="43"/>
  <c r="D75" i="43"/>
  <c r="C75" i="43"/>
  <c r="D74" i="43"/>
  <c r="C74" i="43"/>
  <c r="D73" i="43"/>
  <c r="C73" i="43"/>
  <c r="A49" i="43"/>
  <c r="A50" i="43"/>
  <c r="A51" i="43"/>
  <c r="B49" i="38"/>
  <c r="A52" i="43"/>
  <c r="B50" i="38"/>
  <c r="A53" i="43"/>
  <c r="B51" i="38"/>
  <c r="A50" i="82" s="1"/>
  <c r="A50" i="40"/>
  <c r="A54" i="43"/>
  <c r="B67" i="41"/>
  <c r="B68" i="41"/>
  <c r="B69" i="41"/>
  <c r="B70" i="41"/>
  <c r="C70" i="40"/>
  <c r="C67" i="41"/>
  <c r="D67" i="41"/>
  <c r="E67" i="41"/>
  <c r="F67" i="41"/>
  <c r="G67" i="41"/>
  <c r="H67" i="41"/>
  <c r="I67" i="41"/>
  <c r="C68" i="41"/>
  <c r="D68" i="41"/>
  <c r="E68" i="41"/>
  <c r="F68" i="41"/>
  <c r="G68" i="41"/>
  <c r="H68" i="41"/>
  <c r="I68" i="41"/>
  <c r="C69" i="41"/>
  <c r="D69" i="41"/>
  <c r="E69" i="41"/>
  <c r="F69" i="41"/>
  <c r="G69" i="41"/>
  <c r="H69" i="41"/>
  <c r="I69" i="41"/>
  <c r="C70" i="41"/>
  <c r="D70" i="41"/>
  <c r="E70" i="41"/>
  <c r="F70" i="41"/>
  <c r="G70" i="41"/>
  <c r="H70" i="41"/>
  <c r="I70" i="41"/>
  <c r="D71" i="41"/>
  <c r="E71" i="41"/>
  <c r="F71" i="41"/>
  <c r="G71" i="41"/>
  <c r="H71" i="41"/>
  <c r="D74" i="40"/>
  <c r="D73" i="40"/>
  <c r="C74" i="40"/>
  <c r="C73" i="40"/>
  <c r="D70" i="40"/>
  <c r="D71" i="40"/>
  <c r="D72" i="40"/>
  <c r="C72" i="40"/>
  <c r="C71" i="40"/>
  <c r="D69" i="38"/>
  <c r="D70" i="38"/>
  <c r="D71" i="38"/>
  <c r="D72" i="38"/>
  <c r="D73" i="38"/>
  <c r="C73" i="38"/>
  <c r="C72" i="38"/>
  <c r="C71" i="38"/>
  <c r="C70" i="38"/>
  <c r="C69" i="38"/>
  <c r="B52" i="38"/>
  <c r="A55" i="43"/>
  <c r="C71" i="47"/>
  <c r="C70" i="47"/>
  <c r="B47" i="38"/>
  <c r="A46" i="82"/>
  <c r="H70" i="36"/>
  <c r="H69" i="36"/>
  <c r="F70" i="36"/>
  <c r="F69" i="36"/>
  <c r="D70" i="36"/>
  <c r="D69" i="36"/>
  <c r="B69" i="36"/>
  <c r="B70" i="36"/>
  <c r="B23" i="32"/>
  <c r="B24" i="32"/>
  <c r="B25" i="32"/>
  <c r="B21" i="32"/>
  <c r="A48" i="43"/>
  <c r="B48" i="38"/>
  <c r="A47" i="82" s="1"/>
  <c r="B46" i="38"/>
  <c r="B45" i="38"/>
  <c r="A44" i="82"/>
  <c r="B44" i="38"/>
  <c r="A43" i="82" s="1"/>
  <c r="B43" i="38"/>
  <c r="A42" i="82"/>
  <c r="B42" i="38"/>
  <c r="B41" i="38"/>
  <c r="A40" i="82" s="1"/>
  <c r="B40" i="38"/>
  <c r="B39" i="38"/>
  <c r="A38" i="82" s="1"/>
  <c r="B38" i="38"/>
  <c r="A37" i="40" s="1"/>
  <c r="A38" i="41" s="1"/>
  <c r="A37" i="82"/>
  <c r="B37" i="38"/>
  <c r="A36" i="82"/>
  <c r="B36" i="38"/>
  <c r="A35" i="82" s="1"/>
  <c r="B35" i="38"/>
  <c r="A34" i="82"/>
  <c r="B34" i="38"/>
  <c r="B33" i="38"/>
  <c r="A32" i="82"/>
  <c r="B32" i="38"/>
  <c r="B31" i="38"/>
  <c r="A30" i="82"/>
  <c r="B30" i="38"/>
  <c r="B29" i="38"/>
  <c r="A28" i="82" s="1"/>
  <c r="B28" i="38"/>
  <c r="B27" i="38"/>
  <c r="A26" i="82" s="1"/>
  <c r="B26" i="38"/>
  <c r="A25" i="82" s="1"/>
  <c r="B25" i="38"/>
  <c r="A24" i="82" s="1"/>
  <c r="B24" i="38"/>
  <c r="A23" i="82"/>
  <c r="B23" i="38"/>
  <c r="B22" i="38"/>
  <c r="A21" i="82" s="1"/>
  <c r="B21" i="38"/>
  <c r="A20" i="40" s="1"/>
  <c r="A20" i="82"/>
  <c r="B20" i="38"/>
  <c r="A19" i="40" s="1"/>
  <c r="B19" i="38"/>
  <c r="A18" i="82"/>
  <c r="B18" i="38"/>
  <c r="B17" i="38"/>
  <c r="B16" i="38"/>
  <c r="A15" i="82"/>
  <c r="B15" i="38"/>
  <c r="B14" i="38"/>
  <c r="B13" i="38"/>
  <c r="B12" i="38"/>
  <c r="A11" i="82" s="1"/>
  <c r="B11" i="38"/>
  <c r="A10" i="82" s="1"/>
  <c r="B10" i="38"/>
  <c r="A9" i="82"/>
  <c r="B9" i="38"/>
  <c r="A8" i="82" s="1"/>
  <c r="C69" i="47"/>
  <c r="C68" i="47"/>
  <c r="A3" i="40"/>
  <c r="A3" i="41"/>
  <c r="A3" i="43"/>
  <c r="B22" i="33"/>
  <c r="A61" i="52"/>
  <c r="C69" i="45"/>
  <c r="C72" i="46"/>
  <c r="A22" i="47"/>
  <c r="A8" i="69"/>
  <c r="A12" i="69"/>
  <c r="A16" i="69"/>
  <c r="A32" i="69"/>
  <c r="A36" i="69"/>
  <c r="A40" i="69"/>
  <c r="A44" i="69"/>
  <c r="A48" i="69"/>
  <c r="A21" i="69"/>
  <c r="A25" i="69"/>
  <c r="A29" i="69"/>
  <c r="A33" i="69"/>
  <c r="A45" i="69"/>
  <c r="A27" i="69"/>
  <c r="A18" i="47"/>
  <c r="A38" i="69"/>
  <c r="A42" i="69"/>
  <c r="A46" i="69"/>
  <c r="C68" i="45"/>
  <c r="C53" i="45"/>
  <c r="B7" i="34"/>
  <c r="A11" i="32"/>
  <c r="A58" i="46"/>
  <c r="B59" i="38" s="1"/>
  <c r="A61" i="46"/>
  <c r="A59" i="47"/>
  <c r="A68" i="47" s="1"/>
  <c r="A14" i="32"/>
  <c r="A25" i="32" s="1"/>
  <c r="B15" i="34"/>
  <c r="A62" i="47"/>
  <c r="A71" i="47" s="1"/>
  <c r="A72" i="46"/>
  <c r="A8" i="40"/>
  <c r="A15" i="40"/>
  <c r="A18" i="40"/>
  <c r="A19" i="41" s="1"/>
  <c r="A19" i="43" s="1"/>
  <c r="A23" i="40"/>
  <c r="A24" i="41" s="1"/>
  <c r="A24" i="43" s="1"/>
  <c r="A26" i="40"/>
  <c r="A28" i="40"/>
  <c r="A30" i="40"/>
  <c r="A32" i="40"/>
  <c r="A33" i="41" s="1"/>
  <c r="A34" i="40"/>
  <c r="A35" i="40"/>
  <c r="A36" i="83" s="1"/>
  <c r="A36" i="40"/>
  <c r="A37" i="41"/>
  <c r="A37" i="43"/>
  <c r="A38" i="40"/>
  <c r="A40" i="40"/>
  <c r="A41" i="83" s="1"/>
  <c r="A42" i="40"/>
  <c r="A43" i="41" s="1"/>
  <c r="A43" i="43"/>
  <c r="A43" i="40"/>
  <c r="A44" i="83" s="1"/>
  <c r="A44" i="40"/>
  <c r="A47" i="40"/>
  <c r="A48" i="83"/>
  <c r="A46" i="40"/>
  <c r="A47" i="41" s="1"/>
  <c r="A45" i="41"/>
  <c r="A45" i="43" s="1"/>
  <c r="A45" i="83"/>
  <c r="A35" i="83"/>
  <c r="A35" i="41"/>
  <c r="A35" i="43" s="1"/>
  <c r="A24" i="83"/>
  <c r="A48" i="41"/>
  <c r="A47" i="43"/>
  <c r="A44" i="41"/>
  <c r="A44" i="43"/>
  <c r="A33" i="83"/>
  <c r="A33" i="43"/>
  <c r="A43" i="83"/>
  <c r="A37" i="83"/>
  <c r="A16" i="83"/>
  <c r="A16" i="41"/>
  <c r="A16" i="43"/>
  <c r="A51" i="82"/>
  <c r="A51" i="40"/>
  <c r="A3" i="49"/>
  <c r="A3" i="73"/>
  <c r="A3" i="52"/>
  <c r="A48" i="82"/>
  <c r="A48" i="40"/>
  <c r="A47" i="83"/>
  <c r="A36" i="41"/>
  <c r="A36" i="43" s="1"/>
  <c r="A24" i="40"/>
  <c r="A25" i="41" s="1"/>
  <c r="A25" i="43" s="1"/>
  <c r="A10" i="40"/>
  <c r="A11" i="41" s="1"/>
  <c r="A11" i="43" s="1"/>
  <c r="B62" i="80"/>
  <c r="B72" i="80" s="1"/>
  <c r="B63" i="38"/>
  <c r="B73" i="38" s="1"/>
  <c r="A12" i="82"/>
  <c r="A12" i="40"/>
  <c r="A19" i="82"/>
  <c r="A22" i="82"/>
  <c r="A22" i="40"/>
  <c r="A29" i="82"/>
  <c r="A29" i="40"/>
  <c r="A35" i="69"/>
  <c r="A43" i="47"/>
  <c r="A43" i="69"/>
  <c r="A51" i="69"/>
  <c r="A17" i="82"/>
  <c r="A17" i="40"/>
  <c r="A18" i="41" s="1"/>
  <c r="A24" i="47"/>
  <c r="A24" i="69"/>
  <c r="A38" i="43"/>
  <c r="A38" i="83"/>
  <c r="A49" i="82"/>
  <c r="A49" i="40"/>
  <c r="A26" i="69"/>
  <c r="A9" i="40"/>
  <c r="A10" i="83" s="1"/>
  <c r="A21" i="40"/>
  <c r="B8" i="34"/>
  <c r="B7" i="72"/>
  <c r="A60" i="70"/>
  <c r="A71" i="70" s="1"/>
  <c r="A13" i="71"/>
  <c r="A24" i="71" s="1"/>
  <c r="A61" i="69"/>
  <c r="A70" i="69"/>
  <c r="A20" i="69"/>
  <c r="A20" i="47"/>
  <c r="A31" i="69"/>
  <c r="A31" i="47"/>
  <c r="A47" i="69"/>
  <c r="A47" i="47"/>
  <c r="A11" i="71"/>
  <c r="B12" i="72"/>
  <c r="A68" i="69"/>
  <c r="A60" i="47"/>
  <c r="A69" i="47" s="1"/>
  <c r="C67" i="45"/>
  <c r="A39" i="69"/>
  <c r="A49" i="69"/>
  <c r="A58" i="70"/>
  <c r="B14" i="72"/>
  <c r="A63" i="68"/>
  <c r="A25" i="83"/>
  <c r="A30" i="83"/>
  <c r="A30" i="41"/>
  <c r="A30" i="43" s="1"/>
  <c r="A20" i="83"/>
  <c r="A20" i="41"/>
  <c r="A20" i="43" s="1"/>
  <c r="A61" i="82"/>
  <c r="A73" i="82" s="1"/>
  <c r="A62" i="40"/>
  <c r="A74" i="40" s="1"/>
  <c r="A22" i="83"/>
  <c r="A22" i="41"/>
  <c r="A22" i="43" s="1"/>
  <c r="A18" i="83"/>
  <c r="A18" i="43"/>
  <c r="A10" i="41"/>
  <c r="A10" i="43" s="1"/>
  <c r="A23" i="83"/>
  <c r="A23" i="41"/>
  <c r="A23" i="43" s="1"/>
  <c r="A13" i="83"/>
  <c r="A13" i="41"/>
  <c r="A13" i="43"/>
  <c r="A59" i="41"/>
  <c r="A71" i="41" s="1"/>
  <c r="A58" i="83"/>
  <c r="A70" i="83"/>
  <c r="C69" i="70" l="1"/>
  <c r="C68" i="70"/>
  <c r="A9" i="83"/>
  <c r="A9" i="41"/>
  <c r="A9" i="43" s="1"/>
  <c r="A39" i="40"/>
  <c r="A39" i="82"/>
  <c r="A45" i="40"/>
  <c r="A45" i="82"/>
  <c r="A31" i="41"/>
  <c r="A31" i="43" s="1"/>
  <c r="A31" i="83"/>
  <c r="C69" i="46"/>
  <c r="A13" i="32"/>
  <c r="A24" i="32" s="1"/>
  <c r="A60" i="52"/>
  <c r="A60" i="69"/>
  <c r="A69" i="69" s="1"/>
  <c r="A12" i="71"/>
  <c r="A23" i="71" s="1"/>
  <c r="B13" i="72"/>
  <c r="C70" i="45"/>
  <c r="B14" i="34"/>
  <c r="A61" i="47"/>
  <c r="A70" i="47" s="1"/>
  <c r="A65" i="43"/>
  <c r="A77" i="43" s="1"/>
  <c r="A11" i="83"/>
  <c r="A59" i="70"/>
  <c r="A70" i="70" s="1"/>
  <c r="A28" i="69"/>
  <c r="A39" i="83"/>
  <c r="A39" i="41"/>
  <c r="A39" i="43" s="1"/>
  <c r="A29" i="41"/>
  <c r="A29" i="43" s="1"/>
  <c r="A29" i="83"/>
  <c r="A34" i="69"/>
  <c r="A41" i="69"/>
  <c r="A60" i="46"/>
  <c r="A13" i="82"/>
  <c r="A13" i="40"/>
  <c r="A16" i="82"/>
  <c r="A16" i="40"/>
  <c r="A25" i="40"/>
  <c r="A31" i="82"/>
  <c r="A31" i="40"/>
  <c r="C70" i="46"/>
  <c r="A9" i="47"/>
  <c r="A9" i="69"/>
  <c r="A13" i="47"/>
  <c r="A13" i="69"/>
  <c r="C71" i="70"/>
  <c r="A21" i="83"/>
  <c r="A21" i="41"/>
  <c r="A21" i="43" s="1"/>
  <c r="B11" i="34"/>
  <c r="A9" i="71"/>
  <c r="B10" i="72"/>
  <c r="A60" i="68"/>
  <c r="A58" i="47"/>
  <c r="A67" i="47" s="1"/>
  <c r="A57" i="46"/>
  <c r="A10" i="32"/>
  <c r="A57" i="69"/>
  <c r="A66" i="69" s="1"/>
  <c r="A56" i="70"/>
  <c r="A27" i="40"/>
  <c r="A27" i="82"/>
  <c r="A19" i="83"/>
  <c r="A41" i="41"/>
  <c r="A41" i="43" s="1"/>
  <c r="A27" i="83"/>
  <c r="A27" i="41"/>
  <c r="A27" i="43" s="1"/>
  <c r="A11" i="40"/>
  <c r="H7" i="73"/>
  <c r="I7" i="49"/>
  <c r="H7" i="50" s="1"/>
  <c r="E25" i="50" s="1"/>
  <c r="A58" i="40"/>
  <c r="A57" i="82"/>
  <c r="A70" i="82" s="1"/>
  <c r="B70" i="38"/>
  <c r="A14" i="82"/>
  <c r="A14" i="40"/>
  <c r="C68" i="46"/>
  <c r="B9" i="72"/>
  <c r="B10" i="34"/>
  <c r="A41" i="82"/>
  <c r="A41" i="40"/>
  <c r="A30" i="47"/>
  <c r="A30" i="69"/>
  <c r="C70" i="70"/>
  <c r="A59" i="52"/>
  <c r="A59" i="46"/>
  <c r="B13" i="34"/>
  <c r="A62" i="68"/>
  <c r="A33" i="82"/>
  <c r="A33" i="40"/>
  <c r="C71" i="45"/>
  <c r="A10" i="71"/>
  <c r="A58" i="69"/>
  <c r="A67" i="69" s="1"/>
  <c r="A57" i="70"/>
  <c r="A15" i="41" l="1"/>
  <c r="A15" i="43" s="1"/>
  <c r="A15" i="83"/>
  <c r="A54" i="83"/>
  <c r="A67" i="83" s="1"/>
  <c r="A55" i="41"/>
  <c r="A68" i="41" s="1"/>
  <c r="A71" i="40"/>
  <c r="A61" i="43"/>
  <c r="A74" i="43" s="1"/>
  <c r="A14" i="41"/>
  <c r="A14" i="43" s="1"/>
  <c r="A14" i="83"/>
  <c r="A28" i="41"/>
  <c r="A28" i="43" s="1"/>
  <c r="A28" i="83"/>
  <c r="B58" i="38"/>
  <c r="B57" i="80"/>
  <c r="B68" i="80" s="1"/>
  <c r="A26" i="83"/>
  <c r="A26" i="41"/>
  <c r="A26" i="43" s="1"/>
  <c r="A46" i="41"/>
  <c r="A46" i="43" s="1"/>
  <c r="A46" i="83"/>
  <c r="A34" i="41"/>
  <c r="A34" i="43" s="1"/>
  <c r="A34" i="83"/>
  <c r="B60" i="38"/>
  <c r="B59" i="80"/>
  <c r="B70" i="80" s="1"/>
  <c r="A17" i="83"/>
  <c r="A17" i="41"/>
  <c r="A17" i="43" s="1"/>
  <c r="B62" i="38"/>
  <c r="A71" i="46"/>
  <c r="B61" i="80"/>
  <c r="B71" i="80" s="1"/>
  <c r="A42" i="83"/>
  <c r="A42" i="41"/>
  <c r="A42" i="43" s="1"/>
  <c r="A12" i="41"/>
  <c r="A12" i="43" s="1"/>
  <c r="A12" i="83"/>
  <c r="A32" i="41"/>
  <c r="A32" i="43" s="1"/>
  <c r="A32" i="83"/>
  <c r="A40" i="41"/>
  <c r="A40" i="43" s="1"/>
  <c r="A40" i="83"/>
  <c r="B72" i="38" l="1"/>
  <c r="A61" i="40"/>
  <c r="A60" i="82"/>
  <c r="A72" i="82" s="1"/>
  <c r="A59" i="40"/>
  <c r="A58" i="82"/>
  <c r="A71" i="82" s="1"/>
  <c r="B71" i="38"/>
  <c r="A57" i="40"/>
  <c r="A56" i="82"/>
  <c r="A69" i="82" s="1"/>
  <c r="B69" i="38"/>
  <c r="A57" i="83" l="1"/>
  <c r="A69" i="83" s="1"/>
  <c r="A73" i="40"/>
  <c r="A58" i="41"/>
  <c r="A70" i="41" s="1"/>
  <c r="A64" i="43"/>
  <c r="A76" i="43" s="1"/>
  <c r="A72" i="40"/>
  <c r="A56" i="41"/>
  <c r="A69" i="41" s="1"/>
  <c r="A55" i="83"/>
  <c r="A68" i="83" s="1"/>
  <c r="A62" i="43"/>
  <c r="A75" i="43" s="1"/>
  <c r="A53" i="83"/>
  <c r="A66" i="83" s="1"/>
  <c r="A54" i="41"/>
  <c r="A67" i="41" s="1"/>
  <c r="A60" i="43"/>
  <c r="A73" i="43" s="1"/>
  <c r="A70" i="40"/>
</calcChain>
</file>

<file path=xl/sharedStrings.xml><?xml version="1.0" encoding="utf-8"?>
<sst xmlns="http://schemas.openxmlformats.org/spreadsheetml/2006/main" count="873" uniqueCount="283">
  <si>
    <t>ANEXO ESTADÍSTICO</t>
  </si>
  <si>
    <t>Producto</t>
  </si>
  <si>
    <t>RANKING</t>
  </si>
  <si>
    <t>Características técnicas, físicas, etc.</t>
  </si>
  <si>
    <t>Mes</t>
  </si>
  <si>
    <t>Año</t>
  </si>
  <si>
    <t>.................</t>
  </si>
  <si>
    <t>Período</t>
  </si>
  <si>
    <t>Total</t>
  </si>
  <si>
    <t xml:space="preserve">Reventa al mercado interno de </t>
  </si>
  <si>
    <t>Origen:.............................</t>
  </si>
  <si>
    <t>Valores ($)</t>
  </si>
  <si>
    <t>Valor FOB</t>
  </si>
  <si>
    <t>Existencias de</t>
  </si>
  <si>
    <t>Producción</t>
  </si>
  <si>
    <t>Autoconsumo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</si>
  <si>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</si>
  <si>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</si>
  <si>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</si>
  <si>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</si>
  <si>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</si>
  <si>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</si>
  <si>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</si>
  <si>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</si>
  <si>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</si>
  <si>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</si>
  <si>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</si>
  <si>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</si>
  <si>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</si>
  <si>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</si>
  <si>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</si>
  <si>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</si>
  <si>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</si>
  <si>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</si>
  <si>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</si>
  <si>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</si>
  <si>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</si>
  <si>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</si>
  <si>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</si>
  <si>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</si>
  <si>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</si>
  <si>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</si>
  <si>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</si>
  <si>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</si>
  <si>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</si>
  <si>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</si>
  <si>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</si>
  <si>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</si>
  <si>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</si>
  <si>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</si>
  <si>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</si>
  <si>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</si>
  <si>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</si>
  <si>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</si>
  <si>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</si>
  <si>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</si>
  <si>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</si>
  <si>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</si>
  <si>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</si>
  <si>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</si>
  <si>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</si>
  <si>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</si>
  <si>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</si>
  <si>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</si>
  <si>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</si>
  <si>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</si>
  <si>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</si>
  <si>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</si>
  <si>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</si>
  <si>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</si>
  <si>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</si>
  <si>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</si>
  <si>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</si>
  <si>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Facturado (1)</t>
  </si>
  <si>
    <t>(Unidades)(2)</t>
  </si>
  <si>
    <t>Por Ventas</t>
  </si>
  <si>
    <t>Importaciones de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</si>
  <si>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</si>
  <si>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</si>
  <si>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</si>
  <si>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</si>
  <si>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</si>
  <si>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</si>
  <si>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</si>
  <si>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</si>
  <si>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</si>
  <si>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</si>
  <si>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</si>
  <si>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</si>
  <si>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</si>
  <si>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</si>
  <si>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</si>
  <si>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</si>
  <si>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en pesos por unidad de medida</t>
  </si>
  <si>
    <t>Valor CIF</t>
  </si>
  <si>
    <t>*Cuando se expresa el precio del insumo, aclarar a qué unidad de medida está referida (ej. $/Kg; $/m, etc)</t>
  </si>
  <si>
    <t>CANAL MAYORISTA</t>
  </si>
  <si>
    <t>CANAL MINORISTA</t>
  </si>
  <si>
    <t>OTROS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</si>
  <si>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</si>
  <si>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</si>
  <si>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</si>
  <si>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</si>
  <si>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</si>
  <si>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</si>
  <si>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</si>
  <si>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</si>
  <si>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</si>
  <si>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</si>
  <si>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</si>
  <si>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%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</si>
  <si>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</si>
  <si>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</si>
  <si>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</si>
  <si>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</si>
  <si>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</si>
  <si>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</si>
  <si>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Producción, Autoconusmo, Ventas, Exportaciones y Existencias de</t>
  </si>
  <si>
    <t>Exportaciones en US$ FOB</t>
  </si>
  <si>
    <t xml:space="preserve">Exportaciones de </t>
  </si>
  <si>
    <t>US$ FOB</t>
  </si>
  <si>
    <t>CONTROL CNCE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</si>
  <si>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</si>
  <si>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</si>
  <si>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</si>
  <si>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</si>
  <si>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</si>
  <si>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</si>
  <si>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</si>
  <si>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</si>
  <si>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</si>
  <si>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ATENCIÓN</t>
  </si>
  <si>
    <t>Cantidad de Empleados</t>
  </si>
  <si>
    <t>Cantidad de empleados y masa salarial</t>
  </si>
  <si>
    <t>Área de producción</t>
  </si>
  <si>
    <r>
      <t>Estructura de costos de</t>
    </r>
    <r>
      <rPr>
        <b/>
        <sz val="10"/>
        <rFont val="Arial"/>
      </rPr>
      <t xml:space="preserve"> </t>
    </r>
  </si>
  <si>
    <r>
      <t xml:space="preserve">capacidad </t>
    </r>
    <r>
      <rPr>
        <b/>
        <u/>
        <sz val="10"/>
        <color indexed="10"/>
        <rFont val="Arial"/>
        <family val="2"/>
      </rPr>
      <t>&gt;</t>
    </r>
    <r>
      <rPr>
        <b/>
        <sz val="10"/>
        <color indexed="10"/>
        <rFont val="Arial"/>
        <family val="2"/>
      </rPr>
      <t xml:space="preserve"> producción</t>
    </r>
  </si>
  <si>
    <t>volumen</t>
  </si>
  <si>
    <t>pesos</t>
  </si>
  <si>
    <t>COSTO TOTAl</t>
  </si>
  <si>
    <t>EXPORTACIONES US$ FOB   RESÚMEN PÚBLICO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</si>
  <si>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</si>
  <si>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</si>
  <si>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</si>
  <si>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</si>
  <si>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</si>
  <si>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CONTROLES CNCE (muestran diferencias entre totales y mensuales)</t>
  </si>
  <si>
    <t>CONTROLES CNCE (muestran diferencias entre totales y parciales)</t>
  </si>
  <si>
    <t>Existencias teóricas mensuales (deben ser positivas)</t>
  </si>
  <si>
    <t>Existencias anuales</t>
  </si>
  <si>
    <t>CONTROLES CNCE (muestran diferencias entre totales y mensuales y diferencia existencias informadas con teóricas)</t>
  </si>
  <si>
    <t>CONTROLES CNCE (muestran diferencias entre existencias informadas y teóricas del origen investigado)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</si>
  <si>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</si>
  <si>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</si>
  <si>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</si>
  <si>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</si>
  <si>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</si>
  <si>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</si>
  <si>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>Mano de Obra Directa</t>
  </si>
  <si>
    <t>Gastos Adm., Comerc., etc.</t>
  </si>
  <si>
    <t xml:space="preserve">TOTAL </t>
  </si>
  <si>
    <t>Costos Fijos de Fabricación</t>
  </si>
  <si>
    <t>Otros Costos Variables de Fabricación</t>
  </si>
  <si>
    <t>(diferencias entre totales y parciales)</t>
  </si>
  <si>
    <t>Nota: Esta información debe ser consistente con el resto de la información suministrada en el cuestionario, en especial en el Cuadro Nº 8.</t>
  </si>
  <si>
    <t>total</t>
  </si>
  <si>
    <t>unitario</t>
  </si>
  <si>
    <t>en pesos</t>
  </si>
  <si>
    <t>Fletes a cargo de los clientes - porcentaje sobre el precio</t>
  </si>
  <si>
    <t xml:space="preserve">                           %</t>
  </si>
  <si>
    <t>Agregue todas las filas que le resulten necesarias.</t>
  </si>
  <si>
    <t>comunes de fábrica</t>
  </si>
  <si>
    <t>Costos Totales del conjunto de todos los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</si>
  <si>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</si>
  <si>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</si>
  <si>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</si>
  <si>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</si>
  <si>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</si>
  <si>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</si>
  <si>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</si>
  <si>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 xml:space="preserve">Costos Totales Conjuntos de </t>
  </si>
  <si>
    <t xml:space="preserve">Información adicional sobre la Estructura de Costos de </t>
  </si>
  <si>
    <t>unidad de medida del insumo</t>
  </si>
  <si>
    <t xml:space="preserve">Insumos nacionales </t>
  </si>
  <si>
    <t>Insumos importados</t>
  </si>
  <si>
    <t>Valor por unidad de producto - Cuadro Nº 8</t>
  </si>
  <si>
    <t>Diferencial (+ / - ) asignable a canal mayorista</t>
  </si>
  <si>
    <t>Diferencial (+ / - ) asignable a canal minorista</t>
  </si>
  <si>
    <t>Diferencial (+ / - ) asignable a canal …….</t>
  </si>
  <si>
    <t>Gastos Fijos de Comercialización</t>
  </si>
  <si>
    <t>Otro (indicar)……………………</t>
  </si>
  <si>
    <t>Existencias al cierre de cada período</t>
  </si>
  <si>
    <t>Otros (Resto)</t>
  </si>
  <si>
    <t>ene-xxx 06</t>
  </si>
  <si>
    <t>Beneficio Fiscal</t>
  </si>
  <si>
    <t>Exportaciones de</t>
  </si>
  <si>
    <t>Ventas de</t>
  </si>
  <si>
    <t>ene-xxx05</t>
  </si>
  <si>
    <t>Cuadro Nº 4.2.b</t>
  </si>
  <si>
    <t>Cuadro Nº 4.2.a</t>
  </si>
  <si>
    <t>Masa Salalrial (en pesos)</t>
  </si>
  <si>
    <t>(1)   Insumos o componentes  o partes y piezas o subconjuntos. Proporcionar la información de los principales insumos utilizados en el proceso de producción (aquellos que repesenten al menos un 80% del total de insumos nacionales/importados). Agregue las filas que sean necesarias.</t>
  </si>
  <si>
    <t>Origenes no objeto de medidas</t>
  </si>
  <si>
    <t>Indique la/s forma/s de asignación de los costos comunes entre los distintos productos (por ej. comunes de fabricación, administrativos, comerciales, etc.)</t>
  </si>
  <si>
    <t>Supongamos que la capacidad de la etapa que limita la producción fue utilizada en 2010</t>
  </si>
  <si>
    <t>Mix de producción de 2010</t>
  </si>
  <si>
    <t>Mix 2010</t>
  </si>
  <si>
    <t>eleva en un 50%, las unidades totales pasan a ser 1800 de acuerdo al mix vigente en 2010</t>
  </si>
  <si>
    <t xml:space="preserve">Si en el año 2011 la capacidad de producción, debido a inversiones que se hayan realizado se </t>
  </si>
  <si>
    <t>LA HOJA ANTERIOR</t>
  </si>
  <si>
    <t>(vendidos al mercado interno)</t>
  </si>
  <si>
    <r>
      <t xml:space="preserve">Modelos de </t>
    </r>
    <r>
      <rPr>
        <b/>
        <i/>
        <u/>
        <sz val="10"/>
        <rFont val="Arial"/>
        <family val="2"/>
      </rPr>
      <t/>
    </r>
  </si>
  <si>
    <t>1° modelo</t>
  </si>
  <si>
    <t>2° modelo</t>
  </si>
  <si>
    <t>3° modelo</t>
  </si>
  <si>
    <t>….° modelo</t>
  </si>
  <si>
    <t>en unidades</t>
  </si>
  <si>
    <t>8</t>
  </si>
  <si>
    <t>unidades</t>
  </si>
  <si>
    <t>Electrobombas</t>
  </si>
  <si>
    <t>vendidas al mercado interno</t>
  </si>
  <si>
    <t xml:space="preserve">en pesos por unidad </t>
  </si>
  <si>
    <t>por unidad</t>
  </si>
  <si>
    <t>promedio 2015</t>
  </si>
  <si>
    <t>promedio 2016</t>
  </si>
  <si>
    <t>CHINA</t>
  </si>
  <si>
    <t>(en unidades y valores de primera venta)</t>
  </si>
  <si>
    <t>Origen: China</t>
  </si>
  <si>
    <t>En unidades</t>
  </si>
  <si>
    <t>SEMITERMINADOS</t>
  </si>
  <si>
    <t>Cuadro N° 7.1</t>
  </si>
  <si>
    <t>Cuadro N° 7.2</t>
  </si>
  <si>
    <t>Origen..................</t>
  </si>
  <si>
    <t>Origen...............</t>
  </si>
  <si>
    <t>Producción propia</t>
  </si>
  <si>
    <t>Producción nacional</t>
  </si>
  <si>
    <t>Otras características…</t>
  </si>
  <si>
    <r>
      <t xml:space="preserve">cantidad por </t>
    </r>
    <r>
      <rPr>
        <i/>
        <sz val="10"/>
        <color indexed="30"/>
        <rFont val="Arial"/>
        <family val="2"/>
      </rPr>
      <t xml:space="preserve">unidad </t>
    </r>
    <r>
      <rPr>
        <sz val="10"/>
        <color indexed="30"/>
        <rFont val="Arial"/>
        <family val="2"/>
      </rPr>
      <t xml:space="preserve">de </t>
    </r>
    <r>
      <rPr>
        <i/>
        <sz val="10"/>
        <color indexed="30"/>
        <rFont val="Arial"/>
        <family val="2"/>
      </rPr>
      <t>producto</t>
    </r>
  </si>
  <si>
    <t xml:space="preserve"> </t>
  </si>
  <si>
    <t>Cuadro N° 1.1</t>
  </si>
  <si>
    <t>Termos ampolla de acero</t>
  </si>
  <si>
    <t>ene-abril 2018</t>
  </si>
  <si>
    <t>Capacidad</t>
  </si>
  <si>
    <t>Termos ampolla de vidrio</t>
  </si>
  <si>
    <t>Cuadro N° 1.2</t>
  </si>
  <si>
    <t>Peso</t>
  </si>
  <si>
    <t>ene-abr 2017</t>
  </si>
  <si>
    <t>ene-abr 2018</t>
  </si>
  <si>
    <t>Cuadro Nº 2.1</t>
  </si>
  <si>
    <t>Cuadro Nº 2.2</t>
  </si>
  <si>
    <t>Cuadro Nº 3.1</t>
  </si>
  <si>
    <t>Cuadro Nº 3.2</t>
  </si>
  <si>
    <t>Cuadro Nº 4.1.a</t>
  </si>
  <si>
    <t>Cuadro Nº 4.1.b</t>
  </si>
  <si>
    <t>Cuadro Nº 5.1</t>
  </si>
  <si>
    <t>Cuadro Nº 5.2</t>
  </si>
  <si>
    <t>Cuadro Nº 6.1</t>
  </si>
  <si>
    <t>promedio 2017</t>
  </si>
  <si>
    <t>promedio ene-abr 2018</t>
  </si>
  <si>
    <t>promedio ene-abril 2018</t>
  </si>
  <si>
    <t>Cuadro N° 11.1</t>
  </si>
  <si>
    <t>originarias de China</t>
  </si>
  <si>
    <t>Cuadro N° 11.2</t>
  </si>
  <si>
    <t>Cuadro N° 12.1</t>
  </si>
  <si>
    <t>importados de todos los orígenes.</t>
  </si>
  <si>
    <t>Cuadro N° 12.2</t>
  </si>
  <si>
    <t>Termos de ampolla de acero de producción propia, producción nacional de terceros o importados de todos los orígenes</t>
  </si>
  <si>
    <t>Cuadro N° 13.1</t>
  </si>
  <si>
    <t>Termos de ampolla de VIDRIO de producción propia, producción nacional de terceros o importados de todos los orígenes</t>
  </si>
  <si>
    <t>Cuadro N° 13.2</t>
  </si>
  <si>
    <t>Cuadro Nº 4.1.c</t>
  </si>
  <si>
    <t>Cuadro Nº 4.2.c</t>
  </si>
  <si>
    <t xml:space="preserve">capacidad 1litro c/tapón o pico botón "tipo bala" </t>
  </si>
  <si>
    <t>capacidad 1litro c/tapón o pico botón y 1 litro.</t>
  </si>
  <si>
    <t>Cuadro N° 8.1</t>
  </si>
  <si>
    <t>Cuadro N° 8.2</t>
  </si>
  <si>
    <t>Cuadro N° 9.1</t>
  </si>
  <si>
    <t>Cuadro N° 9.2</t>
  </si>
  <si>
    <t xml:space="preserve">Termos con Ampolla de Acero capacidad 1litro c/tapón o pico botón "tipo bala" </t>
  </si>
  <si>
    <t>Cuadro Nº 10.1</t>
  </si>
  <si>
    <t>Termo con Ampolla de Vidrio, capacidad 1litro c/tapón o pico botón y 1 litro.</t>
  </si>
  <si>
    <t>Cuadro Nº 6.2</t>
  </si>
  <si>
    <t>Cuadro Nº 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</si>
</sst>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 * #,##0.00_ ;_ * \-#,##0.00_ ;_ * &quot;-&quot;??_ ;_ @_ "/>
    <numFmt numFmtId="176" formatCode="#,##0_ \ \ ;______@_ \ \ \ "/>
    <numFmt numFmtId="177" formatCode="_-* #,##0.00\ [$€]_-;\-* #,##0.00\ [$€]_-;_-* &quot;-&quot;??\ [$€]_-;_-@_-"/>
  </numFmts>
  <fonts count="3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MS Sans Serif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30"/>
      <name val="Arial"/>
      <family val="2"/>
    </font>
    <font>
      <i/>
      <sz val="10"/>
      <color indexed="30"/>
      <name val="Arial"/>
      <family val="2"/>
    </font>
    <font>
      <sz val="11"/>
      <name val="Arial"/>
      <family val="2"/>
    </font>
    <font>
      <b/>
      <sz val="28"/>
      <color rgb="FF0090D0"/>
      <name val="Arial"/>
      <family val="2"/>
    </font>
    <font>
      <b/>
      <sz val="10"/>
      <color rgb="FF0090D0"/>
      <name val="Arial"/>
      <family val="2"/>
    </font>
    <font>
      <b/>
      <sz val="8.5"/>
      <color rgb="FF0090D0"/>
      <name val="Arial"/>
      <family val="2"/>
    </font>
    <font>
      <sz val="10"/>
      <color rgb="FF0090D0"/>
      <name val="Arial"/>
      <family val="2"/>
    </font>
    <font>
      <b/>
      <i/>
      <sz val="10"/>
      <color rgb="FF0090D0"/>
      <name val="Arial"/>
      <family val="2"/>
    </font>
    <font>
      <i/>
      <u/>
      <sz val="10"/>
      <color rgb="FF0090D0"/>
      <name val="Arial"/>
      <family val="2"/>
    </font>
    <font>
      <b/>
      <u/>
      <sz val="10"/>
      <color rgb="FF0090D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6">
    <xf numFmtId="0" fontId="0" fillId="0" borderId="0"/>
    <xf numFmtId="177" fontId="3" fillId="0" borderId="0" applyFont="0" applyFill="0" applyBorder="0" applyAlignment="0" applyProtection="0"/>
    <xf numFmtId="0" fontId="3" fillId="0" borderId="1"/>
    <xf numFmtId="171" fontId="3" fillId="0" borderId="0" applyFont="0" applyFill="0" applyBorder="0" applyAlignment="0" applyProtection="0"/>
    <xf numFmtId="0" fontId="3" fillId="0" borderId="2" applyBorder="0"/>
    <xf numFmtId="9" fontId="3" fillId="0" borderId="0" applyFont="0" applyFill="0" applyBorder="0" applyAlignment="0" applyProtection="0"/>
  </cellStyleXfs>
  <cellXfs count="582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3" fontId="10" fillId="0" borderId="18" xfId="3" quotePrefix="1" applyNumberFormat="1" applyFont="1" applyFill="1" applyBorder="1" applyAlignment="1" applyProtection="1">
      <alignment horizontal="right"/>
      <protection locked="0"/>
    </xf>
    <xf numFmtId="3" fontId="10" fillId="0" borderId="19" xfId="3" quotePrefix="1" applyNumberFormat="1" applyFont="1" applyFill="1" applyBorder="1" applyAlignment="1" applyProtection="1">
      <alignment horizontal="right"/>
      <protection locked="0"/>
    </xf>
    <xf numFmtId="3" fontId="10" fillId="0" borderId="2" xfId="3" quotePrefix="1" applyNumberFormat="1" applyFont="1" applyFill="1" applyBorder="1" applyAlignment="1" applyProtection="1">
      <alignment horizontal="right"/>
      <protection locked="0"/>
    </xf>
    <xf numFmtId="3" fontId="10" fillId="0" borderId="0" xfId="3" quotePrefix="1" applyNumberFormat="1" applyFont="1" applyFill="1" applyBorder="1" applyAlignment="1" applyProtection="1">
      <alignment horizontal="right"/>
      <protection locked="0"/>
    </xf>
    <xf numFmtId="3" fontId="10" fillId="0" borderId="20" xfId="3" quotePrefix="1" applyNumberFormat="1" applyFont="1" applyFill="1" applyBorder="1" applyAlignment="1" applyProtection="1">
      <alignment horizontal="right"/>
      <protection locked="0"/>
    </xf>
    <xf numFmtId="3" fontId="10" fillId="0" borderId="3" xfId="3" quotePrefix="1" applyNumberFormat="1" applyFont="1" applyFill="1" applyBorder="1" applyAlignment="1" applyProtection="1">
      <alignment horizontal="right"/>
      <protection locked="0"/>
    </xf>
    <xf numFmtId="3" fontId="10" fillId="0" borderId="11" xfId="3" quotePrefix="1" applyNumberFormat="1" applyFont="1" applyFill="1" applyBorder="1" applyAlignment="1" applyProtection="1">
      <alignment horizontal="right"/>
      <protection locked="0"/>
    </xf>
    <xf numFmtId="3" fontId="10" fillId="0" borderId="21" xfId="3" quotePrefix="1" applyNumberFormat="1" applyFont="1" applyFill="1" applyBorder="1" applyAlignment="1" applyProtection="1">
      <alignment horizontal="right"/>
      <protection locked="0"/>
    </xf>
    <xf numFmtId="3" fontId="10" fillId="0" borderId="7" xfId="3" quotePrefix="1" applyNumberFormat="1" applyFont="1" applyFill="1" applyBorder="1" applyAlignment="1" applyProtection="1">
      <alignment horizontal="right"/>
      <protection locked="0"/>
    </xf>
    <xf numFmtId="3" fontId="10" fillId="0" borderId="12" xfId="3" quotePrefix="1" applyNumberFormat="1" applyFont="1" applyFill="1" applyBorder="1" applyAlignment="1" applyProtection="1">
      <alignment horizontal="right"/>
      <protection locked="0"/>
    </xf>
    <xf numFmtId="3" fontId="10" fillId="0" borderId="22" xfId="3" quotePrefix="1" applyNumberFormat="1" applyFont="1" applyFill="1" applyBorder="1" applyAlignment="1" applyProtection="1">
      <alignment horizontal="right"/>
      <protection locked="0"/>
    </xf>
    <xf numFmtId="3" fontId="10" fillId="0" borderId="16" xfId="3" quotePrefix="1" applyNumberFormat="1" applyFont="1" applyFill="1" applyBorder="1" applyAlignment="1" applyProtection="1">
      <alignment horizontal="right"/>
      <protection locked="0"/>
    </xf>
    <xf numFmtId="3" fontId="10" fillId="0" borderId="15" xfId="3" quotePrefix="1" applyNumberFormat="1" applyFont="1" applyFill="1" applyBorder="1" applyAlignment="1" applyProtection="1">
      <alignment horizontal="right"/>
      <protection locked="0"/>
    </xf>
    <xf numFmtId="3" fontId="10" fillId="0" borderId="23" xfId="3" quotePrefix="1" applyNumberFormat="1" applyFont="1" applyFill="1" applyBorder="1" applyAlignment="1" applyProtection="1">
      <alignment horizontal="right"/>
      <protection locked="0"/>
    </xf>
    <xf numFmtId="3" fontId="10" fillId="0" borderId="24" xfId="3" quotePrefix="1" applyNumberFormat="1" applyFont="1" applyFill="1" applyBorder="1" applyAlignment="1" applyProtection="1">
      <alignment horizontal="right"/>
      <protection locked="0"/>
    </xf>
    <xf numFmtId="3" fontId="10" fillId="0" borderId="25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76" fontId="10" fillId="0" borderId="0" xfId="3" quotePrefix="1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3" fontId="10" fillId="0" borderId="0" xfId="3" quotePrefix="1" applyNumberFormat="1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0" fillId="0" borderId="11" xfId="0" applyNumberFormat="1" applyFont="1" applyBorder="1" applyAlignment="1" applyProtection="1">
      <alignment horizontal="center"/>
      <protection locked="0"/>
    </xf>
    <xf numFmtId="1" fontId="4" fillId="0" borderId="25" xfId="0" applyNumberFormat="1" applyFont="1" applyFill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0" fillId="0" borderId="26" xfId="0" applyNumberFormat="1" applyFont="1" applyBorder="1" applyAlignment="1" applyProtection="1">
      <alignment horizontal="center"/>
      <protection locked="0"/>
    </xf>
    <xf numFmtId="0" fontId="10" fillId="0" borderId="12" xfId="0" quotePrefix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4" fillId="4" borderId="0" xfId="0" applyFont="1" applyFill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3" fontId="10" fillId="2" borderId="0" xfId="0" quotePrefix="1" applyNumberFormat="1" applyFont="1" applyFill="1" applyBorder="1" applyAlignment="1" applyProtection="1">
      <alignment horizontal="center"/>
      <protection locked="0"/>
    </xf>
    <xf numFmtId="0" fontId="10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0" fillId="0" borderId="18" xfId="0" applyNumberFormat="1" applyFont="1" applyBorder="1" applyAlignment="1" applyProtection="1">
      <alignment horizontal="center"/>
      <protection locked="0"/>
    </xf>
    <xf numFmtId="3" fontId="10" fillId="0" borderId="19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3" fontId="10" fillId="0" borderId="20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3" fontId="10" fillId="0" borderId="23" xfId="0" applyNumberFormat="1" applyFont="1" applyBorder="1" applyAlignment="1" applyProtection="1">
      <alignment horizontal="center"/>
      <protection locked="0"/>
    </xf>
    <xf numFmtId="3" fontId="10" fillId="0" borderId="24" xfId="0" applyNumberFormat="1" applyFont="1" applyBorder="1" applyAlignment="1" applyProtection="1">
      <alignment horizontal="center"/>
      <protection locked="0"/>
    </xf>
    <xf numFmtId="3" fontId="10" fillId="0" borderId="25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3" fontId="10" fillId="0" borderId="4" xfId="0" applyNumberFormat="1" applyFont="1" applyBorder="1" applyAlignment="1" applyProtection="1">
      <alignment horizontal="center"/>
      <protection locked="0"/>
    </xf>
    <xf numFmtId="3" fontId="10" fillId="0" borderId="27" xfId="0" applyNumberFormat="1" applyFont="1" applyBorder="1" applyAlignment="1" applyProtection="1">
      <alignment horizontal="center"/>
      <protection locked="0"/>
    </xf>
    <xf numFmtId="3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3" fontId="10" fillId="0" borderId="21" xfId="0" applyNumberFormat="1" applyFont="1" applyBorder="1" applyAlignment="1" applyProtection="1">
      <alignment horizontal="center"/>
      <protection locked="0"/>
    </xf>
    <xf numFmtId="3" fontId="10" fillId="0" borderId="7" xfId="0" quotePrefix="1" applyNumberFormat="1" applyFont="1" applyFill="1" applyBorder="1" applyAlignment="1" applyProtection="1">
      <alignment horizontal="center"/>
      <protection locked="0"/>
    </xf>
    <xf numFmtId="0" fontId="10" fillId="0" borderId="7" xfId="0" quotePrefix="1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4" fontId="17" fillId="0" borderId="0" xfId="0" applyNumberFormat="1" applyFont="1" applyFill="1" applyBorder="1" applyProtection="1">
      <protection locked="0"/>
    </xf>
    <xf numFmtId="3" fontId="10" fillId="0" borderId="0" xfId="0" applyNumberFormat="1" applyFont="1" applyProtection="1"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8" fillId="0" borderId="28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1" fontId="18" fillId="0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" fontId="18" fillId="0" borderId="11" xfId="0" applyNumberFormat="1" applyFont="1" applyFill="1" applyBorder="1" applyAlignment="1" applyProtection="1">
      <alignment horizontal="center"/>
      <protection locked="0"/>
    </xf>
    <xf numFmtId="1" fontId="18" fillId="0" borderId="12" xfId="0" applyNumberFormat="1" applyFont="1" applyFill="1" applyBorder="1" applyAlignment="1" applyProtection="1">
      <alignment horizontal="center"/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1" fontId="18" fillId="0" borderId="9" xfId="0" applyNumberFormat="1" applyFont="1" applyFill="1" applyBorder="1" applyAlignment="1" applyProtection="1">
      <alignment horizontal="center"/>
      <protection locked="0"/>
    </xf>
    <xf numFmtId="17" fontId="4" fillId="3" borderId="25" xfId="0" applyNumberFormat="1" applyFont="1" applyFill="1" applyBorder="1" applyAlignment="1" applyProtection="1">
      <alignment horizontal="center"/>
      <protection locked="0"/>
    </xf>
    <xf numFmtId="3" fontId="10" fillId="0" borderId="33" xfId="3" quotePrefix="1" applyNumberFormat="1" applyFont="1" applyFill="1" applyBorder="1" applyAlignment="1" applyProtection="1">
      <alignment horizontal="right"/>
      <protection locked="0"/>
    </xf>
    <xf numFmtId="3" fontId="10" fillId="0" borderId="5" xfId="3" quotePrefix="1" applyNumberFormat="1" applyFont="1" applyFill="1" applyBorder="1" applyAlignment="1" applyProtection="1">
      <alignment horizontal="right"/>
      <protection locked="0"/>
    </xf>
    <xf numFmtId="3" fontId="10" fillId="0" borderId="6" xfId="3" quotePrefix="1" applyNumberFormat="1" applyFont="1" applyFill="1" applyBorder="1" applyAlignment="1" applyProtection="1">
      <alignment horizontal="right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4" fontId="17" fillId="5" borderId="18" xfId="0" applyNumberFormat="1" applyFont="1" applyFill="1" applyBorder="1" applyAlignment="1" applyProtection="1">
      <alignment horizontal="center"/>
    </xf>
    <xf numFmtId="4" fontId="17" fillId="5" borderId="19" xfId="0" applyNumberFormat="1" applyFont="1" applyFill="1" applyBorder="1" applyAlignment="1" applyProtection="1">
      <alignment horizontal="center"/>
    </xf>
    <xf numFmtId="4" fontId="17" fillId="5" borderId="34" xfId="0" applyNumberFormat="1" applyFont="1" applyFill="1" applyBorder="1" applyAlignment="1" applyProtection="1">
      <alignment horizontal="center"/>
    </xf>
    <xf numFmtId="4" fontId="17" fillId="5" borderId="2" xfId="0" applyNumberFormat="1" applyFont="1" applyFill="1" applyBorder="1" applyAlignment="1" applyProtection="1">
      <alignment horizontal="center"/>
    </xf>
    <xf numFmtId="4" fontId="17" fillId="5" borderId="20" xfId="0" applyNumberFormat="1" applyFont="1" applyFill="1" applyBorder="1" applyAlignment="1" applyProtection="1">
      <alignment horizontal="center"/>
    </xf>
    <xf numFmtId="4" fontId="17" fillId="5" borderId="3" xfId="0" applyNumberFormat="1" applyFont="1" applyFill="1" applyBorder="1" applyAlignment="1" applyProtection="1">
      <alignment horizontal="center"/>
    </xf>
    <xf numFmtId="4" fontId="17" fillId="5" borderId="35" xfId="0" applyNumberFormat="1" applyFont="1" applyFill="1" applyBorder="1" applyAlignment="1" applyProtection="1">
      <alignment horizontal="center"/>
    </xf>
    <xf numFmtId="4" fontId="17" fillId="5" borderId="11" xfId="0" applyNumberFormat="1" applyFont="1" applyFill="1" applyBorder="1" applyAlignment="1" applyProtection="1">
      <alignment horizontal="center"/>
    </xf>
    <xf numFmtId="4" fontId="17" fillId="5" borderId="23" xfId="0" applyNumberFormat="1" applyFont="1" applyFill="1" applyBorder="1" applyAlignment="1" applyProtection="1">
      <alignment horizontal="center"/>
    </xf>
    <xf numFmtId="4" fontId="17" fillId="5" borderId="24" xfId="0" applyNumberFormat="1" applyFont="1" applyFill="1" applyBorder="1" applyAlignment="1" applyProtection="1">
      <alignment horizontal="center"/>
    </xf>
    <xf numFmtId="4" fontId="17" fillId="5" borderId="36" xfId="0" applyNumberFormat="1" applyFont="1" applyFill="1" applyBorder="1" applyAlignment="1" applyProtection="1">
      <alignment horizontal="center"/>
    </xf>
    <xf numFmtId="4" fontId="17" fillId="5" borderId="12" xfId="0" applyNumberFormat="1" applyFont="1" applyFill="1" applyBorder="1" applyAlignment="1" applyProtection="1">
      <alignment horizontal="center"/>
    </xf>
    <xf numFmtId="4" fontId="17" fillId="5" borderId="25" xfId="0" applyNumberFormat="1" applyFont="1" applyFill="1" applyBorder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/>
    </xf>
    <xf numFmtId="4" fontId="17" fillId="5" borderId="27" xfId="0" applyNumberFormat="1" applyFont="1" applyFill="1" applyBorder="1" applyAlignment="1" applyProtection="1">
      <alignment horizontal="center"/>
    </xf>
    <xf numFmtId="4" fontId="17" fillId="5" borderId="37" xfId="0" applyNumberFormat="1" applyFont="1" applyFill="1" applyBorder="1" applyAlignment="1" applyProtection="1">
      <alignment horizontal="center"/>
    </xf>
    <xf numFmtId="4" fontId="17" fillId="5" borderId="26" xfId="0" applyNumberFormat="1" applyFont="1" applyFill="1" applyBorder="1" applyAlignment="1" applyProtection="1">
      <alignment horizontal="center"/>
    </xf>
    <xf numFmtId="4" fontId="17" fillId="5" borderId="14" xfId="0" applyNumberFormat="1" applyFont="1" applyFill="1" applyBorder="1" applyAlignment="1" applyProtection="1">
      <alignment horizontal="center"/>
    </xf>
    <xf numFmtId="4" fontId="17" fillId="5" borderId="21" xfId="0" applyNumberFormat="1" applyFont="1" applyFill="1" applyBorder="1" applyAlignment="1" applyProtection="1">
      <alignment horizontal="center"/>
    </xf>
    <xf numFmtId="4" fontId="17" fillId="5" borderId="7" xfId="0" quotePrefix="1" applyNumberFormat="1" applyFont="1" applyFill="1" applyBorder="1" applyAlignment="1" applyProtection="1">
      <alignment horizontal="center"/>
    </xf>
    <xf numFmtId="4" fontId="17" fillId="5" borderId="36" xfId="0" quotePrefix="1" applyNumberFormat="1" applyFont="1" applyFill="1" applyBorder="1" applyAlignment="1" applyProtection="1">
      <alignment horizontal="center"/>
    </xf>
    <xf numFmtId="4" fontId="17" fillId="5" borderId="12" xfId="0" quotePrefix="1" applyNumberFormat="1" applyFont="1" applyFill="1" applyBorder="1" applyAlignment="1" applyProtection="1">
      <alignment horizontal="center"/>
    </xf>
    <xf numFmtId="4" fontId="17" fillId="5" borderId="2" xfId="3" quotePrefix="1" applyNumberFormat="1" applyFont="1" applyFill="1" applyBorder="1" applyAlignment="1" applyProtection="1">
      <alignment horizontal="right"/>
    </xf>
    <xf numFmtId="4" fontId="17" fillId="5" borderId="11" xfId="3" quotePrefix="1" applyNumberFormat="1" applyFont="1" applyFill="1" applyBorder="1" applyAlignment="1" applyProtection="1">
      <alignment horizontal="right"/>
    </xf>
    <xf numFmtId="4" fontId="17" fillId="5" borderId="12" xfId="3" quotePrefix="1" applyNumberFormat="1" applyFont="1" applyFill="1" applyBorder="1" applyAlignment="1" applyProtection="1">
      <alignment horizontal="right"/>
    </xf>
    <xf numFmtId="4" fontId="17" fillId="5" borderId="15" xfId="3" quotePrefix="1" applyNumberFormat="1" applyFont="1" applyFill="1" applyBorder="1" applyAlignment="1" applyProtection="1">
      <alignment horizontal="right"/>
    </xf>
    <xf numFmtId="4" fontId="17" fillId="5" borderId="25" xfId="3" quotePrefix="1" applyNumberFormat="1" applyFont="1" applyFill="1" applyBorder="1" applyAlignment="1" applyProtection="1">
      <alignment horizontal="right"/>
    </xf>
    <xf numFmtId="1" fontId="18" fillId="5" borderId="2" xfId="0" applyNumberFormat="1" applyFont="1" applyFill="1" applyBorder="1" applyAlignment="1" applyProtection="1">
      <alignment horizontal="center"/>
    </xf>
    <xf numFmtId="1" fontId="18" fillId="5" borderId="11" xfId="0" applyNumberFormat="1" applyFont="1" applyFill="1" applyBorder="1" applyAlignment="1" applyProtection="1">
      <alignment horizontal="center"/>
    </xf>
    <xf numFmtId="1" fontId="18" fillId="5" borderId="12" xfId="0" applyNumberFormat="1" applyFont="1" applyFill="1" applyBorder="1" applyAlignment="1" applyProtection="1">
      <alignment horizontal="center"/>
    </xf>
    <xf numFmtId="0" fontId="3" fillId="0" borderId="0" xfId="4" applyBorder="1" applyProtection="1"/>
    <xf numFmtId="2" fontId="18" fillId="5" borderId="9" xfId="0" applyNumberFormat="1" applyFont="1" applyFill="1" applyBorder="1" applyAlignment="1" applyProtection="1">
      <alignment horizontal="center"/>
    </xf>
    <xf numFmtId="0" fontId="0" fillId="0" borderId="35" xfId="0" applyBorder="1" applyProtection="1">
      <protection locked="0"/>
    </xf>
    <xf numFmtId="0" fontId="18" fillId="0" borderId="38" xfId="0" applyFont="1" applyBorder="1" applyProtection="1">
      <protection locked="0"/>
    </xf>
    <xf numFmtId="0" fontId="18" fillId="0" borderId="39" xfId="0" applyFont="1" applyBorder="1" applyProtection="1"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0" fontId="18" fillId="0" borderId="40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18" fillId="0" borderId="31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5" fillId="0" borderId="14" xfId="0" applyFont="1" applyBorder="1" applyProtection="1">
      <protection locked="0"/>
    </xf>
    <xf numFmtId="0" fontId="15" fillId="0" borderId="26" xfId="0" applyFont="1" applyBorder="1" applyProtection="1">
      <protection locked="0"/>
    </xf>
    <xf numFmtId="0" fontId="15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5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17" fontId="18" fillId="0" borderId="9" xfId="0" applyNumberFormat="1" applyFont="1" applyBorder="1" applyAlignment="1" applyProtection="1">
      <alignment horizontal="center"/>
      <protection locked="0"/>
    </xf>
    <xf numFmtId="3" fontId="18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14" fontId="4" fillId="0" borderId="2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" fontId="10" fillId="0" borderId="11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1" fontId="10" fillId="0" borderId="12" xfId="0" applyNumberFormat="1" applyFont="1" applyBorder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17" fontId="10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17" fontId="4" fillId="0" borderId="25" xfId="0" applyNumberFormat="1" applyFont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3" fillId="0" borderId="0" xfId="4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0" xfId="4" applyFont="1" applyBorder="1" applyProtection="1">
      <protection locked="0"/>
    </xf>
    <xf numFmtId="0" fontId="8" fillId="0" borderId="0" xfId="4" applyFont="1" applyFill="1" applyBorder="1" applyAlignment="1" applyProtection="1">
      <alignment horizontal="left"/>
      <protection locked="0"/>
    </xf>
    <xf numFmtId="0" fontId="1" fillId="0" borderId="0" xfId="4" applyFont="1" applyBorder="1" applyProtection="1">
      <protection locked="0"/>
    </xf>
    <xf numFmtId="0" fontId="1" fillId="0" borderId="2" xfId="4" applyFont="1" applyBorder="1" applyAlignment="1" applyProtection="1">
      <alignment horizontal="left"/>
      <protection locked="0"/>
    </xf>
    <xf numFmtId="0" fontId="3" fillId="0" borderId="19" xfId="4" applyBorder="1" applyAlignment="1" applyProtection="1">
      <alignment horizontal="center"/>
      <protection locked="0"/>
    </xf>
    <xf numFmtId="9" fontId="3" fillId="0" borderId="33" xfId="5" applyBorder="1" applyAlignment="1" applyProtection="1">
      <alignment horizontal="center"/>
      <protection locked="0"/>
    </xf>
    <xf numFmtId="0" fontId="3" fillId="0" borderId="2" xfId="4" applyBorder="1" applyProtection="1">
      <protection locked="0"/>
    </xf>
    <xf numFmtId="0" fontId="1" fillId="0" borderId="11" xfId="4" applyFont="1" applyBorder="1" applyProtection="1">
      <protection locked="0"/>
    </xf>
    <xf numFmtId="0" fontId="3" fillId="0" borderId="3" xfId="4" applyBorder="1" applyAlignment="1" applyProtection="1">
      <alignment horizontal="center"/>
      <protection locked="0"/>
    </xf>
    <xf numFmtId="9" fontId="3" fillId="0" borderId="5" xfId="5" applyBorder="1" applyAlignment="1" applyProtection="1">
      <alignment horizontal="center"/>
      <protection locked="0"/>
    </xf>
    <xf numFmtId="0" fontId="3" fillId="0" borderId="11" xfId="4" applyBorder="1" applyProtection="1">
      <protection locked="0"/>
    </xf>
    <xf numFmtId="0" fontId="1" fillId="0" borderId="12" xfId="4" applyFont="1" applyBorder="1" applyProtection="1">
      <protection locked="0"/>
    </xf>
    <xf numFmtId="0" fontId="3" fillId="0" borderId="7" xfId="4" applyBorder="1" applyAlignment="1" applyProtection="1">
      <alignment horizontal="center"/>
      <protection locked="0"/>
    </xf>
    <xf numFmtId="0" fontId="3" fillId="0" borderId="12" xfId="4" applyBorder="1" applyProtection="1">
      <protection locked="0"/>
    </xf>
    <xf numFmtId="0" fontId="3" fillId="0" borderId="0" xfId="4" applyBorder="1" applyAlignment="1" applyProtection="1">
      <alignment horizontal="center"/>
      <protection locked="0"/>
    </xf>
    <xf numFmtId="9" fontId="3" fillId="0" borderId="0" xfId="5" applyAlignment="1" applyProtection="1">
      <alignment horizontal="center"/>
      <protection locked="0"/>
    </xf>
    <xf numFmtId="0" fontId="1" fillId="0" borderId="9" xfId="4" applyFont="1" applyBorder="1" applyAlignment="1" applyProtection="1">
      <alignment horizontal="left"/>
      <protection locked="0"/>
    </xf>
    <xf numFmtId="0" fontId="3" fillId="0" borderId="29" xfId="4" applyBorder="1" applyAlignment="1" applyProtection="1">
      <alignment horizontal="center"/>
      <protection locked="0"/>
    </xf>
    <xf numFmtId="9" fontId="3" fillId="0" borderId="13" xfId="5" applyBorder="1" applyAlignment="1" applyProtection="1">
      <alignment horizontal="center"/>
      <protection locked="0"/>
    </xf>
    <xf numFmtId="0" fontId="3" fillId="0" borderId="18" xfId="4" applyBorder="1" applyAlignment="1" applyProtection="1">
      <alignment horizontal="center"/>
      <protection locked="0"/>
    </xf>
    <xf numFmtId="0" fontId="1" fillId="0" borderId="11" xfId="4" applyFont="1" applyBorder="1" applyAlignment="1" applyProtection="1">
      <alignment horizontal="left"/>
      <protection locked="0"/>
    </xf>
    <xf numFmtId="0" fontId="3" fillId="0" borderId="20" xfId="4" applyBorder="1" applyAlignment="1" applyProtection="1">
      <alignment horizontal="center"/>
      <protection locked="0"/>
    </xf>
    <xf numFmtId="0" fontId="3" fillId="0" borderId="21" xfId="4" applyBorder="1" applyAlignment="1" applyProtection="1">
      <alignment horizontal="center"/>
      <protection locked="0"/>
    </xf>
    <xf numFmtId="9" fontId="3" fillId="0" borderId="0" xfId="5" applyBorder="1" applyAlignment="1" applyProtection="1">
      <alignment horizontal="center"/>
      <protection locked="0"/>
    </xf>
    <xf numFmtId="0" fontId="1" fillId="0" borderId="25" xfId="4" applyFont="1" applyBorder="1" applyProtection="1">
      <protection locked="0"/>
    </xf>
    <xf numFmtId="0" fontId="3" fillId="0" borderId="23" xfId="4" applyBorder="1" applyAlignment="1" applyProtection="1">
      <alignment horizontal="center"/>
      <protection locked="0"/>
    </xf>
    <xf numFmtId="9" fontId="3" fillId="0" borderId="45" xfId="5" applyBorder="1" applyAlignment="1" applyProtection="1">
      <alignment horizontal="center"/>
      <protection locked="0"/>
    </xf>
    <xf numFmtId="0" fontId="3" fillId="0" borderId="24" xfId="4" applyBorder="1" applyAlignment="1" applyProtection="1">
      <alignment horizontal="center"/>
      <protection locked="0"/>
    </xf>
    <xf numFmtId="0" fontId="1" fillId="0" borderId="25" xfId="4" applyFont="1" applyBorder="1" applyAlignment="1" applyProtection="1">
      <alignment horizontal="left"/>
      <protection locked="0"/>
    </xf>
    <xf numFmtId="0" fontId="1" fillId="0" borderId="12" xfId="4" applyFont="1" applyBorder="1" applyAlignment="1" applyProtection="1">
      <alignment horizontal="left"/>
      <protection locked="0"/>
    </xf>
    <xf numFmtId="0" fontId="7" fillId="0" borderId="47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4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18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Continuous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9" fontId="1" fillId="0" borderId="41" xfId="5" applyFont="1" applyBorder="1" applyAlignment="1" applyProtection="1">
      <alignment horizontal="center"/>
      <protection locked="0"/>
    </xf>
    <xf numFmtId="9" fontId="1" fillId="0" borderId="42" xfId="5" applyFont="1" applyBorder="1" applyAlignment="1" applyProtection="1">
      <alignment horizontal="center"/>
      <protection locked="0"/>
    </xf>
    <xf numFmtId="9" fontId="3" fillId="0" borderId="0" xfId="5" applyBorder="1" applyProtection="1">
      <protection locked="0"/>
    </xf>
    <xf numFmtId="4" fontId="10" fillId="6" borderId="2" xfId="3" quotePrefix="1" applyNumberFormat="1" applyFont="1" applyFill="1" applyBorder="1" applyAlignment="1" applyProtection="1">
      <alignment horizontal="center"/>
    </xf>
    <xf numFmtId="4" fontId="10" fillId="6" borderId="11" xfId="3" quotePrefix="1" applyNumberFormat="1" applyFont="1" applyFill="1" applyBorder="1" applyAlignment="1" applyProtection="1">
      <alignment horizontal="center"/>
    </xf>
    <xf numFmtId="4" fontId="10" fillId="6" borderId="12" xfId="3" quotePrefix="1" applyNumberFormat="1" applyFont="1" applyFill="1" applyBorder="1" applyAlignment="1" applyProtection="1">
      <alignment horizontal="center"/>
    </xf>
    <xf numFmtId="4" fontId="10" fillId="6" borderId="15" xfId="3" quotePrefix="1" applyNumberFormat="1" applyFont="1" applyFill="1" applyBorder="1" applyAlignment="1" applyProtection="1">
      <alignment horizontal="center"/>
    </xf>
    <xf numFmtId="4" fontId="10" fillId="6" borderId="25" xfId="3" quotePrefix="1" applyNumberFormat="1" applyFont="1" applyFill="1" applyBorder="1" applyAlignment="1" applyProtection="1">
      <alignment horizontal="center"/>
    </xf>
    <xf numFmtId="3" fontId="10" fillId="0" borderId="11" xfId="3" applyNumberFormat="1" applyFont="1" applyFill="1" applyBorder="1" applyAlignment="1" applyProtection="1">
      <alignment horizontal="right"/>
      <protection locked="0"/>
    </xf>
    <xf numFmtId="4" fontId="10" fillId="0" borderId="11" xfId="3" quotePrefix="1" applyNumberFormat="1" applyFont="1" applyFill="1" applyBorder="1" applyAlignment="1" applyProtection="1">
      <alignment horizontal="center"/>
      <protection locked="0"/>
    </xf>
    <xf numFmtId="4" fontId="10" fillId="0" borderId="12" xfId="3" quotePrefix="1" applyNumberFormat="1" applyFont="1" applyFill="1" applyBorder="1" applyAlignment="1" applyProtection="1">
      <alignment horizontal="center"/>
      <protection locked="0"/>
    </xf>
    <xf numFmtId="4" fontId="10" fillId="0" borderId="15" xfId="3" quotePrefix="1" applyNumberFormat="1" applyFont="1" applyFill="1" applyBorder="1" applyAlignment="1" applyProtection="1">
      <alignment horizontal="center"/>
      <protection locked="0"/>
    </xf>
    <xf numFmtId="4" fontId="10" fillId="0" borderId="25" xfId="3" quotePrefix="1" applyNumberFormat="1" applyFont="1" applyFill="1" applyBorder="1" applyAlignment="1" applyProtection="1">
      <alignment horizontal="center"/>
      <protection locked="0"/>
    </xf>
    <xf numFmtId="4" fontId="10" fillId="0" borderId="2" xfId="3" quotePrefix="1" applyNumberFormat="1" applyFont="1" applyFill="1" applyBorder="1" applyAlignment="1" applyProtection="1">
      <alignment horizontal="center"/>
      <protection locked="0"/>
    </xf>
    <xf numFmtId="4" fontId="10" fillId="0" borderId="2" xfId="0" applyNumberFormat="1" applyFont="1" applyFill="1" applyBorder="1" applyAlignment="1" applyProtection="1">
      <alignment horizontal="center"/>
      <protection locked="0"/>
    </xf>
    <xf numFmtId="4" fontId="10" fillId="0" borderId="11" xfId="0" applyNumberFormat="1" applyFont="1" applyFill="1" applyBorder="1" applyAlignment="1" applyProtection="1">
      <alignment horizontal="center"/>
      <protection locked="0"/>
    </xf>
    <xf numFmtId="4" fontId="10" fillId="0" borderId="12" xfId="0" applyNumberFormat="1" applyFont="1" applyFill="1" applyBorder="1" applyAlignment="1" applyProtection="1">
      <alignment horizontal="center"/>
      <protection locked="0"/>
    </xf>
    <xf numFmtId="4" fontId="10" fillId="0" borderId="26" xfId="0" applyNumberFormat="1" applyFont="1" applyFill="1" applyBorder="1" applyAlignment="1" applyProtection="1">
      <alignment horizontal="center"/>
      <protection locked="0"/>
    </xf>
    <xf numFmtId="4" fontId="10" fillId="0" borderId="12" xfId="0" quotePrefix="1" applyNumberFormat="1" applyFont="1" applyFill="1" applyBorder="1" applyAlignment="1" applyProtection="1">
      <alignment horizontal="center"/>
      <protection locked="0"/>
    </xf>
    <xf numFmtId="3" fontId="10" fillId="0" borderId="0" xfId="3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quotePrefix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4" fontId="17" fillId="5" borderId="0" xfId="0" applyNumberFormat="1" applyFont="1" applyFill="1" applyBorder="1" applyAlignment="1" applyProtection="1">
      <alignment horizontal="center"/>
    </xf>
    <xf numFmtId="4" fontId="17" fillId="5" borderId="0" xfId="0" quotePrefix="1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2" fontId="18" fillId="5" borderId="9" xfId="0" applyNumberFormat="1" applyFont="1" applyFill="1" applyBorder="1" applyAlignment="1" applyProtection="1">
      <alignment horizontal="right"/>
    </xf>
    <xf numFmtId="2" fontId="18" fillId="5" borderId="8" xfId="0" applyNumberFormat="1" applyFont="1" applyFill="1" applyBorder="1" applyAlignment="1" applyProtection="1">
      <alignment horizontal="right"/>
    </xf>
    <xf numFmtId="2" fontId="18" fillId="5" borderId="42" xfId="0" applyNumberFormat="1" applyFont="1" applyFill="1" applyBorder="1" applyAlignment="1" applyProtection="1">
      <alignment horizontal="right"/>
    </xf>
    <xf numFmtId="0" fontId="18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18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0" xfId="0" applyFont="1"/>
    <xf numFmtId="0" fontId="4" fillId="0" borderId="9" xfId="0" applyFont="1" applyBorder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0" borderId="0" xfId="4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Border="1"/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3" fontId="10" fillId="0" borderId="17" xfId="3" quotePrefix="1" applyNumberFormat="1" applyFont="1" applyFill="1" applyBorder="1" applyAlignment="1" applyProtection="1">
      <alignment horizontal="right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1" fontId="4" fillId="0" borderId="59" xfId="0" applyNumberFormat="1" applyFont="1" applyFill="1" applyBorder="1" applyAlignment="1" applyProtection="1">
      <alignment horizontal="center"/>
      <protection locked="0"/>
    </xf>
    <xf numFmtId="0" fontId="10" fillId="0" borderId="60" xfId="0" applyFont="1" applyFill="1" applyBorder="1" applyProtection="1">
      <protection locked="0"/>
    </xf>
    <xf numFmtId="0" fontId="10" fillId="0" borderId="61" xfId="0" applyFont="1" applyFill="1" applyBorder="1" applyProtection="1">
      <protection locked="0"/>
    </xf>
    <xf numFmtId="0" fontId="4" fillId="0" borderId="62" xfId="0" applyFont="1" applyFill="1" applyBorder="1" applyAlignment="1" applyProtection="1">
      <alignment horizontal="center"/>
      <protection locked="0"/>
    </xf>
    <xf numFmtId="0" fontId="10" fillId="0" borderId="50" xfId="0" applyFont="1" applyFill="1" applyBorder="1" applyProtection="1">
      <protection locked="0"/>
    </xf>
    <xf numFmtId="0" fontId="10" fillId="0" borderId="52" xfId="0" applyFont="1" applyFill="1" applyBorder="1" applyProtection="1">
      <protection locked="0"/>
    </xf>
    <xf numFmtId="0" fontId="4" fillId="0" borderId="63" xfId="0" applyFont="1" applyFill="1" applyBorder="1" applyAlignment="1" applyProtection="1">
      <alignment horizontal="center"/>
      <protection locked="0"/>
    </xf>
    <xf numFmtId="0" fontId="10" fillId="0" borderId="53" xfId="0" applyFont="1" applyFill="1" applyBorder="1" applyProtection="1">
      <protection locked="0"/>
    </xf>
    <xf numFmtId="0" fontId="10" fillId="0" borderId="55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10" fillId="0" borderId="31" xfId="0" applyFont="1" applyFill="1" applyBorder="1" applyProtection="1">
      <protection locked="0"/>
    </xf>
    <xf numFmtId="0" fontId="10" fillId="0" borderId="43" xfId="0" applyFont="1" applyFill="1" applyBorder="1" applyProtection="1">
      <protection locked="0"/>
    </xf>
    <xf numFmtId="0" fontId="10" fillId="0" borderId="44" xfId="0" applyFont="1" applyFill="1" applyBorder="1" applyProtection="1">
      <protection locked="0"/>
    </xf>
    <xf numFmtId="0" fontId="4" fillId="0" borderId="0" xfId="0" applyFont="1" applyFill="1" applyAlignment="1" applyProtection="1">
      <protection locked="0"/>
    </xf>
    <xf numFmtId="17" fontId="4" fillId="0" borderId="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0" fontId="10" fillId="0" borderId="64" xfId="0" applyFont="1" applyFill="1" applyBorder="1" applyProtection="1">
      <protection locked="0"/>
    </xf>
    <xf numFmtId="0" fontId="10" fillId="0" borderId="62" xfId="0" applyFont="1" applyFill="1" applyBorder="1" applyProtection="1">
      <protection locked="0"/>
    </xf>
    <xf numFmtId="0" fontId="4" fillId="0" borderId="65" xfId="0" applyFont="1" applyFill="1" applyBorder="1" applyAlignment="1" applyProtection="1">
      <alignment horizontal="center"/>
      <protection locked="0"/>
    </xf>
    <xf numFmtId="0" fontId="10" fillId="0" borderId="65" xfId="0" applyFont="1" applyFill="1" applyBorder="1" applyProtection="1">
      <protection locked="0"/>
    </xf>
    <xf numFmtId="0" fontId="4" fillId="0" borderId="64" xfId="0" applyFont="1" applyFill="1" applyBorder="1" applyAlignment="1" applyProtection="1">
      <alignment horizontal="center"/>
      <protection locked="0"/>
    </xf>
    <xf numFmtId="0" fontId="10" fillId="0" borderId="63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1" fillId="0" borderId="0" xfId="4" applyFont="1" applyFill="1" applyBorder="1" applyAlignment="1" applyProtection="1">
      <alignment horizontal="left"/>
      <protection locked="0"/>
    </xf>
    <xf numFmtId="0" fontId="3" fillId="0" borderId="0" xfId="4" applyFill="1" applyBorder="1" applyProtection="1">
      <protection locked="0"/>
    </xf>
    <xf numFmtId="0" fontId="15" fillId="0" borderId="0" xfId="4" applyFont="1" applyFill="1" applyBorder="1" applyAlignment="1" applyProtection="1">
      <alignment horizontal="left"/>
      <protection locked="0"/>
    </xf>
    <xf numFmtId="0" fontId="13" fillId="0" borderId="66" xfId="0" applyFont="1" applyFill="1" applyBorder="1" applyProtection="1">
      <protection locked="0"/>
    </xf>
    <xf numFmtId="0" fontId="13" fillId="0" borderId="67" xfId="0" applyFont="1" applyFill="1" applyBorder="1" applyProtection="1">
      <protection locked="0"/>
    </xf>
    <xf numFmtId="0" fontId="13" fillId="0" borderId="68" xfId="0" applyFont="1" applyFill="1" applyBorder="1" applyProtection="1"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17" fontId="4" fillId="0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45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14" fontId="4" fillId="0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Continuous"/>
      <protection locked="0"/>
    </xf>
    <xf numFmtId="0" fontId="26" fillId="0" borderId="14" xfId="0" applyFont="1" applyFill="1" applyBorder="1" applyAlignment="1" applyProtection="1">
      <alignment horizontal="center"/>
      <protection locked="0"/>
    </xf>
    <xf numFmtId="0" fontId="27" fillId="0" borderId="14" xfId="0" applyFont="1" applyFill="1" applyBorder="1" applyAlignment="1" applyProtection="1">
      <alignment horizontal="center"/>
      <protection locked="0"/>
    </xf>
    <xf numFmtId="0" fontId="26" fillId="0" borderId="8" xfId="0" applyFont="1" applyFill="1" applyBorder="1" applyProtection="1">
      <protection locked="0"/>
    </xf>
    <xf numFmtId="0" fontId="27" fillId="0" borderId="8" xfId="0" applyFont="1" applyFill="1" applyBorder="1" applyAlignment="1" applyProtection="1">
      <alignment horizontal="center"/>
      <protection locked="0"/>
    </xf>
    <xf numFmtId="0" fontId="26" fillId="0" borderId="37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26" fillId="0" borderId="9" xfId="0" applyFont="1" applyFill="1" applyBorder="1" applyAlignment="1" applyProtection="1">
      <alignment horizontal="centerContinuous"/>
      <protection locked="0"/>
    </xf>
    <xf numFmtId="0" fontId="29" fillId="0" borderId="43" xfId="0" applyFont="1" applyFill="1" applyBorder="1" applyAlignment="1" applyProtection="1">
      <alignment horizontal="centerContinuous"/>
      <protection locked="0"/>
    </xf>
    <xf numFmtId="0" fontId="29" fillId="0" borderId="44" xfId="0" applyFont="1" applyFill="1" applyBorder="1" applyAlignment="1" applyProtection="1">
      <alignment horizontal="centerContinuous"/>
      <protection locked="0"/>
    </xf>
    <xf numFmtId="0" fontId="26" fillId="0" borderId="31" xfId="0" applyFont="1" applyFill="1" applyBorder="1" applyAlignment="1" applyProtection="1">
      <alignment horizontal="centerContinuous"/>
      <protection locked="0"/>
    </xf>
    <xf numFmtId="0" fontId="26" fillId="0" borderId="28" xfId="0" applyFont="1" applyFill="1" applyBorder="1" applyProtection="1">
      <protection locked="0"/>
    </xf>
    <xf numFmtId="0" fontId="26" fillId="0" borderId="29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69" xfId="0" applyFont="1" applyFill="1" applyBorder="1" applyAlignment="1" applyProtection="1">
      <alignment horizontal="left"/>
      <protection locked="0"/>
    </xf>
    <xf numFmtId="0" fontId="26" fillId="0" borderId="70" xfId="0" applyFont="1" applyFill="1" applyBorder="1" applyAlignment="1" applyProtection="1">
      <alignment horizontal="centerContinuous"/>
      <protection locked="0"/>
    </xf>
    <xf numFmtId="0" fontId="26" fillId="0" borderId="26" xfId="0" applyFont="1" applyFill="1" applyBorder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/>
      <protection locked="0"/>
    </xf>
    <xf numFmtId="0" fontId="26" fillId="0" borderId="42" xfId="0" applyFont="1" applyFill="1" applyBorder="1" applyAlignment="1" applyProtection="1">
      <alignment horizontal="center"/>
      <protection locked="0"/>
    </xf>
    <xf numFmtId="0" fontId="26" fillId="0" borderId="71" xfId="0" applyFont="1" applyFill="1" applyBorder="1" applyAlignment="1" applyProtection="1">
      <alignment horizontal="center"/>
      <protection locked="0"/>
    </xf>
    <xf numFmtId="0" fontId="28" fillId="0" borderId="0" xfId="0" applyFont="1"/>
    <xf numFmtId="0" fontId="26" fillId="0" borderId="4" xfId="0" applyFont="1" applyBorder="1" applyAlignment="1" applyProtection="1">
      <alignment horizontal="center"/>
      <protection locked="0"/>
    </xf>
    <xf numFmtId="0" fontId="26" fillId="0" borderId="38" xfId="0" applyFont="1" applyBorder="1" applyAlignment="1" applyProtection="1">
      <alignment horizontal="center"/>
      <protection locked="0"/>
    </xf>
    <xf numFmtId="0" fontId="26" fillId="0" borderId="58" xfId="0" applyFont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40" xfId="0" applyFont="1" applyBorder="1" applyAlignment="1" applyProtection="1">
      <alignment horizontal="center"/>
      <protection locked="0"/>
    </xf>
    <xf numFmtId="0" fontId="26" fillId="0" borderId="42" xfId="0" applyFont="1" applyBorder="1" applyAlignment="1" applyProtection="1">
      <alignment horizontal="center"/>
      <protection locked="0"/>
    </xf>
    <xf numFmtId="0" fontId="26" fillId="0" borderId="38" xfId="4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>
      <alignment horizontal="center" vertical="center"/>
    </xf>
    <xf numFmtId="0" fontId="30" fillId="0" borderId="0" xfId="4" applyFont="1" applyBorder="1" applyProtection="1">
      <protection locked="0"/>
    </xf>
    <xf numFmtId="0" fontId="26" fillId="0" borderId="40" xfId="4" applyFont="1" applyBorder="1" applyAlignment="1" applyProtection="1">
      <alignment vertical="center"/>
      <protection locked="0"/>
    </xf>
    <xf numFmtId="0" fontId="28" fillId="0" borderId="8" xfId="0" applyFont="1" applyFill="1" applyBorder="1" applyAlignment="1">
      <alignment horizontal="center" vertical="center" wrapText="1"/>
    </xf>
    <xf numFmtId="0" fontId="28" fillId="0" borderId="0" xfId="4" applyFont="1" applyBorder="1" applyProtection="1">
      <protection locked="0"/>
    </xf>
    <xf numFmtId="0" fontId="26" fillId="0" borderId="9" xfId="0" applyFont="1" applyBorder="1" applyAlignment="1">
      <alignment horizontal="center"/>
    </xf>
    <xf numFmtId="0" fontId="28" fillId="0" borderId="0" xfId="4" applyFont="1" applyFill="1" applyBorder="1" applyProtection="1">
      <protection locked="0"/>
    </xf>
    <xf numFmtId="0" fontId="26" fillId="0" borderId="14" xfId="4" applyFont="1" applyFill="1" applyBorder="1" applyAlignment="1" applyProtection="1">
      <alignment horizontal="left"/>
      <protection locked="0"/>
    </xf>
    <xf numFmtId="0" fontId="26" fillId="0" borderId="14" xfId="4" applyFont="1" applyFill="1" applyBorder="1" applyAlignment="1" applyProtection="1">
      <alignment horizontal="center"/>
      <protection locked="0"/>
    </xf>
    <xf numFmtId="0" fontId="26" fillId="0" borderId="8" xfId="4" applyFont="1" applyFill="1" applyBorder="1" applyProtection="1">
      <protection locked="0"/>
    </xf>
    <xf numFmtId="0" fontId="26" fillId="0" borderId="8" xfId="4" applyFont="1" applyFill="1" applyBorder="1" applyAlignment="1" applyProtection="1">
      <alignment horizontal="center"/>
      <protection locked="0"/>
    </xf>
    <xf numFmtId="0" fontId="26" fillId="0" borderId="31" xfId="0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44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58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31" fillId="0" borderId="0" xfId="0" applyFont="1" applyProtection="1">
      <protection locked="0"/>
    </xf>
    <xf numFmtId="0" fontId="26" fillId="0" borderId="9" xfId="0" applyFont="1" applyFill="1" applyBorder="1" applyAlignment="1" applyProtection="1">
      <alignment horizontal="center"/>
      <protection locked="0"/>
    </xf>
    <xf numFmtId="0" fontId="28" fillId="0" borderId="9" xfId="0" applyFont="1" applyFill="1" applyBorder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72" xfId="0" applyFont="1" applyFill="1" applyBorder="1" applyProtection="1">
      <protection locked="0"/>
    </xf>
    <xf numFmtId="0" fontId="10" fillId="0" borderId="73" xfId="0" applyFont="1" applyFill="1" applyBorder="1" applyProtection="1">
      <protection locked="0"/>
    </xf>
    <xf numFmtId="0" fontId="4" fillId="0" borderId="59" xfId="0" applyFont="1" applyFill="1" applyBorder="1" applyAlignment="1" applyProtection="1">
      <alignment horizontal="center"/>
      <protection locked="0"/>
    </xf>
    <xf numFmtId="1" fontId="4" fillId="0" borderId="64" xfId="0" applyNumberFormat="1" applyFont="1" applyFill="1" applyBorder="1" applyAlignment="1" applyProtection="1">
      <alignment horizontal="center"/>
      <protection locked="0"/>
    </xf>
    <xf numFmtId="0" fontId="10" fillId="0" borderId="47" xfId="0" applyFont="1" applyFill="1" applyBorder="1" applyProtection="1">
      <protection locked="0"/>
    </xf>
    <xf numFmtId="0" fontId="10" fillId="0" borderId="49" xfId="0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17" fontId="4" fillId="0" borderId="15" xfId="0" applyNumberFormat="1" applyFont="1" applyFill="1" applyBorder="1" applyAlignment="1" applyProtection="1">
      <alignment horizontal="center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7" fontId="4" fillId="0" borderId="15" xfId="0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26" fillId="0" borderId="38" xfId="0" applyFont="1" applyFill="1" applyBorder="1" applyAlignment="1" applyProtection="1">
      <alignment horizontal="center"/>
      <protection locked="0"/>
    </xf>
    <xf numFmtId="14" fontId="4" fillId="0" borderId="34" xfId="0" applyNumberFormat="1" applyFont="1" applyFill="1" applyBorder="1" applyAlignment="1" applyProtection="1">
      <alignment horizontal="center"/>
      <protection locked="0"/>
    </xf>
    <xf numFmtId="14" fontId="4" fillId="0" borderId="74" xfId="0" applyNumberFormat="1" applyFont="1" applyFill="1" applyBorder="1" applyAlignment="1" applyProtection="1">
      <alignment horizontal="center"/>
      <protection locked="0"/>
    </xf>
    <xf numFmtId="14" fontId="4" fillId="0" borderId="35" xfId="0" applyNumberFormat="1" applyFont="1" applyFill="1" applyBorder="1" applyAlignment="1" applyProtection="1">
      <alignment horizontal="center"/>
      <protection locked="0"/>
    </xf>
    <xf numFmtId="14" fontId="4" fillId="0" borderId="36" xfId="0" applyNumberFormat="1" applyFont="1" applyFill="1" applyBorder="1" applyAlignment="1" applyProtection="1">
      <alignment horizontal="center"/>
      <protection locked="0"/>
    </xf>
    <xf numFmtId="0" fontId="0" fillId="0" borderId="74" xfId="0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4" fillId="0" borderId="0" xfId="4" applyFont="1" applyBorder="1" applyAlignment="1" applyProtection="1">
      <alignment horizontal="left"/>
      <protection locked="0"/>
    </xf>
    <xf numFmtId="4" fontId="10" fillId="0" borderId="25" xfId="0" applyNumberFormat="1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5" xfId="0" applyBorder="1" applyProtection="1"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1" fontId="10" fillId="0" borderId="25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Protection="1">
      <protection locked="0"/>
    </xf>
    <xf numFmtId="0" fontId="26" fillId="0" borderId="31" xfId="0" applyFont="1" applyFill="1" applyBorder="1" applyAlignment="1" applyProtection="1">
      <alignment horizontal="center"/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/>
    <xf numFmtId="0" fontId="18" fillId="0" borderId="31" xfId="0" applyFont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10" fillId="0" borderId="11" xfId="0" applyFont="1" applyBorder="1" applyAlignment="1" applyProtection="1">
      <alignment horizontal="right"/>
      <protection locked="0"/>
    </xf>
    <xf numFmtId="0" fontId="10" fillId="0" borderId="12" xfId="0" applyFont="1" applyBorder="1" applyAlignment="1" applyProtection="1">
      <alignment horizontal="right"/>
      <protection locked="0"/>
    </xf>
    <xf numFmtId="0" fontId="10" fillId="0" borderId="70" xfId="0" applyFont="1" applyBorder="1" applyAlignment="1" applyProtection="1">
      <alignment horizontal="right"/>
      <protection locked="0"/>
    </xf>
    <xf numFmtId="0" fontId="10" fillId="0" borderId="75" xfId="0" applyFont="1" applyBorder="1" applyAlignment="1" applyProtection="1">
      <alignment horizontal="right"/>
      <protection locked="0"/>
    </xf>
    <xf numFmtId="0" fontId="2" fillId="0" borderId="46" xfId="0" applyFont="1" applyBorder="1" applyAlignment="1" applyProtection="1">
      <alignment horizontal="left"/>
      <protection locked="0"/>
    </xf>
    <xf numFmtId="0" fontId="2" fillId="0" borderId="74" xfId="0" applyFont="1" applyBorder="1" applyAlignment="1" applyProtection="1">
      <alignment horizontal="left"/>
      <protection locked="0"/>
    </xf>
    <xf numFmtId="0" fontId="10" fillId="0" borderId="76" xfId="0" applyFont="1" applyBorder="1" applyAlignment="1" applyProtection="1">
      <alignment horizontal="right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righ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10" fillId="0" borderId="34" xfId="0" applyFont="1" applyBorder="1" applyAlignment="1" applyProtection="1">
      <alignment horizontal="right"/>
      <protection locked="0"/>
    </xf>
    <xf numFmtId="0" fontId="10" fillId="0" borderId="35" xfId="0" applyFont="1" applyBorder="1" applyAlignment="1" applyProtection="1">
      <alignment horizontal="right"/>
      <protection locked="0"/>
    </xf>
    <xf numFmtId="0" fontId="10" fillId="0" borderId="36" xfId="0" applyFont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8" fillId="0" borderId="77" xfId="0" applyFont="1" applyBorder="1" applyAlignment="1" applyProtection="1">
      <alignment horizontal="center"/>
      <protection locked="0"/>
    </xf>
    <xf numFmtId="0" fontId="18" fillId="0" borderId="78" xfId="0" applyFont="1" applyBorder="1" applyAlignment="1" applyProtection="1">
      <alignment horizontal="center"/>
      <protection locked="0"/>
    </xf>
    <xf numFmtId="0" fontId="26" fillId="0" borderId="43" xfId="0" applyFont="1" applyBorder="1" applyAlignment="1" applyProtection="1">
      <alignment horizontal="center"/>
      <protection locked="0"/>
    </xf>
    <xf numFmtId="0" fontId="26" fillId="0" borderId="44" xfId="0" applyFont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4" fillId="0" borderId="0" xfId="4" applyFont="1" applyBorder="1" applyAlignment="1" applyProtection="1">
      <alignment horizontal="left"/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21" fillId="0" borderId="31" xfId="4" applyFont="1" applyBorder="1" applyAlignment="1" applyProtection="1">
      <alignment horizontal="center" vertical="center" wrapText="1"/>
      <protection locked="0"/>
    </xf>
    <xf numFmtId="0" fontId="21" fillId="0" borderId="43" xfId="4" applyFont="1" applyBorder="1" applyAlignment="1" applyProtection="1">
      <alignment horizontal="center" vertical="center" wrapText="1"/>
      <protection locked="0"/>
    </xf>
    <xf numFmtId="0" fontId="21" fillId="0" borderId="44" xfId="4" applyFont="1" applyBorder="1" applyAlignment="1" applyProtection="1">
      <alignment horizontal="center" vertical="center" wrapText="1"/>
      <protection locked="0"/>
    </xf>
    <xf numFmtId="0" fontId="10" fillId="0" borderId="0" xfId="4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6" fillId="0" borderId="31" xfId="4" applyFont="1" applyFill="1" applyBorder="1" applyAlignment="1" applyProtection="1">
      <alignment horizontal="center"/>
      <protection locked="0"/>
    </xf>
    <xf numFmtId="0" fontId="26" fillId="0" borderId="44" xfId="4" applyFont="1" applyFill="1" applyBorder="1" applyAlignment="1" applyProtection="1">
      <alignment horizontal="center"/>
      <protection locked="0"/>
    </xf>
    <xf numFmtId="0" fontId="4" fillId="0" borderId="38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26" fillId="0" borderId="14" xfId="4" applyFont="1" applyBorder="1" applyAlignment="1" applyProtection="1">
      <alignment horizontal="center" vertical="center" wrapText="1"/>
      <protection locked="0"/>
    </xf>
    <xf numFmtId="0" fontId="26" fillId="0" borderId="8" xfId="4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4" fillId="0" borderId="0" xfId="0" applyFont="1" applyFill="1" applyAlignment="1" applyProtection="1">
      <alignment horizontal="center" wrapText="1"/>
      <protection locked="0"/>
    </xf>
    <xf numFmtId="0" fontId="26" fillId="0" borderId="34" xfId="0" applyFont="1" applyFill="1" applyBorder="1" applyAlignment="1" applyProtection="1">
      <alignment horizontal="center"/>
      <protection locked="0"/>
    </xf>
    <xf numFmtId="0" fontId="26" fillId="0" borderId="70" xfId="0" applyFont="1" applyFill="1" applyBorder="1" applyAlignment="1" applyProtection="1">
      <alignment horizont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26" xfId="0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0" fontId="1" fillId="0" borderId="0" xfId="4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Euro" xfId="1"/>
    <cellStyle name="julio" xfId="2"/>
    <cellStyle name="Millares_Para cuestionario" xfId="3"/>
    <cellStyle name="Normal" xfId="0" builtinId="0"/>
    <cellStyle name="Normal_9- Costos" xfId="4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5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106" name="AutoShape 1"/>
        <xdr:cNvSpPr>
          <a:spLocks noChangeArrowheads="1"/>
        </xdr:cNvSpPr>
      </xdr:nvSpPr>
      <xdr:spPr bwMode="auto">
        <a:xfrm rot="1316310">
          <a:off x="44862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6648" name="AutoShape 1"/>
        <xdr:cNvSpPr>
          <a:spLocks noChangeArrowheads="1"/>
        </xdr:cNvSpPr>
      </xdr:nvSpPr>
      <xdr:spPr bwMode="auto">
        <a:xfrm rot="1316310">
          <a:off x="44862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4</xdr:row>
      <xdr:rowOff>123825</xdr:rowOff>
    </xdr:from>
    <xdr:to>
      <xdr:col>5</xdr:col>
      <xdr:colOff>276225</xdr:colOff>
      <xdr:row>5</xdr:row>
      <xdr:rowOff>371475</xdr:rowOff>
    </xdr:to>
    <xdr:sp macro="" textlink="">
      <xdr:nvSpPr>
        <xdr:cNvPr id="1085" name="AutoShape 4"/>
        <xdr:cNvSpPr>
          <a:spLocks noChangeArrowheads="1"/>
        </xdr:cNvSpPr>
      </xdr:nvSpPr>
      <xdr:spPr bwMode="auto">
        <a:xfrm rot="629847">
          <a:off x="6362700" y="790575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4</xdr:row>
      <xdr:rowOff>123825</xdr:rowOff>
    </xdr:from>
    <xdr:to>
      <xdr:col>5</xdr:col>
      <xdr:colOff>276225</xdr:colOff>
      <xdr:row>5</xdr:row>
      <xdr:rowOff>371475</xdr:rowOff>
    </xdr:to>
    <xdr:sp macro="" textlink="">
      <xdr:nvSpPr>
        <xdr:cNvPr id="27671" name="AutoShape 4"/>
        <xdr:cNvSpPr>
          <a:spLocks noChangeArrowheads="1"/>
        </xdr:cNvSpPr>
      </xdr:nvSpPr>
      <xdr:spPr bwMode="auto">
        <a:xfrm rot="629847">
          <a:off x="6362700" y="790575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SALVAGUARD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dum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0-Modelo%20para%20expedientes/Cuestionarios/dumping-subvenciones/Cuadro%20productores%20SALVAGUAR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E44" sqref="E44"/>
    </sheetView>
  </sheetViews>
  <sheetFormatPr baseColWidth="10" defaultRowHeight="12.75" x14ac:dyDescent="0.2"/>
  <cols>
    <col min="1" max="1" width="12.28515625" style="49" bestFit="1" customWidth="1"/>
    <col min="2" max="4" width="11.42578125" style="49"/>
    <col min="5" max="5" width="12.140625" style="49" customWidth="1"/>
    <col min="6" max="6" width="11.5703125" style="49" customWidth="1"/>
    <col min="7" max="7" width="11.42578125" style="49"/>
    <col min="8" max="8" width="12.140625" style="49" customWidth="1"/>
    <col min="9" max="16384" width="11.42578125" style="49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53" t="s">
        <v>142</v>
      </c>
      <c r="B3" s="154"/>
      <c r="C3" s="154"/>
      <c r="D3" s="154"/>
      <c r="E3" s="155" t="s">
        <v>217</v>
      </c>
    </row>
    <row r="4" spans="1:8" ht="15" customHeight="1" thickBot="1" x14ac:dyDescent="0.25">
      <c r="A4" s="156" t="s">
        <v>143</v>
      </c>
      <c r="B4" s="157"/>
      <c r="C4" s="157"/>
      <c r="D4" s="157"/>
      <c r="E4" s="158"/>
    </row>
    <row r="5" spans="1:8" ht="15" customHeight="1" thickBot="1" x14ac:dyDescent="0.25"/>
    <row r="6" spans="1:8" ht="15" customHeight="1" thickBot="1" x14ac:dyDescent="0.25">
      <c r="A6" s="159" t="s">
        <v>144</v>
      </c>
      <c r="B6" s="160"/>
      <c r="C6" s="160"/>
      <c r="D6" s="160"/>
      <c r="E6" s="161"/>
    </row>
    <row r="7" spans="1:8" ht="15" customHeight="1" thickBot="1" x14ac:dyDescent="0.25"/>
    <row r="8" spans="1:8" ht="15" customHeight="1" thickBot="1" x14ac:dyDescent="0.25">
      <c r="A8" s="159" t="s">
        <v>145</v>
      </c>
      <c r="B8" s="160"/>
      <c r="C8" s="160"/>
      <c r="D8" s="160"/>
      <c r="E8" s="160"/>
      <c r="F8" s="160"/>
      <c r="G8" s="160"/>
      <c r="H8" s="161"/>
    </row>
    <row r="9" spans="1:8" ht="15" customHeight="1" thickBot="1" x14ac:dyDescent="0.25"/>
    <row r="10" spans="1:8" ht="41.25" customHeight="1" thickBot="1" x14ac:dyDescent="0.25">
      <c r="A10" s="510" t="s">
        <v>152</v>
      </c>
      <c r="B10" s="511"/>
      <c r="C10" s="511"/>
      <c r="D10" s="511"/>
      <c r="E10" s="511"/>
      <c r="F10" s="511"/>
      <c r="G10" s="511"/>
      <c r="H10" s="512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62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6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&amp;R2017 - Año de las energías renovables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F85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38.28515625" style="54" customWidth="1"/>
    <col min="2" max="2" width="3" style="49" customWidth="1"/>
    <col min="3" max="3" width="37.85546875" style="54" customWidth="1"/>
    <col min="4" max="4" width="3.42578125" style="54" customWidth="1"/>
    <col min="5" max="5" width="37.85546875" style="54" customWidth="1"/>
    <col min="6" max="6" width="2.140625" style="54" customWidth="1"/>
    <col min="7" max="16384" width="11.42578125" style="49"/>
  </cols>
  <sheetData>
    <row r="1" spans="1:6" x14ac:dyDescent="0.2">
      <c r="A1" s="527" t="s">
        <v>199</v>
      </c>
      <c r="B1" s="527"/>
      <c r="C1" s="527"/>
      <c r="D1" s="527"/>
      <c r="E1" s="527"/>
      <c r="F1" s="49"/>
    </row>
    <row r="2" spans="1:6" x14ac:dyDescent="0.2">
      <c r="A2" s="527" t="s">
        <v>196</v>
      </c>
      <c r="B2" s="527"/>
      <c r="C2" s="527"/>
      <c r="D2" s="527"/>
      <c r="E2" s="527"/>
      <c r="F2" s="49"/>
    </row>
    <row r="3" spans="1:6" x14ac:dyDescent="0.2">
      <c r="A3" s="526" t="str">
        <f>'2.2 prod.nac. TAV'!A3:C3</f>
        <v>Termos ampolla de vidrio</v>
      </c>
      <c r="B3" s="526"/>
      <c r="C3" s="526"/>
      <c r="D3" s="526"/>
      <c r="E3" s="526"/>
      <c r="F3" s="49"/>
    </row>
    <row r="4" spans="1:6" x14ac:dyDescent="0.2">
      <c r="A4" s="527" t="s">
        <v>112</v>
      </c>
      <c r="B4" s="527"/>
      <c r="C4" s="527"/>
      <c r="D4" s="527"/>
      <c r="E4" s="527"/>
      <c r="F4" s="49"/>
    </row>
    <row r="5" spans="1:6" ht="14.25" customHeight="1" thickBot="1" x14ac:dyDescent="0.25">
      <c r="A5" s="50"/>
      <c r="C5" s="51"/>
      <c r="D5" s="51"/>
      <c r="E5" s="51"/>
    </row>
    <row r="6" spans="1:6" ht="39" thickBot="1" x14ac:dyDescent="0.25">
      <c r="A6" s="350" t="s">
        <v>113</v>
      </c>
      <c r="B6" s="422"/>
      <c r="C6" s="420" t="s">
        <v>154</v>
      </c>
      <c r="D6" s="423"/>
      <c r="E6" s="420" t="s">
        <v>155</v>
      </c>
    </row>
    <row r="7" spans="1:6" x14ac:dyDescent="0.2">
      <c r="A7" s="109">
        <f>'3.1 vol. TAI'!C7</f>
        <v>42005</v>
      </c>
      <c r="C7" s="29"/>
      <c r="D7" s="30"/>
      <c r="E7" s="29"/>
    </row>
    <row r="8" spans="1:6" x14ac:dyDescent="0.2">
      <c r="A8" s="110">
        <f>'3.1 vol. TAI'!C8</f>
        <v>42036</v>
      </c>
      <c r="C8" s="33"/>
      <c r="D8" s="30"/>
      <c r="E8" s="33"/>
    </row>
    <row r="9" spans="1:6" x14ac:dyDescent="0.2">
      <c r="A9" s="110">
        <f>'3.1 vol. TAI'!C9</f>
        <v>42064</v>
      </c>
      <c r="C9" s="33"/>
      <c r="D9" s="30"/>
      <c r="E9" s="33"/>
    </row>
    <row r="10" spans="1:6" x14ac:dyDescent="0.2">
      <c r="A10" s="110">
        <f>'3.1 vol. TAI'!C10</f>
        <v>42095</v>
      </c>
      <c r="C10" s="33"/>
      <c r="D10" s="30"/>
      <c r="E10" s="33"/>
    </row>
    <row r="11" spans="1:6" x14ac:dyDescent="0.2">
      <c r="A11" s="110">
        <f>'3.1 vol. TAI'!C11</f>
        <v>42125</v>
      </c>
      <c r="C11" s="33"/>
      <c r="D11" s="30"/>
      <c r="E11" s="33"/>
    </row>
    <row r="12" spans="1:6" x14ac:dyDescent="0.2">
      <c r="A12" s="110">
        <f>'3.1 vol. TAI'!C12</f>
        <v>42156</v>
      </c>
      <c r="C12" s="33"/>
      <c r="D12" s="30"/>
      <c r="E12" s="33"/>
    </row>
    <row r="13" spans="1:6" x14ac:dyDescent="0.2">
      <c r="A13" s="110">
        <f>'3.1 vol. TAI'!C13</f>
        <v>42186</v>
      </c>
      <c r="C13" s="33"/>
      <c r="D13" s="30"/>
      <c r="E13" s="33"/>
    </row>
    <row r="14" spans="1:6" x14ac:dyDescent="0.2">
      <c r="A14" s="110">
        <f>'3.1 vol. TAI'!C14</f>
        <v>42217</v>
      </c>
      <c r="C14" s="33"/>
      <c r="D14" s="30"/>
      <c r="E14" s="33"/>
    </row>
    <row r="15" spans="1:6" x14ac:dyDescent="0.2">
      <c r="A15" s="110">
        <f>'3.1 vol. TAI'!C15</f>
        <v>42248</v>
      </c>
      <c r="C15" s="33"/>
      <c r="D15" s="30"/>
      <c r="E15" s="33"/>
    </row>
    <row r="16" spans="1:6" x14ac:dyDescent="0.2">
      <c r="A16" s="110">
        <f>'3.1 vol. TAI'!C16</f>
        <v>42278</v>
      </c>
      <c r="C16" s="33"/>
      <c r="D16" s="30"/>
      <c r="E16" s="33"/>
    </row>
    <row r="17" spans="1:5" x14ac:dyDescent="0.2">
      <c r="A17" s="110">
        <f>'3.1 vol. TAI'!C17</f>
        <v>42309</v>
      </c>
      <c r="C17" s="33"/>
      <c r="D17" s="30"/>
      <c r="E17" s="33"/>
    </row>
    <row r="18" spans="1:5" ht="13.5" thickBot="1" x14ac:dyDescent="0.25">
      <c r="A18" s="111">
        <f>'3.1 vol. TAI'!C18</f>
        <v>42339</v>
      </c>
      <c r="C18" s="36"/>
      <c r="D18" s="30"/>
      <c r="E18" s="36"/>
    </row>
    <row r="19" spans="1:5" x14ac:dyDescent="0.2">
      <c r="A19" s="109">
        <f>'3.1 vol. TAI'!C19</f>
        <v>42370</v>
      </c>
      <c r="C19" s="39"/>
      <c r="D19" s="30"/>
      <c r="E19" s="39"/>
    </row>
    <row r="20" spans="1:5" x14ac:dyDescent="0.2">
      <c r="A20" s="110">
        <f>'3.1 vol. TAI'!C20</f>
        <v>42401</v>
      </c>
      <c r="C20" s="33"/>
      <c r="D20" s="30"/>
      <c r="E20" s="33"/>
    </row>
    <row r="21" spans="1:5" x14ac:dyDescent="0.2">
      <c r="A21" s="110">
        <f>'3.1 vol. TAI'!C21</f>
        <v>42430</v>
      </c>
      <c r="C21" s="33"/>
      <c r="D21" s="30"/>
      <c r="E21" s="33"/>
    </row>
    <row r="22" spans="1:5" x14ac:dyDescent="0.2">
      <c r="A22" s="110">
        <f>'3.1 vol. TAI'!C22</f>
        <v>42461</v>
      </c>
      <c r="C22" s="33"/>
      <c r="D22" s="30"/>
      <c r="E22" s="33"/>
    </row>
    <row r="23" spans="1:5" x14ac:dyDescent="0.2">
      <c r="A23" s="110">
        <f>'3.1 vol. TAI'!C23</f>
        <v>42491</v>
      </c>
      <c r="C23" s="33"/>
      <c r="D23" s="30"/>
      <c r="E23" s="33"/>
    </row>
    <row r="24" spans="1:5" x14ac:dyDescent="0.2">
      <c r="A24" s="110">
        <f>'3.1 vol. TAI'!C24</f>
        <v>42522</v>
      </c>
      <c r="C24" s="33"/>
      <c r="D24" s="30"/>
      <c r="E24" s="33"/>
    </row>
    <row r="25" spans="1:5" x14ac:dyDescent="0.2">
      <c r="A25" s="110">
        <f>'3.1 vol. TAI'!C25</f>
        <v>42552</v>
      </c>
      <c r="C25" s="33"/>
      <c r="D25" s="30"/>
      <c r="E25" s="33"/>
    </row>
    <row r="26" spans="1:5" x14ac:dyDescent="0.2">
      <c r="A26" s="110">
        <f>'3.1 vol. TAI'!C26</f>
        <v>42583</v>
      </c>
      <c r="C26" s="33"/>
      <c r="D26" s="30"/>
      <c r="E26" s="33"/>
    </row>
    <row r="27" spans="1:5" x14ac:dyDescent="0.2">
      <c r="A27" s="110">
        <f>'3.1 vol. TAI'!C27</f>
        <v>42614</v>
      </c>
      <c r="C27" s="298"/>
      <c r="D27" s="309"/>
      <c r="E27" s="298"/>
    </row>
    <row r="28" spans="1:5" x14ac:dyDescent="0.2">
      <c r="A28" s="110">
        <f>'3.1 vol. TAI'!C28</f>
        <v>42644</v>
      </c>
      <c r="C28" s="33"/>
      <c r="D28" s="30"/>
      <c r="E28" s="33"/>
    </row>
    <row r="29" spans="1:5" x14ac:dyDescent="0.2">
      <c r="A29" s="110">
        <f>'3.1 vol. TAI'!C29</f>
        <v>42675</v>
      </c>
      <c r="C29" s="33"/>
      <c r="D29" s="30"/>
      <c r="E29" s="33"/>
    </row>
    <row r="30" spans="1:5" ht="13.5" thickBot="1" x14ac:dyDescent="0.25">
      <c r="A30" s="111">
        <f>'3.1 vol. TAI'!C30</f>
        <v>42705</v>
      </c>
      <c r="C30" s="42"/>
      <c r="D30" s="30"/>
      <c r="E30" s="42"/>
    </row>
    <row r="31" spans="1:5" x14ac:dyDescent="0.2">
      <c r="A31" s="109">
        <f>'3.1 vol. TAI'!C31</f>
        <v>42736</v>
      </c>
      <c r="C31" s="29"/>
      <c r="D31" s="30"/>
      <c r="E31" s="29"/>
    </row>
    <row r="32" spans="1:5" x14ac:dyDescent="0.2">
      <c r="A32" s="110">
        <f>'3.1 vol. TAI'!C32</f>
        <v>42767</v>
      </c>
      <c r="C32" s="33"/>
      <c r="D32" s="30"/>
      <c r="E32" s="33"/>
    </row>
    <row r="33" spans="1:5" x14ac:dyDescent="0.2">
      <c r="A33" s="110">
        <f>'3.1 vol. TAI'!C33</f>
        <v>42795</v>
      </c>
      <c r="C33" s="33"/>
      <c r="D33" s="30"/>
      <c r="E33" s="33"/>
    </row>
    <row r="34" spans="1:5" x14ac:dyDescent="0.2">
      <c r="A34" s="110">
        <f>'3.1 vol. TAI'!C34</f>
        <v>42826</v>
      </c>
      <c r="C34" s="33"/>
      <c r="D34" s="30"/>
      <c r="E34" s="33"/>
    </row>
    <row r="35" spans="1:5" x14ac:dyDescent="0.2">
      <c r="A35" s="110">
        <f>'3.1 vol. TAI'!C35</f>
        <v>42856</v>
      </c>
      <c r="C35" s="33"/>
      <c r="D35" s="30"/>
      <c r="E35" s="33"/>
    </row>
    <row r="36" spans="1:5" x14ac:dyDescent="0.2">
      <c r="A36" s="110">
        <f>'3.1 vol. TAI'!C36</f>
        <v>42887</v>
      </c>
      <c r="C36" s="33"/>
      <c r="D36" s="30"/>
      <c r="E36" s="33"/>
    </row>
    <row r="37" spans="1:5" x14ac:dyDescent="0.2">
      <c r="A37" s="110">
        <f>'3.1 vol. TAI'!C37</f>
        <v>42917</v>
      </c>
      <c r="C37" s="33"/>
      <c r="D37" s="30"/>
      <c r="E37" s="33"/>
    </row>
    <row r="38" spans="1:5" x14ac:dyDescent="0.2">
      <c r="A38" s="110">
        <f>'3.1 vol. TAI'!C38</f>
        <v>42948</v>
      </c>
      <c r="C38" s="33"/>
      <c r="D38" s="30"/>
      <c r="E38" s="33"/>
    </row>
    <row r="39" spans="1:5" x14ac:dyDescent="0.2">
      <c r="A39" s="110">
        <f>'3.1 vol. TAI'!C39</f>
        <v>42979</v>
      </c>
      <c r="C39" s="33"/>
      <c r="D39" s="30"/>
      <c r="E39" s="33"/>
    </row>
    <row r="40" spans="1:5" x14ac:dyDescent="0.2">
      <c r="A40" s="110">
        <f>'3.1 vol. TAI'!C40</f>
        <v>43009</v>
      </c>
      <c r="C40" s="33"/>
      <c r="D40" s="30"/>
      <c r="E40" s="33"/>
    </row>
    <row r="41" spans="1:5" x14ac:dyDescent="0.2">
      <c r="A41" s="110">
        <f>'3.1 vol. TAI'!C41</f>
        <v>43040</v>
      </c>
      <c r="C41" s="33"/>
      <c r="D41" s="30"/>
      <c r="E41" s="33"/>
    </row>
    <row r="42" spans="1:5" ht="13.5" thickBot="1" x14ac:dyDescent="0.25">
      <c r="A42" s="111">
        <f>'3.1 vol. TAI'!C42</f>
        <v>43070</v>
      </c>
      <c r="C42" s="42"/>
      <c r="D42" s="30"/>
      <c r="E42" s="42"/>
    </row>
    <row r="43" spans="1:5" x14ac:dyDescent="0.2">
      <c r="A43" s="109">
        <f>'3.1 vol. TAI'!C43</f>
        <v>43101</v>
      </c>
      <c r="C43" s="29"/>
      <c r="D43" s="30"/>
      <c r="E43" s="29"/>
    </row>
    <row r="44" spans="1:5" x14ac:dyDescent="0.2">
      <c r="A44" s="110">
        <f>'3.1 vol. TAI'!C44</f>
        <v>43132</v>
      </c>
      <c r="C44" s="33"/>
      <c r="D44" s="30"/>
      <c r="E44" s="33" t="s">
        <v>238</v>
      </c>
    </row>
    <row r="45" spans="1:5" x14ac:dyDescent="0.2">
      <c r="A45" s="110">
        <f>'3.1 vol. TAI'!C45</f>
        <v>43160</v>
      </c>
      <c r="C45" s="33"/>
      <c r="D45" s="30"/>
      <c r="E45" s="33"/>
    </row>
    <row r="46" spans="1:5" x14ac:dyDescent="0.2">
      <c r="A46" s="110">
        <f>'3.1 vol. TAI'!C46</f>
        <v>43191</v>
      </c>
      <c r="C46" s="33"/>
      <c r="D46" s="30"/>
      <c r="E46" s="33"/>
    </row>
    <row r="47" spans="1:5" x14ac:dyDescent="0.2">
      <c r="A47" s="110" t="e">
        <f>'3.1 vol. TAI'!#REF!</f>
        <v>#REF!</v>
      </c>
      <c r="C47" s="33"/>
      <c r="D47" s="30"/>
      <c r="E47" s="33"/>
    </row>
    <row r="48" spans="1:5" x14ac:dyDescent="0.2">
      <c r="A48" s="110" t="e">
        <f>'3.1 vol. TAI'!#REF!</f>
        <v>#REF!</v>
      </c>
      <c r="C48" s="33"/>
      <c r="D48" s="30"/>
      <c r="E48" s="33"/>
    </row>
    <row r="49" spans="1:6" x14ac:dyDescent="0.2">
      <c r="A49" s="110" t="e">
        <f>'3.1 vol. TAI'!#REF!</f>
        <v>#REF!</v>
      </c>
      <c r="C49" s="33"/>
      <c r="D49" s="30"/>
      <c r="E49" s="33"/>
    </row>
    <row r="50" spans="1:6" ht="13.5" thickBot="1" x14ac:dyDescent="0.25">
      <c r="A50" s="111" t="e">
        <f>'3.1 vol. TAI'!#REF!</f>
        <v>#REF!</v>
      </c>
      <c r="C50" s="36"/>
      <c r="D50" s="30"/>
      <c r="E50" s="36"/>
    </row>
    <row r="51" spans="1:6" hidden="1" x14ac:dyDescent="0.2">
      <c r="A51" s="347">
        <f>'3.1 vol. TAI'!C47</f>
        <v>43344</v>
      </c>
      <c r="C51" s="39"/>
      <c r="D51" s="30"/>
      <c r="E51" s="39"/>
    </row>
    <row r="52" spans="1:6" hidden="1" x14ac:dyDescent="0.2">
      <c r="A52" s="110">
        <f>'3.1 vol. TAI'!C48</f>
        <v>43374</v>
      </c>
      <c r="C52" s="33"/>
      <c r="D52" s="30"/>
      <c r="E52" s="33"/>
    </row>
    <row r="53" spans="1:6" hidden="1" x14ac:dyDescent="0.2">
      <c r="A53" s="110">
        <f>'3.1 vol. TAI'!C49</f>
        <v>43405</v>
      </c>
      <c r="C53" s="33"/>
      <c r="D53" s="30"/>
      <c r="E53" s="33"/>
    </row>
    <row r="54" spans="1:6" ht="13.5" hidden="1" thickBot="1" x14ac:dyDescent="0.25">
      <c r="A54" s="111">
        <f>'3.1 vol. TAI'!C50</f>
        <v>43435</v>
      </c>
      <c r="C54" s="36"/>
      <c r="D54" s="30"/>
      <c r="E54" s="36"/>
    </row>
    <row r="55" spans="1:6" ht="30" customHeight="1" thickBot="1" x14ac:dyDescent="0.25">
      <c r="A55" s="43"/>
      <c r="C55" s="30"/>
      <c r="D55" s="30"/>
      <c r="E55" s="30"/>
      <c r="F55" s="55"/>
    </row>
    <row r="56" spans="1:6" ht="39" thickBot="1" x14ac:dyDescent="0.25">
      <c r="A56" s="469" t="s">
        <v>5</v>
      </c>
      <c r="B56" s="422"/>
      <c r="C56" s="463" t="str">
        <f>+C6</f>
        <v>Ventas de Producción Propia
En pesos</v>
      </c>
      <c r="D56" s="470"/>
      <c r="E56" s="463" t="str">
        <f>+E6</f>
        <v>Ventas de Producción Encargada o Contratada a Terceros
En pesos</v>
      </c>
    </row>
    <row r="57" spans="1:6" x14ac:dyDescent="0.2">
      <c r="A57" s="62">
        <v>2012</v>
      </c>
      <c r="C57" s="57"/>
      <c r="D57" s="310"/>
      <c r="E57" s="57"/>
    </row>
    <row r="58" spans="1:6" x14ac:dyDescent="0.2">
      <c r="A58" s="58">
        <v>2013</v>
      </c>
      <c r="C58" s="59"/>
      <c r="D58" s="310"/>
      <c r="E58" s="59"/>
    </row>
    <row r="59" spans="1:6" ht="13.5" thickBot="1" x14ac:dyDescent="0.25">
      <c r="A59" s="352">
        <v>2014</v>
      </c>
      <c r="C59" s="61"/>
      <c r="D59" s="310"/>
      <c r="E59" s="61"/>
    </row>
    <row r="60" spans="1:6" x14ac:dyDescent="0.2">
      <c r="A60" s="56">
        <f>'3.1 vol. TAI'!C58</f>
        <v>2015</v>
      </c>
      <c r="C60" s="57"/>
      <c r="D60" s="310"/>
      <c r="E60" s="57"/>
    </row>
    <row r="61" spans="1:6" x14ac:dyDescent="0.2">
      <c r="A61" s="58">
        <f>'3.1 vol. TAI'!C59</f>
        <v>2016</v>
      </c>
      <c r="C61" s="59"/>
      <c r="D61" s="310"/>
      <c r="E61" s="59"/>
    </row>
    <row r="62" spans="1:6" ht="13.5" thickBot="1" x14ac:dyDescent="0.25">
      <c r="A62" s="60">
        <f>'3.1 vol. TAI'!C60</f>
        <v>2017</v>
      </c>
      <c r="C62" s="61"/>
      <c r="D62" s="310"/>
      <c r="E62" s="61"/>
    </row>
    <row r="63" spans="1:6" x14ac:dyDescent="0.2">
      <c r="A63" s="62" t="str">
        <f>'3.1 vol. TAI'!C61</f>
        <v>ene-abr 2017</v>
      </c>
      <c r="C63" s="63"/>
      <c r="D63" s="310"/>
      <c r="E63" s="63"/>
    </row>
    <row r="64" spans="1:6" ht="13.5" thickBot="1" x14ac:dyDescent="0.25">
      <c r="A64" s="352" t="str">
        <f>'3.1 vol. TAI'!C62</f>
        <v>ene-abr 2018</v>
      </c>
      <c r="C64" s="64"/>
      <c r="D64" s="311"/>
      <c r="E64" s="64"/>
    </row>
    <row r="65" spans="1:6" ht="13.5" thickBot="1" x14ac:dyDescent="0.25"/>
    <row r="66" spans="1:6" ht="13.5" thickBot="1" x14ac:dyDescent="0.25">
      <c r="A66" s="55" t="s">
        <v>168</v>
      </c>
      <c r="E66" s="171" t="s">
        <v>169</v>
      </c>
    </row>
    <row r="67" spans="1:6" hidden="1" x14ac:dyDescent="0.2">
      <c r="A67" s="92" t="s">
        <v>150</v>
      </c>
    </row>
    <row r="68" spans="1:6" hidden="1" x14ac:dyDescent="0.2"/>
    <row r="69" spans="1:6" ht="38.25" hidden="1" customHeight="1" thickBot="1" x14ac:dyDescent="0.25">
      <c r="F69" s="98"/>
    </row>
    <row r="70" spans="1:6" ht="39" hidden="1" thickBot="1" x14ac:dyDescent="0.25">
      <c r="A70" s="97" t="s">
        <v>5</v>
      </c>
      <c r="B70" s="106"/>
      <c r="C70" s="103" t="str">
        <f>+C56</f>
        <v>Ventas de Producción Propia
En pesos</v>
      </c>
      <c r="D70" s="312"/>
      <c r="E70" s="103" t="str">
        <f>+E56</f>
        <v>Ventas de Producción Encargada o Contratada a Terceros
En pesos</v>
      </c>
      <c r="F70" s="106"/>
    </row>
    <row r="71" spans="1:6" hidden="1" x14ac:dyDescent="0.2">
      <c r="A71" s="105">
        <v>2002</v>
      </c>
      <c r="B71" s="106"/>
      <c r="C71" s="123">
        <f>+C60-SUM(C7:C18)</f>
        <v>0</v>
      </c>
      <c r="D71" s="313"/>
      <c r="E71" s="123">
        <f>+E60-SUM(E7:E18)</f>
        <v>0</v>
      </c>
      <c r="F71" s="106"/>
    </row>
    <row r="72" spans="1:6" hidden="1" x14ac:dyDescent="0.2">
      <c r="A72" s="107">
        <v>2003</v>
      </c>
      <c r="B72" s="106"/>
      <c r="C72" s="127">
        <f>+C61-SUM(C19:C30)</f>
        <v>0</v>
      </c>
      <c r="D72" s="313"/>
      <c r="E72" s="127">
        <f>+E61-SUM(E19:E30)</f>
        <v>0</v>
      </c>
      <c r="F72" s="106"/>
    </row>
    <row r="73" spans="1:6" ht="13.5" hidden="1" thickBot="1" x14ac:dyDescent="0.25">
      <c r="A73" s="108">
        <v>2004</v>
      </c>
      <c r="B73" s="106"/>
      <c r="C73" s="131">
        <f>+C62-SUM(C31:C42)</f>
        <v>0</v>
      </c>
      <c r="D73" s="313"/>
      <c r="E73" s="131">
        <f>+E62-SUM(E31:E42)</f>
        <v>0</v>
      </c>
      <c r="F73" s="106"/>
    </row>
    <row r="74" spans="1:6" hidden="1" x14ac:dyDescent="0.2">
      <c r="A74" s="105" t="s">
        <v>197</v>
      </c>
      <c r="B74" s="106"/>
      <c r="C74" s="136">
        <f>+C63-(SUM(C31:INDEX(C31:C42,'[5]parámetros e instrucciones'!$E$3)))</f>
        <v>0</v>
      </c>
      <c r="D74" s="313"/>
      <c r="E74" s="136">
        <f>+E63-(SUM(E31:INDEX(E31:E42,'[3]parámetros e instrucciones'!$E$3)))</f>
        <v>0</v>
      </c>
      <c r="F74" s="106"/>
    </row>
    <row r="75" spans="1:6" ht="13.5" hidden="1" thickBot="1" x14ac:dyDescent="0.25">
      <c r="A75" s="108" t="s">
        <v>193</v>
      </c>
      <c r="B75" s="106"/>
      <c r="C75" s="141">
        <f>+C64-(SUM(C43:INDEX(C43:C54,'[5]parámetros e instrucciones'!$E$3)))</f>
        <v>0</v>
      </c>
      <c r="D75" s="314"/>
      <c r="E75" s="141">
        <f>+E64-(SUM(E43:INDEX(E43:E54,'[3]parámetros e instrucciones'!$E$3)))</f>
        <v>0</v>
      </c>
    </row>
    <row r="76" spans="1:6" hidden="1" x14ac:dyDescent="0.2"/>
    <row r="77" spans="1:6" hidden="1" x14ac:dyDescent="0.2"/>
    <row r="78" spans="1:6" hidden="1" x14ac:dyDescent="0.2"/>
    <row r="79" spans="1:6" hidden="1" x14ac:dyDescent="0.2"/>
    <row r="80" spans="1:6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sheetProtection formatCells="0" formatColumns="0" formatRows="0"/>
  <protectedRanges>
    <protectedRange sqref="C7:D54 C57:D64" name="Rango2_1_1"/>
    <protectedRange sqref="C57:D64" name="Rango1_1_1"/>
    <protectedRange sqref="E7:E54 E57:E64" name="Rango2_1_1_1"/>
    <protectedRange sqref="E57:E64" name="Rango1_1_1_1"/>
  </protectedRanges>
  <mergeCells count="4">
    <mergeCell ref="A1:E1"/>
    <mergeCell ref="A2:E2"/>
    <mergeCell ref="A3:E3"/>
    <mergeCell ref="A4:E4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83" orientation="portrait" horizontalDpi="300" verticalDpi="300" r:id="rId1"/>
  <headerFooter alignWithMargins="0">
    <oddHeader>&amp;R2018 - Año del Centenario de la Reforma Universitaria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71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19.85546875" style="54" customWidth="1"/>
    <col min="2" max="2" width="1.85546875" style="49" customWidth="1"/>
    <col min="3" max="3" width="23" style="54" customWidth="1"/>
    <col min="4" max="16384" width="11.42578125" style="49"/>
  </cols>
  <sheetData>
    <row r="1" spans="1:6" x14ac:dyDescent="0.2">
      <c r="A1" s="527" t="s">
        <v>253</v>
      </c>
      <c r="B1" s="527"/>
      <c r="C1" s="527"/>
    </row>
    <row r="2" spans="1:6" x14ac:dyDescent="0.2">
      <c r="A2" s="527" t="s">
        <v>119</v>
      </c>
      <c r="B2" s="527"/>
      <c r="C2" s="527"/>
      <c r="F2" s="98" t="s">
        <v>127</v>
      </c>
    </row>
    <row r="3" spans="1:6" x14ac:dyDescent="0.2">
      <c r="A3" s="526" t="str">
        <f>+'1. 1modelos TAI'!A3</f>
        <v>Termos ampolla de acero</v>
      </c>
      <c r="B3" s="526"/>
      <c r="C3" s="526"/>
    </row>
    <row r="4" spans="1:6" x14ac:dyDescent="0.2">
      <c r="A4" s="526" t="s">
        <v>112</v>
      </c>
      <c r="B4" s="526"/>
      <c r="C4" s="526"/>
    </row>
    <row r="5" spans="1:6" x14ac:dyDescent="0.2">
      <c r="A5" s="50"/>
      <c r="B5" s="50"/>
      <c r="C5" s="50"/>
    </row>
    <row r="6" spans="1:6" ht="13.5" thickBot="1" x14ac:dyDescent="0.25">
      <c r="A6" s="50"/>
      <c r="C6" s="51"/>
    </row>
    <row r="7" spans="1:6" ht="13.5" thickBot="1" x14ac:dyDescent="0.25">
      <c r="A7" s="420" t="s">
        <v>113</v>
      </c>
      <c r="B7" s="422"/>
      <c r="C7" s="420" t="s">
        <v>120</v>
      </c>
      <c r="F7" s="98" t="s">
        <v>125</v>
      </c>
    </row>
    <row r="8" spans="1:6" ht="13.5" thickBot="1" x14ac:dyDescent="0.25">
      <c r="A8" s="109">
        <f>+'4.1 RES PUB TAI'!A7</f>
        <v>42005</v>
      </c>
      <c r="C8" s="29"/>
      <c r="F8" s="180"/>
    </row>
    <row r="9" spans="1:6" x14ac:dyDescent="0.2">
      <c r="A9" s="110">
        <f>+'4.1 RES PUB TAI'!A8</f>
        <v>42036</v>
      </c>
      <c r="C9" s="33"/>
      <c r="F9" s="98"/>
    </row>
    <row r="10" spans="1:6" ht="13.5" thickBot="1" x14ac:dyDescent="0.25">
      <c r="A10" s="110">
        <f>+'4.1 RES PUB TAI'!A9</f>
        <v>42064</v>
      </c>
      <c r="C10" s="33"/>
      <c r="F10" s="98" t="s">
        <v>126</v>
      </c>
    </row>
    <row r="11" spans="1:6" ht="13.5" thickBot="1" x14ac:dyDescent="0.25">
      <c r="A11" s="110">
        <f>+'4.1 RES PUB TAI'!A10</f>
        <v>42095</v>
      </c>
      <c r="C11" s="33"/>
      <c r="F11" s="181"/>
    </row>
    <row r="12" spans="1:6" x14ac:dyDescent="0.2">
      <c r="A12" s="110">
        <f>+'4.1 RES PUB TAI'!A11</f>
        <v>42125</v>
      </c>
      <c r="C12" s="33"/>
    </row>
    <row r="13" spans="1:6" x14ac:dyDescent="0.2">
      <c r="A13" s="110">
        <f>+'4.1 RES PUB TAI'!A12</f>
        <v>42156</v>
      </c>
      <c r="C13" s="33"/>
    </row>
    <row r="14" spans="1:6" x14ac:dyDescent="0.2">
      <c r="A14" s="110">
        <f>+'4.1 RES PUB TAI'!A13</f>
        <v>42186</v>
      </c>
      <c r="C14" s="33"/>
    </row>
    <row r="15" spans="1:6" x14ac:dyDescent="0.2">
      <c r="A15" s="110">
        <f>+'4.1 RES PUB TAI'!A14</f>
        <v>42217</v>
      </c>
      <c r="C15" s="33"/>
    </row>
    <row r="16" spans="1:6" x14ac:dyDescent="0.2">
      <c r="A16" s="110">
        <f>+'4.1 RES PUB TAI'!A15</f>
        <v>42248</v>
      </c>
      <c r="C16" s="33"/>
    </row>
    <row r="17" spans="1:3" x14ac:dyDescent="0.2">
      <c r="A17" s="110">
        <f>+'4.1 RES PUB TAI'!A16</f>
        <v>42278</v>
      </c>
      <c r="C17" s="33"/>
    </row>
    <row r="18" spans="1:3" x14ac:dyDescent="0.2">
      <c r="A18" s="110">
        <f>+'4.1 RES PUB TAI'!A17</f>
        <v>42309</v>
      </c>
      <c r="C18" s="33"/>
    </row>
    <row r="19" spans="1:3" ht="13.5" thickBot="1" x14ac:dyDescent="0.25">
      <c r="A19" s="111">
        <f>+'4.1 RES PUB TAI'!A18</f>
        <v>42339</v>
      </c>
      <c r="C19" s="36"/>
    </row>
    <row r="20" spans="1:3" x14ac:dyDescent="0.2">
      <c r="A20" s="109">
        <f>+'4.1 RES PUB TAI'!A19</f>
        <v>42370</v>
      </c>
      <c r="C20" s="39"/>
    </row>
    <row r="21" spans="1:3" x14ac:dyDescent="0.2">
      <c r="A21" s="110">
        <f>+'4.1 RES PUB TAI'!A20</f>
        <v>42401</v>
      </c>
      <c r="C21" s="33"/>
    </row>
    <row r="22" spans="1:3" x14ac:dyDescent="0.2">
      <c r="A22" s="110">
        <f>+'4.1 RES PUB TAI'!A21</f>
        <v>42430</v>
      </c>
      <c r="C22" s="33"/>
    </row>
    <row r="23" spans="1:3" x14ac:dyDescent="0.2">
      <c r="A23" s="110">
        <f>+'4.1 RES PUB TAI'!A22</f>
        <v>42461</v>
      </c>
      <c r="C23" s="33"/>
    </row>
    <row r="24" spans="1:3" x14ac:dyDescent="0.2">
      <c r="A24" s="110">
        <f>+'4.1 RES PUB TAI'!A23</f>
        <v>42491</v>
      </c>
      <c r="C24" s="33"/>
    </row>
    <row r="25" spans="1:3" x14ac:dyDescent="0.2">
      <c r="A25" s="110">
        <f>+'4.1 RES PUB TAI'!A24</f>
        <v>42522</v>
      </c>
      <c r="C25" s="33"/>
    </row>
    <row r="26" spans="1:3" x14ac:dyDescent="0.2">
      <c r="A26" s="110">
        <f>+'4.1 RES PUB TAI'!A25</f>
        <v>42552</v>
      </c>
      <c r="C26" s="33"/>
    </row>
    <row r="27" spans="1:3" x14ac:dyDescent="0.2">
      <c r="A27" s="110">
        <f>+'4.1 RES PUB TAI'!A26</f>
        <v>42583</v>
      </c>
      <c r="C27" s="33"/>
    </row>
    <row r="28" spans="1:3" x14ac:dyDescent="0.2">
      <c r="A28" s="110">
        <f>+'4.1 RES PUB TAI'!A27</f>
        <v>42614</v>
      </c>
      <c r="C28" s="33"/>
    </row>
    <row r="29" spans="1:3" x14ac:dyDescent="0.2">
      <c r="A29" s="110">
        <f>+'4.1 RES PUB TAI'!A28</f>
        <v>42644</v>
      </c>
      <c r="C29" s="33"/>
    </row>
    <row r="30" spans="1:3" x14ac:dyDescent="0.2">
      <c r="A30" s="110">
        <f>+'4.1 RES PUB TAI'!A29</f>
        <v>42675</v>
      </c>
      <c r="C30" s="33"/>
    </row>
    <row r="31" spans="1:3" ht="13.5" thickBot="1" x14ac:dyDescent="0.25">
      <c r="A31" s="111">
        <f>+'4.1 RES PUB TAI'!A30</f>
        <v>42705</v>
      </c>
      <c r="C31" s="42"/>
    </row>
    <row r="32" spans="1:3" x14ac:dyDescent="0.2">
      <c r="A32" s="109">
        <f>+'4.1 RES PUB TAI'!A31</f>
        <v>42736</v>
      </c>
      <c r="C32" s="29"/>
    </row>
    <row r="33" spans="1:5" x14ac:dyDescent="0.2">
      <c r="A33" s="110">
        <f>+'4.1 RES PUB TAI'!A32</f>
        <v>42767</v>
      </c>
      <c r="C33" s="33"/>
    </row>
    <row r="34" spans="1:5" x14ac:dyDescent="0.2">
      <c r="A34" s="110">
        <f>+'4.1 RES PUB TAI'!A33</f>
        <v>42795</v>
      </c>
      <c r="C34" s="33"/>
    </row>
    <row r="35" spans="1:5" x14ac:dyDescent="0.2">
      <c r="A35" s="110">
        <f>+'4.1 RES PUB TAI'!A34</f>
        <v>42826</v>
      </c>
      <c r="C35" s="33"/>
    </row>
    <row r="36" spans="1:5" x14ac:dyDescent="0.2">
      <c r="A36" s="110">
        <f>+'4.1 RES PUB TAI'!A35</f>
        <v>42856</v>
      </c>
      <c r="C36" s="33"/>
    </row>
    <row r="37" spans="1:5" x14ac:dyDescent="0.2">
      <c r="A37" s="110">
        <f>+'4.1 RES PUB TAI'!A36</f>
        <v>42887</v>
      </c>
      <c r="C37" s="33"/>
    </row>
    <row r="38" spans="1:5" x14ac:dyDescent="0.2">
      <c r="A38" s="110">
        <f>+'4.1 RES PUB TAI'!A37</f>
        <v>42917</v>
      </c>
      <c r="C38" s="33"/>
    </row>
    <row r="39" spans="1:5" x14ac:dyDescent="0.2">
      <c r="A39" s="110">
        <f>+'4.1 RES PUB TAI'!A38</f>
        <v>42948</v>
      </c>
      <c r="C39" s="33"/>
    </row>
    <row r="40" spans="1:5" x14ac:dyDescent="0.2">
      <c r="A40" s="110">
        <f>+'4.1 RES PUB TAI'!A39</f>
        <v>42979</v>
      </c>
      <c r="C40" s="33"/>
    </row>
    <row r="41" spans="1:5" x14ac:dyDescent="0.2">
      <c r="A41" s="110">
        <f>+'4.1 RES PUB TAI'!A40</f>
        <v>43009</v>
      </c>
      <c r="C41" s="33"/>
    </row>
    <row r="42" spans="1:5" x14ac:dyDescent="0.2">
      <c r="A42" s="110">
        <f>+'4.1 RES PUB TAI'!A41</f>
        <v>43040</v>
      </c>
      <c r="C42" s="33"/>
    </row>
    <row r="43" spans="1:5" ht="13.5" thickBot="1" x14ac:dyDescent="0.25">
      <c r="A43" s="115">
        <f>+'4.1 RES PUB TAI'!A42</f>
        <v>43070</v>
      </c>
      <c r="C43" s="42"/>
    </row>
    <row r="44" spans="1:5" x14ac:dyDescent="0.2">
      <c r="A44" s="109">
        <f>+'4.1 RES PUB TAI'!A43</f>
        <v>43101</v>
      </c>
      <c r="C44" s="29"/>
      <c r="E44" s="49" t="s">
        <v>238</v>
      </c>
    </row>
    <row r="45" spans="1:5" x14ac:dyDescent="0.2">
      <c r="A45" s="110">
        <f>+'4.1 RES PUB TAI'!A44</f>
        <v>43132</v>
      </c>
      <c r="C45" s="33"/>
    </row>
    <row r="46" spans="1:5" x14ac:dyDescent="0.2">
      <c r="A46" s="110">
        <f>+'4.1 RES PUB TAI'!A45</f>
        <v>43160</v>
      </c>
      <c r="C46" s="33"/>
    </row>
    <row r="47" spans="1:5" ht="13.5" thickBot="1" x14ac:dyDescent="0.25">
      <c r="A47" s="111">
        <f>+'4.1 RES PUB TAI'!A46</f>
        <v>43191</v>
      </c>
      <c r="C47" s="36"/>
    </row>
    <row r="48" spans="1:5" hidden="1" x14ac:dyDescent="0.2">
      <c r="A48" s="347">
        <f>+'4.1 RES PUB TAI'!A47</f>
        <v>43344</v>
      </c>
      <c r="C48" s="39"/>
    </row>
    <row r="49" spans="1:3" hidden="1" x14ac:dyDescent="0.2">
      <c r="A49" s="110">
        <f>+'4.1 RES PUB TAI'!A48</f>
        <v>43374</v>
      </c>
      <c r="C49" s="33"/>
    </row>
    <row r="50" spans="1:3" hidden="1" x14ac:dyDescent="0.2">
      <c r="A50" s="110">
        <f>+'4.1 RES PUB TAI'!A49</f>
        <v>43405</v>
      </c>
      <c r="C50" s="33"/>
    </row>
    <row r="51" spans="1:3" ht="13.5" hidden="1" thickBot="1" x14ac:dyDescent="0.25">
      <c r="A51" s="111">
        <f>+'4.1 RES PUB TAI'!A50</f>
        <v>43435</v>
      </c>
      <c r="C51" s="36"/>
    </row>
    <row r="52" spans="1:3" ht="13.5" thickBot="1" x14ac:dyDescent="0.25">
      <c r="A52" s="43"/>
      <c r="C52" s="30"/>
    </row>
    <row r="53" spans="1:3" ht="13.5" thickBot="1" x14ac:dyDescent="0.25">
      <c r="A53" s="469" t="s">
        <v>5</v>
      </c>
      <c r="B53" s="422"/>
      <c r="C53" s="420" t="s">
        <v>120</v>
      </c>
    </row>
    <row r="54" spans="1:3" x14ac:dyDescent="0.2">
      <c r="A54" s="62">
        <v>2011</v>
      </c>
      <c r="C54" s="57"/>
    </row>
    <row r="55" spans="1:3" x14ac:dyDescent="0.2">
      <c r="A55" s="58">
        <v>2012</v>
      </c>
      <c r="C55" s="59"/>
    </row>
    <row r="56" spans="1:3" x14ac:dyDescent="0.2">
      <c r="A56" s="60">
        <v>2013</v>
      </c>
      <c r="B56" s="49">
        <v>2014</v>
      </c>
      <c r="C56" s="82"/>
    </row>
    <row r="57" spans="1:3" ht="13.5" thickBot="1" x14ac:dyDescent="0.25">
      <c r="A57" s="352">
        <v>2014</v>
      </c>
      <c r="C57" s="61"/>
    </row>
    <row r="58" spans="1:3" x14ac:dyDescent="0.2">
      <c r="A58" s="56">
        <f>+'3.1 vol. TAI'!C58</f>
        <v>2015</v>
      </c>
      <c r="C58" s="57"/>
    </row>
    <row r="59" spans="1:3" x14ac:dyDescent="0.2">
      <c r="A59" s="58">
        <f>+'3.1 vol. TAI'!C59</f>
        <v>2016</v>
      </c>
      <c r="C59" s="59"/>
    </row>
    <row r="60" spans="1:3" ht="13.5" thickBot="1" x14ac:dyDescent="0.25">
      <c r="A60" s="60">
        <f>+'3.1 vol. TAI'!C60</f>
        <v>2017</v>
      </c>
      <c r="C60" s="61"/>
    </row>
    <row r="61" spans="1:3" x14ac:dyDescent="0.2">
      <c r="A61" s="371" t="str">
        <f>+'3.1 vol. TAI'!C61</f>
        <v>ene-abr 2017</v>
      </c>
      <c r="C61" s="63"/>
    </row>
    <row r="62" spans="1:3" ht="13.5" thickBot="1" x14ac:dyDescent="0.25">
      <c r="A62" s="372" t="str">
        <f>+'3.1 vol. TAI'!C62</f>
        <v>ene-abr 2018</v>
      </c>
      <c r="C62" s="64"/>
    </row>
    <row r="64" spans="1:3" x14ac:dyDescent="0.2">
      <c r="A64" s="92" t="s">
        <v>146</v>
      </c>
    </row>
    <row r="65" spans="1:3" ht="13.5" thickBot="1" x14ac:dyDescent="0.25"/>
    <row r="66" spans="1:3" ht="26.25" thickBot="1" x14ac:dyDescent="0.25">
      <c r="A66" s="97" t="s">
        <v>5</v>
      </c>
      <c r="B66" s="106"/>
      <c r="C66" s="103" t="s">
        <v>118</v>
      </c>
    </row>
    <row r="67" spans="1:3" x14ac:dyDescent="0.2">
      <c r="A67" s="105">
        <f>+A58</f>
        <v>2015</v>
      </c>
      <c r="B67" s="106"/>
      <c r="C67" s="123">
        <f>+C58-SUM(C8:C19)</f>
        <v>0</v>
      </c>
    </row>
    <row r="68" spans="1:3" x14ac:dyDescent="0.2">
      <c r="A68" s="107">
        <f>+A59</f>
        <v>2016</v>
      </c>
      <c r="B68" s="106"/>
      <c r="C68" s="127">
        <f>+C59-SUM(C20:C31)</f>
        <v>0</v>
      </c>
    </row>
    <row r="69" spans="1:3" ht="13.5" thickBot="1" x14ac:dyDescent="0.25">
      <c r="A69" s="108">
        <f>+A60</f>
        <v>2017</v>
      </c>
      <c r="B69" s="106"/>
      <c r="C69" s="131">
        <f>+C60-SUM(C32:C43)</f>
        <v>0</v>
      </c>
    </row>
    <row r="70" spans="1:3" x14ac:dyDescent="0.2">
      <c r="A70" s="105" t="str">
        <f>+A61</f>
        <v>ene-abr 2017</v>
      </c>
      <c r="B70" s="106"/>
      <c r="C70" s="136">
        <f>+C61-(SUM(C32:INDEX(C32:C43,'parámetros e instrucciones'!$E$3)))</f>
        <v>0</v>
      </c>
    </row>
    <row r="71" spans="1:3" ht="13.5" thickBot="1" x14ac:dyDescent="0.25">
      <c r="A71" s="108" t="str">
        <f>+A62</f>
        <v>ene-abr 2018</v>
      </c>
      <c r="B71" s="106"/>
      <c r="C71" s="141">
        <f>+C62-(SUM(C44:INDEX(C44:C51,'parámetros e instrucciones'!$E$3)))</f>
        <v>0</v>
      </c>
    </row>
  </sheetData>
  <sheetProtection formatCells="0" formatColumns="0" formatRows="0"/>
  <protectedRanges>
    <protectedRange sqref="C54:C62 C8:C47" name="Rango2_1"/>
    <protectedRange sqref="C54:C62" name="Rango1_1"/>
  </protectedRanges>
  <mergeCells count="4">
    <mergeCell ref="A1:C1"/>
    <mergeCell ref="A2:C2"/>
    <mergeCell ref="A3:C3"/>
    <mergeCell ref="A4:C4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4" orientation="portrait" horizontalDpi="300" verticalDpi="300" r:id="rId1"/>
  <headerFooter alignWithMargins="0">
    <oddHeader>&amp;R2018 - Año del Centenario de la Reforma Universitaria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F70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19.85546875" style="54" customWidth="1"/>
    <col min="2" max="2" width="1.85546875" style="49" customWidth="1"/>
    <col min="3" max="3" width="23" style="54" customWidth="1"/>
    <col min="4" max="16384" width="11.42578125" style="49"/>
  </cols>
  <sheetData>
    <row r="1" spans="1:6" x14ac:dyDescent="0.2">
      <c r="A1" s="527" t="s">
        <v>198</v>
      </c>
      <c r="B1" s="527"/>
      <c r="C1" s="527"/>
    </row>
    <row r="2" spans="1:6" x14ac:dyDescent="0.2">
      <c r="A2" s="527" t="s">
        <v>119</v>
      </c>
      <c r="B2" s="527"/>
      <c r="C2" s="527"/>
      <c r="F2" s="98" t="s">
        <v>127</v>
      </c>
    </row>
    <row r="3" spans="1:6" x14ac:dyDescent="0.2">
      <c r="A3" s="526" t="str">
        <f>'1.2 modelos TAV '!A3</f>
        <v>Termos ampolla de vidrio</v>
      </c>
      <c r="B3" s="526"/>
      <c r="C3" s="526"/>
    </row>
    <row r="4" spans="1:6" x14ac:dyDescent="0.2">
      <c r="A4" s="526" t="s">
        <v>112</v>
      </c>
      <c r="B4" s="526"/>
      <c r="C4" s="526"/>
    </row>
    <row r="5" spans="1:6" x14ac:dyDescent="0.2">
      <c r="A5" s="50"/>
      <c r="B5" s="50"/>
      <c r="C5" s="50"/>
    </row>
    <row r="6" spans="1:6" ht="13.5" thickBot="1" x14ac:dyDescent="0.25">
      <c r="A6" s="50"/>
      <c r="C6" s="51"/>
    </row>
    <row r="7" spans="1:6" ht="13.5" thickBot="1" x14ac:dyDescent="0.25">
      <c r="A7" s="420" t="s">
        <v>113</v>
      </c>
      <c r="B7" s="422"/>
      <c r="C7" s="420" t="s">
        <v>120</v>
      </c>
      <c r="F7" s="98" t="s">
        <v>125</v>
      </c>
    </row>
    <row r="8" spans="1:6" ht="13.5" thickBot="1" x14ac:dyDescent="0.25">
      <c r="A8" s="109">
        <f>+'4.1 RES PUB TAI'!A7</f>
        <v>42005</v>
      </c>
      <c r="C8" s="29"/>
      <c r="F8" s="180"/>
    </row>
    <row r="9" spans="1:6" x14ac:dyDescent="0.2">
      <c r="A9" s="110">
        <f>+'4.1 RES PUB TAI'!A8</f>
        <v>42036</v>
      </c>
      <c r="C9" s="33"/>
      <c r="F9" s="98"/>
    </row>
    <row r="10" spans="1:6" ht="13.5" thickBot="1" x14ac:dyDescent="0.25">
      <c r="A10" s="110">
        <f>+'4.1 RES PUB TAI'!A9</f>
        <v>42064</v>
      </c>
      <c r="C10" s="33"/>
      <c r="F10" s="98" t="s">
        <v>126</v>
      </c>
    </row>
    <row r="11" spans="1:6" ht="13.5" thickBot="1" x14ac:dyDescent="0.25">
      <c r="A11" s="110">
        <f>+'4.1 RES PUB TAI'!A10</f>
        <v>42095</v>
      </c>
      <c r="C11" s="33"/>
      <c r="F11" s="181"/>
    </row>
    <row r="12" spans="1:6" x14ac:dyDescent="0.2">
      <c r="A12" s="110">
        <f>+'4.1 RES PUB TAI'!A11</f>
        <v>42125</v>
      </c>
      <c r="C12" s="33"/>
    </row>
    <row r="13" spans="1:6" x14ac:dyDescent="0.2">
      <c r="A13" s="110">
        <f>+'4.1 RES PUB TAI'!A12</f>
        <v>42156</v>
      </c>
      <c r="C13" s="33"/>
    </row>
    <row r="14" spans="1:6" x14ac:dyDescent="0.2">
      <c r="A14" s="110">
        <f>+'4.1 RES PUB TAI'!A13</f>
        <v>42186</v>
      </c>
      <c r="C14" s="33"/>
    </row>
    <row r="15" spans="1:6" x14ac:dyDescent="0.2">
      <c r="A15" s="110">
        <f>+'4.1 RES PUB TAI'!A14</f>
        <v>42217</v>
      </c>
      <c r="C15" s="33"/>
    </row>
    <row r="16" spans="1:6" x14ac:dyDescent="0.2">
      <c r="A16" s="110">
        <f>+'4.1 RES PUB TAI'!A15</f>
        <v>42248</v>
      </c>
      <c r="C16" s="33"/>
    </row>
    <row r="17" spans="1:3" x14ac:dyDescent="0.2">
      <c r="A17" s="110">
        <f>+'4.1 RES PUB TAI'!A16</f>
        <v>42278</v>
      </c>
      <c r="C17" s="33"/>
    </row>
    <row r="18" spans="1:3" x14ac:dyDescent="0.2">
      <c r="A18" s="110">
        <f>+'4.1 RES PUB TAI'!A17</f>
        <v>42309</v>
      </c>
      <c r="C18" s="33"/>
    </row>
    <row r="19" spans="1:3" ht="13.5" thickBot="1" x14ac:dyDescent="0.25">
      <c r="A19" s="111">
        <f>+'4.1 RES PUB TAI'!A18</f>
        <v>42339</v>
      </c>
      <c r="C19" s="36"/>
    </row>
    <row r="20" spans="1:3" x14ac:dyDescent="0.2">
      <c r="A20" s="109">
        <f>+'4.1 RES PUB TAI'!A19</f>
        <v>42370</v>
      </c>
      <c r="C20" s="39"/>
    </row>
    <row r="21" spans="1:3" x14ac:dyDescent="0.2">
      <c r="A21" s="110">
        <f>+'4.1 RES PUB TAI'!A20</f>
        <v>42401</v>
      </c>
      <c r="C21" s="33"/>
    </row>
    <row r="22" spans="1:3" x14ac:dyDescent="0.2">
      <c r="A22" s="110">
        <f>+'4.1 RES PUB TAI'!A21</f>
        <v>42430</v>
      </c>
      <c r="C22" s="33"/>
    </row>
    <row r="23" spans="1:3" x14ac:dyDescent="0.2">
      <c r="A23" s="110">
        <f>+'4.1 RES PUB TAI'!A22</f>
        <v>42461</v>
      </c>
      <c r="C23" s="33"/>
    </row>
    <row r="24" spans="1:3" x14ac:dyDescent="0.2">
      <c r="A24" s="110">
        <f>+'4.1 RES PUB TAI'!A23</f>
        <v>42491</v>
      </c>
      <c r="C24" s="33"/>
    </row>
    <row r="25" spans="1:3" x14ac:dyDescent="0.2">
      <c r="A25" s="110">
        <f>+'4.1 RES PUB TAI'!A24</f>
        <v>42522</v>
      </c>
      <c r="C25" s="33"/>
    </row>
    <row r="26" spans="1:3" x14ac:dyDescent="0.2">
      <c r="A26" s="110">
        <f>+'4.1 RES PUB TAI'!A25</f>
        <v>42552</v>
      </c>
      <c r="C26" s="33"/>
    </row>
    <row r="27" spans="1:3" x14ac:dyDescent="0.2">
      <c r="A27" s="110">
        <f>+'4.1 RES PUB TAI'!A26</f>
        <v>42583</v>
      </c>
      <c r="C27" s="33"/>
    </row>
    <row r="28" spans="1:3" x14ac:dyDescent="0.2">
      <c r="A28" s="110">
        <f>+'4.1 RES PUB TAI'!A27</f>
        <v>42614</v>
      </c>
      <c r="C28" s="33"/>
    </row>
    <row r="29" spans="1:3" x14ac:dyDescent="0.2">
      <c r="A29" s="110">
        <f>+'4.1 RES PUB TAI'!A28</f>
        <v>42644</v>
      </c>
      <c r="C29" s="33"/>
    </row>
    <row r="30" spans="1:3" x14ac:dyDescent="0.2">
      <c r="A30" s="110">
        <f>+'4.1 RES PUB TAI'!A29</f>
        <v>42675</v>
      </c>
      <c r="C30" s="33"/>
    </row>
    <row r="31" spans="1:3" ht="13.5" thickBot="1" x14ac:dyDescent="0.25">
      <c r="A31" s="111">
        <f>+'4.1 RES PUB TAI'!A30</f>
        <v>42705</v>
      </c>
      <c r="C31" s="42"/>
    </row>
    <row r="32" spans="1:3" x14ac:dyDescent="0.2">
      <c r="A32" s="109">
        <f>+'4.1 RES PUB TAI'!A31</f>
        <v>42736</v>
      </c>
      <c r="C32" s="29"/>
    </row>
    <row r="33" spans="1:5" x14ac:dyDescent="0.2">
      <c r="A33" s="110">
        <f>+'4.1 RES PUB TAI'!A32</f>
        <v>42767</v>
      </c>
      <c r="C33" s="33"/>
    </row>
    <row r="34" spans="1:5" x14ac:dyDescent="0.2">
      <c r="A34" s="110">
        <f>+'4.1 RES PUB TAI'!A33</f>
        <v>42795</v>
      </c>
      <c r="C34" s="33"/>
    </row>
    <row r="35" spans="1:5" x14ac:dyDescent="0.2">
      <c r="A35" s="110">
        <f>+'4.1 RES PUB TAI'!A34</f>
        <v>42826</v>
      </c>
      <c r="C35" s="33"/>
    </row>
    <row r="36" spans="1:5" x14ac:dyDescent="0.2">
      <c r="A36" s="110">
        <f>+'4.1 RES PUB TAI'!A35</f>
        <v>42856</v>
      </c>
      <c r="C36" s="33"/>
    </row>
    <row r="37" spans="1:5" x14ac:dyDescent="0.2">
      <c r="A37" s="110">
        <f>+'4.1 RES PUB TAI'!A36</f>
        <v>42887</v>
      </c>
      <c r="C37" s="33"/>
    </row>
    <row r="38" spans="1:5" x14ac:dyDescent="0.2">
      <c r="A38" s="110">
        <f>+'4.1 RES PUB TAI'!A37</f>
        <v>42917</v>
      </c>
      <c r="C38" s="33"/>
    </row>
    <row r="39" spans="1:5" x14ac:dyDescent="0.2">
      <c r="A39" s="110">
        <f>+'4.1 RES PUB TAI'!A38</f>
        <v>42948</v>
      </c>
      <c r="C39" s="33"/>
    </row>
    <row r="40" spans="1:5" x14ac:dyDescent="0.2">
      <c r="A40" s="110">
        <f>+'4.1 RES PUB TAI'!A39</f>
        <v>42979</v>
      </c>
      <c r="C40" s="33"/>
    </row>
    <row r="41" spans="1:5" x14ac:dyDescent="0.2">
      <c r="A41" s="110">
        <f>+'4.1 RES PUB TAI'!A40</f>
        <v>43009</v>
      </c>
      <c r="C41" s="33"/>
    </row>
    <row r="42" spans="1:5" x14ac:dyDescent="0.2">
      <c r="A42" s="110">
        <f>+'4.1 RES PUB TAI'!A41</f>
        <v>43040</v>
      </c>
      <c r="C42" s="33"/>
    </row>
    <row r="43" spans="1:5" ht="13.5" thickBot="1" x14ac:dyDescent="0.25">
      <c r="A43" s="115">
        <f>+'4.1 RES PUB TAI'!A42</f>
        <v>43070</v>
      </c>
      <c r="C43" s="42"/>
    </row>
    <row r="44" spans="1:5" x14ac:dyDescent="0.2">
      <c r="A44" s="109">
        <f>+'4.1 RES PUB TAI'!A43</f>
        <v>43101</v>
      </c>
      <c r="C44" s="29"/>
      <c r="E44" s="49" t="s">
        <v>238</v>
      </c>
    </row>
    <row r="45" spans="1:5" x14ac:dyDescent="0.2">
      <c r="A45" s="110">
        <f>+'4.1 RES PUB TAI'!A44</f>
        <v>43132</v>
      </c>
      <c r="C45" s="33"/>
    </row>
    <row r="46" spans="1:5" x14ac:dyDescent="0.2">
      <c r="A46" s="110">
        <f>+'4.1 RES PUB TAI'!A45</f>
        <v>43160</v>
      </c>
      <c r="C46" s="33"/>
    </row>
    <row r="47" spans="1:5" ht="13.5" thickBot="1" x14ac:dyDescent="0.25">
      <c r="A47" s="111">
        <f>+'4.1 RES PUB TAI'!A46</f>
        <v>43191</v>
      </c>
      <c r="C47" s="36"/>
    </row>
    <row r="48" spans="1:5" hidden="1" x14ac:dyDescent="0.2">
      <c r="A48" s="347">
        <f>+'4.1 RES PUB TAI'!A47</f>
        <v>43344</v>
      </c>
      <c r="C48" s="39"/>
    </row>
    <row r="49" spans="1:3" hidden="1" x14ac:dyDescent="0.2">
      <c r="A49" s="110">
        <f>+'4.1 RES PUB TAI'!A48</f>
        <v>43374</v>
      </c>
      <c r="C49" s="33"/>
    </row>
    <row r="50" spans="1:3" hidden="1" x14ac:dyDescent="0.2">
      <c r="A50" s="110">
        <f>+'4.1 RES PUB TAI'!A49</f>
        <v>43405</v>
      </c>
      <c r="C50" s="33"/>
    </row>
    <row r="51" spans="1:3" ht="13.5" hidden="1" thickBot="1" x14ac:dyDescent="0.25">
      <c r="A51" s="111">
        <f>+'4.1 RES PUB TAI'!A50</f>
        <v>43435</v>
      </c>
      <c r="C51" s="36"/>
    </row>
    <row r="52" spans="1:3" ht="13.5" thickBot="1" x14ac:dyDescent="0.25">
      <c r="A52" s="43"/>
      <c r="C52" s="30"/>
    </row>
    <row r="53" spans="1:3" ht="13.5" thickBot="1" x14ac:dyDescent="0.25">
      <c r="A53" s="469" t="s">
        <v>5</v>
      </c>
      <c r="B53" s="422"/>
      <c r="C53" s="420" t="s">
        <v>120</v>
      </c>
    </row>
    <row r="54" spans="1:3" x14ac:dyDescent="0.2">
      <c r="A54" s="58">
        <v>2012</v>
      </c>
      <c r="C54" s="59"/>
    </row>
    <row r="55" spans="1:3" x14ac:dyDescent="0.2">
      <c r="A55" s="60">
        <v>2013</v>
      </c>
      <c r="B55" s="49">
        <v>2014</v>
      </c>
      <c r="C55" s="82"/>
    </row>
    <row r="56" spans="1:3" ht="13.5" thickBot="1" x14ac:dyDescent="0.25">
      <c r="A56" s="352">
        <v>2014</v>
      </c>
      <c r="C56" s="61"/>
    </row>
    <row r="57" spans="1:3" x14ac:dyDescent="0.2">
      <c r="A57" s="56">
        <f>+'3.1 vol. TAI'!C58</f>
        <v>2015</v>
      </c>
      <c r="C57" s="57"/>
    </row>
    <row r="58" spans="1:3" x14ac:dyDescent="0.2">
      <c r="A58" s="58">
        <f>+'3.1 vol. TAI'!C59</f>
        <v>2016</v>
      </c>
      <c r="C58" s="59"/>
    </row>
    <row r="59" spans="1:3" ht="13.5" thickBot="1" x14ac:dyDescent="0.25">
      <c r="A59" s="60">
        <f>+'3.1 vol. TAI'!C60</f>
        <v>2017</v>
      </c>
      <c r="C59" s="61"/>
    </row>
    <row r="60" spans="1:3" x14ac:dyDescent="0.2">
      <c r="A60" s="371" t="str">
        <f>+'3.1 vol. TAI'!C61</f>
        <v>ene-abr 2017</v>
      </c>
      <c r="C60" s="63"/>
    </row>
    <row r="61" spans="1:3" ht="13.5" thickBot="1" x14ac:dyDescent="0.25">
      <c r="A61" s="372" t="str">
        <f>+'3.1 vol. TAI'!C62</f>
        <v>ene-abr 2018</v>
      </c>
      <c r="C61" s="64"/>
    </row>
    <row r="63" spans="1:3" x14ac:dyDescent="0.2">
      <c r="A63" s="92" t="s">
        <v>146</v>
      </c>
    </row>
    <row r="64" spans="1:3" ht="13.5" thickBot="1" x14ac:dyDescent="0.25"/>
    <row r="65" spans="1:3" ht="26.25" thickBot="1" x14ac:dyDescent="0.25">
      <c r="A65" s="97" t="s">
        <v>5</v>
      </c>
      <c r="B65" s="106"/>
      <c r="C65" s="103" t="s">
        <v>118</v>
      </c>
    </row>
    <row r="66" spans="1:3" x14ac:dyDescent="0.2">
      <c r="A66" s="105">
        <f>+A57</f>
        <v>2015</v>
      </c>
      <c r="B66" s="106"/>
      <c r="C66" s="123">
        <f>+C57-SUM(C8:C19)</f>
        <v>0</v>
      </c>
    </row>
    <row r="67" spans="1:3" x14ac:dyDescent="0.2">
      <c r="A67" s="107">
        <f>+A58</f>
        <v>2016</v>
      </c>
      <c r="B67" s="106"/>
      <c r="C67" s="127">
        <f>+C58-SUM(C20:C31)</f>
        <v>0</v>
      </c>
    </row>
    <row r="68" spans="1:3" ht="13.5" thickBot="1" x14ac:dyDescent="0.25">
      <c r="A68" s="108">
        <f>+A59</f>
        <v>2017</v>
      </c>
      <c r="B68" s="106"/>
      <c r="C68" s="131">
        <f>+C59-SUM(C32:C43)</f>
        <v>0</v>
      </c>
    </row>
    <row r="69" spans="1:3" x14ac:dyDescent="0.2">
      <c r="A69" s="105" t="str">
        <f>+A60</f>
        <v>ene-abr 2017</v>
      </c>
      <c r="B69" s="106"/>
      <c r="C69" s="136">
        <f>+C60-(SUM(C32:INDEX(C32:C43,'parámetros e instrucciones'!$E$3)))</f>
        <v>0</v>
      </c>
    </row>
    <row r="70" spans="1:3" ht="13.5" thickBot="1" x14ac:dyDescent="0.25">
      <c r="A70" s="108" t="str">
        <f>+A61</f>
        <v>ene-abr 2018</v>
      </c>
      <c r="B70" s="106"/>
      <c r="C70" s="141">
        <f>+C61-(SUM(C44:INDEX(C44:C51,'parámetros e instrucciones'!$E$3)))</f>
        <v>0</v>
      </c>
    </row>
  </sheetData>
  <sheetProtection formatCells="0" formatColumns="0" formatRows="0"/>
  <protectedRanges>
    <protectedRange sqref="C54:C61 C8:C47" name="Rango2_1"/>
    <protectedRange sqref="C54:C61" name="Rango1_1"/>
  </protectedRanges>
  <mergeCells count="4">
    <mergeCell ref="A1:C1"/>
    <mergeCell ref="A2:C2"/>
    <mergeCell ref="A3:C3"/>
    <mergeCell ref="A4:C4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6" orientation="portrait" horizontalDpi="300" verticalDpi="300" r:id="rId1"/>
  <headerFooter alignWithMargins="0">
    <oddHeader>&amp;R2018 - Año del Centenario de la Reforma Universitaria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72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38.28515625" style="54" customWidth="1"/>
    <col min="2" max="2" width="3" style="49" customWidth="1"/>
    <col min="3" max="3" width="38.28515625" style="65" customWidth="1"/>
    <col min="4" max="7" width="11.42578125" style="49"/>
    <col min="8" max="8" width="18.5703125" style="49" customWidth="1"/>
    <col min="9" max="16384" width="11.42578125" style="49"/>
  </cols>
  <sheetData>
    <row r="1" spans="1:8" x14ac:dyDescent="0.2">
      <c r="A1" s="527" t="s">
        <v>270</v>
      </c>
      <c r="B1" s="527"/>
      <c r="C1" s="527"/>
    </row>
    <row r="2" spans="1:8" x14ac:dyDescent="0.2">
      <c r="A2" s="527" t="s">
        <v>195</v>
      </c>
      <c r="B2" s="527"/>
      <c r="C2" s="527"/>
    </row>
    <row r="3" spans="1:8" ht="13.5" thickBot="1" x14ac:dyDescent="0.25">
      <c r="A3" s="526" t="str">
        <f>+'1. 1modelos TAI'!A3</f>
        <v>Termos ampolla de acero</v>
      </c>
      <c r="B3" s="526"/>
      <c r="C3" s="526"/>
      <c r="E3" s="112"/>
      <c r="F3" s="112"/>
      <c r="H3" s="92" t="s">
        <v>122</v>
      </c>
    </row>
    <row r="4" spans="1:8" ht="13.5" thickBot="1" x14ac:dyDescent="0.25">
      <c r="A4" s="527" t="s">
        <v>112</v>
      </c>
      <c r="B4" s="527"/>
      <c r="C4" s="527"/>
      <c r="E4" s="528" t="s">
        <v>131</v>
      </c>
      <c r="F4" s="529"/>
      <c r="H4" s="92" t="s">
        <v>153</v>
      </c>
    </row>
    <row r="5" spans="1:8" ht="13.5" thickBot="1" x14ac:dyDescent="0.25">
      <c r="A5" s="50"/>
      <c r="C5" s="53"/>
    </row>
    <row r="6" spans="1:8" s="422" customFormat="1" ht="60" customHeight="1" thickBot="1" x14ac:dyDescent="0.25">
      <c r="A6" s="420" t="s">
        <v>113</v>
      </c>
      <c r="C6" s="420" t="s">
        <v>140</v>
      </c>
      <c r="F6" s="444"/>
      <c r="H6" s="420" t="s">
        <v>140</v>
      </c>
    </row>
    <row r="7" spans="1:8" x14ac:dyDescent="0.2">
      <c r="A7" s="109">
        <f>+'3.1 vol. TAI'!C7</f>
        <v>42005</v>
      </c>
      <c r="C7" s="301" t="str">
        <f>+H7</f>
        <v/>
      </c>
      <c r="E7" s="98" t="s">
        <v>128</v>
      </c>
      <c r="H7" s="296" t="str">
        <f>IF('4.1 conf TAI'!C8&gt;0,('4.1 conf TAI'!C8/'4.1 conf TAI'!$F$11)*100,"")</f>
        <v/>
      </c>
    </row>
    <row r="8" spans="1:8" x14ac:dyDescent="0.2">
      <c r="A8" s="110">
        <f>+'3.1 vol. TAI'!C8</f>
        <v>42036</v>
      </c>
      <c r="C8" s="299" t="str">
        <f t="shared" ref="C8:C50" si="0">+H8</f>
        <v/>
      </c>
      <c r="E8" s="98" t="s">
        <v>129</v>
      </c>
      <c r="H8" s="294" t="str">
        <f>IF('4.1 conf TAI'!C9&gt;0,('4.1 conf TAI'!C9/'4.1 conf TAI'!$F$11)*100,"")</f>
        <v/>
      </c>
    </row>
    <row r="9" spans="1:8" x14ac:dyDescent="0.2">
      <c r="A9" s="110">
        <f>+'3.1 vol. TAI'!C9</f>
        <v>42064</v>
      </c>
      <c r="C9" s="299" t="str">
        <f t="shared" si="0"/>
        <v/>
      </c>
      <c r="E9" s="98" t="s">
        <v>130</v>
      </c>
      <c r="H9" s="294" t="str">
        <f>IF('4.1 conf TAI'!C10&gt;0,('4.1 conf TAI'!C10/'4.1 conf TAI'!$F$11)*100,"")</f>
        <v/>
      </c>
    </row>
    <row r="10" spans="1:8" x14ac:dyDescent="0.2">
      <c r="A10" s="110">
        <f>+'3.1 vol. TAI'!C10</f>
        <v>42095</v>
      </c>
      <c r="C10" s="299" t="str">
        <f t="shared" si="0"/>
        <v/>
      </c>
      <c r="E10" s="98" t="s">
        <v>209</v>
      </c>
      <c r="H10" s="294" t="str">
        <f>IF('4.1 conf TAI'!C11&gt;0,('4.1 conf TAI'!C11/'4.1 conf TAI'!$F$11)*100,"")</f>
        <v/>
      </c>
    </row>
    <row r="11" spans="1:8" x14ac:dyDescent="0.2">
      <c r="A11" s="110">
        <f>+'3.1 vol. TAI'!C11</f>
        <v>42125</v>
      </c>
      <c r="C11" s="299" t="str">
        <f t="shared" si="0"/>
        <v/>
      </c>
      <c r="H11" s="294" t="str">
        <f>IF('4.1 conf TAI'!C12&gt;0,('4.1 conf TAI'!C12/'4.1 conf TAI'!$F$11)*100,"")</f>
        <v/>
      </c>
    </row>
    <row r="12" spans="1:8" x14ac:dyDescent="0.2">
      <c r="A12" s="110">
        <f>+'3.1 vol. TAI'!C12</f>
        <v>42156</v>
      </c>
      <c r="C12" s="299" t="str">
        <f t="shared" si="0"/>
        <v/>
      </c>
      <c r="H12" s="294" t="str">
        <f>IF('4.1 conf TAI'!C13&gt;0,('4.1 conf TAI'!C13/'4.1 conf TAI'!$F$11)*100,"")</f>
        <v/>
      </c>
    </row>
    <row r="13" spans="1:8" x14ac:dyDescent="0.2">
      <c r="A13" s="110">
        <f>+'3.1 vol. TAI'!C13</f>
        <v>42186</v>
      </c>
      <c r="C13" s="299" t="str">
        <f t="shared" si="0"/>
        <v/>
      </c>
      <c r="H13" s="294" t="str">
        <f>IF('4.1 conf TAI'!C14&gt;0,('4.1 conf TAI'!C14/'4.1 conf TAI'!$F$11)*100,"")</f>
        <v/>
      </c>
    </row>
    <row r="14" spans="1:8" x14ac:dyDescent="0.2">
      <c r="A14" s="110">
        <f>+'3.1 vol. TAI'!C14</f>
        <v>42217</v>
      </c>
      <c r="C14" s="299" t="str">
        <f t="shared" si="0"/>
        <v/>
      </c>
      <c r="H14" s="294" t="str">
        <f>IF('4.1 conf TAI'!C15&gt;0,('4.1 conf TAI'!C15/'4.1 conf TAI'!$F$11)*100,"")</f>
        <v/>
      </c>
    </row>
    <row r="15" spans="1:8" x14ac:dyDescent="0.2">
      <c r="A15" s="110">
        <f>+'3.1 vol. TAI'!C15</f>
        <v>42248</v>
      </c>
      <c r="C15" s="299" t="str">
        <f t="shared" si="0"/>
        <v/>
      </c>
      <c r="H15" s="294" t="str">
        <f>IF('4.1 conf TAI'!C16&gt;0,('4.1 conf TAI'!C16/'4.1 conf TAI'!$F$11)*100,"")</f>
        <v/>
      </c>
    </row>
    <row r="16" spans="1:8" x14ac:dyDescent="0.2">
      <c r="A16" s="110">
        <f>+'3.1 vol. TAI'!C16</f>
        <v>42278</v>
      </c>
      <c r="C16" s="299" t="str">
        <f t="shared" si="0"/>
        <v/>
      </c>
      <c r="H16" s="294" t="str">
        <f>IF('4.1 conf TAI'!C17&gt;0,('4.1 conf TAI'!C17/'4.1 conf TAI'!$F$11)*100,"")</f>
        <v/>
      </c>
    </row>
    <row r="17" spans="1:8" x14ac:dyDescent="0.2">
      <c r="A17" s="110">
        <f>+'3.1 vol. TAI'!C17</f>
        <v>42309</v>
      </c>
      <c r="C17" s="299" t="str">
        <f t="shared" si="0"/>
        <v/>
      </c>
      <c r="H17" s="294" t="str">
        <f>IF('4.1 conf TAI'!C18&gt;0,('4.1 conf TAI'!C18/'4.1 conf TAI'!$F$11)*100,"")</f>
        <v/>
      </c>
    </row>
    <row r="18" spans="1:8" ht="13.5" thickBot="1" x14ac:dyDescent="0.25">
      <c r="A18" s="111">
        <f>+'3.1 vol. TAI'!C18</f>
        <v>42339</v>
      </c>
      <c r="C18" s="300" t="str">
        <f t="shared" si="0"/>
        <v/>
      </c>
      <c r="H18" s="295" t="str">
        <f>IF('4.1 conf TAI'!C19&gt;0,('4.1 conf TAI'!C19/'4.1 conf TAI'!$F$11)*100,"")</f>
        <v/>
      </c>
    </row>
    <row r="19" spans="1:8" x14ac:dyDescent="0.2">
      <c r="A19" s="109">
        <f>+'3.1 vol. TAI'!C19</f>
        <v>42370</v>
      </c>
      <c r="C19" s="301" t="str">
        <f t="shared" si="0"/>
        <v/>
      </c>
      <c r="H19" s="296" t="str">
        <f>IF('4.1 conf TAI'!C20&gt;0,('4.1 conf TAI'!C20/'4.1 conf TAI'!$F$11)*100,"")</f>
        <v/>
      </c>
    </row>
    <row r="20" spans="1:8" x14ac:dyDescent="0.2">
      <c r="A20" s="110">
        <f>+'3.1 vol. TAI'!C20</f>
        <v>42401</v>
      </c>
      <c r="C20" s="299" t="str">
        <f t="shared" si="0"/>
        <v/>
      </c>
      <c r="H20" s="294" t="str">
        <f>IF('4.1 conf TAI'!C21&gt;0,('4.1 conf TAI'!C21/'4.1 conf TAI'!$F$11)*100,"")</f>
        <v/>
      </c>
    </row>
    <row r="21" spans="1:8" x14ac:dyDescent="0.2">
      <c r="A21" s="110">
        <f>+'3.1 vol. TAI'!C21</f>
        <v>42430</v>
      </c>
      <c r="C21" s="299" t="str">
        <f t="shared" si="0"/>
        <v/>
      </c>
      <c r="H21" s="294" t="str">
        <f>IF('4.1 conf TAI'!C22&gt;0,('4.1 conf TAI'!C22/'4.1 conf TAI'!$F$11)*100,"")</f>
        <v/>
      </c>
    </row>
    <row r="22" spans="1:8" x14ac:dyDescent="0.2">
      <c r="A22" s="110">
        <f>+'3.1 vol. TAI'!C22</f>
        <v>42461</v>
      </c>
      <c r="C22" s="299" t="str">
        <f t="shared" si="0"/>
        <v/>
      </c>
      <c r="H22" s="294" t="str">
        <f>IF('4.1 conf TAI'!C23&gt;0,('4.1 conf TAI'!C23/'4.1 conf TAI'!$F$11)*100,"")</f>
        <v/>
      </c>
    </row>
    <row r="23" spans="1:8" x14ac:dyDescent="0.2">
      <c r="A23" s="110">
        <f>+'3.1 vol. TAI'!C23</f>
        <v>42491</v>
      </c>
      <c r="C23" s="299" t="str">
        <f t="shared" si="0"/>
        <v/>
      </c>
      <c r="H23" s="294" t="str">
        <f>IF('4.1 conf TAI'!C24&gt;0,('4.1 conf TAI'!C24/'4.1 conf TAI'!$F$11)*100,"")</f>
        <v/>
      </c>
    </row>
    <row r="24" spans="1:8" x14ac:dyDescent="0.2">
      <c r="A24" s="110">
        <f>+'3.1 vol. TAI'!C24</f>
        <v>42522</v>
      </c>
      <c r="C24" s="299" t="str">
        <f t="shared" si="0"/>
        <v/>
      </c>
      <c r="H24" s="294" t="str">
        <f>IF('4.1 conf TAI'!C25&gt;0,('4.1 conf TAI'!C25/'4.1 conf TAI'!$F$11)*100,"")</f>
        <v/>
      </c>
    </row>
    <row r="25" spans="1:8" x14ac:dyDescent="0.2">
      <c r="A25" s="110">
        <f>+'3.1 vol. TAI'!C25</f>
        <v>42552</v>
      </c>
      <c r="C25" s="299" t="str">
        <f t="shared" si="0"/>
        <v/>
      </c>
      <c r="H25" s="294" t="str">
        <f>IF('4.1 conf TAI'!C26&gt;0,('4.1 conf TAI'!C26/'4.1 conf TAI'!$F$11)*100,"")</f>
        <v/>
      </c>
    </row>
    <row r="26" spans="1:8" x14ac:dyDescent="0.2">
      <c r="A26" s="110">
        <f>+'3.1 vol. TAI'!C26</f>
        <v>42583</v>
      </c>
      <c r="C26" s="299" t="str">
        <f t="shared" si="0"/>
        <v/>
      </c>
      <c r="H26" s="294" t="str">
        <f>IF('4.1 conf TAI'!C27&gt;0,('4.1 conf TAI'!C27/'4.1 conf TAI'!$F$11)*100,"")</f>
        <v/>
      </c>
    </row>
    <row r="27" spans="1:8" x14ac:dyDescent="0.2">
      <c r="A27" s="110">
        <f>+'3.1 vol. TAI'!C27</f>
        <v>42614</v>
      </c>
      <c r="C27" s="299" t="str">
        <f t="shared" si="0"/>
        <v/>
      </c>
      <c r="H27" s="294" t="str">
        <f>IF('4.1 conf TAI'!C28&gt;0,('4.1 conf TAI'!C28/'4.1 conf TAI'!$F$11)*100,"")</f>
        <v/>
      </c>
    </row>
    <row r="28" spans="1:8" x14ac:dyDescent="0.2">
      <c r="A28" s="110">
        <f>+'3.1 vol. TAI'!C28</f>
        <v>42644</v>
      </c>
      <c r="C28" s="299" t="str">
        <f t="shared" si="0"/>
        <v/>
      </c>
      <c r="H28" s="294" t="str">
        <f>IF('4.1 conf TAI'!C29&gt;0,('4.1 conf TAI'!C29/'4.1 conf TAI'!$F$11)*100,"")</f>
        <v/>
      </c>
    </row>
    <row r="29" spans="1:8" x14ac:dyDescent="0.2">
      <c r="A29" s="110">
        <f>+'3.1 vol. TAI'!C29</f>
        <v>42675</v>
      </c>
      <c r="C29" s="299" t="str">
        <f t="shared" si="0"/>
        <v/>
      </c>
      <c r="H29" s="294" t="str">
        <f>IF('4.1 conf TAI'!C30&gt;0,('4.1 conf TAI'!C30/'4.1 conf TAI'!$F$11)*100,"")</f>
        <v/>
      </c>
    </row>
    <row r="30" spans="1:8" ht="13.5" thickBot="1" x14ac:dyDescent="0.25">
      <c r="A30" s="111">
        <f>+'3.1 vol. TAI'!C30</f>
        <v>42705</v>
      </c>
      <c r="C30" s="302" t="str">
        <f t="shared" si="0"/>
        <v/>
      </c>
      <c r="H30" s="297" t="str">
        <f>IF('4.1 conf TAI'!C31&gt;0,('4.1 conf TAI'!C31/'4.1 conf TAI'!$F$11)*100,"")</f>
        <v/>
      </c>
    </row>
    <row r="31" spans="1:8" x14ac:dyDescent="0.2">
      <c r="A31" s="109">
        <f>+'3.1 vol. TAI'!C31</f>
        <v>42736</v>
      </c>
      <c r="C31" s="303" t="str">
        <f t="shared" si="0"/>
        <v/>
      </c>
      <c r="H31" s="293" t="str">
        <f>IF('4.1 conf TAI'!C32&gt;0,('4.1 conf TAI'!C32/'4.1 conf TAI'!$F$11)*100,"")</f>
        <v/>
      </c>
    </row>
    <row r="32" spans="1:8" x14ac:dyDescent="0.2">
      <c r="A32" s="110">
        <f>+'3.1 vol. TAI'!C32</f>
        <v>42767</v>
      </c>
      <c r="C32" s="299" t="str">
        <f t="shared" si="0"/>
        <v/>
      </c>
      <c r="H32" s="294" t="str">
        <f>IF('4.1 conf TAI'!C33&gt;0,('4.1 conf TAI'!C33/'4.1 conf TAI'!$F$11)*100,"")</f>
        <v/>
      </c>
    </row>
    <row r="33" spans="1:8" x14ac:dyDescent="0.2">
      <c r="A33" s="110">
        <f>+'3.1 vol. TAI'!C33</f>
        <v>42795</v>
      </c>
      <c r="C33" s="299" t="str">
        <f t="shared" si="0"/>
        <v/>
      </c>
      <c r="H33" s="294" t="str">
        <f>IF('4.1 conf TAI'!C34&gt;0,('4.1 conf TAI'!C34/'4.1 conf TAI'!$F$11)*100,"")</f>
        <v/>
      </c>
    </row>
    <row r="34" spans="1:8" x14ac:dyDescent="0.2">
      <c r="A34" s="110">
        <f>+'3.1 vol. TAI'!C34</f>
        <v>42826</v>
      </c>
      <c r="C34" s="299" t="str">
        <f t="shared" si="0"/>
        <v/>
      </c>
      <c r="H34" s="294" t="str">
        <f>IF('4.1 conf TAI'!C35&gt;0,('4.1 conf TAI'!C35/'4.1 conf TAI'!$F$11)*100,"")</f>
        <v/>
      </c>
    </row>
    <row r="35" spans="1:8" x14ac:dyDescent="0.2">
      <c r="A35" s="110">
        <f>+'3.1 vol. TAI'!C35</f>
        <v>42856</v>
      </c>
      <c r="C35" s="299" t="str">
        <f t="shared" si="0"/>
        <v/>
      </c>
      <c r="H35" s="294" t="str">
        <f>IF('4.1 conf TAI'!C36&gt;0,('4.1 conf TAI'!C36/'4.1 conf TAI'!$F$11)*100,"")</f>
        <v/>
      </c>
    </row>
    <row r="36" spans="1:8" x14ac:dyDescent="0.2">
      <c r="A36" s="110">
        <f>+'3.1 vol. TAI'!C36</f>
        <v>42887</v>
      </c>
      <c r="C36" s="299" t="str">
        <f t="shared" si="0"/>
        <v/>
      </c>
      <c r="H36" s="294" t="str">
        <f>IF('4.1 conf TAI'!C37&gt;0,('4.1 conf TAI'!C37/'4.1 conf TAI'!$F$11)*100,"")</f>
        <v/>
      </c>
    </row>
    <row r="37" spans="1:8" x14ac:dyDescent="0.2">
      <c r="A37" s="110">
        <f>+'3.1 vol. TAI'!C37</f>
        <v>42917</v>
      </c>
      <c r="C37" s="299" t="str">
        <f t="shared" si="0"/>
        <v/>
      </c>
      <c r="H37" s="294" t="str">
        <f>IF('4.1 conf TAI'!C38&gt;0,('4.1 conf TAI'!C38/'4.1 conf TAI'!$F$11)*100,"")</f>
        <v/>
      </c>
    </row>
    <row r="38" spans="1:8" x14ac:dyDescent="0.2">
      <c r="A38" s="110">
        <f>+'3.1 vol. TAI'!C38</f>
        <v>42948</v>
      </c>
      <c r="C38" s="299" t="str">
        <f t="shared" si="0"/>
        <v/>
      </c>
      <c r="H38" s="294" t="str">
        <f>IF('4.1 conf TAI'!C39&gt;0,('4.1 conf TAI'!C39/'4.1 conf TAI'!$F$11)*100,"")</f>
        <v/>
      </c>
    </row>
    <row r="39" spans="1:8" x14ac:dyDescent="0.2">
      <c r="A39" s="110">
        <f>+'3.1 vol. TAI'!C39</f>
        <v>42979</v>
      </c>
      <c r="C39" s="299" t="str">
        <f t="shared" si="0"/>
        <v/>
      </c>
      <c r="H39" s="294" t="str">
        <f>IF('4.1 conf TAI'!C40&gt;0,('4.1 conf TAI'!C40/'4.1 conf TAI'!$F$11)*100,"")</f>
        <v/>
      </c>
    </row>
    <row r="40" spans="1:8" x14ac:dyDescent="0.2">
      <c r="A40" s="110">
        <f>+'3.1 vol. TAI'!C40</f>
        <v>43009</v>
      </c>
      <c r="C40" s="299" t="str">
        <f t="shared" si="0"/>
        <v/>
      </c>
      <c r="H40" s="294" t="str">
        <f>IF('4.1 conf TAI'!C41&gt;0,('4.1 conf TAI'!C41/'4.1 conf TAI'!$F$11)*100,"")</f>
        <v/>
      </c>
    </row>
    <row r="41" spans="1:8" x14ac:dyDescent="0.2">
      <c r="A41" s="110">
        <f>+'3.1 vol. TAI'!C41</f>
        <v>43040</v>
      </c>
      <c r="C41" s="299" t="str">
        <f t="shared" si="0"/>
        <v/>
      </c>
      <c r="H41" s="294" t="str">
        <f>IF('4.1 conf TAI'!C42&gt;0,('4.1 conf TAI'!C42/'4.1 conf TAI'!$F$11)*100,"")</f>
        <v/>
      </c>
    </row>
    <row r="42" spans="1:8" ht="13.5" thickBot="1" x14ac:dyDescent="0.25">
      <c r="A42" s="115">
        <f>+'3.1 vol. TAI'!C42</f>
        <v>43070</v>
      </c>
      <c r="C42" s="302" t="str">
        <f t="shared" si="0"/>
        <v/>
      </c>
      <c r="H42" s="297" t="str">
        <f>IF('4.1 conf TAI'!C43&gt;0,('4.1 conf TAI'!C43/'4.1 conf TAI'!$F$11)*100,"")</f>
        <v/>
      </c>
    </row>
    <row r="43" spans="1:8" x14ac:dyDescent="0.2">
      <c r="A43" s="109">
        <f>+'3.1 vol. TAI'!C43</f>
        <v>43101</v>
      </c>
      <c r="C43" s="303" t="str">
        <f t="shared" si="0"/>
        <v/>
      </c>
      <c r="H43" s="293" t="str">
        <f>IF('4.1 conf TAI'!C44&gt;0,('4.1 conf TAI'!C44/'4.1 conf TAI'!$F$11)*100,"")</f>
        <v/>
      </c>
    </row>
    <row r="44" spans="1:8" x14ac:dyDescent="0.2">
      <c r="A44" s="110">
        <f>+'3.1 vol. TAI'!C44</f>
        <v>43132</v>
      </c>
      <c r="C44" s="299" t="str">
        <f t="shared" si="0"/>
        <v/>
      </c>
      <c r="E44" s="49" t="s">
        <v>238</v>
      </c>
      <c r="H44" s="294" t="str">
        <f>IF('4.1 conf TAI'!C45&gt;0,('4.1 conf TAI'!C45/'4.1 conf TAI'!$F$11)*100,"")</f>
        <v/>
      </c>
    </row>
    <row r="45" spans="1:8" x14ac:dyDescent="0.2">
      <c r="A45" s="110">
        <f>+'3.1 vol. TAI'!C45</f>
        <v>43160</v>
      </c>
      <c r="C45" s="299" t="str">
        <f t="shared" si="0"/>
        <v/>
      </c>
      <c r="H45" s="294" t="str">
        <f>IF('4.1 conf TAI'!C46&gt;0,('4.1 conf TAI'!C46/'4.1 conf TAI'!$F$11)*100,"")</f>
        <v/>
      </c>
    </row>
    <row r="46" spans="1:8" ht="13.5" thickBot="1" x14ac:dyDescent="0.25">
      <c r="A46" s="111">
        <f>+'3.1 vol. TAI'!C46</f>
        <v>43191</v>
      </c>
      <c r="C46" s="300" t="str">
        <f t="shared" si="0"/>
        <v/>
      </c>
      <c r="H46" s="294" t="str">
        <f>IF('4.1 conf TAI'!C47&gt;0,('4.1 conf TAI'!C47/'4.1 conf TAI'!$F$11)*100,"")</f>
        <v/>
      </c>
    </row>
    <row r="47" spans="1:8" hidden="1" x14ac:dyDescent="0.2">
      <c r="A47" s="347">
        <f>+'3.1 vol. TAI'!C47</f>
        <v>43344</v>
      </c>
      <c r="C47" s="301" t="str">
        <f t="shared" si="0"/>
        <v/>
      </c>
      <c r="H47" s="294" t="str">
        <f>IF('4.1 conf TAI'!C48&gt;0,('4.1 conf TAI'!C48/'4.1 conf TAI'!$F$11)*100,"")</f>
        <v/>
      </c>
    </row>
    <row r="48" spans="1:8" hidden="1" x14ac:dyDescent="0.2">
      <c r="A48" s="110">
        <f>+'3.1 vol. TAI'!C48</f>
        <v>43374</v>
      </c>
      <c r="C48" s="299" t="str">
        <f t="shared" si="0"/>
        <v/>
      </c>
      <c r="H48" s="294" t="str">
        <f>IF('4.1 conf TAI'!C49&gt;0,('4.1 conf TAI'!C49/'4.1 conf TAI'!$F$11)*100,"")</f>
        <v/>
      </c>
    </row>
    <row r="49" spans="1:8" hidden="1" x14ac:dyDescent="0.2">
      <c r="A49" s="110">
        <f>+'3.1 vol. TAI'!C49</f>
        <v>43405</v>
      </c>
      <c r="C49" s="299" t="str">
        <f t="shared" si="0"/>
        <v/>
      </c>
      <c r="H49" s="294" t="str">
        <f>IF('4.1 conf TAI'!C50&gt;0,('4.1 conf TAI'!C50/'4.1 conf TAI'!$F$11)*100,"")</f>
        <v/>
      </c>
    </row>
    <row r="50" spans="1:8" ht="13.5" hidden="1" thickBot="1" x14ac:dyDescent="0.25">
      <c r="A50" s="111">
        <f>+'3.1 vol. TAI'!C50</f>
        <v>43435</v>
      </c>
      <c r="C50" s="300" t="str">
        <f t="shared" si="0"/>
        <v/>
      </c>
      <c r="H50" s="295" t="str">
        <f>IF('4.1 conf TAI'!C51&gt;0,('4.1 conf TAI'!C51/'4.1 conf TAI'!$F$11)*100,"")</f>
        <v/>
      </c>
    </row>
    <row r="51" spans="1:8" ht="13.5" thickBot="1" x14ac:dyDescent="0.25">
      <c r="A51" s="43"/>
      <c r="C51" s="46"/>
    </row>
    <row r="52" spans="1:8" ht="57.75" customHeight="1" thickBot="1" x14ac:dyDescent="0.25">
      <c r="A52" s="469" t="str">
        <f>+'3.1 vol. TAI'!C52</f>
        <v>Año</v>
      </c>
      <c r="B52" s="422"/>
      <c r="C52" s="420" t="str">
        <f>+C6</f>
        <v>EXPORTACIONES US$ FOB   RESÚMEN PÚBLICO</v>
      </c>
      <c r="H52" s="24" t="str">
        <f>+H6</f>
        <v>EXPORTACIONES US$ FOB   RESÚMEN PÚBLICO</v>
      </c>
    </row>
    <row r="53" spans="1:8" x14ac:dyDescent="0.2">
      <c r="A53" s="56">
        <v>2011</v>
      </c>
      <c r="C53" s="304" t="str">
        <f t="shared" ref="C53:C61" si="1">+H53</f>
        <v/>
      </c>
      <c r="H53" s="296" t="str">
        <f>IF('4.1 conf TAI'!C54&gt;0,('4.1 conf TAI'!C54/'4.1 conf TAI'!$F$11)*100,"")</f>
        <v/>
      </c>
    </row>
    <row r="54" spans="1:8" x14ac:dyDescent="0.2">
      <c r="A54" s="58">
        <v>2012</v>
      </c>
      <c r="C54" s="305" t="str">
        <f t="shared" si="1"/>
        <v/>
      </c>
      <c r="H54" s="296" t="str">
        <f>IF('4.1 conf TAI'!C55&gt;0,('4.1 conf TAI'!C55/'4.1 conf TAI'!$F$11)*100,"")</f>
        <v/>
      </c>
    </row>
    <row r="55" spans="1:8" x14ac:dyDescent="0.2">
      <c r="A55" s="60">
        <v>2013</v>
      </c>
      <c r="C55" s="499"/>
      <c r="H55" s="296"/>
    </row>
    <row r="56" spans="1:8" ht="13.5" thickBot="1" x14ac:dyDescent="0.25">
      <c r="A56" s="60">
        <v>2014</v>
      </c>
      <c r="C56" s="306" t="str">
        <f t="shared" si="1"/>
        <v/>
      </c>
      <c r="H56" s="296" t="str">
        <f>IF('4.1 conf TAI'!C57&gt;0,('4.1 conf TAI'!C57/'4.1 conf TAI'!$F$11)*100,"")</f>
        <v/>
      </c>
    </row>
    <row r="57" spans="1:8" x14ac:dyDescent="0.2">
      <c r="A57" s="62">
        <f>+'3.1 vol. TAI'!C58</f>
        <v>2015</v>
      </c>
      <c r="C57" s="304" t="str">
        <f t="shared" si="1"/>
        <v/>
      </c>
      <c r="H57" s="296" t="str">
        <f>IF('4.1 conf TAI'!C58&gt;0,('4.1 conf TAI'!C58/'4.1 conf TAI'!$F$11)*100,"")</f>
        <v/>
      </c>
    </row>
    <row r="58" spans="1:8" x14ac:dyDescent="0.2">
      <c r="A58" s="58">
        <f>+'3.1 vol. TAI'!C59</f>
        <v>2016</v>
      </c>
      <c r="C58" s="305" t="str">
        <f t="shared" si="1"/>
        <v/>
      </c>
      <c r="H58" s="296" t="str">
        <f>IF('4.1 conf TAI'!C59&gt;0,('4.1 conf TAI'!C59/'4.1 conf TAI'!$F$11)*100,"")</f>
        <v/>
      </c>
    </row>
    <row r="59" spans="1:8" ht="13.5" thickBot="1" x14ac:dyDescent="0.25">
      <c r="A59" s="352">
        <f>+'3.1 vol. TAI'!C60</f>
        <v>2017</v>
      </c>
      <c r="C59" s="306" t="str">
        <f t="shared" si="1"/>
        <v/>
      </c>
      <c r="H59" s="296" t="str">
        <f>IF('4.1 conf TAI'!C60&gt;0,('4.1 conf TAI'!C60/'4.1 conf TAI'!$F$11)*100,"")</f>
        <v/>
      </c>
    </row>
    <row r="60" spans="1:8" x14ac:dyDescent="0.2">
      <c r="A60" s="481" t="str">
        <f>+'3.1 vol. TAI'!C61</f>
        <v>ene-abr 2017</v>
      </c>
      <c r="C60" s="307" t="str">
        <f t="shared" si="1"/>
        <v/>
      </c>
      <c r="H60" s="296" t="str">
        <f>IF('4.1 conf TAI'!C61&gt;0,('4.1 conf TAI'!C61/'4.1 conf TAI'!$F$11)*100,"")</f>
        <v/>
      </c>
    </row>
    <row r="61" spans="1:8" ht="13.5" thickBot="1" x14ac:dyDescent="0.25">
      <c r="A61" s="372" t="str">
        <f>+'3.1 vol. TAI'!C62</f>
        <v>ene-abr 2018</v>
      </c>
      <c r="C61" s="308" t="str">
        <f t="shared" si="1"/>
        <v/>
      </c>
      <c r="H61" s="296" t="str">
        <f>IF('4.1 conf TAI'!C62&gt;0,('4.1 conf TAI'!C62/'4.1 conf TAI'!$F$11)*100,"")</f>
        <v/>
      </c>
    </row>
    <row r="65" spans="1:3" x14ac:dyDescent="0.2">
      <c r="A65" s="92" t="s">
        <v>146</v>
      </c>
    </row>
    <row r="66" spans="1:3" ht="13.5" thickBot="1" x14ac:dyDescent="0.25"/>
    <row r="67" spans="1:3" ht="38.25" customHeight="1" thickBot="1" x14ac:dyDescent="0.25">
      <c r="A67" s="97" t="s">
        <v>5</v>
      </c>
      <c r="B67" s="106"/>
      <c r="C67" s="103" t="str">
        <f>+C52</f>
        <v>EXPORTACIONES US$ FOB   RESÚMEN PÚBLICO</v>
      </c>
    </row>
    <row r="68" spans="1:3" x14ac:dyDescent="0.2">
      <c r="A68" s="105">
        <v>2002</v>
      </c>
      <c r="B68" s="106"/>
      <c r="C68" s="123" t="e">
        <f>+C57-SUM(C7:C18)</f>
        <v>#VALUE!</v>
      </c>
    </row>
    <row r="69" spans="1:3" x14ac:dyDescent="0.2">
      <c r="A69" s="107">
        <v>2003</v>
      </c>
      <c r="B69" s="106"/>
      <c r="C69" s="127" t="e">
        <f>+C58-SUM(C19:C30)</f>
        <v>#VALUE!</v>
      </c>
    </row>
    <row r="70" spans="1:3" ht="13.5" thickBot="1" x14ac:dyDescent="0.25">
      <c r="A70" s="108">
        <v>2004</v>
      </c>
      <c r="B70" s="106"/>
      <c r="C70" s="131" t="e">
        <f>+C59-SUM(C31:C42)</f>
        <v>#VALUE!</v>
      </c>
    </row>
    <row r="71" spans="1:3" x14ac:dyDescent="0.2">
      <c r="A71" s="105" t="str">
        <f>+A60</f>
        <v>ene-abr 2017</v>
      </c>
      <c r="B71" s="106"/>
      <c r="C71" s="136" t="e">
        <f>+C60-(SUM(C31:INDEX(C31:C42,'[3]parámetros e instrucciones'!$E$3)))</f>
        <v>#VALUE!</v>
      </c>
    </row>
    <row r="72" spans="1:3" ht="13.5" thickBot="1" x14ac:dyDescent="0.25">
      <c r="A72" s="108" t="str">
        <f>+A61</f>
        <v>ene-abr 2018</v>
      </c>
      <c r="B72" s="106"/>
      <c r="C72" s="141" t="e">
        <f>+C61-(SUM(C43:INDEX(C43:C50,'[3]parámetros e instrucciones'!$E$3)))</f>
        <v>#VALUE!</v>
      </c>
    </row>
  </sheetData>
  <sheetProtection formatCells="0" formatColumns="0" formatRows="0"/>
  <protectedRanges>
    <protectedRange sqref="C53:C61 C7:C50" name="Rango2_1"/>
    <protectedRange sqref="C53:C61" name="Rango1_1"/>
  </protectedRanges>
  <mergeCells count="5">
    <mergeCell ref="E4:F4"/>
    <mergeCell ref="A1:C1"/>
    <mergeCell ref="A2:C2"/>
    <mergeCell ref="A3:C3"/>
    <mergeCell ref="A4:C4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86" orientation="portrait" horizontalDpi="300" verticalDpi="300" r:id="rId1"/>
  <headerFooter alignWithMargins="0">
    <oddHeader>&amp;R2018 - Año del Centenario de la Reforma Universitaria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H71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38.28515625" style="54" customWidth="1"/>
    <col min="2" max="2" width="3" style="49" customWidth="1"/>
    <col min="3" max="3" width="38.28515625" style="65" customWidth="1"/>
    <col min="4" max="7" width="11.42578125" style="49"/>
    <col min="8" max="8" width="18.5703125" style="49" customWidth="1"/>
    <col min="9" max="16384" width="11.42578125" style="49"/>
  </cols>
  <sheetData>
    <row r="1" spans="1:8" x14ac:dyDescent="0.2">
      <c r="A1" s="527" t="s">
        <v>271</v>
      </c>
      <c r="B1" s="527"/>
      <c r="C1" s="527"/>
    </row>
    <row r="2" spans="1:8" x14ac:dyDescent="0.2">
      <c r="A2" s="527" t="s">
        <v>195</v>
      </c>
      <c r="B2" s="527"/>
      <c r="C2" s="527"/>
    </row>
    <row r="3" spans="1:8" ht="13.5" thickBot="1" x14ac:dyDescent="0.25">
      <c r="A3" s="526" t="str">
        <f>'1.2 modelos TAV '!A3</f>
        <v>Termos ampolla de vidrio</v>
      </c>
      <c r="B3" s="526"/>
      <c r="C3" s="526"/>
      <c r="E3" s="112"/>
      <c r="F3" s="112"/>
      <c r="H3" s="92" t="s">
        <v>122</v>
      </c>
    </row>
    <row r="4" spans="1:8" ht="13.5" thickBot="1" x14ac:dyDescent="0.25">
      <c r="A4" s="527" t="s">
        <v>112</v>
      </c>
      <c r="B4" s="527"/>
      <c r="C4" s="527"/>
      <c r="E4" s="528" t="s">
        <v>131</v>
      </c>
      <c r="F4" s="529"/>
      <c r="H4" s="92" t="s">
        <v>153</v>
      </c>
    </row>
    <row r="5" spans="1:8" ht="13.5" thickBot="1" x14ac:dyDescent="0.25">
      <c r="A5" s="50"/>
      <c r="C5" s="53"/>
    </row>
    <row r="6" spans="1:8" s="422" customFormat="1" ht="60" customHeight="1" thickBot="1" x14ac:dyDescent="0.25">
      <c r="A6" s="420" t="s">
        <v>113</v>
      </c>
      <c r="C6" s="420" t="s">
        <v>140</v>
      </c>
      <c r="F6" s="444"/>
      <c r="H6" s="420" t="s">
        <v>140</v>
      </c>
    </row>
    <row r="7" spans="1:8" x14ac:dyDescent="0.2">
      <c r="A7" s="109">
        <f>+'3.1 vol. TAI'!C7</f>
        <v>42005</v>
      </c>
      <c r="C7" s="301" t="str">
        <f>+H7</f>
        <v/>
      </c>
      <c r="E7" s="98" t="s">
        <v>128</v>
      </c>
      <c r="H7" s="296" t="str">
        <f>IF('4.1 conf TAI'!C8&gt;0,('4.1 conf TAI'!C8/'4.1 conf TAI'!$F$11)*100,"")</f>
        <v/>
      </c>
    </row>
    <row r="8" spans="1:8" x14ac:dyDescent="0.2">
      <c r="A8" s="110">
        <f>+'3.1 vol. TAI'!C8</f>
        <v>42036</v>
      </c>
      <c r="C8" s="299" t="str">
        <f t="shared" ref="C8:C50" si="0">+H8</f>
        <v/>
      </c>
      <c r="E8" s="98" t="s">
        <v>129</v>
      </c>
      <c r="H8" s="294" t="str">
        <f>IF('4.1 conf TAI'!C9&gt;0,('4.1 conf TAI'!C9/'4.1 conf TAI'!$F$11)*100,"")</f>
        <v/>
      </c>
    </row>
    <row r="9" spans="1:8" x14ac:dyDescent="0.2">
      <c r="A9" s="110">
        <f>+'3.1 vol. TAI'!C9</f>
        <v>42064</v>
      </c>
      <c r="C9" s="299" t="str">
        <f t="shared" si="0"/>
        <v/>
      </c>
      <c r="E9" s="98" t="s">
        <v>130</v>
      </c>
      <c r="H9" s="294" t="str">
        <f>IF('4.1 conf TAI'!C10&gt;0,('4.1 conf TAI'!C10/'4.1 conf TAI'!$F$11)*100,"")</f>
        <v/>
      </c>
    </row>
    <row r="10" spans="1:8" x14ac:dyDescent="0.2">
      <c r="A10" s="110">
        <f>+'3.1 vol. TAI'!C10</f>
        <v>42095</v>
      </c>
      <c r="C10" s="299" t="str">
        <f t="shared" si="0"/>
        <v/>
      </c>
      <c r="E10" s="98" t="s">
        <v>209</v>
      </c>
      <c r="H10" s="294" t="str">
        <f>IF('4.1 conf TAI'!C11&gt;0,('4.1 conf TAI'!C11/'4.1 conf TAI'!$F$11)*100,"")</f>
        <v/>
      </c>
    </row>
    <row r="11" spans="1:8" x14ac:dyDescent="0.2">
      <c r="A11" s="110">
        <f>+'3.1 vol. TAI'!C11</f>
        <v>42125</v>
      </c>
      <c r="C11" s="299" t="str">
        <f t="shared" si="0"/>
        <v/>
      </c>
      <c r="H11" s="294" t="str">
        <f>IF('4.1 conf TAI'!C12&gt;0,('4.1 conf TAI'!C12/'4.1 conf TAI'!$F$11)*100,"")</f>
        <v/>
      </c>
    </row>
    <row r="12" spans="1:8" x14ac:dyDescent="0.2">
      <c r="A12" s="110">
        <f>+'3.1 vol. TAI'!C12</f>
        <v>42156</v>
      </c>
      <c r="C12" s="299" t="str">
        <f t="shared" si="0"/>
        <v/>
      </c>
      <c r="H12" s="294" t="str">
        <f>IF('4.1 conf TAI'!C13&gt;0,('4.1 conf TAI'!C13/'4.1 conf TAI'!$F$11)*100,"")</f>
        <v/>
      </c>
    </row>
    <row r="13" spans="1:8" x14ac:dyDescent="0.2">
      <c r="A13" s="110">
        <f>+'3.1 vol. TAI'!C13</f>
        <v>42186</v>
      </c>
      <c r="C13" s="299" t="str">
        <f t="shared" si="0"/>
        <v/>
      </c>
      <c r="H13" s="294" t="str">
        <f>IF('4.1 conf TAI'!C14&gt;0,('4.1 conf TAI'!C14/'4.1 conf TAI'!$F$11)*100,"")</f>
        <v/>
      </c>
    </row>
    <row r="14" spans="1:8" x14ac:dyDescent="0.2">
      <c r="A14" s="110">
        <f>+'3.1 vol. TAI'!C14</f>
        <v>42217</v>
      </c>
      <c r="C14" s="299" t="str">
        <f t="shared" si="0"/>
        <v/>
      </c>
      <c r="H14" s="294" t="str">
        <f>IF('4.1 conf TAI'!C15&gt;0,('4.1 conf TAI'!C15/'4.1 conf TAI'!$F$11)*100,"")</f>
        <v/>
      </c>
    </row>
    <row r="15" spans="1:8" x14ac:dyDescent="0.2">
      <c r="A15" s="110">
        <f>+'3.1 vol. TAI'!C15</f>
        <v>42248</v>
      </c>
      <c r="C15" s="299" t="str">
        <f t="shared" si="0"/>
        <v/>
      </c>
      <c r="H15" s="294" t="str">
        <f>IF('4.1 conf TAI'!C16&gt;0,('4.1 conf TAI'!C16/'4.1 conf TAI'!$F$11)*100,"")</f>
        <v/>
      </c>
    </row>
    <row r="16" spans="1:8" x14ac:dyDescent="0.2">
      <c r="A16" s="110">
        <f>+'3.1 vol. TAI'!C16</f>
        <v>42278</v>
      </c>
      <c r="C16" s="299" t="str">
        <f t="shared" si="0"/>
        <v/>
      </c>
      <c r="H16" s="294" t="str">
        <f>IF('4.1 conf TAI'!C17&gt;0,('4.1 conf TAI'!C17/'4.1 conf TAI'!$F$11)*100,"")</f>
        <v/>
      </c>
    </row>
    <row r="17" spans="1:8" x14ac:dyDescent="0.2">
      <c r="A17" s="110">
        <f>+'3.1 vol. TAI'!C17</f>
        <v>42309</v>
      </c>
      <c r="C17" s="299" t="str">
        <f t="shared" si="0"/>
        <v/>
      </c>
      <c r="H17" s="294" t="str">
        <f>IF('4.1 conf TAI'!C18&gt;0,('4.1 conf TAI'!C18/'4.1 conf TAI'!$F$11)*100,"")</f>
        <v/>
      </c>
    </row>
    <row r="18" spans="1:8" ht="13.5" thickBot="1" x14ac:dyDescent="0.25">
      <c r="A18" s="111">
        <f>+'3.1 vol. TAI'!C18</f>
        <v>42339</v>
      </c>
      <c r="C18" s="300" t="str">
        <f t="shared" si="0"/>
        <v/>
      </c>
      <c r="H18" s="295" t="str">
        <f>IF('4.1 conf TAI'!C19&gt;0,('4.1 conf TAI'!C19/'4.1 conf TAI'!$F$11)*100,"")</f>
        <v/>
      </c>
    </row>
    <row r="19" spans="1:8" x14ac:dyDescent="0.2">
      <c r="A19" s="109">
        <f>+'3.1 vol. TAI'!C19</f>
        <v>42370</v>
      </c>
      <c r="C19" s="301" t="str">
        <f t="shared" si="0"/>
        <v/>
      </c>
      <c r="H19" s="296" t="str">
        <f>IF('4.1 conf TAI'!C20&gt;0,('4.1 conf TAI'!C20/'4.1 conf TAI'!$F$11)*100,"")</f>
        <v/>
      </c>
    </row>
    <row r="20" spans="1:8" x14ac:dyDescent="0.2">
      <c r="A20" s="110">
        <f>+'3.1 vol. TAI'!C20</f>
        <v>42401</v>
      </c>
      <c r="C20" s="299" t="str">
        <f t="shared" si="0"/>
        <v/>
      </c>
      <c r="H20" s="294" t="str">
        <f>IF('4.1 conf TAI'!C21&gt;0,('4.1 conf TAI'!C21/'4.1 conf TAI'!$F$11)*100,"")</f>
        <v/>
      </c>
    </row>
    <row r="21" spans="1:8" x14ac:dyDescent="0.2">
      <c r="A21" s="110">
        <f>+'3.1 vol. TAI'!C21</f>
        <v>42430</v>
      </c>
      <c r="C21" s="299" t="str">
        <f t="shared" si="0"/>
        <v/>
      </c>
      <c r="H21" s="294" t="str">
        <f>IF('4.1 conf TAI'!C22&gt;0,('4.1 conf TAI'!C22/'4.1 conf TAI'!$F$11)*100,"")</f>
        <v/>
      </c>
    </row>
    <row r="22" spans="1:8" x14ac:dyDescent="0.2">
      <c r="A22" s="110">
        <f>+'3.1 vol. TAI'!C22</f>
        <v>42461</v>
      </c>
      <c r="C22" s="299" t="str">
        <f t="shared" si="0"/>
        <v/>
      </c>
      <c r="H22" s="294" t="str">
        <f>IF('4.1 conf TAI'!C23&gt;0,('4.1 conf TAI'!C23/'4.1 conf TAI'!$F$11)*100,"")</f>
        <v/>
      </c>
    </row>
    <row r="23" spans="1:8" x14ac:dyDescent="0.2">
      <c r="A23" s="110">
        <f>+'3.1 vol. TAI'!C23</f>
        <v>42491</v>
      </c>
      <c r="C23" s="299" t="str">
        <f t="shared" si="0"/>
        <v/>
      </c>
      <c r="H23" s="294" t="str">
        <f>IF('4.1 conf TAI'!C24&gt;0,('4.1 conf TAI'!C24/'4.1 conf TAI'!$F$11)*100,"")</f>
        <v/>
      </c>
    </row>
    <row r="24" spans="1:8" x14ac:dyDescent="0.2">
      <c r="A24" s="110">
        <f>+'3.1 vol. TAI'!C24</f>
        <v>42522</v>
      </c>
      <c r="C24" s="299" t="str">
        <f t="shared" si="0"/>
        <v/>
      </c>
      <c r="H24" s="294" t="str">
        <f>IF('4.1 conf TAI'!C25&gt;0,('4.1 conf TAI'!C25/'4.1 conf TAI'!$F$11)*100,"")</f>
        <v/>
      </c>
    </row>
    <row r="25" spans="1:8" x14ac:dyDescent="0.2">
      <c r="A25" s="110">
        <f>+'3.1 vol. TAI'!C25</f>
        <v>42552</v>
      </c>
      <c r="C25" s="299" t="str">
        <f t="shared" si="0"/>
        <v/>
      </c>
      <c r="H25" s="294" t="str">
        <f>IF('4.1 conf TAI'!C26&gt;0,('4.1 conf TAI'!C26/'4.1 conf TAI'!$F$11)*100,"")</f>
        <v/>
      </c>
    </row>
    <row r="26" spans="1:8" x14ac:dyDescent="0.2">
      <c r="A26" s="110">
        <f>+'3.1 vol. TAI'!C26</f>
        <v>42583</v>
      </c>
      <c r="C26" s="299" t="str">
        <f t="shared" si="0"/>
        <v/>
      </c>
      <c r="H26" s="294" t="str">
        <f>IF('4.1 conf TAI'!C27&gt;0,('4.1 conf TAI'!C27/'4.1 conf TAI'!$F$11)*100,"")</f>
        <v/>
      </c>
    </row>
    <row r="27" spans="1:8" x14ac:dyDescent="0.2">
      <c r="A27" s="110">
        <f>+'3.1 vol. TAI'!C27</f>
        <v>42614</v>
      </c>
      <c r="C27" s="299" t="str">
        <f t="shared" si="0"/>
        <v/>
      </c>
      <c r="H27" s="294" t="str">
        <f>IF('4.1 conf TAI'!C28&gt;0,('4.1 conf TAI'!C28/'4.1 conf TAI'!$F$11)*100,"")</f>
        <v/>
      </c>
    </row>
    <row r="28" spans="1:8" x14ac:dyDescent="0.2">
      <c r="A28" s="110">
        <f>+'3.1 vol. TAI'!C28</f>
        <v>42644</v>
      </c>
      <c r="C28" s="299" t="str">
        <f t="shared" si="0"/>
        <v/>
      </c>
      <c r="H28" s="294" t="str">
        <f>IF('4.1 conf TAI'!C29&gt;0,('4.1 conf TAI'!C29/'4.1 conf TAI'!$F$11)*100,"")</f>
        <v/>
      </c>
    </row>
    <row r="29" spans="1:8" x14ac:dyDescent="0.2">
      <c r="A29" s="110">
        <f>+'3.1 vol. TAI'!C29</f>
        <v>42675</v>
      </c>
      <c r="C29" s="299" t="str">
        <f t="shared" si="0"/>
        <v/>
      </c>
      <c r="H29" s="294" t="str">
        <f>IF('4.1 conf TAI'!C30&gt;0,('4.1 conf TAI'!C30/'4.1 conf TAI'!$F$11)*100,"")</f>
        <v/>
      </c>
    </row>
    <row r="30" spans="1:8" ht="13.5" thickBot="1" x14ac:dyDescent="0.25">
      <c r="A30" s="111">
        <f>+'3.1 vol. TAI'!C30</f>
        <v>42705</v>
      </c>
      <c r="C30" s="302" t="str">
        <f t="shared" si="0"/>
        <v/>
      </c>
      <c r="H30" s="297" t="str">
        <f>IF('4.1 conf TAI'!C31&gt;0,('4.1 conf TAI'!C31/'4.1 conf TAI'!$F$11)*100,"")</f>
        <v/>
      </c>
    </row>
    <row r="31" spans="1:8" x14ac:dyDescent="0.2">
      <c r="A31" s="109">
        <f>+'3.1 vol. TAI'!C31</f>
        <v>42736</v>
      </c>
      <c r="C31" s="303" t="str">
        <f t="shared" si="0"/>
        <v/>
      </c>
      <c r="H31" s="293" t="str">
        <f>IF('4.1 conf TAI'!C32&gt;0,('4.1 conf TAI'!C32/'4.1 conf TAI'!$F$11)*100,"")</f>
        <v/>
      </c>
    </row>
    <row r="32" spans="1:8" x14ac:dyDescent="0.2">
      <c r="A32" s="110">
        <f>+'3.1 vol. TAI'!C32</f>
        <v>42767</v>
      </c>
      <c r="C32" s="299" t="str">
        <f t="shared" si="0"/>
        <v/>
      </c>
      <c r="H32" s="294" t="str">
        <f>IF('4.1 conf TAI'!C33&gt;0,('4.1 conf TAI'!C33/'4.1 conf TAI'!$F$11)*100,"")</f>
        <v/>
      </c>
    </row>
    <row r="33" spans="1:8" x14ac:dyDescent="0.2">
      <c r="A33" s="110">
        <f>+'3.1 vol. TAI'!C33</f>
        <v>42795</v>
      </c>
      <c r="C33" s="299" t="str">
        <f t="shared" si="0"/>
        <v/>
      </c>
      <c r="H33" s="294" t="str">
        <f>IF('4.1 conf TAI'!C34&gt;0,('4.1 conf TAI'!C34/'4.1 conf TAI'!$F$11)*100,"")</f>
        <v/>
      </c>
    </row>
    <row r="34" spans="1:8" x14ac:dyDescent="0.2">
      <c r="A34" s="110">
        <f>+'3.1 vol. TAI'!C34</f>
        <v>42826</v>
      </c>
      <c r="C34" s="299" t="str">
        <f t="shared" si="0"/>
        <v/>
      </c>
      <c r="H34" s="294" t="str">
        <f>IF('4.1 conf TAI'!C35&gt;0,('4.1 conf TAI'!C35/'4.1 conf TAI'!$F$11)*100,"")</f>
        <v/>
      </c>
    </row>
    <row r="35" spans="1:8" x14ac:dyDescent="0.2">
      <c r="A35" s="110">
        <f>+'3.1 vol. TAI'!C35</f>
        <v>42856</v>
      </c>
      <c r="C35" s="299" t="str">
        <f t="shared" si="0"/>
        <v/>
      </c>
      <c r="H35" s="294" t="str">
        <f>IF('4.1 conf TAI'!C36&gt;0,('4.1 conf TAI'!C36/'4.1 conf TAI'!$F$11)*100,"")</f>
        <v/>
      </c>
    </row>
    <row r="36" spans="1:8" x14ac:dyDescent="0.2">
      <c r="A36" s="110">
        <f>+'3.1 vol. TAI'!C36</f>
        <v>42887</v>
      </c>
      <c r="C36" s="299" t="str">
        <f t="shared" si="0"/>
        <v/>
      </c>
      <c r="H36" s="294" t="str">
        <f>IF('4.1 conf TAI'!C37&gt;0,('4.1 conf TAI'!C37/'4.1 conf TAI'!$F$11)*100,"")</f>
        <v/>
      </c>
    </row>
    <row r="37" spans="1:8" x14ac:dyDescent="0.2">
      <c r="A37" s="110">
        <f>+'3.1 vol. TAI'!C37</f>
        <v>42917</v>
      </c>
      <c r="C37" s="299" t="str">
        <f t="shared" si="0"/>
        <v/>
      </c>
      <c r="H37" s="294" t="str">
        <f>IF('4.1 conf TAI'!C38&gt;0,('4.1 conf TAI'!C38/'4.1 conf TAI'!$F$11)*100,"")</f>
        <v/>
      </c>
    </row>
    <row r="38" spans="1:8" x14ac:dyDescent="0.2">
      <c r="A38" s="110">
        <f>+'3.1 vol. TAI'!C38</f>
        <v>42948</v>
      </c>
      <c r="C38" s="299" t="str">
        <f t="shared" si="0"/>
        <v/>
      </c>
      <c r="H38" s="294" t="str">
        <f>IF('4.1 conf TAI'!C39&gt;0,('4.1 conf TAI'!C39/'4.1 conf TAI'!$F$11)*100,"")</f>
        <v/>
      </c>
    </row>
    <row r="39" spans="1:8" x14ac:dyDescent="0.2">
      <c r="A39" s="110">
        <f>+'3.1 vol. TAI'!C39</f>
        <v>42979</v>
      </c>
      <c r="C39" s="299" t="str">
        <f t="shared" si="0"/>
        <v/>
      </c>
      <c r="H39" s="294" t="str">
        <f>IF('4.1 conf TAI'!C40&gt;0,('4.1 conf TAI'!C40/'4.1 conf TAI'!$F$11)*100,"")</f>
        <v/>
      </c>
    </row>
    <row r="40" spans="1:8" x14ac:dyDescent="0.2">
      <c r="A40" s="110">
        <f>+'3.1 vol. TAI'!C40</f>
        <v>43009</v>
      </c>
      <c r="C40" s="299" t="str">
        <f t="shared" si="0"/>
        <v/>
      </c>
      <c r="H40" s="294" t="str">
        <f>IF('4.1 conf TAI'!C41&gt;0,('4.1 conf TAI'!C41/'4.1 conf TAI'!$F$11)*100,"")</f>
        <v/>
      </c>
    </row>
    <row r="41" spans="1:8" x14ac:dyDescent="0.2">
      <c r="A41" s="110">
        <f>+'3.1 vol. TAI'!C41</f>
        <v>43040</v>
      </c>
      <c r="C41" s="299" t="str">
        <f t="shared" si="0"/>
        <v/>
      </c>
      <c r="H41" s="294" t="str">
        <f>IF('4.1 conf TAI'!C42&gt;0,('4.1 conf TAI'!C42/'4.1 conf TAI'!$F$11)*100,"")</f>
        <v/>
      </c>
    </row>
    <row r="42" spans="1:8" ht="13.5" thickBot="1" x14ac:dyDescent="0.25">
      <c r="A42" s="115">
        <f>+'3.1 vol. TAI'!C42</f>
        <v>43070</v>
      </c>
      <c r="C42" s="302" t="str">
        <f t="shared" si="0"/>
        <v/>
      </c>
      <c r="H42" s="297" t="str">
        <f>IF('4.1 conf TAI'!C43&gt;0,('4.1 conf TAI'!C43/'4.1 conf TAI'!$F$11)*100,"")</f>
        <v/>
      </c>
    </row>
    <row r="43" spans="1:8" x14ac:dyDescent="0.2">
      <c r="A43" s="109">
        <f>+'3.1 vol. TAI'!C43</f>
        <v>43101</v>
      </c>
      <c r="C43" s="303" t="str">
        <f t="shared" si="0"/>
        <v/>
      </c>
      <c r="H43" s="293" t="str">
        <f>IF('4.1 conf TAI'!C44&gt;0,('4.1 conf TAI'!C44/'4.1 conf TAI'!$F$11)*100,"")</f>
        <v/>
      </c>
    </row>
    <row r="44" spans="1:8" x14ac:dyDescent="0.2">
      <c r="A44" s="110">
        <f>+'3.1 vol. TAI'!C44</f>
        <v>43132</v>
      </c>
      <c r="C44" s="299" t="str">
        <f t="shared" si="0"/>
        <v/>
      </c>
      <c r="E44" s="49" t="s">
        <v>238</v>
      </c>
      <c r="H44" s="294" t="str">
        <f>IF('4.1 conf TAI'!C45&gt;0,('4.1 conf TAI'!C45/'4.1 conf TAI'!$F$11)*100,"")</f>
        <v/>
      </c>
    </row>
    <row r="45" spans="1:8" x14ac:dyDescent="0.2">
      <c r="A45" s="110">
        <f>+'3.1 vol. TAI'!C45</f>
        <v>43160</v>
      </c>
      <c r="C45" s="299" t="str">
        <f t="shared" si="0"/>
        <v/>
      </c>
      <c r="H45" s="294" t="str">
        <f>IF('4.1 conf TAI'!C46&gt;0,('4.1 conf TAI'!C46/'4.1 conf TAI'!$F$11)*100,"")</f>
        <v/>
      </c>
    </row>
    <row r="46" spans="1:8" ht="13.5" thickBot="1" x14ac:dyDescent="0.25">
      <c r="A46" s="111">
        <f>+'3.1 vol. TAI'!C46</f>
        <v>43191</v>
      </c>
      <c r="C46" s="300" t="str">
        <f t="shared" si="0"/>
        <v/>
      </c>
      <c r="H46" s="294" t="str">
        <f>IF('4.1 conf TAI'!C47&gt;0,('4.1 conf TAI'!C47/'4.1 conf TAI'!$F$11)*100,"")</f>
        <v/>
      </c>
    </row>
    <row r="47" spans="1:8" hidden="1" x14ac:dyDescent="0.2">
      <c r="A47" s="347">
        <f>+'3.1 vol. TAI'!C47</f>
        <v>43344</v>
      </c>
      <c r="C47" s="301" t="str">
        <f t="shared" si="0"/>
        <v/>
      </c>
      <c r="H47" s="294" t="str">
        <f>IF('4.1 conf TAI'!C48&gt;0,('4.1 conf TAI'!C48/'4.1 conf TAI'!$F$11)*100,"")</f>
        <v/>
      </c>
    </row>
    <row r="48" spans="1:8" hidden="1" x14ac:dyDescent="0.2">
      <c r="A48" s="110">
        <f>+'3.1 vol. TAI'!C48</f>
        <v>43374</v>
      </c>
      <c r="C48" s="299" t="str">
        <f t="shared" si="0"/>
        <v/>
      </c>
      <c r="H48" s="294" t="str">
        <f>IF('4.1 conf TAI'!C49&gt;0,('4.1 conf TAI'!C49/'4.1 conf TAI'!$F$11)*100,"")</f>
        <v/>
      </c>
    </row>
    <row r="49" spans="1:8" hidden="1" x14ac:dyDescent="0.2">
      <c r="A49" s="110">
        <f>+'3.1 vol. TAI'!C49</f>
        <v>43405</v>
      </c>
      <c r="C49" s="299" t="str">
        <f t="shared" si="0"/>
        <v/>
      </c>
      <c r="H49" s="294" t="str">
        <f>IF('4.1 conf TAI'!C50&gt;0,('4.1 conf TAI'!C50/'4.1 conf TAI'!$F$11)*100,"")</f>
        <v/>
      </c>
    </row>
    <row r="50" spans="1:8" ht="13.5" hidden="1" thickBot="1" x14ac:dyDescent="0.25">
      <c r="A50" s="111">
        <f>+'3.1 vol. TAI'!C50</f>
        <v>43435</v>
      </c>
      <c r="C50" s="300" t="str">
        <f t="shared" si="0"/>
        <v/>
      </c>
      <c r="H50" s="295" t="str">
        <f>IF('4.1 conf TAI'!C51&gt;0,('4.1 conf TAI'!C51/'4.1 conf TAI'!$F$11)*100,"")</f>
        <v/>
      </c>
    </row>
    <row r="51" spans="1:8" ht="13.5" thickBot="1" x14ac:dyDescent="0.25">
      <c r="A51" s="43"/>
      <c r="C51" s="46"/>
    </row>
    <row r="52" spans="1:8" ht="57.75" customHeight="1" thickBot="1" x14ac:dyDescent="0.25">
      <c r="A52" s="469" t="str">
        <f>+'3.1 vol. TAI'!C52</f>
        <v>Año</v>
      </c>
      <c r="B52" s="422"/>
      <c r="C52" s="420" t="str">
        <f>+C6</f>
        <v>EXPORTACIONES US$ FOB   RESÚMEN PÚBLICO</v>
      </c>
      <c r="H52" s="24" t="str">
        <f>+H6</f>
        <v>EXPORTACIONES US$ FOB   RESÚMEN PÚBLICO</v>
      </c>
    </row>
    <row r="53" spans="1:8" x14ac:dyDescent="0.2">
      <c r="A53" s="58">
        <v>2012</v>
      </c>
      <c r="C53" s="305" t="str">
        <f t="shared" ref="C53:C60" si="1">+H53</f>
        <v/>
      </c>
      <c r="H53" s="296" t="str">
        <f>IF('4.1 conf TAI'!C55&gt;0,('4.1 conf TAI'!C55/'4.1 conf TAI'!$F$11)*100,"")</f>
        <v/>
      </c>
    </row>
    <row r="54" spans="1:8" x14ac:dyDescent="0.2">
      <c r="A54" s="60">
        <v>2013</v>
      </c>
      <c r="C54" s="499"/>
      <c r="H54" s="296"/>
    </row>
    <row r="55" spans="1:8" ht="13.5" thickBot="1" x14ac:dyDescent="0.25">
      <c r="A55" s="60">
        <v>2014</v>
      </c>
      <c r="C55" s="306" t="str">
        <f t="shared" si="1"/>
        <v/>
      </c>
      <c r="H55" s="296" t="str">
        <f>IF('4.1 conf TAI'!C57&gt;0,('4.1 conf TAI'!C57/'4.1 conf TAI'!$F$11)*100,"")</f>
        <v/>
      </c>
    </row>
    <row r="56" spans="1:8" x14ac:dyDescent="0.2">
      <c r="A56" s="62">
        <f>+'3.1 vol. TAI'!C58</f>
        <v>2015</v>
      </c>
      <c r="C56" s="304" t="str">
        <f t="shared" si="1"/>
        <v/>
      </c>
      <c r="H56" s="296" t="str">
        <f>IF('4.1 conf TAI'!C58&gt;0,('4.1 conf TAI'!C58/'4.1 conf TAI'!$F$11)*100,"")</f>
        <v/>
      </c>
    </row>
    <row r="57" spans="1:8" x14ac:dyDescent="0.2">
      <c r="A57" s="58">
        <f>+'3.1 vol. TAI'!C59</f>
        <v>2016</v>
      </c>
      <c r="C57" s="305" t="str">
        <f t="shared" si="1"/>
        <v/>
      </c>
      <c r="H57" s="296" t="str">
        <f>IF('4.1 conf TAI'!C59&gt;0,('4.1 conf TAI'!C59/'4.1 conf TAI'!$F$11)*100,"")</f>
        <v/>
      </c>
    </row>
    <row r="58" spans="1:8" ht="13.5" thickBot="1" x14ac:dyDescent="0.25">
      <c r="A58" s="352">
        <f>+'3.1 vol. TAI'!C60</f>
        <v>2017</v>
      </c>
      <c r="C58" s="306" t="str">
        <f t="shared" si="1"/>
        <v/>
      </c>
      <c r="H58" s="296" t="str">
        <f>IF('4.1 conf TAI'!C60&gt;0,('4.1 conf TAI'!C60/'4.1 conf TAI'!$F$11)*100,"")</f>
        <v/>
      </c>
    </row>
    <row r="59" spans="1:8" x14ac:dyDescent="0.2">
      <c r="A59" s="481" t="str">
        <f>+'3.1 vol. TAI'!C61</f>
        <v>ene-abr 2017</v>
      </c>
      <c r="C59" s="307" t="str">
        <f t="shared" si="1"/>
        <v/>
      </c>
      <c r="H59" s="296" t="str">
        <f>IF('4.1 conf TAI'!C61&gt;0,('4.1 conf TAI'!C61/'4.1 conf TAI'!$F$11)*100,"")</f>
        <v/>
      </c>
    </row>
    <row r="60" spans="1:8" ht="13.5" thickBot="1" x14ac:dyDescent="0.25">
      <c r="A60" s="372" t="str">
        <f>+'3.1 vol. TAI'!C62</f>
        <v>ene-abr 2018</v>
      </c>
      <c r="C60" s="308" t="str">
        <f t="shared" si="1"/>
        <v/>
      </c>
      <c r="H60" s="296" t="str">
        <f>IF('4.1 conf TAI'!C62&gt;0,('4.1 conf TAI'!C62/'4.1 conf TAI'!$F$11)*100,"")</f>
        <v/>
      </c>
    </row>
    <row r="64" spans="1:8" x14ac:dyDescent="0.2">
      <c r="A64" s="92" t="s">
        <v>146</v>
      </c>
    </row>
    <row r="65" spans="1:3" ht="13.5" thickBot="1" x14ac:dyDescent="0.25"/>
    <row r="66" spans="1:3" ht="38.25" customHeight="1" thickBot="1" x14ac:dyDescent="0.25">
      <c r="A66" s="97" t="s">
        <v>5</v>
      </c>
      <c r="B66" s="106"/>
      <c r="C66" s="103" t="str">
        <f>+C52</f>
        <v>EXPORTACIONES US$ FOB   RESÚMEN PÚBLICO</v>
      </c>
    </row>
    <row r="67" spans="1:3" x14ac:dyDescent="0.2">
      <c r="A67" s="105">
        <v>2002</v>
      </c>
      <c r="B67" s="106"/>
      <c r="C67" s="123" t="e">
        <f>+C56-SUM(C7:C18)</f>
        <v>#VALUE!</v>
      </c>
    </row>
    <row r="68" spans="1:3" x14ac:dyDescent="0.2">
      <c r="A68" s="107">
        <v>2003</v>
      </c>
      <c r="B68" s="106"/>
      <c r="C68" s="127" t="e">
        <f>+C57-SUM(C19:C30)</f>
        <v>#VALUE!</v>
      </c>
    </row>
    <row r="69" spans="1:3" ht="13.5" thickBot="1" x14ac:dyDescent="0.25">
      <c r="A69" s="108">
        <v>2004</v>
      </c>
      <c r="B69" s="106"/>
      <c r="C69" s="131" t="e">
        <f>+C58-SUM(C31:C42)</f>
        <v>#VALUE!</v>
      </c>
    </row>
    <row r="70" spans="1:3" x14ac:dyDescent="0.2">
      <c r="A70" s="105" t="str">
        <f>+A59</f>
        <v>ene-abr 2017</v>
      </c>
      <c r="B70" s="106"/>
      <c r="C70" s="136" t="e">
        <f>+C59-(SUM(C31:INDEX(C31:C42,'[3]parámetros e instrucciones'!$E$3)))</f>
        <v>#VALUE!</v>
      </c>
    </row>
    <row r="71" spans="1:3" ht="13.5" thickBot="1" x14ac:dyDescent="0.25">
      <c r="A71" s="108" t="str">
        <f>+A60</f>
        <v>ene-abr 2018</v>
      </c>
      <c r="B71" s="106"/>
      <c r="C71" s="141" t="e">
        <f>+C60-(SUM(C43:INDEX(C43:C50,'[3]parámetros e instrucciones'!$E$3)))</f>
        <v>#VALUE!</v>
      </c>
    </row>
  </sheetData>
  <sheetProtection formatCells="0" formatColumns="0" formatRows="0"/>
  <protectedRanges>
    <protectedRange sqref="C53:C60 C7:C50" name="Rango2_1"/>
    <protectedRange sqref="C53:C60" name="Rango1_1"/>
  </protectedRanges>
  <mergeCells count="5">
    <mergeCell ref="A1:C1"/>
    <mergeCell ref="A2:C2"/>
    <mergeCell ref="A3:C3"/>
    <mergeCell ref="A4:C4"/>
    <mergeCell ref="E4:F4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88" orientation="portrait" horizontalDpi="300" verticalDpi="300" r:id="rId1"/>
  <headerFooter alignWithMargins="0">
    <oddHeader>&amp;R2018 - Año del Centenario de la Reforma Universitaria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E45"/>
  <sheetViews>
    <sheetView showGridLines="0" view="pageBreakPreview" zoomScale="85" zoomScaleNormal="100" zoomScaleSheetLayoutView="85" workbookViewId="0">
      <selection activeCell="E44" sqref="E44"/>
    </sheetView>
  </sheetViews>
  <sheetFormatPr baseColWidth="10" defaultRowHeight="12.75" x14ac:dyDescent="0.2"/>
  <cols>
    <col min="1" max="1" width="20.5703125" style="49" customWidth="1"/>
    <col min="2" max="2" width="36.5703125" style="49" customWidth="1"/>
    <col min="3" max="3" width="19" style="49" customWidth="1"/>
    <col min="4" max="16384" width="11.42578125" style="49"/>
  </cols>
  <sheetData>
    <row r="1" spans="1:2" s="179" customFormat="1" x14ac:dyDescent="0.2">
      <c r="A1" s="176" t="s">
        <v>254</v>
      </c>
      <c r="B1" s="163"/>
    </row>
    <row r="2" spans="1:2" s="179" customFormat="1" x14ac:dyDescent="0.2">
      <c r="A2" s="353" t="s">
        <v>104</v>
      </c>
      <c r="B2" s="353"/>
    </row>
    <row r="3" spans="1:2" x14ac:dyDescent="0.2">
      <c r="A3" s="356" t="str">
        <f>+'1. 1modelos TAI'!A3</f>
        <v>Termos ampolla de acero</v>
      </c>
      <c r="B3" s="353"/>
    </row>
    <row r="4" spans="1:2" ht="13.5" thickBot="1" x14ac:dyDescent="0.25">
      <c r="A4" s="52"/>
      <c r="B4" s="52"/>
    </row>
    <row r="5" spans="1:2" s="422" customFormat="1" ht="13.5" thickBot="1" x14ac:dyDescent="0.25">
      <c r="A5" s="467" t="s">
        <v>7</v>
      </c>
      <c r="B5" s="468" t="s">
        <v>218</v>
      </c>
    </row>
    <row r="6" spans="1:2" x14ac:dyDescent="0.2">
      <c r="A6" s="357">
        <v>2011</v>
      </c>
      <c r="B6" s="373"/>
    </row>
    <row r="7" spans="1:2" x14ac:dyDescent="0.2">
      <c r="A7" s="360">
        <v>2012</v>
      </c>
      <c r="B7" s="374"/>
    </row>
    <row r="8" spans="1:2" x14ac:dyDescent="0.2">
      <c r="A8" s="375">
        <v>2013</v>
      </c>
      <c r="B8" s="376"/>
    </row>
    <row r="9" spans="1:2" ht="13.5" thickBot="1" x14ac:dyDescent="0.25">
      <c r="A9" s="375">
        <v>2014</v>
      </c>
      <c r="B9" s="376"/>
    </row>
    <row r="10" spans="1:2" x14ac:dyDescent="0.2">
      <c r="A10" s="477">
        <f>'3.1 vol. TAI'!C58</f>
        <v>2015</v>
      </c>
      <c r="B10" s="373"/>
    </row>
    <row r="11" spans="1:2" x14ac:dyDescent="0.2">
      <c r="A11" s="360">
        <f>'3.1 vol. TAI'!C59</f>
        <v>2016</v>
      </c>
      <c r="B11" s="374"/>
    </row>
    <row r="12" spans="1:2" ht="13.5" thickBot="1" x14ac:dyDescent="0.25">
      <c r="A12" s="363">
        <f>'3.1 vol. TAI'!C60</f>
        <v>2017</v>
      </c>
      <c r="B12" s="376"/>
    </row>
    <row r="13" spans="1:2" x14ac:dyDescent="0.2">
      <c r="A13" s="377" t="str">
        <f>'3.1 vol. TAI'!C61</f>
        <v>ene-abr 2017</v>
      </c>
      <c r="B13" s="373"/>
    </row>
    <row r="14" spans="1:2" ht="13.5" thickBot="1" x14ac:dyDescent="0.25">
      <c r="A14" s="363" t="str">
        <f>'3.1 vol. TAI'!C62</f>
        <v>ene-abr 2018</v>
      </c>
      <c r="B14" s="378"/>
    </row>
    <row r="15" spans="1:2" x14ac:dyDescent="0.2">
      <c r="A15" s="178"/>
    </row>
    <row r="19" spans="1:2" ht="13.5" thickBot="1" x14ac:dyDescent="0.25">
      <c r="A19" s="98" t="s">
        <v>122</v>
      </c>
    </row>
    <row r="20" spans="1:2" ht="13.5" thickBot="1" x14ac:dyDescent="0.25">
      <c r="A20" s="97" t="s">
        <v>5</v>
      </c>
      <c r="B20" s="97" t="s">
        <v>136</v>
      </c>
    </row>
    <row r="21" spans="1:2" x14ac:dyDescent="0.2">
      <c r="A21" s="105">
        <v>2003</v>
      </c>
      <c r="B21" s="147" t="str">
        <f>IF('3.1 vol. TAI'!E58&gt;'5.1 capprod TAI'!B10,"ERROR","OK")</f>
        <v>OK</v>
      </c>
    </row>
    <row r="22" spans="1:2" x14ac:dyDescent="0.2">
      <c r="A22" s="107">
        <v>2004</v>
      </c>
      <c r="B22" s="148" t="str">
        <f>IF('3.1 vol. TAI'!E59&gt;'5.1 capprod TAI'!B11,"ERROR","OK")</f>
        <v>OK</v>
      </c>
    </row>
    <row r="23" spans="1:2" ht="13.5" thickBot="1" x14ac:dyDescent="0.25">
      <c r="A23" s="108">
        <v>2005</v>
      </c>
      <c r="B23" s="149" t="str">
        <f>IF('3.1 vol. TAI'!E60&gt;'5.1 capprod TAI'!B12,"ERROR","OK")</f>
        <v>OK</v>
      </c>
    </row>
    <row r="24" spans="1:2" x14ac:dyDescent="0.2">
      <c r="A24" s="105" t="str">
        <f>+A13</f>
        <v>ene-abr 2017</v>
      </c>
      <c r="B24" s="147" t="str">
        <f>IF('3.1 vol. TAI'!E61&gt;'5.1 capprod TAI'!B13,"ERROR","OK")</f>
        <v>OK</v>
      </c>
    </row>
    <row r="25" spans="1:2" ht="13.5" thickBot="1" x14ac:dyDescent="0.25">
      <c r="A25" s="108" t="str">
        <f>+A14</f>
        <v>ene-abr 2018</v>
      </c>
      <c r="B25" s="149" t="str">
        <f>IF('3.1 vol. TAI'!E62&gt;'5.1 capprod TAI'!B14,"ERROR","OK")</f>
        <v>OK</v>
      </c>
    </row>
    <row r="45" spans="5:5" x14ac:dyDescent="0.2">
      <c r="E45" s="49" t="s">
        <v>238</v>
      </c>
    </row>
  </sheetData>
  <sheetProtection formatCells="0" formatColumns="0" formatRows="0"/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orientation="landscape" horizontalDpi="1200" verticalDpi="1200" r:id="rId1"/>
  <headerFooter alignWithMargins="0">
    <oddHeader>&amp;R2018 - Año del Centenario de la Reforma Universitaria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E44"/>
  <sheetViews>
    <sheetView showGridLines="0"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20.5703125" style="49" customWidth="1"/>
    <col min="2" max="2" width="36.5703125" style="49" customWidth="1"/>
    <col min="3" max="3" width="19" style="49" customWidth="1"/>
    <col min="4" max="16384" width="11.42578125" style="49"/>
  </cols>
  <sheetData>
    <row r="1" spans="1:2" s="179" customFormat="1" x14ac:dyDescent="0.2">
      <c r="A1" s="176" t="s">
        <v>255</v>
      </c>
      <c r="B1" s="163"/>
    </row>
    <row r="2" spans="1:2" s="179" customFormat="1" x14ac:dyDescent="0.2">
      <c r="A2" s="353" t="s">
        <v>104</v>
      </c>
      <c r="B2" s="353"/>
    </row>
    <row r="3" spans="1:2" x14ac:dyDescent="0.2">
      <c r="A3" s="356" t="str">
        <f>+'1. 1modelos TAI'!A3</f>
        <v>Termos ampolla de acero</v>
      </c>
      <c r="B3" s="353"/>
    </row>
    <row r="4" spans="1:2" ht="13.5" thickBot="1" x14ac:dyDescent="0.25">
      <c r="A4" s="52"/>
      <c r="B4" s="52"/>
    </row>
    <row r="5" spans="1:2" s="422" customFormat="1" ht="13.5" thickBot="1" x14ac:dyDescent="0.25">
      <c r="A5" s="467" t="s">
        <v>7</v>
      </c>
      <c r="B5" s="468" t="s">
        <v>218</v>
      </c>
    </row>
    <row r="6" spans="1:2" x14ac:dyDescent="0.2">
      <c r="A6" s="357">
        <v>2012</v>
      </c>
      <c r="B6" s="373"/>
    </row>
    <row r="7" spans="1:2" x14ac:dyDescent="0.2">
      <c r="A7" s="360">
        <v>2013</v>
      </c>
      <c r="B7" s="374"/>
    </row>
    <row r="8" spans="1:2" ht="13.5" thickBot="1" x14ac:dyDescent="0.25">
      <c r="A8" s="375">
        <v>2014</v>
      </c>
      <c r="B8" s="376"/>
    </row>
    <row r="9" spans="1:2" x14ac:dyDescent="0.2">
      <c r="A9" s="477">
        <f>'3.1 vol. TAI'!C58</f>
        <v>2015</v>
      </c>
      <c r="B9" s="373"/>
    </row>
    <row r="10" spans="1:2" x14ac:dyDescent="0.2">
      <c r="A10" s="360">
        <f>'3.1 vol. TAI'!C59</f>
        <v>2016</v>
      </c>
      <c r="B10" s="374"/>
    </row>
    <row r="11" spans="1:2" ht="13.5" thickBot="1" x14ac:dyDescent="0.25">
      <c r="A11" s="363">
        <f>'3.1 vol. TAI'!C60</f>
        <v>2017</v>
      </c>
      <c r="B11" s="376"/>
    </row>
    <row r="12" spans="1:2" x14ac:dyDescent="0.2">
      <c r="A12" s="377" t="str">
        <f>'3.1 vol. TAI'!C61</f>
        <v>ene-abr 2017</v>
      </c>
      <c r="B12" s="373"/>
    </row>
    <row r="13" spans="1:2" ht="13.5" thickBot="1" x14ac:dyDescent="0.25">
      <c r="A13" s="363" t="str">
        <f>'3.1 vol. TAI'!C62</f>
        <v>ene-abr 2018</v>
      </c>
      <c r="B13" s="378"/>
    </row>
    <row r="14" spans="1:2" x14ac:dyDescent="0.2">
      <c r="A14" s="178"/>
    </row>
    <row r="18" spans="1:2" ht="13.5" thickBot="1" x14ac:dyDescent="0.25">
      <c r="A18" s="98" t="s">
        <v>122</v>
      </c>
    </row>
    <row r="19" spans="1:2" ht="13.5" thickBot="1" x14ac:dyDescent="0.25">
      <c r="A19" s="97" t="s">
        <v>5</v>
      </c>
      <c r="B19" s="97" t="s">
        <v>136</v>
      </c>
    </row>
    <row r="20" spans="1:2" x14ac:dyDescent="0.2">
      <c r="A20" s="105">
        <v>2003</v>
      </c>
      <c r="B20" s="147" t="str">
        <f>IF('3.1 vol. TAI'!E58&gt;'5.2 capprod TAV'!B9,"ERROR","OK")</f>
        <v>OK</v>
      </c>
    </row>
    <row r="21" spans="1:2" x14ac:dyDescent="0.2">
      <c r="A21" s="107">
        <v>2004</v>
      </c>
      <c r="B21" s="148" t="str">
        <f>IF('3.1 vol. TAI'!E59&gt;'5.2 capprod TAV'!B10,"ERROR","OK")</f>
        <v>OK</v>
      </c>
    </row>
    <row r="22" spans="1:2" ht="13.5" thickBot="1" x14ac:dyDescent="0.25">
      <c r="A22" s="108">
        <v>2005</v>
      </c>
      <c r="B22" s="149" t="str">
        <f>IF('3.1 vol. TAI'!E60&gt;'5.2 capprod TAV'!B11,"ERROR","OK")</f>
        <v>OK</v>
      </c>
    </row>
    <row r="23" spans="1:2" x14ac:dyDescent="0.2">
      <c r="A23" s="105" t="str">
        <f>+A12</f>
        <v>ene-abr 2017</v>
      </c>
      <c r="B23" s="147" t="str">
        <f>IF('3.1 vol. TAI'!E61&gt;'5.2 capprod TAV'!B12,"ERROR","OK")</f>
        <v>OK</v>
      </c>
    </row>
    <row r="24" spans="1:2" ht="13.5" thickBot="1" x14ac:dyDescent="0.25">
      <c r="A24" s="108" t="str">
        <f>+A13</f>
        <v>ene-abr 2018</v>
      </c>
      <c r="B24" s="149" t="str">
        <f>IF('3.1 vol. TAI'!E62&gt;'5.2 capprod TAV'!B13,"ERROR","OK")</f>
        <v>OK</v>
      </c>
    </row>
    <row r="44" spans="5:5" x14ac:dyDescent="0.2">
      <c r="E44" s="49" t="s">
        <v>238</v>
      </c>
    </row>
  </sheetData>
  <sheetProtection formatCells="0" formatColumns="0" formatRows="0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orientation="landscape" horizontalDpi="1200" verticalDpi="1200" r:id="rId1"/>
  <headerFooter alignWithMargins="0">
    <oddHeader>&amp;R2018 - Año del Centenario de la Reforma Universitaria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E44" sqref="E44"/>
    </sheetView>
  </sheetViews>
  <sheetFormatPr baseColWidth="10" defaultRowHeight="12.75" x14ac:dyDescent="0.2"/>
  <cols>
    <col min="1" max="1" width="11.42578125" style="49"/>
    <col min="2" max="2" width="14.7109375" style="49" customWidth="1"/>
    <col min="3" max="5" width="11.42578125" style="49"/>
    <col min="6" max="6" width="13.7109375" style="49" customWidth="1"/>
    <col min="7" max="7" width="11.7109375" style="49" customWidth="1"/>
    <col min="8" max="16384" width="11.42578125" style="49"/>
  </cols>
  <sheetData>
    <row r="2" spans="1:6" s="422" customFormat="1" x14ac:dyDescent="0.2">
      <c r="A2" s="466" t="s">
        <v>17</v>
      </c>
    </row>
    <row r="4" spans="1:6" x14ac:dyDescent="0.2">
      <c r="A4" s="279" t="s">
        <v>18</v>
      </c>
    </row>
    <row r="5" spans="1:6" x14ac:dyDescent="0.2">
      <c r="A5" s="49" t="s">
        <v>19</v>
      </c>
    </row>
    <row r="6" spans="1:6" x14ac:dyDescent="0.2">
      <c r="A6" s="49" t="s">
        <v>20</v>
      </c>
    </row>
    <row r="8" spans="1:6" x14ac:dyDescent="0.2">
      <c r="A8" s="49" t="s">
        <v>204</v>
      </c>
    </row>
    <row r="9" spans="1:6" x14ac:dyDescent="0.2">
      <c r="A9" s="49" t="s">
        <v>21</v>
      </c>
    </row>
    <row r="11" spans="1:6" x14ac:dyDescent="0.2">
      <c r="A11" s="49" t="s">
        <v>22</v>
      </c>
    </row>
    <row r="12" spans="1:6" x14ac:dyDescent="0.2">
      <c r="A12" s="49" t="s">
        <v>23</v>
      </c>
    </row>
    <row r="14" spans="1:6" ht="13.5" thickBot="1" x14ac:dyDescent="0.25">
      <c r="C14" s="280" t="s">
        <v>24</v>
      </c>
      <c r="D14" s="164"/>
    </row>
    <row r="15" spans="1:6" x14ac:dyDescent="0.2">
      <c r="A15" s="281" t="s">
        <v>25</v>
      </c>
      <c r="B15" s="282" t="s">
        <v>26</v>
      </c>
      <c r="C15" s="282" t="s">
        <v>27</v>
      </c>
      <c r="D15" s="282" t="s">
        <v>28</v>
      </c>
      <c r="E15" s="283" t="s">
        <v>29</v>
      </c>
      <c r="F15" s="284" t="s">
        <v>8</v>
      </c>
    </row>
    <row r="16" spans="1:6" ht="13.5" thickBot="1" x14ac:dyDescent="0.25">
      <c r="A16" s="208">
        <v>2010</v>
      </c>
      <c r="B16" s="209">
        <v>384</v>
      </c>
      <c r="C16" s="209">
        <v>430</v>
      </c>
      <c r="D16" s="209">
        <v>96</v>
      </c>
      <c r="E16" s="285">
        <v>50</v>
      </c>
      <c r="F16" s="191">
        <f>SUM(B16:E16)</f>
        <v>960</v>
      </c>
    </row>
    <row r="18" spans="1:5" x14ac:dyDescent="0.2">
      <c r="A18" s="49" t="s">
        <v>30</v>
      </c>
    </row>
    <row r="20" spans="1:5" ht="13.5" thickBot="1" x14ac:dyDescent="0.25">
      <c r="A20" s="49" t="s">
        <v>205</v>
      </c>
    </row>
    <row r="21" spans="1:5" x14ac:dyDescent="0.2">
      <c r="A21" s="286" t="s">
        <v>31</v>
      </c>
      <c r="B21" s="287" t="s">
        <v>26</v>
      </c>
      <c r="C21" s="287" t="s">
        <v>27</v>
      </c>
      <c r="D21" s="287" t="s">
        <v>28</v>
      </c>
      <c r="E21" s="288" t="s">
        <v>29</v>
      </c>
    </row>
    <row r="22" spans="1:5" ht="13.5" thickBot="1" x14ac:dyDescent="0.25">
      <c r="A22" s="289" t="s">
        <v>206</v>
      </c>
      <c r="B22" s="290">
        <f>+B16/$F$16</f>
        <v>0.4</v>
      </c>
      <c r="C22" s="290">
        <f>+C16/$F$16</f>
        <v>0.44791666666666669</v>
      </c>
      <c r="D22" s="290">
        <f>+D16/$F$16</f>
        <v>0.1</v>
      </c>
      <c r="E22" s="291">
        <f>+E16/$F$16</f>
        <v>5.2083333333333336E-2</v>
      </c>
    </row>
    <row r="24" spans="1:5" x14ac:dyDescent="0.2">
      <c r="A24" s="49" t="s">
        <v>32</v>
      </c>
    </row>
    <row r="26" spans="1:5" x14ac:dyDescent="0.2">
      <c r="A26" s="49" t="s">
        <v>33</v>
      </c>
    </row>
    <row r="27" spans="1:5" x14ac:dyDescent="0.2">
      <c r="A27" s="49" t="s">
        <v>34</v>
      </c>
    </row>
    <row r="28" spans="1:5" x14ac:dyDescent="0.2">
      <c r="A28" s="49" t="s">
        <v>35</v>
      </c>
    </row>
    <row r="29" spans="1:5" x14ac:dyDescent="0.2">
      <c r="A29" s="49" t="s">
        <v>36</v>
      </c>
    </row>
    <row r="31" spans="1:5" x14ac:dyDescent="0.2">
      <c r="A31" s="49" t="s">
        <v>37</v>
      </c>
    </row>
    <row r="32" spans="1:5" x14ac:dyDescent="0.2">
      <c r="A32" s="49" t="s">
        <v>38</v>
      </c>
    </row>
    <row r="34" spans="1:5" x14ac:dyDescent="0.2">
      <c r="A34" s="49" t="s">
        <v>208</v>
      </c>
    </row>
    <row r="35" spans="1:5" x14ac:dyDescent="0.2">
      <c r="A35" s="49" t="s">
        <v>207</v>
      </c>
    </row>
    <row r="36" spans="1:5" x14ac:dyDescent="0.2">
      <c r="A36" s="49" t="s">
        <v>39</v>
      </c>
    </row>
    <row r="38" spans="1:5" x14ac:dyDescent="0.2">
      <c r="A38" s="49" t="s">
        <v>40</v>
      </c>
    </row>
    <row r="39" spans="1:5" x14ac:dyDescent="0.2">
      <c r="A39" s="49" t="s">
        <v>41</v>
      </c>
    </row>
    <row r="40" spans="1:5" x14ac:dyDescent="0.2">
      <c r="A40" s="49" t="s">
        <v>42</v>
      </c>
    </row>
    <row r="41" spans="1:5" x14ac:dyDescent="0.2">
      <c r="A41" s="49" t="s">
        <v>43</v>
      </c>
    </row>
    <row r="44" spans="1:5" x14ac:dyDescent="0.2">
      <c r="E44" s="49" t="s">
        <v>238</v>
      </c>
    </row>
    <row r="50" spans="1:4" x14ac:dyDescent="0.2">
      <c r="A50" s="198"/>
      <c r="B50" s="292"/>
      <c r="C50" s="292"/>
      <c r="D50" s="292"/>
    </row>
    <row r="51" spans="1:4" x14ac:dyDescent="0.2">
      <c r="A51" s="198"/>
      <c r="B51" s="292"/>
      <c r="C51" s="292"/>
      <c r="D51" s="292"/>
    </row>
  </sheetData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orientation="portrait" horizontalDpi="1200" verticalDpi="1200" r:id="rId1"/>
  <headerFooter alignWithMargins="0">
    <oddHeader>&amp;R2018 - Año del Centenario de la Reforma Universitaria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45"/>
  <sheetViews>
    <sheetView showGridLines="0" view="pageBreakPreview" zoomScale="120" zoomScaleNormal="75" zoomScaleSheetLayoutView="120" workbookViewId="0">
      <selection activeCell="E44" sqref="E44"/>
    </sheetView>
  </sheetViews>
  <sheetFormatPr baseColWidth="10" defaultRowHeight="12.75" x14ac:dyDescent="0.2"/>
  <cols>
    <col min="1" max="1" width="6.85546875" style="49" customWidth="1"/>
    <col min="2" max="2" width="15.7109375" style="49" customWidth="1"/>
    <col min="3" max="8" width="22.42578125" style="49" customWidth="1"/>
    <col min="9" max="16384" width="11.42578125" style="49"/>
  </cols>
  <sheetData>
    <row r="1" spans="2:8" x14ac:dyDescent="0.2">
      <c r="B1" s="527" t="s">
        <v>256</v>
      </c>
      <c r="C1" s="535"/>
      <c r="D1" s="535"/>
      <c r="E1" s="535"/>
      <c r="F1" s="535"/>
      <c r="G1" s="535"/>
      <c r="H1" s="535"/>
    </row>
    <row r="2" spans="2:8" x14ac:dyDescent="0.2">
      <c r="B2" s="535" t="s">
        <v>133</v>
      </c>
      <c r="C2" s="535"/>
      <c r="D2" s="535"/>
      <c r="E2" s="535"/>
      <c r="F2" s="535"/>
      <c r="G2" s="535"/>
      <c r="H2" s="535"/>
    </row>
    <row r="3" spans="2:8" ht="13.5" thickBot="1" x14ac:dyDescent="0.25">
      <c r="B3" s="163"/>
      <c r="C3" s="274"/>
      <c r="D3" s="274"/>
      <c r="E3" s="274"/>
      <c r="F3" s="274"/>
    </row>
    <row r="4" spans="2:8" s="422" customFormat="1" ht="13.5" thickBot="1" x14ac:dyDescent="0.25">
      <c r="B4" s="532" t="s">
        <v>7</v>
      </c>
      <c r="C4" s="536" t="s">
        <v>132</v>
      </c>
      <c r="D4" s="530"/>
      <c r="E4" s="531"/>
      <c r="F4" s="536" t="s">
        <v>200</v>
      </c>
      <c r="G4" s="530"/>
      <c r="H4" s="531"/>
    </row>
    <row r="5" spans="2:8" s="422" customFormat="1" ht="15.75" customHeight="1" thickBot="1" x14ac:dyDescent="0.25">
      <c r="B5" s="533"/>
      <c r="C5" s="530" t="s">
        <v>134</v>
      </c>
      <c r="D5" s="530"/>
      <c r="E5" s="531"/>
      <c r="F5" s="530" t="s">
        <v>134</v>
      </c>
      <c r="G5" s="530"/>
      <c r="H5" s="531"/>
    </row>
    <row r="6" spans="2:8" s="422" customFormat="1" ht="30" customHeight="1" thickBot="1" x14ac:dyDescent="0.25">
      <c r="B6" s="534"/>
      <c r="C6" s="462" t="str">
        <f>+'1. 1modelos TAI'!A3</f>
        <v>Termos ampolla de acero</v>
      </c>
      <c r="D6" s="463" t="s">
        <v>46</v>
      </c>
      <c r="E6" s="463" t="s">
        <v>171</v>
      </c>
      <c r="F6" s="464" t="str">
        <f>+'1. 1modelos TAI'!A3</f>
        <v>Termos ampolla de acero</v>
      </c>
      <c r="G6" s="465" t="s">
        <v>46</v>
      </c>
      <c r="H6" s="465" t="s">
        <v>171</v>
      </c>
    </row>
    <row r="7" spans="2:8" x14ac:dyDescent="0.2">
      <c r="B7" s="200">
        <f>'3.1 vol. TAI'!C54</f>
        <v>2011</v>
      </c>
      <c r="C7" s="275"/>
      <c r="D7" s="325"/>
      <c r="E7" s="276"/>
      <c r="F7" s="275"/>
      <c r="G7" s="325"/>
      <c r="H7" s="276"/>
    </row>
    <row r="8" spans="2:8" x14ac:dyDescent="0.2">
      <c r="B8" s="379">
        <f>'3.1 vol. TAI'!C55</f>
        <v>2012</v>
      </c>
      <c r="C8" s="277"/>
      <c r="D8" s="326"/>
      <c r="E8" s="168"/>
      <c r="F8" s="277"/>
      <c r="G8" s="326"/>
      <c r="H8" s="168"/>
    </row>
    <row r="9" spans="2:8" x14ac:dyDescent="0.2">
      <c r="B9" s="500">
        <v>2013</v>
      </c>
      <c r="C9" s="501"/>
      <c r="D9" s="502"/>
      <c r="E9" s="503"/>
      <c r="F9" s="501"/>
      <c r="G9" s="502"/>
      <c r="H9" s="503"/>
    </row>
    <row r="10" spans="2:8" ht="13.5" thickBot="1" x14ac:dyDescent="0.25">
      <c r="B10" s="380">
        <f>'3.1 vol. TAI'!C57</f>
        <v>2014</v>
      </c>
      <c r="C10" s="278"/>
      <c r="D10" s="327"/>
      <c r="E10" s="169"/>
      <c r="F10" s="278"/>
      <c r="G10" s="327"/>
      <c r="H10" s="169"/>
    </row>
    <row r="11" spans="2:8" x14ac:dyDescent="0.2">
      <c r="B11" s="482">
        <f>'3.1 vol. TAI'!C58</f>
        <v>2015</v>
      </c>
      <c r="C11" s="483"/>
      <c r="D11" s="484"/>
      <c r="E11" s="485"/>
      <c r="F11" s="483"/>
      <c r="G11" s="484"/>
      <c r="H11" s="485"/>
    </row>
    <row r="12" spans="2:8" x14ac:dyDescent="0.2">
      <c r="B12" s="379">
        <f>'3.1 vol. TAI'!C59</f>
        <v>2016</v>
      </c>
      <c r="C12" s="277"/>
      <c r="D12" s="326"/>
      <c r="E12" s="168"/>
      <c r="F12" s="277"/>
      <c r="G12" s="326"/>
      <c r="H12" s="168"/>
    </row>
    <row r="13" spans="2:8" ht="13.5" thickBot="1" x14ac:dyDescent="0.25">
      <c r="B13" s="380">
        <f>'3.1 vol. TAI'!C60</f>
        <v>2017</v>
      </c>
      <c r="C13" s="278"/>
      <c r="D13" s="327"/>
      <c r="E13" s="169"/>
      <c r="F13" s="278"/>
      <c r="G13" s="327"/>
      <c r="H13" s="169"/>
    </row>
    <row r="14" spans="2:8" x14ac:dyDescent="0.2">
      <c r="B14" s="377" t="str">
        <f>'3.1 vol. TAI'!C61</f>
        <v>ene-abr 2017</v>
      </c>
      <c r="C14" s="275"/>
      <c r="D14" s="325"/>
      <c r="E14" s="276"/>
      <c r="F14" s="275"/>
      <c r="G14" s="325"/>
      <c r="H14" s="276"/>
    </row>
    <row r="15" spans="2:8" ht="13.5" thickBot="1" x14ac:dyDescent="0.25">
      <c r="B15" s="363" t="str">
        <f>'3.1 vol. TAI'!C62</f>
        <v>ene-abr 2018</v>
      </c>
      <c r="C15" s="278"/>
      <c r="D15" s="327"/>
      <c r="E15" s="169"/>
      <c r="F15" s="278"/>
      <c r="G15" s="327"/>
      <c r="H15" s="169"/>
    </row>
    <row r="45" spans="5:5" x14ac:dyDescent="0.2">
      <c r="E45" s="49" t="s">
        <v>238</v>
      </c>
    </row>
  </sheetData>
  <mergeCells count="7">
    <mergeCell ref="C5:E5"/>
    <mergeCell ref="F5:H5"/>
    <mergeCell ref="B4:B6"/>
    <mergeCell ref="B1:H1"/>
    <mergeCell ref="B2:H2"/>
    <mergeCell ref="C4:E4"/>
    <mergeCell ref="F4:H4"/>
  </mergeCells>
  <phoneticPr fontId="0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7" orientation="landscape" horizontalDpi="1200" verticalDpi="1200" r:id="rId1"/>
  <headerFooter alignWithMargins="0">
    <oddHeader>&amp;R2018 - Año del Centenario de la Reforma Universitaria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B1:H44"/>
  <sheetViews>
    <sheetView showGridLines="0" view="pageBreakPreview" zoomScale="60" zoomScaleNormal="75" workbookViewId="0">
      <selection activeCell="D10" sqref="D10"/>
    </sheetView>
  </sheetViews>
  <sheetFormatPr baseColWidth="10" defaultRowHeight="12.75" x14ac:dyDescent="0.2"/>
  <cols>
    <col min="1" max="1" width="6.85546875" style="49" customWidth="1"/>
    <col min="2" max="2" width="15.7109375" style="49" customWidth="1"/>
    <col min="3" max="8" width="22.42578125" style="49" customWidth="1"/>
    <col min="9" max="16384" width="11.42578125" style="49"/>
  </cols>
  <sheetData>
    <row r="1" spans="2:8" x14ac:dyDescent="0.2">
      <c r="B1" s="527" t="s">
        <v>281</v>
      </c>
      <c r="C1" s="535"/>
      <c r="D1" s="535"/>
      <c r="E1" s="535"/>
      <c r="F1" s="535"/>
      <c r="G1" s="535"/>
      <c r="H1" s="535"/>
    </row>
    <row r="2" spans="2:8" x14ac:dyDescent="0.2">
      <c r="B2" s="535" t="s">
        <v>133</v>
      </c>
      <c r="C2" s="535"/>
      <c r="D2" s="535"/>
      <c r="E2" s="535"/>
      <c r="F2" s="535"/>
      <c r="G2" s="535"/>
      <c r="H2" s="535"/>
    </row>
    <row r="3" spans="2:8" ht="13.5" thickBot="1" x14ac:dyDescent="0.25">
      <c r="B3" s="163"/>
      <c r="C3" s="274"/>
      <c r="D3" s="274"/>
      <c r="E3" s="274"/>
      <c r="F3" s="274"/>
    </row>
    <row r="4" spans="2:8" s="422" customFormat="1" ht="13.5" thickBot="1" x14ac:dyDescent="0.25">
      <c r="B4" s="532" t="s">
        <v>7</v>
      </c>
      <c r="C4" s="536" t="s">
        <v>132</v>
      </c>
      <c r="D4" s="530"/>
      <c r="E4" s="531"/>
      <c r="F4" s="536" t="s">
        <v>200</v>
      </c>
      <c r="G4" s="530"/>
      <c r="H4" s="531"/>
    </row>
    <row r="5" spans="2:8" s="422" customFormat="1" ht="15.75" customHeight="1" thickBot="1" x14ac:dyDescent="0.25">
      <c r="B5" s="533"/>
      <c r="C5" s="530" t="s">
        <v>134</v>
      </c>
      <c r="D5" s="530"/>
      <c r="E5" s="531"/>
      <c r="F5" s="530" t="s">
        <v>134</v>
      </c>
      <c r="G5" s="530"/>
      <c r="H5" s="531"/>
    </row>
    <row r="6" spans="2:8" s="422" customFormat="1" ht="30" customHeight="1" thickBot="1" x14ac:dyDescent="0.25">
      <c r="B6" s="534"/>
      <c r="C6" s="462" t="str">
        <f>'1.2 modelos TAV '!A3</f>
        <v>Termos ampolla de vidrio</v>
      </c>
      <c r="D6" s="463" t="s">
        <v>46</v>
      </c>
      <c r="E6" s="463" t="s">
        <v>171</v>
      </c>
      <c r="F6" s="464" t="str">
        <f>+'1. 1modelos TAI'!A3</f>
        <v>Termos ampolla de acero</v>
      </c>
      <c r="G6" s="496" t="s">
        <v>46</v>
      </c>
      <c r="H6" s="496" t="s">
        <v>171</v>
      </c>
    </row>
    <row r="7" spans="2:8" x14ac:dyDescent="0.2">
      <c r="B7" s="379">
        <f>'3.1 vol. TAI'!C55</f>
        <v>2012</v>
      </c>
      <c r="C7" s="277"/>
      <c r="D7" s="326"/>
      <c r="E7" s="168"/>
      <c r="F7" s="277"/>
      <c r="G7" s="326"/>
      <c r="H7" s="168"/>
    </row>
    <row r="8" spans="2:8" x14ac:dyDescent="0.2">
      <c r="B8" s="500">
        <v>2013</v>
      </c>
      <c r="C8" s="501"/>
      <c r="D8" s="502"/>
      <c r="E8" s="503"/>
      <c r="F8" s="501"/>
      <c r="G8" s="502"/>
      <c r="H8" s="503"/>
    </row>
    <row r="9" spans="2:8" ht="13.5" thickBot="1" x14ac:dyDescent="0.25">
      <c r="B9" s="380">
        <f>'3.1 vol. TAI'!C57</f>
        <v>2014</v>
      </c>
      <c r="C9" s="278"/>
      <c r="D9" s="327"/>
      <c r="E9" s="169"/>
      <c r="F9" s="278"/>
      <c r="G9" s="327"/>
      <c r="H9" s="169"/>
    </row>
    <row r="10" spans="2:8" x14ac:dyDescent="0.2">
      <c r="B10" s="482">
        <f>'3.1 vol. TAI'!C58</f>
        <v>2015</v>
      </c>
      <c r="C10" s="483"/>
      <c r="D10" s="484"/>
      <c r="E10" s="485"/>
      <c r="F10" s="483"/>
      <c r="G10" s="484"/>
      <c r="H10" s="485"/>
    </row>
    <row r="11" spans="2:8" x14ac:dyDescent="0.2">
      <c r="B11" s="379">
        <f>'3.1 vol. TAI'!C59</f>
        <v>2016</v>
      </c>
      <c r="C11" s="277"/>
      <c r="D11" s="326"/>
      <c r="E11" s="168"/>
      <c r="F11" s="277"/>
      <c r="G11" s="326"/>
      <c r="H11" s="168"/>
    </row>
    <row r="12" spans="2:8" ht="13.5" thickBot="1" x14ac:dyDescent="0.25">
      <c r="B12" s="380">
        <f>'3.1 vol. TAI'!C60</f>
        <v>2017</v>
      </c>
      <c r="C12" s="278"/>
      <c r="D12" s="327"/>
      <c r="E12" s="169"/>
      <c r="F12" s="278"/>
      <c r="G12" s="327"/>
      <c r="H12" s="169"/>
    </row>
    <row r="13" spans="2:8" x14ac:dyDescent="0.2">
      <c r="B13" s="377" t="str">
        <f>'3.1 vol. TAI'!C61</f>
        <v>ene-abr 2017</v>
      </c>
      <c r="C13" s="275"/>
      <c r="D13" s="325"/>
      <c r="E13" s="276"/>
      <c r="F13" s="275"/>
      <c r="G13" s="325"/>
      <c r="H13" s="276"/>
    </row>
    <row r="14" spans="2:8" ht="13.5" thickBot="1" x14ac:dyDescent="0.25">
      <c r="B14" s="363" t="str">
        <f>'3.1 vol. TAI'!C62</f>
        <v>ene-abr 2018</v>
      </c>
      <c r="C14" s="278"/>
      <c r="D14" s="327"/>
      <c r="E14" s="169"/>
      <c r="F14" s="278"/>
      <c r="G14" s="327"/>
      <c r="H14" s="169"/>
    </row>
    <row r="44" spans="5:5" x14ac:dyDescent="0.2">
      <c r="E44" s="49" t="s">
        <v>238</v>
      </c>
    </row>
  </sheetData>
  <mergeCells count="7">
    <mergeCell ref="B1:H1"/>
    <mergeCell ref="B2:H2"/>
    <mergeCell ref="B4:B6"/>
    <mergeCell ref="C4:E4"/>
    <mergeCell ref="F4:H4"/>
    <mergeCell ref="C5:E5"/>
    <mergeCell ref="F5:H5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7" orientation="landscape" horizontalDpi="1200" verticalDpi="1200" r:id="rId1"/>
  <headerFooter alignWithMargins="0">
    <oddHeader>&amp;R2018 - Año del Centenario de la Reforma Universitaria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10"/>
  <sheetViews>
    <sheetView showGridLines="0" topLeftCell="B1" workbookViewId="0">
      <selection activeCell="E44" sqref="E44"/>
    </sheetView>
  </sheetViews>
  <sheetFormatPr baseColWidth="10" defaultRowHeight="12.75" x14ac:dyDescent="0.2"/>
  <cols>
    <col min="1" max="2" width="11.42578125" style="49"/>
    <col min="3" max="3" width="58.42578125" style="49" customWidth="1"/>
    <col min="4" max="16384" width="11.42578125" style="49"/>
  </cols>
  <sheetData>
    <row r="10" spans="3:3" ht="35.25" x14ac:dyDescent="0.5">
      <c r="C10" s="348" t="s">
        <v>0</v>
      </c>
    </row>
  </sheetData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orientation="portrait" horizontalDpi="1200" verticalDpi="1200" r:id="rId1"/>
  <headerFooter alignWithMargins="0">
    <oddHeader>&amp;R2018 - Año del Centenario de la Reforma Universitaria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56"/>
  <sheetViews>
    <sheetView view="pageBreakPreview" zoomScaleNormal="100" zoomScaleSheetLayoutView="100" workbookViewId="0">
      <selection activeCell="B44" sqref="B44:E44"/>
    </sheetView>
  </sheetViews>
  <sheetFormatPr baseColWidth="10" defaultRowHeight="12.75" x14ac:dyDescent="0.2"/>
  <cols>
    <col min="1" max="1" width="38.28515625" style="49" customWidth="1"/>
    <col min="2" max="3" width="13.85546875" style="49" customWidth="1"/>
    <col min="4" max="5" width="13.85546875" style="52" customWidth="1"/>
    <col min="6" max="8" width="11.42578125" style="49"/>
    <col min="9" max="9" width="14.7109375" style="49" customWidth="1"/>
    <col min="10" max="16384" width="11.42578125" style="49"/>
  </cols>
  <sheetData>
    <row r="1" spans="1:9" x14ac:dyDescent="0.2">
      <c r="A1" s="555" t="s">
        <v>230</v>
      </c>
      <c r="B1" s="556"/>
      <c r="C1" s="556"/>
      <c r="D1" s="48"/>
    </row>
    <row r="2" spans="1:9" s="52" customFormat="1" x14ac:dyDescent="0.2">
      <c r="A2" s="557" t="s">
        <v>172</v>
      </c>
      <c r="B2" s="557"/>
      <c r="C2" s="557"/>
      <c r="D2" s="48"/>
    </row>
    <row r="3" spans="1:9" s="52" customFormat="1" x14ac:dyDescent="0.2">
      <c r="A3" s="558" t="str">
        <f>+'2.1 prod.nac TAI'!A3:C3</f>
        <v>Termos ampolla de acero</v>
      </c>
      <c r="B3" s="558"/>
      <c r="C3" s="558"/>
      <c r="D3" s="48"/>
    </row>
    <row r="4" spans="1:9" s="52" customFormat="1" x14ac:dyDescent="0.2">
      <c r="A4" s="324" t="s">
        <v>210</v>
      </c>
      <c r="B4" s="324"/>
      <c r="C4" s="324"/>
      <c r="D4" s="48"/>
    </row>
    <row r="5" spans="1:9" s="51" customFormat="1" x14ac:dyDescent="0.2">
      <c r="A5" s="324" t="s">
        <v>167</v>
      </c>
      <c r="B5" s="324"/>
      <c r="C5" s="324"/>
      <c r="D5" s="48"/>
    </row>
    <row r="6" spans="1:9" ht="22.5" customHeight="1" thickBot="1" x14ac:dyDescent="0.25"/>
    <row r="7" spans="1:9" s="422" customFormat="1" ht="24.75" customHeight="1" thickBot="1" x14ac:dyDescent="0.25">
      <c r="A7" s="537" t="s">
        <v>47</v>
      </c>
      <c r="B7" s="461">
        <v>2011</v>
      </c>
      <c r="C7" s="461">
        <v>2012</v>
      </c>
      <c r="D7" s="461">
        <v>2013</v>
      </c>
      <c r="E7" s="461">
        <v>2014</v>
      </c>
      <c r="F7" s="461">
        <v>2015</v>
      </c>
      <c r="G7" s="461">
        <v>2016</v>
      </c>
      <c r="H7" s="461">
        <v>2017</v>
      </c>
      <c r="I7" s="349" t="str">
        <f>+'6.1-empleo TAI'!B15</f>
        <v>ene-abr 2018</v>
      </c>
    </row>
    <row r="8" spans="1:9" s="422" customFormat="1" ht="25.5" customHeight="1" x14ac:dyDescent="0.2">
      <c r="A8" s="538"/>
      <c r="B8" s="532" t="s">
        <v>160</v>
      </c>
      <c r="C8" s="532" t="s">
        <v>160</v>
      </c>
      <c r="D8" s="532" t="s">
        <v>160</v>
      </c>
      <c r="E8" s="532" t="s">
        <v>160</v>
      </c>
      <c r="F8" s="532" t="s">
        <v>160</v>
      </c>
      <c r="G8" s="532" t="s">
        <v>160</v>
      </c>
      <c r="H8" s="532" t="s">
        <v>160</v>
      </c>
      <c r="I8" s="532" t="s">
        <v>160</v>
      </c>
    </row>
    <row r="9" spans="1:9" s="422" customFormat="1" ht="28.5" customHeight="1" thickBot="1" x14ac:dyDescent="0.25">
      <c r="A9" s="538"/>
      <c r="B9" s="534"/>
      <c r="C9" s="534"/>
      <c r="D9" s="534"/>
      <c r="E9" s="534"/>
      <c r="F9" s="534"/>
      <c r="G9" s="534"/>
      <c r="H9" s="534"/>
      <c r="I9" s="534"/>
    </row>
    <row r="10" spans="1:9" x14ac:dyDescent="0.2">
      <c r="A10" s="317" t="s">
        <v>157</v>
      </c>
      <c r="B10" s="317"/>
      <c r="C10" s="317"/>
      <c r="D10" s="317"/>
      <c r="E10" s="184"/>
      <c r="F10" s="184"/>
      <c r="G10" s="184"/>
      <c r="H10" s="184"/>
      <c r="I10" s="184"/>
    </row>
    <row r="11" spans="1:9" x14ac:dyDescent="0.2">
      <c r="A11" s="318" t="s">
        <v>156</v>
      </c>
      <c r="B11" s="318"/>
      <c r="C11" s="318"/>
      <c r="D11" s="318"/>
      <c r="E11" s="188"/>
      <c r="F11" s="188"/>
      <c r="G11" s="188"/>
      <c r="H11" s="188"/>
      <c r="I11" s="188"/>
    </row>
    <row r="12" spans="1:9" x14ac:dyDescent="0.2">
      <c r="A12" s="318" t="s">
        <v>173</v>
      </c>
      <c r="B12" s="318"/>
      <c r="C12" s="318"/>
      <c r="D12" s="318"/>
      <c r="E12" s="188"/>
      <c r="F12" s="188"/>
      <c r="G12" s="188"/>
      <c r="H12" s="188"/>
      <c r="I12" s="188"/>
    </row>
    <row r="13" spans="1:9" x14ac:dyDescent="0.2">
      <c r="A13" s="318" t="s">
        <v>174</v>
      </c>
      <c r="B13" s="318"/>
      <c r="C13" s="318"/>
      <c r="D13" s="318"/>
      <c r="E13" s="188"/>
      <c r="F13" s="188"/>
      <c r="G13" s="188"/>
      <c r="H13" s="188"/>
      <c r="I13" s="188"/>
    </row>
    <row r="14" spans="1:9" x14ac:dyDescent="0.2">
      <c r="A14" s="318" t="s">
        <v>175</v>
      </c>
      <c r="B14" s="318"/>
      <c r="C14" s="318"/>
      <c r="D14" s="318"/>
      <c r="E14" s="188"/>
      <c r="F14" s="188"/>
      <c r="G14" s="188"/>
      <c r="H14" s="188"/>
      <c r="I14" s="188"/>
    </row>
    <row r="15" spans="1:9" x14ac:dyDescent="0.2">
      <c r="A15" s="318" t="s">
        <v>176</v>
      </c>
      <c r="B15" s="318"/>
      <c r="C15" s="318"/>
      <c r="D15" s="318"/>
      <c r="E15" s="188"/>
      <c r="F15" s="188"/>
      <c r="G15" s="188"/>
      <c r="H15" s="188"/>
      <c r="I15" s="188"/>
    </row>
    <row r="16" spans="1:9" ht="13.5" thickBot="1" x14ac:dyDescent="0.25">
      <c r="A16" s="319" t="s">
        <v>177</v>
      </c>
      <c r="B16" s="319"/>
      <c r="C16" s="319"/>
      <c r="D16" s="319"/>
      <c r="E16" s="196"/>
      <c r="F16" s="196"/>
      <c r="G16" s="196"/>
      <c r="H16" s="196"/>
      <c r="I16" s="196"/>
    </row>
    <row r="17" spans="1:9" ht="13.5" thickBot="1" x14ac:dyDescent="0.25">
      <c r="A17" s="177" t="s">
        <v>111</v>
      </c>
      <c r="B17" s="177"/>
      <c r="C17" s="177"/>
      <c r="D17" s="177"/>
      <c r="E17" s="344"/>
      <c r="F17" s="344"/>
      <c r="G17" s="344"/>
      <c r="H17" s="344"/>
      <c r="I17" s="344"/>
    </row>
    <row r="18" spans="1:9" ht="13.5" thickBot="1" x14ac:dyDescent="0.25">
      <c r="A18" s="69"/>
      <c r="B18" s="69"/>
      <c r="C18" s="69"/>
      <c r="D18" s="69"/>
      <c r="E18" s="199"/>
      <c r="F18" s="199"/>
      <c r="G18" s="199"/>
      <c r="H18" s="199"/>
      <c r="I18" s="199"/>
    </row>
    <row r="19" spans="1:9" ht="13.5" thickBot="1" x14ac:dyDescent="0.25">
      <c r="A19" s="341" t="s">
        <v>194</v>
      </c>
      <c r="B19" s="341"/>
      <c r="C19" s="341"/>
      <c r="D19" s="341"/>
      <c r="E19" s="344"/>
      <c r="F19" s="344"/>
      <c r="G19" s="344"/>
      <c r="H19" s="344"/>
      <c r="I19" s="344"/>
    </row>
    <row r="20" spans="1:9" x14ac:dyDescent="0.2">
      <c r="A20" s="69"/>
      <c r="B20" s="198"/>
      <c r="D20" s="211"/>
      <c r="E20" s="198"/>
    </row>
    <row r="21" spans="1:9" ht="12.75" customHeight="1" x14ac:dyDescent="0.2">
      <c r="A21" s="539" t="s">
        <v>164</v>
      </c>
      <c r="B21" s="539"/>
      <c r="C21" s="539"/>
      <c r="D21" s="539"/>
      <c r="E21" s="539"/>
    </row>
    <row r="22" spans="1:9" ht="12.75" customHeight="1" x14ac:dyDescent="0.2">
      <c r="A22" s="55" t="s">
        <v>178</v>
      </c>
    </row>
    <row r="23" spans="1:9" ht="12.75" customHeight="1" x14ac:dyDescent="0.2">
      <c r="A23" s="55"/>
    </row>
    <row r="24" spans="1:9" ht="12.75" customHeight="1" thickBot="1" x14ac:dyDescent="0.25">
      <c r="A24" s="55"/>
    </row>
    <row r="25" spans="1:9" ht="12.75" customHeight="1" thickBot="1" x14ac:dyDescent="0.25">
      <c r="A25" s="171" t="s">
        <v>47</v>
      </c>
      <c r="B25" s="546" t="s">
        <v>179</v>
      </c>
      <c r="C25" s="547"/>
      <c r="D25" s="547"/>
      <c r="E25" s="548"/>
    </row>
    <row r="26" spans="1:9" ht="12.75" customHeight="1" x14ac:dyDescent="0.2">
      <c r="A26" s="540"/>
      <c r="B26" s="549"/>
      <c r="C26" s="550"/>
      <c r="D26" s="550"/>
      <c r="E26" s="551"/>
    </row>
    <row r="27" spans="1:9" ht="12.75" customHeight="1" x14ac:dyDescent="0.2">
      <c r="A27" s="541"/>
      <c r="B27" s="552"/>
      <c r="C27" s="553"/>
      <c r="D27" s="553"/>
      <c r="E27" s="554"/>
    </row>
    <row r="28" spans="1:9" ht="12.75" customHeight="1" x14ac:dyDescent="0.2">
      <c r="A28" s="541"/>
      <c r="B28" s="552"/>
      <c r="C28" s="553"/>
      <c r="D28" s="553"/>
      <c r="E28" s="554"/>
    </row>
    <row r="29" spans="1:9" ht="12.75" customHeight="1" thickBot="1" x14ac:dyDescent="0.25">
      <c r="A29" s="542"/>
      <c r="B29" s="543"/>
      <c r="C29" s="544"/>
      <c r="D29" s="544"/>
      <c r="E29" s="545"/>
    </row>
    <row r="30" spans="1:9" ht="12.75" customHeight="1" x14ac:dyDescent="0.2">
      <c r="A30" s="540"/>
      <c r="B30" s="549"/>
      <c r="C30" s="550"/>
      <c r="D30" s="550"/>
      <c r="E30" s="551"/>
    </row>
    <row r="31" spans="1:9" ht="12.75" customHeight="1" x14ac:dyDescent="0.2">
      <c r="A31" s="541"/>
      <c r="B31" s="552"/>
      <c r="C31" s="553"/>
      <c r="D31" s="553"/>
      <c r="E31" s="554"/>
    </row>
    <row r="32" spans="1:9" ht="12.75" customHeight="1" x14ac:dyDescent="0.2">
      <c r="A32" s="541"/>
      <c r="B32" s="552"/>
      <c r="C32" s="553"/>
      <c r="D32" s="553"/>
      <c r="E32" s="554"/>
    </row>
    <row r="33" spans="1:5" ht="12.75" customHeight="1" thickBot="1" x14ac:dyDescent="0.25">
      <c r="A33" s="542"/>
      <c r="B33" s="543"/>
      <c r="C33" s="544"/>
      <c r="D33" s="544"/>
      <c r="E33" s="545"/>
    </row>
    <row r="34" spans="1:5" ht="12.75" customHeight="1" x14ac:dyDescent="0.2">
      <c r="A34" s="540"/>
      <c r="B34" s="549"/>
      <c r="C34" s="550"/>
      <c r="D34" s="550"/>
      <c r="E34" s="551"/>
    </row>
    <row r="35" spans="1:5" ht="12.75" customHeight="1" x14ac:dyDescent="0.2">
      <c r="A35" s="541"/>
      <c r="B35" s="552"/>
      <c r="C35" s="553"/>
      <c r="D35" s="553"/>
      <c r="E35" s="554"/>
    </row>
    <row r="36" spans="1:5" ht="12.75" customHeight="1" x14ac:dyDescent="0.2">
      <c r="A36" s="541"/>
      <c r="B36" s="552"/>
      <c r="C36" s="553"/>
      <c r="D36" s="553"/>
      <c r="E36" s="554"/>
    </row>
    <row r="37" spans="1:5" ht="12.75" customHeight="1" thickBot="1" x14ac:dyDescent="0.25">
      <c r="A37" s="542"/>
      <c r="B37" s="543"/>
      <c r="C37" s="544"/>
      <c r="D37" s="544"/>
      <c r="E37" s="545"/>
    </row>
    <row r="38" spans="1:5" ht="12.75" customHeight="1" x14ac:dyDescent="0.2">
      <c r="A38" s="540"/>
      <c r="B38" s="549"/>
      <c r="C38" s="550"/>
      <c r="D38" s="550"/>
      <c r="E38" s="551"/>
    </row>
    <row r="39" spans="1:5" ht="12.75" customHeight="1" x14ac:dyDescent="0.2">
      <c r="A39" s="541"/>
      <c r="B39" s="552"/>
      <c r="C39" s="553"/>
      <c r="D39" s="553"/>
      <c r="E39" s="554"/>
    </row>
    <row r="40" spans="1:5" ht="12.75" customHeight="1" x14ac:dyDescent="0.2">
      <c r="A40" s="541"/>
      <c r="B40" s="552"/>
      <c r="C40" s="553"/>
      <c r="D40" s="553"/>
      <c r="E40" s="554"/>
    </row>
    <row r="41" spans="1:5" ht="12.75" customHeight="1" thickBot="1" x14ac:dyDescent="0.25">
      <c r="A41" s="542"/>
      <c r="B41" s="543"/>
      <c r="C41" s="544"/>
      <c r="D41" s="544"/>
      <c r="E41" s="545"/>
    </row>
    <row r="42" spans="1:5" ht="12.75" customHeight="1" x14ac:dyDescent="0.2">
      <c r="A42" s="540"/>
      <c r="B42" s="549"/>
      <c r="C42" s="550"/>
      <c r="D42" s="550"/>
      <c r="E42" s="551"/>
    </row>
    <row r="43" spans="1:5" ht="12.75" customHeight="1" x14ac:dyDescent="0.2">
      <c r="A43" s="541"/>
      <c r="B43" s="552"/>
      <c r="C43" s="553"/>
      <c r="D43" s="553"/>
      <c r="E43" s="554"/>
    </row>
    <row r="44" spans="1:5" ht="12.75" customHeight="1" x14ac:dyDescent="0.2">
      <c r="A44" s="541"/>
      <c r="B44" s="552"/>
      <c r="C44" s="553"/>
      <c r="D44" s="553"/>
      <c r="E44" s="554"/>
    </row>
    <row r="45" spans="1:5" ht="12.75" customHeight="1" thickBot="1" x14ac:dyDescent="0.25">
      <c r="A45" s="542"/>
      <c r="B45" s="543"/>
      <c r="C45" s="544"/>
      <c r="D45" s="544"/>
      <c r="E45" s="545"/>
    </row>
    <row r="46" spans="1:5" ht="12.75" customHeight="1" x14ac:dyDescent="0.2">
      <c r="A46" s="55"/>
    </row>
    <row r="47" spans="1:5" ht="12.75" customHeight="1" x14ac:dyDescent="0.2">
      <c r="A47" s="55"/>
    </row>
    <row r="49" spans="1:5" ht="13.5" thickBot="1" x14ac:dyDescent="0.25">
      <c r="A49" s="98"/>
    </row>
    <row r="50" spans="1:5" ht="13.5" thickBot="1" x14ac:dyDescent="0.25">
      <c r="B50" s="323">
        <f>+E7</f>
        <v>2014</v>
      </c>
      <c r="D50" s="323">
        <f>+B50</f>
        <v>2014</v>
      </c>
      <c r="E50" s="323">
        <f>+F7</f>
        <v>2015</v>
      </c>
    </row>
    <row r="51" spans="1:5" ht="13.5" thickBot="1" x14ac:dyDescent="0.25">
      <c r="B51" s="171" t="s">
        <v>165</v>
      </c>
      <c r="C51" s="315"/>
      <c r="D51" s="171" t="s">
        <v>166</v>
      </c>
      <c r="E51" s="171" t="s">
        <v>165</v>
      </c>
    </row>
    <row r="52" spans="1:5" ht="13.5" thickBot="1" x14ac:dyDescent="0.25">
      <c r="A52" s="98" t="s">
        <v>163</v>
      </c>
      <c r="B52" s="321">
        <f>+E17-SUM(E10:E16)</f>
        <v>0</v>
      </c>
      <c r="D52" s="320" t="e">
        <f>+#REF!-SUM(#REF!)</f>
        <v>#REF!</v>
      </c>
      <c r="E52" s="320">
        <f>+F17-SUM(F10:F16)</f>
        <v>0</v>
      </c>
    </row>
    <row r="53" spans="1:5" x14ac:dyDescent="0.2">
      <c r="A53" s="98"/>
    </row>
    <row r="54" spans="1:5" x14ac:dyDescent="0.2">
      <c r="A54" s="98"/>
    </row>
    <row r="55" spans="1:5" x14ac:dyDescent="0.2">
      <c r="A55" s="98"/>
    </row>
    <row r="56" spans="1:5" x14ac:dyDescent="0.2">
      <c r="A56" s="98"/>
    </row>
  </sheetData>
  <mergeCells count="39">
    <mergeCell ref="B34:E34"/>
    <mergeCell ref="B30:E30"/>
    <mergeCell ref="B41:E41"/>
    <mergeCell ref="B42:E42"/>
    <mergeCell ref="B43:E43"/>
    <mergeCell ref="B35:E35"/>
    <mergeCell ref="B36:E36"/>
    <mergeCell ref="B31:E31"/>
    <mergeCell ref="B32:E32"/>
    <mergeCell ref="D8:D9"/>
    <mergeCell ref="B44:E44"/>
    <mergeCell ref="A38:A41"/>
    <mergeCell ref="A42:A45"/>
    <mergeCell ref="B45:E45"/>
    <mergeCell ref="B37:E37"/>
    <mergeCell ref="B38:E38"/>
    <mergeCell ref="B39:E39"/>
    <mergeCell ref="B40:E40"/>
    <mergeCell ref="A34:A37"/>
    <mergeCell ref="B29:E29"/>
    <mergeCell ref="I8:I9"/>
    <mergeCell ref="A1:C1"/>
    <mergeCell ref="A2:C2"/>
    <mergeCell ref="A3:C3"/>
    <mergeCell ref="F8:F9"/>
    <mergeCell ref="E8:E9"/>
    <mergeCell ref="G8:G9"/>
    <mergeCell ref="B8:B9"/>
    <mergeCell ref="C8:C9"/>
    <mergeCell ref="H8:H9"/>
    <mergeCell ref="A7:A9"/>
    <mergeCell ref="A21:E21"/>
    <mergeCell ref="A26:A29"/>
    <mergeCell ref="A30:A33"/>
    <mergeCell ref="B33:E33"/>
    <mergeCell ref="B25:E25"/>
    <mergeCell ref="B26:E26"/>
    <mergeCell ref="B27:E27"/>
    <mergeCell ref="B28:E28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3" orientation="landscape" horizontalDpi="300" verticalDpi="300" r:id="rId1"/>
  <headerFooter alignWithMargins="0">
    <oddHeader>&amp;R2018 - Año del Centenario de la Reforma Universitaria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H56"/>
  <sheetViews>
    <sheetView view="pageBreakPreview" zoomScaleNormal="100" zoomScaleSheetLayoutView="100" workbookViewId="0">
      <selection activeCell="E44" sqref="E44"/>
    </sheetView>
  </sheetViews>
  <sheetFormatPr baseColWidth="10" defaultRowHeight="12.75" x14ac:dyDescent="0.2"/>
  <cols>
    <col min="1" max="1" width="38.28515625" style="49" customWidth="1"/>
    <col min="2" max="2" width="13.85546875" style="49" customWidth="1"/>
    <col min="3" max="4" width="13.85546875" style="52" customWidth="1"/>
    <col min="5" max="7" width="11.42578125" style="49"/>
    <col min="8" max="8" width="14.7109375" style="49" customWidth="1"/>
    <col min="9" max="16384" width="11.42578125" style="49"/>
  </cols>
  <sheetData>
    <row r="1" spans="1:8" x14ac:dyDescent="0.2">
      <c r="A1" s="555" t="s">
        <v>231</v>
      </c>
      <c r="B1" s="556"/>
      <c r="C1" s="48"/>
    </row>
    <row r="2" spans="1:8" s="52" customFormat="1" x14ac:dyDescent="0.2">
      <c r="A2" s="557" t="s">
        <v>172</v>
      </c>
      <c r="B2" s="557"/>
      <c r="C2" s="48"/>
    </row>
    <row r="3" spans="1:8" s="52" customFormat="1" x14ac:dyDescent="0.2">
      <c r="A3" s="558" t="str">
        <f>+'2.1 prod.nac TAI'!A3:C3</f>
        <v>Termos ampolla de acero</v>
      </c>
      <c r="B3" s="558"/>
      <c r="C3" s="48"/>
    </row>
    <row r="4" spans="1:8" s="52" customFormat="1" x14ac:dyDescent="0.2">
      <c r="A4" s="324" t="s">
        <v>210</v>
      </c>
      <c r="B4" s="324"/>
      <c r="C4" s="48"/>
    </row>
    <row r="5" spans="1:8" s="51" customFormat="1" x14ac:dyDescent="0.2">
      <c r="A5" s="324" t="s">
        <v>167</v>
      </c>
      <c r="B5" s="324"/>
      <c r="C5" s="48"/>
    </row>
    <row r="6" spans="1:8" ht="22.5" customHeight="1" thickBot="1" x14ac:dyDescent="0.25"/>
    <row r="7" spans="1:8" s="422" customFormat="1" ht="24.75" customHeight="1" thickBot="1" x14ac:dyDescent="0.25">
      <c r="A7" s="537" t="s">
        <v>47</v>
      </c>
      <c r="B7" s="461">
        <v>2012</v>
      </c>
      <c r="C7" s="461">
        <v>2013</v>
      </c>
      <c r="D7" s="461">
        <v>2014</v>
      </c>
      <c r="E7" s="461">
        <v>2015</v>
      </c>
      <c r="F7" s="461">
        <v>2016</v>
      </c>
      <c r="G7" s="461">
        <v>2017</v>
      </c>
      <c r="H7" s="349" t="str">
        <f>+'6.1-empleo TAI'!B15</f>
        <v>ene-abr 2018</v>
      </c>
    </row>
    <row r="8" spans="1:8" s="422" customFormat="1" ht="25.5" customHeight="1" x14ac:dyDescent="0.2">
      <c r="A8" s="538"/>
      <c r="B8" s="532" t="s">
        <v>160</v>
      </c>
      <c r="C8" s="532" t="s">
        <v>160</v>
      </c>
      <c r="D8" s="532" t="s">
        <v>160</v>
      </c>
      <c r="E8" s="532" t="s">
        <v>160</v>
      </c>
      <c r="F8" s="532" t="s">
        <v>160</v>
      </c>
      <c r="G8" s="532" t="s">
        <v>160</v>
      </c>
      <c r="H8" s="532" t="s">
        <v>160</v>
      </c>
    </row>
    <row r="9" spans="1:8" s="422" customFormat="1" ht="28.5" customHeight="1" thickBot="1" x14ac:dyDescent="0.25">
      <c r="A9" s="538"/>
      <c r="B9" s="534"/>
      <c r="C9" s="534"/>
      <c r="D9" s="534"/>
      <c r="E9" s="534"/>
      <c r="F9" s="534"/>
      <c r="G9" s="534"/>
      <c r="H9" s="534"/>
    </row>
    <row r="10" spans="1:8" x14ac:dyDescent="0.2">
      <c r="A10" s="317" t="s">
        <v>157</v>
      </c>
      <c r="B10" s="317"/>
      <c r="C10" s="317"/>
      <c r="D10" s="184"/>
      <c r="E10" s="184"/>
      <c r="F10" s="184"/>
      <c r="G10" s="184"/>
      <c r="H10" s="184"/>
    </row>
    <row r="11" spans="1:8" x14ac:dyDescent="0.2">
      <c r="A11" s="318" t="s">
        <v>156</v>
      </c>
      <c r="B11" s="318"/>
      <c r="C11" s="318"/>
      <c r="D11" s="188"/>
      <c r="E11" s="188"/>
      <c r="F11" s="188"/>
      <c r="G11" s="188"/>
      <c r="H11" s="188"/>
    </row>
    <row r="12" spans="1:8" x14ac:dyDescent="0.2">
      <c r="A12" s="318" t="s">
        <v>173</v>
      </c>
      <c r="B12" s="318"/>
      <c r="C12" s="318"/>
      <c r="D12" s="188"/>
      <c r="E12" s="188"/>
      <c r="F12" s="188"/>
      <c r="G12" s="188"/>
      <c r="H12" s="188"/>
    </row>
    <row r="13" spans="1:8" x14ac:dyDescent="0.2">
      <c r="A13" s="318" t="s">
        <v>174</v>
      </c>
      <c r="B13" s="318"/>
      <c r="C13" s="318"/>
      <c r="D13" s="188"/>
      <c r="E13" s="188"/>
      <c r="F13" s="188"/>
      <c r="G13" s="188"/>
      <c r="H13" s="188"/>
    </row>
    <row r="14" spans="1:8" x14ac:dyDescent="0.2">
      <c r="A14" s="318" t="s">
        <v>175</v>
      </c>
      <c r="B14" s="318"/>
      <c r="C14" s="318"/>
      <c r="D14" s="188"/>
      <c r="E14" s="188"/>
      <c r="F14" s="188"/>
      <c r="G14" s="188"/>
      <c r="H14" s="188"/>
    </row>
    <row r="15" spans="1:8" x14ac:dyDescent="0.2">
      <c r="A15" s="318" t="s">
        <v>176</v>
      </c>
      <c r="B15" s="318"/>
      <c r="C15" s="318"/>
      <c r="D15" s="188"/>
      <c r="E15" s="188"/>
      <c r="F15" s="188"/>
      <c r="G15" s="188"/>
      <c r="H15" s="188"/>
    </row>
    <row r="16" spans="1:8" ht="13.5" thickBot="1" x14ac:dyDescent="0.25">
      <c r="A16" s="319" t="s">
        <v>177</v>
      </c>
      <c r="B16" s="319"/>
      <c r="C16" s="319"/>
      <c r="D16" s="196"/>
      <c r="E16" s="196"/>
      <c r="F16" s="196"/>
      <c r="G16" s="196"/>
      <c r="H16" s="196"/>
    </row>
    <row r="17" spans="1:8" ht="13.5" thickBot="1" x14ac:dyDescent="0.25">
      <c r="A17" s="177" t="s">
        <v>111</v>
      </c>
      <c r="B17" s="177"/>
      <c r="C17" s="177"/>
      <c r="D17" s="344"/>
      <c r="E17" s="344"/>
      <c r="F17" s="344"/>
      <c r="G17" s="344"/>
      <c r="H17" s="344"/>
    </row>
    <row r="18" spans="1:8" ht="13.5" thickBot="1" x14ac:dyDescent="0.25">
      <c r="A18" s="69"/>
      <c r="B18" s="69"/>
      <c r="C18" s="69"/>
      <c r="D18" s="199"/>
      <c r="E18" s="199"/>
      <c r="F18" s="199"/>
      <c r="G18" s="199"/>
      <c r="H18" s="199"/>
    </row>
    <row r="19" spans="1:8" ht="13.5" thickBot="1" x14ac:dyDescent="0.25">
      <c r="A19" s="341" t="s">
        <v>194</v>
      </c>
      <c r="B19" s="341"/>
      <c r="C19" s="341"/>
      <c r="D19" s="344"/>
      <c r="E19" s="344"/>
      <c r="F19" s="344"/>
      <c r="G19" s="344"/>
      <c r="H19" s="344"/>
    </row>
    <row r="20" spans="1:8" x14ac:dyDescent="0.2">
      <c r="A20" s="69"/>
      <c r="C20" s="211"/>
      <c r="D20" s="198"/>
    </row>
    <row r="21" spans="1:8" ht="12.75" customHeight="1" x14ac:dyDescent="0.2">
      <c r="A21" s="539" t="s">
        <v>164</v>
      </c>
      <c r="B21" s="539"/>
      <c r="C21" s="539"/>
      <c r="D21" s="539"/>
    </row>
    <row r="22" spans="1:8" ht="12.75" customHeight="1" x14ac:dyDescent="0.2">
      <c r="A22" s="55" t="s">
        <v>178</v>
      </c>
    </row>
    <row r="23" spans="1:8" ht="12.75" customHeight="1" x14ac:dyDescent="0.2">
      <c r="A23" s="55"/>
    </row>
    <row r="24" spans="1:8" ht="12.75" customHeight="1" thickBot="1" x14ac:dyDescent="0.25">
      <c r="A24" s="55"/>
    </row>
    <row r="25" spans="1:8" ht="12.75" customHeight="1" thickBot="1" x14ac:dyDescent="0.25">
      <c r="A25" s="171" t="s">
        <v>47</v>
      </c>
      <c r="B25" s="547"/>
      <c r="C25" s="547"/>
      <c r="D25" s="548"/>
    </row>
    <row r="26" spans="1:8" ht="12.75" customHeight="1" x14ac:dyDescent="0.2">
      <c r="A26" s="540"/>
      <c r="B26" s="550"/>
      <c r="C26" s="550"/>
      <c r="D26" s="551"/>
    </row>
    <row r="27" spans="1:8" ht="12.75" customHeight="1" x14ac:dyDescent="0.2">
      <c r="A27" s="541"/>
      <c r="B27" s="553"/>
      <c r="C27" s="553"/>
      <c r="D27" s="554"/>
    </row>
    <row r="28" spans="1:8" ht="12.75" customHeight="1" x14ac:dyDescent="0.2">
      <c r="A28" s="541"/>
      <c r="B28" s="553"/>
      <c r="C28" s="553"/>
      <c r="D28" s="554"/>
    </row>
    <row r="29" spans="1:8" ht="12.75" customHeight="1" thickBot="1" x14ac:dyDescent="0.25">
      <c r="A29" s="542"/>
      <c r="B29" s="544"/>
      <c r="C29" s="544"/>
      <c r="D29" s="545"/>
    </row>
    <row r="30" spans="1:8" ht="12.75" customHeight="1" x14ac:dyDescent="0.2">
      <c r="A30" s="540"/>
      <c r="B30" s="550"/>
      <c r="C30" s="550"/>
      <c r="D30" s="551"/>
    </row>
    <row r="31" spans="1:8" ht="12.75" customHeight="1" x14ac:dyDescent="0.2">
      <c r="A31" s="541"/>
      <c r="B31" s="553"/>
      <c r="C31" s="553"/>
      <c r="D31" s="554"/>
    </row>
    <row r="32" spans="1:8" ht="12.75" customHeight="1" x14ac:dyDescent="0.2">
      <c r="A32" s="541"/>
      <c r="B32" s="553"/>
      <c r="C32" s="553"/>
      <c r="D32" s="554"/>
    </row>
    <row r="33" spans="1:4" ht="12.75" customHeight="1" thickBot="1" x14ac:dyDescent="0.25">
      <c r="A33" s="542"/>
      <c r="B33" s="544"/>
      <c r="C33" s="544"/>
      <c r="D33" s="545"/>
    </row>
    <row r="34" spans="1:4" ht="12.75" customHeight="1" x14ac:dyDescent="0.2">
      <c r="A34" s="540"/>
      <c r="B34" s="550"/>
      <c r="C34" s="550"/>
      <c r="D34" s="551"/>
    </row>
    <row r="35" spans="1:4" ht="12.75" customHeight="1" x14ac:dyDescent="0.2">
      <c r="A35" s="541"/>
      <c r="B35" s="553"/>
      <c r="C35" s="553"/>
      <c r="D35" s="554"/>
    </row>
    <row r="36" spans="1:4" ht="12.75" customHeight="1" x14ac:dyDescent="0.2">
      <c r="A36" s="541"/>
      <c r="B36" s="553"/>
      <c r="C36" s="553"/>
      <c r="D36" s="554"/>
    </row>
    <row r="37" spans="1:4" ht="12.75" customHeight="1" thickBot="1" x14ac:dyDescent="0.25">
      <c r="A37" s="542"/>
      <c r="B37" s="544"/>
      <c r="C37" s="544"/>
      <c r="D37" s="545"/>
    </row>
    <row r="38" spans="1:4" ht="12.75" customHeight="1" x14ac:dyDescent="0.2">
      <c r="A38" s="540"/>
      <c r="B38" s="550"/>
      <c r="C38" s="550"/>
      <c r="D38" s="551"/>
    </row>
    <row r="39" spans="1:4" ht="12.75" customHeight="1" x14ac:dyDescent="0.2">
      <c r="A39" s="541"/>
      <c r="B39" s="553"/>
      <c r="C39" s="553"/>
      <c r="D39" s="554"/>
    </row>
    <row r="40" spans="1:4" ht="12.75" customHeight="1" x14ac:dyDescent="0.2">
      <c r="A40" s="541"/>
      <c r="B40" s="553"/>
      <c r="C40" s="553"/>
      <c r="D40" s="554"/>
    </row>
    <row r="41" spans="1:4" ht="12.75" customHeight="1" thickBot="1" x14ac:dyDescent="0.25">
      <c r="A41" s="542"/>
      <c r="B41" s="544"/>
      <c r="C41" s="544"/>
      <c r="D41" s="545"/>
    </row>
    <row r="42" spans="1:4" ht="12.75" customHeight="1" x14ac:dyDescent="0.2">
      <c r="A42" s="540"/>
      <c r="B42" s="550"/>
      <c r="C42" s="550"/>
      <c r="D42" s="551"/>
    </row>
    <row r="43" spans="1:4" ht="12.75" customHeight="1" x14ac:dyDescent="0.2">
      <c r="A43" s="541"/>
      <c r="B43" s="553"/>
      <c r="C43" s="553"/>
      <c r="D43" s="554"/>
    </row>
    <row r="44" spans="1:4" ht="12.75" customHeight="1" x14ac:dyDescent="0.2">
      <c r="A44" s="541"/>
      <c r="B44" s="553"/>
      <c r="C44" s="553"/>
      <c r="D44" s="554"/>
    </row>
    <row r="45" spans="1:4" ht="12.75" customHeight="1" thickBot="1" x14ac:dyDescent="0.25">
      <c r="A45" s="542"/>
      <c r="B45" s="544"/>
      <c r="C45" s="544"/>
      <c r="D45" s="545"/>
    </row>
    <row r="46" spans="1:4" ht="12.75" customHeight="1" x14ac:dyDescent="0.2">
      <c r="A46" s="55"/>
    </row>
    <row r="47" spans="1:4" ht="12.75" customHeight="1" x14ac:dyDescent="0.2">
      <c r="A47" s="55"/>
    </row>
    <row r="49" spans="1:4" ht="13.5" thickBot="1" x14ac:dyDescent="0.25">
      <c r="A49" s="98"/>
    </row>
    <row r="50" spans="1:4" ht="13.5" thickBot="1" x14ac:dyDescent="0.25">
      <c r="C50" s="323" t="e">
        <f>+#REF!</f>
        <v>#REF!</v>
      </c>
      <c r="D50" s="323">
        <f>+E7</f>
        <v>2015</v>
      </c>
    </row>
    <row r="51" spans="1:4" ht="13.5" thickBot="1" x14ac:dyDescent="0.25">
      <c r="B51" s="315"/>
      <c r="C51" s="171" t="s">
        <v>166</v>
      </c>
      <c r="D51" s="171" t="s">
        <v>165</v>
      </c>
    </row>
    <row r="52" spans="1:4" ht="13.5" thickBot="1" x14ac:dyDescent="0.25">
      <c r="A52" s="98" t="s">
        <v>163</v>
      </c>
      <c r="C52" s="320" t="e">
        <f>+#REF!-SUM(#REF!)</f>
        <v>#REF!</v>
      </c>
      <c r="D52" s="320">
        <f>+E17-SUM(E10:E16)</f>
        <v>0</v>
      </c>
    </row>
    <row r="53" spans="1:4" x14ac:dyDescent="0.2">
      <c r="A53" s="98"/>
    </row>
    <row r="54" spans="1:4" x14ac:dyDescent="0.2">
      <c r="A54" s="98"/>
    </row>
    <row r="55" spans="1:4" x14ac:dyDescent="0.2">
      <c r="A55" s="98"/>
    </row>
    <row r="56" spans="1:4" x14ac:dyDescent="0.2">
      <c r="A56" s="98"/>
    </row>
  </sheetData>
  <mergeCells count="38">
    <mergeCell ref="A1:B1"/>
    <mergeCell ref="A2:B2"/>
    <mergeCell ref="A3:B3"/>
    <mergeCell ref="A7:A9"/>
    <mergeCell ref="B8:B9"/>
    <mergeCell ref="C8:C9"/>
    <mergeCell ref="D8:D9"/>
    <mergeCell ref="E8:E9"/>
    <mergeCell ref="F8:F9"/>
    <mergeCell ref="G8:G9"/>
    <mergeCell ref="H8:H9"/>
    <mergeCell ref="A21:D21"/>
    <mergeCell ref="B25:D25"/>
    <mergeCell ref="A26:A29"/>
    <mergeCell ref="B26:D26"/>
    <mergeCell ref="B27:D27"/>
    <mergeCell ref="B28:D28"/>
    <mergeCell ref="B29:D29"/>
    <mergeCell ref="A30:A33"/>
    <mergeCell ref="B30:D30"/>
    <mergeCell ref="B31:D31"/>
    <mergeCell ref="B32:D32"/>
    <mergeCell ref="B33:D33"/>
    <mergeCell ref="A34:A37"/>
    <mergeCell ref="B34:D34"/>
    <mergeCell ref="B35:D35"/>
    <mergeCell ref="B36:D36"/>
    <mergeCell ref="B37:D37"/>
    <mergeCell ref="A38:A41"/>
    <mergeCell ref="B38:D38"/>
    <mergeCell ref="B39:D39"/>
    <mergeCell ref="B40:D40"/>
    <mergeCell ref="B41:D41"/>
    <mergeCell ref="A42:A45"/>
    <mergeCell ref="B42:D42"/>
    <mergeCell ref="B43:D43"/>
    <mergeCell ref="B44:D44"/>
    <mergeCell ref="B45:D45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4" orientation="landscape" horizontalDpi="300" verticalDpi="300" r:id="rId1"/>
  <headerFooter alignWithMargins="0">
    <oddHeader>&amp;R2018 - Año del Centenario de la Reforma Universitaria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70"/>
  <sheetViews>
    <sheetView showGridLines="0" view="pageBreakPreview" zoomScaleNormal="100" zoomScaleSheetLayoutView="100" workbookViewId="0">
      <selection activeCell="E44" sqref="E44"/>
    </sheetView>
  </sheetViews>
  <sheetFormatPr baseColWidth="10" defaultRowHeight="12.75" x14ac:dyDescent="0.2"/>
  <cols>
    <col min="1" max="1" width="38.28515625" style="230" customWidth="1"/>
    <col min="2" max="2" width="23.140625" style="230" customWidth="1"/>
    <col min="3" max="3" width="11.42578125" style="230"/>
    <col min="4" max="4" width="23.140625" style="230" customWidth="1"/>
    <col min="5" max="5" width="11.42578125" style="230"/>
    <col min="6" max="6" width="23.140625" style="230" customWidth="1"/>
    <col min="7" max="7" width="11.42578125" style="230"/>
    <col min="8" max="8" width="23.140625" style="230" customWidth="1"/>
    <col min="9" max="9" width="11.42578125" style="230"/>
    <col min="10" max="10" width="1.5703125" style="230" customWidth="1"/>
    <col min="11" max="16384" width="11.42578125" style="230"/>
  </cols>
  <sheetData>
    <row r="2" spans="1:11" x14ac:dyDescent="0.2">
      <c r="A2" s="498" t="s">
        <v>274</v>
      </c>
    </row>
    <row r="3" spans="1:11" x14ac:dyDescent="0.2">
      <c r="A3" s="381" t="s">
        <v>135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1" x14ac:dyDescent="0.2">
      <c r="A4" s="383" t="str">
        <f>+'1. 1modelos TAI'!A3</f>
        <v>Termos ampolla de acero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</row>
    <row r="5" spans="1:11" ht="14.25" x14ac:dyDescent="0.2">
      <c r="A5" s="509" t="s">
        <v>272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</row>
    <row r="6" spans="1:11" s="232" customFormat="1" x14ac:dyDescent="0.2">
      <c r="A6" s="387" t="s">
        <v>221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</row>
    <row r="7" spans="1:11" s="232" customFormat="1" ht="13.5" thickBot="1" x14ac:dyDescent="0.25">
      <c r="A7" s="233"/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spans="1:11" s="453" customFormat="1" ht="13.5" thickBot="1" x14ac:dyDescent="0.25">
      <c r="A8" s="455"/>
      <c r="B8" s="564" t="s">
        <v>223</v>
      </c>
      <c r="C8" s="565"/>
      <c r="D8" s="564" t="s">
        <v>224</v>
      </c>
      <c r="E8" s="565"/>
      <c r="F8" s="564" t="s">
        <v>257</v>
      </c>
      <c r="G8" s="565"/>
      <c r="H8" s="564" t="s">
        <v>258</v>
      </c>
      <c r="I8" s="565"/>
      <c r="J8" s="455"/>
      <c r="K8" s="455"/>
    </row>
    <row r="9" spans="1:11" s="453" customFormat="1" x14ac:dyDescent="0.2">
      <c r="A9" s="456" t="s">
        <v>47</v>
      </c>
      <c r="B9" s="457" t="s">
        <v>48</v>
      </c>
      <c r="C9" s="457" t="s">
        <v>49</v>
      </c>
      <c r="D9" s="457" t="s">
        <v>48</v>
      </c>
      <c r="E9" s="457" t="s">
        <v>49</v>
      </c>
      <c r="F9" s="457" t="s">
        <v>48</v>
      </c>
      <c r="G9" s="457" t="s">
        <v>49</v>
      </c>
      <c r="H9" s="457" t="s">
        <v>48</v>
      </c>
      <c r="I9" s="457" t="s">
        <v>49</v>
      </c>
      <c r="J9" s="455"/>
      <c r="K9" s="455"/>
    </row>
    <row r="10" spans="1:11" s="453" customFormat="1" ht="13.5" thickBot="1" x14ac:dyDescent="0.25">
      <c r="A10" s="458"/>
      <c r="B10" s="459" t="s">
        <v>222</v>
      </c>
      <c r="C10" s="459" t="s">
        <v>50</v>
      </c>
      <c r="D10" s="459" t="str">
        <f>+B10</f>
        <v>por unidad</v>
      </c>
      <c r="E10" s="459" t="s">
        <v>50</v>
      </c>
      <c r="F10" s="459" t="str">
        <f>+B10</f>
        <v>por unidad</v>
      </c>
      <c r="G10" s="459" t="s">
        <v>50</v>
      </c>
      <c r="H10" s="459" t="str">
        <f>+B10</f>
        <v>por unidad</v>
      </c>
      <c r="I10" s="459" t="s">
        <v>50</v>
      </c>
      <c r="J10" s="455"/>
      <c r="K10" s="455"/>
    </row>
    <row r="11" spans="1:11" ht="13.5" thickBot="1" x14ac:dyDescent="0.25">
      <c r="A11" s="234"/>
    </row>
    <row r="12" spans="1:11" x14ac:dyDescent="0.2">
      <c r="A12" s="235" t="s">
        <v>51</v>
      </c>
      <c r="B12" s="236"/>
      <c r="C12" s="237"/>
      <c r="D12" s="236"/>
      <c r="E12" s="237"/>
      <c r="F12" s="236"/>
      <c r="G12" s="237"/>
      <c r="H12" s="236"/>
      <c r="I12" s="237"/>
    </row>
    <row r="13" spans="1:11" x14ac:dyDescent="0.2">
      <c r="A13" s="239"/>
      <c r="B13" s="240"/>
      <c r="C13" s="241"/>
      <c r="D13" s="240"/>
      <c r="E13" s="241"/>
      <c r="F13" s="240"/>
      <c r="G13" s="241"/>
      <c r="H13" s="240"/>
      <c r="I13" s="241"/>
    </row>
    <row r="14" spans="1:11" x14ac:dyDescent="0.2">
      <c r="A14" s="239"/>
      <c r="B14" s="240"/>
      <c r="C14" s="241"/>
      <c r="D14" s="240"/>
      <c r="E14" s="241"/>
      <c r="F14" s="240"/>
      <c r="G14" s="241"/>
      <c r="H14" s="240"/>
      <c r="I14" s="241"/>
    </row>
    <row r="15" spans="1:11" x14ac:dyDescent="0.2">
      <c r="A15" s="239"/>
      <c r="B15" s="240"/>
      <c r="C15" s="241"/>
      <c r="D15" s="240"/>
      <c r="E15" s="241"/>
      <c r="F15" s="240"/>
      <c r="G15" s="241"/>
      <c r="H15" s="240"/>
      <c r="I15" s="241"/>
    </row>
    <row r="16" spans="1:11" x14ac:dyDescent="0.2">
      <c r="A16" s="239"/>
      <c r="B16" s="240"/>
      <c r="C16" s="241"/>
      <c r="D16" s="240"/>
      <c r="E16" s="241"/>
      <c r="F16" s="240"/>
      <c r="G16" s="241"/>
      <c r="H16" s="240"/>
      <c r="I16" s="241"/>
    </row>
    <row r="17" spans="1:9" ht="13.5" thickBot="1" x14ac:dyDescent="0.25">
      <c r="A17" s="243"/>
      <c r="B17" s="244"/>
      <c r="C17" s="175"/>
      <c r="D17" s="244"/>
      <c r="E17" s="175"/>
      <c r="F17" s="244"/>
      <c r="G17" s="175"/>
      <c r="H17" s="244"/>
      <c r="I17" s="175"/>
    </row>
    <row r="18" spans="1:9" ht="13.5" thickBot="1" x14ac:dyDescent="0.25">
      <c r="A18" s="234"/>
      <c r="B18" s="246"/>
      <c r="C18" s="247"/>
      <c r="D18" s="246"/>
      <c r="E18" s="247"/>
      <c r="F18" s="246"/>
      <c r="G18" s="247"/>
      <c r="H18" s="246"/>
      <c r="I18" s="247"/>
    </row>
    <row r="19" spans="1:9" x14ac:dyDescent="0.2">
      <c r="A19" s="235" t="s">
        <v>52</v>
      </c>
      <c r="B19" s="236"/>
      <c r="C19" s="237"/>
      <c r="D19" s="236"/>
      <c r="E19" s="237"/>
      <c r="F19" s="236"/>
      <c r="G19" s="237"/>
      <c r="H19" s="236"/>
      <c r="I19" s="237"/>
    </row>
    <row r="20" spans="1:9" x14ac:dyDescent="0.2">
      <c r="A20" s="239"/>
      <c r="B20" s="240"/>
      <c r="C20" s="241"/>
      <c r="D20" s="240"/>
      <c r="E20" s="241"/>
      <c r="F20" s="240"/>
      <c r="G20" s="241"/>
      <c r="H20" s="240"/>
      <c r="I20" s="241"/>
    </row>
    <row r="21" spans="1:9" x14ac:dyDescent="0.2">
      <c r="A21" s="239"/>
      <c r="B21" s="240"/>
      <c r="C21" s="241"/>
      <c r="D21" s="240"/>
      <c r="E21" s="241"/>
      <c r="F21" s="240"/>
      <c r="G21" s="241"/>
      <c r="H21" s="240"/>
      <c r="I21" s="241"/>
    </row>
    <row r="22" spans="1:9" x14ac:dyDescent="0.2">
      <c r="A22" s="239"/>
      <c r="B22" s="240"/>
      <c r="C22" s="241"/>
      <c r="D22" s="240"/>
      <c r="E22" s="241"/>
      <c r="F22" s="240"/>
      <c r="G22" s="241"/>
      <c r="H22" s="240"/>
      <c r="I22" s="241"/>
    </row>
    <row r="23" spans="1:9" x14ac:dyDescent="0.2">
      <c r="A23" s="239"/>
      <c r="B23" s="240"/>
      <c r="C23" s="241"/>
      <c r="D23" s="240"/>
      <c r="E23" s="241"/>
      <c r="F23" s="240"/>
      <c r="G23" s="241"/>
      <c r="H23" s="240"/>
      <c r="I23" s="241"/>
    </row>
    <row r="24" spans="1:9" ht="13.5" thickBot="1" x14ac:dyDescent="0.25">
      <c r="A24" s="243"/>
      <c r="B24" s="244"/>
      <c r="C24" s="175"/>
      <c r="D24" s="244"/>
      <c r="E24" s="175"/>
      <c r="F24" s="244"/>
      <c r="G24" s="175"/>
      <c r="H24" s="244"/>
      <c r="I24" s="175"/>
    </row>
    <row r="25" spans="1:9" ht="13.5" thickBot="1" x14ac:dyDescent="0.25">
      <c r="A25" s="234"/>
      <c r="B25" s="246"/>
      <c r="C25" s="247"/>
      <c r="D25" s="246"/>
      <c r="E25" s="247"/>
      <c r="F25" s="246"/>
      <c r="G25" s="247"/>
      <c r="H25" s="246"/>
      <c r="I25" s="247"/>
    </row>
    <row r="26" spans="1:9" ht="13.5" thickBot="1" x14ac:dyDescent="0.25">
      <c r="A26" s="248" t="s">
        <v>53</v>
      </c>
      <c r="B26" s="249"/>
      <c r="C26" s="250"/>
      <c r="D26" s="249"/>
      <c r="E26" s="250"/>
      <c r="F26" s="249"/>
      <c r="G26" s="250"/>
      <c r="H26" s="249"/>
      <c r="I26" s="250"/>
    </row>
    <row r="27" spans="1:9" ht="13.5" thickBot="1" x14ac:dyDescent="0.25">
      <c r="A27" s="234"/>
      <c r="B27" s="246"/>
      <c r="C27" s="247"/>
      <c r="D27" s="246"/>
      <c r="E27" s="247"/>
      <c r="F27" s="246"/>
      <c r="G27" s="247"/>
      <c r="H27" s="246"/>
      <c r="I27" s="247"/>
    </row>
    <row r="28" spans="1:9" x14ac:dyDescent="0.2">
      <c r="A28" s="235" t="s">
        <v>54</v>
      </c>
      <c r="B28" s="251"/>
      <c r="C28" s="237"/>
      <c r="D28" s="251"/>
      <c r="E28" s="237"/>
      <c r="F28" s="251"/>
      <c r="G28" s="237"/>
      <c r="H28" s="251"/>
      <c r="I28" s="237"/>
    </row>
    <row r="29" spans="1:9" x14ac:dyDescent="0.2">
      <c r="A29" s="252" t="s">
        <v>55</v>
      </c>
      <c r="B29" s="253"/>
      <c r="C29" s="241"/>
      <c r="D29" s="253"/>
      <c r="E29" s="241"/>
      <c r="F29" s="253"/>
      <c r="G29" s="241"/>
      <c r="H29" s="253"/>
      <c r="I29" s="241"/>
    </row>
    <row r="30" spans="1:9" x14ac:dyDescent="0.2">
      <c r="A30" s="252" t="s">
        <v>56</v>
      </c>
      <c r="B30" s="253"/>
      <c r="C30" s="241"/>
      <c r="D30" s="253"/>
      <c r="E30" s="241"/>
      <c r="F30" s="253"/>
      <c r="G30" s="241"/>
      <c r="H30" s="253"/>
      <c r="I30" s="241"/>
    </row>
    <row r="31" spans="1:9" x14ac:dyDescent="0.2">
      <c r="A31" s="252" t="s">
        <v>57</v>
      </c>
      <c r="B31" s="253"/>
      <c r="C31" s="241"/>
      <c r="D31" s="253"/>
      <c r="E31" s="241"/>
      <c r="F31" s="253"/>
      <c r="G31" s="241"/>
      <c r="H31" s="253"/>
      <c r="I31" s="241"/>
    </row>
    <row r="32" spans="1:9" ht="13.5" thickBot="1" x14ac:dyDescent="0.25">
      <c r="A32" s="243" t="s">
        <v>58</v>
      </c>
      <c r="B32" s="254"/>
      <c r="C32" s="175"/>
      <c r="D32" s="254"/>
      <c r="E32" s="175"/>
      <c r="F32" s="254"/>
      <c r="G32" s="175"/>
      <c r="H32" s="254"/>
      <c r="I32" s="175"/>
    </row>
    <row r="33" spans="1:9" ht="13.5" thickBot="1" x14ac:dyDescent="0.25">
      <c r="A33" s="229"/>
      <c r="B33" s="246"/>
      <c r="C33" s="255"/>
      <c r="D33" s="246"/>
      <c r="E33" s="255"/>
      <c r="F33" s="246"/>
      <c r="G33" s="255"/>
      <c r="H33" s="246"/>
      <c r="I33" s="255"/>
    </row>
    <row r="34" spans="1:9" x14ac:dyDescent="0.2">
      <c r="A34" s="235" t="s">
        <v>59</v>
      </c>
      <c r="B34" s="251"/>
      <c r="C34" s="237"/>
      <c r="D34" s="251"/>
      <c r="E34" s="237"/>
      <c r="F34" s="251"/>
      <c r="G34" s="237"/>
      <c r="H34" s="251"/>
      <c r="I34" s="237"/>
    </row>
    <row r="35" spans="1:9" x14ac:dyDescent="0.2">
      <c r="A35" s="239" t="s">
        <v>60</v>
      </c>
      <c r="B35" s="253"/>
      <c r="C35" s="241"/>
      <c r="D35" s="253"/>
      <c r="E35" s="241"/>
      <c r="F35" s="253"/>
      <c r="G35" s="241"/>
      <c r="H35" s="253"/>
      <c r="I35" s="241"/>
    </row>
    <row r="36" spans="1:9" x14ac:dyDescent="0.2">
      <c r="A36" s="256" t="s">
        <v>100</v>
      </c>
      <c r="B36" s="257"/>
      <c r="C36" s="258"/>
      <c r="D36" s="257"/>
      <c r="E36" s="258"/>
      <c r="F36" s="257"/>
      <c r="G36" s="258"/>
      <c r="H36" s="257"/>
      <c r="I36" s="258"/>
    </row>
    <row r="37" spans="1:9" ht="13.5" thickBot="1" x14ac:dyDescent="0.25">
      <c r="A37" s="243" t="s">
        <v>85</v>
      </c>
      <c r="B37" s="254"/>
      <c r="C37" s="175"/>
      <c r="D37" s="254"/>
      <c r="E37" s="175"/>
      <c r="F37" s="254"/>
      <c r="G37" s="175"/>
      <c r="H37" s="254"/>
      <c r="I37" s="175"/>
    </row>
    <row r="38" spans="1:9" ht="13.5" thickBot="1" x14ac:dyDescent="0.25">
      <c r="A38" s="234"/>
      <c r="B38" s="246"/>
      <c r="C38" s="247"/>
      <c r="D38" s="246"/>
      <c r="E38" s="247"/>
      <c r="F38" s="246"/>
      <c r="G38" s="247"/>
      <c r="H38" s="246"/>
      <c r="I38" s="247"/>
    </row>
    <row r="39" spans="1:9" x14ac:dyDescent="0.2">
      <c r="A39" s="235" t="s">
        <v>61</v>
      </c>
      <c r="B39" s="236"/>
      <c r="C39" s="237"/>
      <c r="D39" s="236"/>
      <c r="E39" s="237"/>
      <c r="F39" s="236"/>
      <c r="G39" s="237"/>
      <c r="H39" s="236"/>
      <c r="I39" s="237"/>
    </row>
    <row r="40" spans="1:9" x14ac:dyDescent="0.2">
      <c r="A40" s="252" t="s">
        <v>62</v>
      </c>
      <c r="B40" s="240"/>
      <c r="C40" s="241"/>
      <c r="D40" s="240"/>
      <c r="E40" s="241"/>
      <c r="F40" s="240"/>
      <c r="G40" s="241"/>
      <c r="H40" s="240"/>
      <c r="I40" s="241"/>
    </row>
    <row r="41" spans="1:9" x14ac:dyDescent="0.2">
      <c r="A41" s="252" t="s">
        <v>63</v>
      </c>
      <c r="B41" s="240"/>
      <c r="C41" s="241"/>
      <c r="D41" s="240"/>
      <c r="E41" s="241"/>
      <c r="F41" s="240"/>
      <c r="G41" s="241"/>
      <c r="H41" s="240"/>
      <c r="I41" s="241"/>
    </row>
    <row r="42" spans="1:9" x14ac:dyDescent="0.2">
      <c r="A42" s="252" t="s">
        <v>64</v>
      </c>
      <c r="B42" s="240"/>
      <c r="C42" s="241"/>
      <c r="D42" s="240"/>
      <c r="E42" s="241"/>
      <c r="F42" s="240"/>
      <c r="G42" s="241"/>
      <c r="H42" s="240"/>
      <c r="I42" s="241"/>
    </row>
    <row r="43" spans="1:9" x14ac:dyDescent="0.2">
      <c r="A43" s="239" t="s">
        <v>65</v>
      </c>
      <c r="B43" s="259"/>
      <c r="C43" s="258"/>
      <c r="D43" s="259"/>
      <c r="E43" s="258"/>
      <c r="F43" s="259"/>
      <c r="G43" s="258"/>
      <c r="H43" s="259"/>
      <c r="I43" s="258"/>
    </row>
    <row r="44" spans="1:9" x14ac:dyDescent="0.2">
      <c r="A44" s="260"/>
      <c r="B44" s="259"/>
      <c r="C44" s="258"/>
      <c r="D44" s="259"/>
      <c r="E44" s="258" t="s">
        <v>238</v>
      </c>
      <c r="F44" s="259"/>
      <c r="G44" s="258"/>
      <c r="H44" s="259"/>
      <c r="I44" s="258"/>
    </row>
    <row r="45" spans="1:9" ht="13.5" thickBot="1" x14ac:dyDescent="0.25">
      <c r="A45" s="261"/>
      <c r="B45" s="244"/>
      <c r="C45" s="175"/>
      <c r="D45" s="244"/>
      <c r="E45" s="175"/>
      <c r="F45" s="244"/>
      <c r="G45" s="175"/>
      <c r="H45" s="244"/>
      <c r="I45" s="175"/>
    </row>
    <row r="46" spans="1:9" ht="13.5" thickBot="1" x14ac:dyDescent="0.25">
      <c r="A46" s="234"/>
      <c r="B46" s="246"/>
      <c r="C46" s="255"/>
      <c r="D46" s="246"/>
      <c r="E46" s="255"/>
      <c r="F46" s="246"/>
      <c r="G46" s="255"/>
      <c r="H46" s="246"/>
      <c r="I46" s="255"/>
    </row>
    <row r="47" spans="1:9" x14ac:dyDescent="0.2">
      <c r="A47" s="235" t="s">
        <v>66</v>
      </c>
      <c r="B47" s="236"/>
      <c r="C47" s="237"/>
      <c r="D47" s="236"/>
      <c r="E47" s="237"/>
      <c r="F47" s="236"/>
      <c r="G47" s="237"/>
      <c r="H47" s="236"/>
      <c r="I47" s="237"/>
    </row>
    <row r="48" spans="1:9" x14ac:dyDescent="0.2">
      <c r="A48" s="252" t="s">
        <v>101</v>
      </c>
      <c r="B48" s="240"/>
      <c r="C48" s="241"/>
      <c r="D48" s="240"/>
      <c r="E48" s="241"/>
      <c r="F48" s="240"/>
      <c r="G48" s="241"/>
      <c r="H48" s="240"/>
      <c r="I48" s="241"/>
    </row>
    <row r="49" spans="1:11" x14ac:dyDescent="0.2">
      <c r="A49" s="252" t="s">
        <v>67</v>
      </c>
      <c r="B49" s="240"/>
      <c r="C49" s="241"/>
      <c r="D49" s="240"/>
      <c r="E49" s="241"/>
      <c r="F49" s="240"/>
      <c r="G49" s="241"/>
      <c r="H49" s="240"/>
      <c r="I49" s="241"/>
    </row>
    <row r="50" spans="1:11" x14ac:dyDescent="0.2">
      <c r="A50" s="252" t="s">
        <v>102</v>
      </c>
      <c r="B50" s="240"/>
      <c r="C50" s="241"/>
      <c r="D50" s="240"/>
      <c r="E50" s="241"/>
      <c r="F50" s="240"/>
      <c r="G50" s="241"/>
      <c r="H50" s="240"/>
      <c r="I50" s="241"/>
    </row>
    <row r="51" spans="1:11" ht="13.5" thickBot="1" x14ac:dyDescent="0.25">
      <c r="A51" s="243" t="s">
        <v>68</v>
      </c>
      <c r="B51" s="244"/>
      <c r="C51" s="175"/>
      <c r="D51" s="244"/>
      <c r="E51" s="175"/>
      <c r="F51" s="244"/>
      <c r="G51" s="175"/>
      <c r="H51" s="244"/>
      <c r="I51" s="175"/>
    </row>
    <row r="52" spans="1:11" ht="13.5" thickBot="1" x14ac:dyDescent="0.25">
      <c r="A52" s="234"/>
      <c r="B52" s="246"/>
      <c r="C52" s="247"/>
      <c r="D52" s="246"/>
      <c r="E52" s="247"/>
      <c r="F52" s="246"/>
      <c r="G52" s="247"/>
      <c r="H52" s="246"/>
      <c r="I52" s="247"/>
    </row>
    <row r="53" spans="1:11" ht="13.5" thickBot="1" x14ac:dyDescent="0.25">
      <c r="A53" s="248" t="s">
        <v>69</v>
      </c>
      <c r="B53" s="249"/>
      <c r="C53" s="250">
        <v>1</v>
      </c>
      <c r="D53" s="249"/>
      <c r="E53" s="250">
        <v>1</v>
      </c>
      <c r="F53" s="249"/>
      <c r="G53" s="250">
        <v>1</v>
      </c>
      <c r="H53" s="249"/>
      <c r="I53" s="250">
        <v>1</v>
      </c>
    </row>
    <row r="54" spans="1:11" ht="13.5" thickBot="1" x14ac:dyDescent="0.25">
      <c r="A54" s="234"/>
    </row>
    <row r="55" spans="1:11" ht="13.5" thickBot="1" x14ac:dyDescent="0.25">
      <c r="A55" s="341" t="s">
        <v>194</v>
      </c>
      <c r="B55" s="316"/>
      <c r="C55" s="316"/>
      <c r="D55" s="316"/>
      <c r="E55" s="316"/>
      <c r="F55" s="316"/>
      <c r="G55" s="316"/>
      <c r="H55" s="316"/>
      <c r="I55" s="316"/>
      <c r="K55" s="49"/>
    </row>
    <row r="56" spans="1:11" ht="13.5" thickBot="1" x14ac:dyDescent="0.25">
      <c r="A56" s="234"/>
    </row>
    <row r="57" spans="1:11" ht="13.5" thickBot="1" x14ac:dyDescent="0.25">
      <c r="A57" s="248" t="s">
        <v>86</v>
      </c>
      <c r="B57" s="246"/>
      <c r="C57" s="255"/>
      <c r="D57" s="246"/>
      <c r="E57" s="255"/>
      <c r="F57" s="246"/>
      <c r="G57" s="255"/>
      <c r="H57" s="246"/>
      <c r="I57" s="255"/>
    </row>
    <row r="58" spans="1:11" x14ac:dyDescent="0.2">
      <c r="A58" s="384" t="s">
        <v>96</v>
      </c>
      <c r="B58" s="262"/>
      <c r="C58" s="263"/>
      <c r="D58" s="263"/>
      <c r="E58" s="263"/>
      <c r="F58" s="263"/>
      <c r="G58" s="263"/>
      <c r="H58" s="263"/>
      <c r="I58" s="264"/>
    </row>
    <row r="59" spans="1:11" x14ac:dyDescent="0.2">
      <c r="A59" s="385" t="s">
        <v>97</v>
      </c>
      <c r="B59" s="265"/>
      <c r="C59" s="266"/>
      <c r="D59" s="266"/>
      <c r="E59" s="266"/>
      <c r="F59" s="266"/>
      <c r="G59" s="266"/>
      <c r="H59" s="266"/>
      <c r="I59" s="267"/>
    </row>
    <row r="60" spans="1:11" ht="13.5" thickBot="1" x14ac:dyDescent="0.25">
      <c r="A60" s="386" t="s">
        <v>98</v>
      </c>
      <c r="B60" s="268"/>
      <c r="C60" s="269"/>
      <c r="D60" s="269"/>
      <c r="E60" s="269"/>
      <c r="F60" s="269"/>
      <c r="G60" s="269"/>
      <c r="H60" s="269"/>
      <c r="I60" s="270"/>
    </row>
    <row r="61" spans="1:11" x14ac:dyDescent="0.2">
      <c r="A61" s="271"/>
      <c r="B61" s="49"/>
      <c r="C61" s="272"/>
      <c r="D61" s="272"/>
      <c r="E61" s="272"/>
      <c r="F61" s="272"/>
      <c r="G61" s="272"/>
      <c r="H61" s="272"/>
      <c r="I61" s="272"/>
    </row>
    <row r="63" spans="1:11" x14ac:dyDescent="0.2">
      <c r="A63" s="273" t="s">
        <v>95</v>
      </c>
    </row>
    <row r="64" spans="1:11" ht="29.25" customHeight="1" x14ac:dyDescent="0.2">
      <c r="A64" s="562" t="s">
        <v>201</v>
      </c>
      <c r="B64" s="563"/>
      <c r="C64" s="563"/>
      <c r="D64" s="563"/>
      <c r="E64" s="563"/>
      <c r="F64" s="563"/>
      <c r="G64" s="563"/>
      <c r="H64" s="563"/>
      <c r="I64" s="563"/>
    </row>
    <row r="65" spans="1:9" ht="11.25" customHeight="1" thickBot="1" x14ac:dyDescent="0.25">
      <c r="A65" s="345"/>
      <c r="B65" s="346"/>
      <c r="C65" s="346"/>
      <c r="D65" s="346"/>
      <c r="E65" s="346"/>
      <c r="F65" s="346"/>
      <c r="G65" s="346"/>
      <c r="H65" s="346"/>
      <c r="I65" s="346"/>
    </row>
    <row r="66" spans="1:9" ht="29.25" customHeight="1" thickBot="1" x14ac:dyDescent="0.25">
      <c r="A66" s="559" t="s">
        <v>203</v>
      </c>
      <c r="B66" s="560"/>
      <c r="C66" s="560"/>
      <c r="D66" s="560"/>
      <c r="E66" s="560"/>
      <c r="F66" s="560"/>
      <c r="G66" s="560"/>
      <c r="H66" s="560"/>
      <c r="I66" s="561"/>
    </row>
    <row r="68" spans="1:9" ht="13.5" thickBot="1" x14ac:dyDescent="0.25">
      <c r="A68" s="92" t="s">
        <v>147</v>
      </c>
    </row>
    <row r="69" spans="1:9" ht="13.5" thickBot="1" x14ac:dyDescent="0.25">
      <c r="A69" s="97" t="s">
        <v>5</v>
      </c>
      <c r="B69" s="97" t="str">
        <f>+B8</f>
        <v>promedio 2015</v>
      </c>
      <c r="D69" s="97" t="str">
        <f>+D8</f>
        <v>promedio 2016</v>
      </c>
      <c r="F69" s="97" t="str">
        <f>+F8</f>
        <v>promedio 2017</v>
      </c>
      <c r="H69" s="119" t="str">
        <f>+H8</f>
        <v>promedio ene-abr 2018</v>
      </c>
    </row>
    <row r="70" spans="1:9" ht="13.5" thickBot="1" x14ac:dyDescent="0.25">
      <c r="A70" s="114" t="s">
        <v>139</v>
      </c>
      <c r="B70" s="151">
        <f>+B53-SUM(B47:B51,B39:B45,B34:B37,B28:B32,B26,B19:B24,B12:B17)</f>
        <v>0</v>
      </c>
      <c r="C70" s="150"/>
      <c r="D70" s="151">
        <f>+D53-SUM(D47:D51,D39:D45,D34:D37,D28:D32,D26,D19:D24,D12:D17)</f>
        <v>0</v>
      </c>
      <c r="E70" s="150"/>
      <c r="F70" s="151">
        <f>+F53-SUM(F47:F51,F39:F45,F34:F37,F28:F32,F26,F19:F24,F12:F17)</f>
        <v>0</v>
      </c>
      <c r="G70" s="150"/>
      <c r="H70" s="151">
        <f>+H53-SUM(H47:H51,H39:H45,H34:H37,H28:H32,H26,H19:H24,H12:H17)</f>
        <v>0</v>
      </c>
    </row>
  </sheetData>
  <sheetProtection formatCells="0" formatColumns="0" formatRows="0"/>
  <mergeCells count="6">
    <mergeCell ref="A66:I66"/>
    <mergeCell ref="A64:I64"/>
    <mergeCell ref="B8:C8"/>
    <mergeCell ref="D8:E8"/>
    <mergeCell ref="F8:G8"/>
    <mergeCell ref="H8:I8"/>
  </mergeCells>
  <phoneticPr fontId="0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58" orientation="portrait" r:id="rId1"/>
  <headerFooter alignWithMargins="0">
    <oddHeader>&amp;R2018 - Año del Centenario de la Reforma Universitaria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K70"/>
  <sheetViews>
    <sheetView showGridLines="0" view="pageBreakPreview" zoomScaleNormal="100" zoomScaleSheetLayoutView="100" workbookViewId="0">
      <selection activeCell="E44" sqref="E44"/>
    </sheetView>
  </sheetViews>
  <sheetFormatPr baseColWidth="10" defaultRowHeight="12.75" x14ac:dyDescent="0.2"/>
  <cols>
    <col min="1" max="1" width="38.28515625" style="230" customWidth="1"/>
    <col min="2" max="2" width="23.140625" style="230" customWidth="1"/>
    <col min="3" max="3" width="11.42578125" style="230"/>
    <col min="4" max="4" width="23.140625" style="230" customWidth="1"/>
    <col min="5" max="5" width="11.42578125" style="230"/>
    <col min="6" max="6" width="23.140625" style="230" customWidth="1"/>
    <col min="7" max="7" width="11.42578125" style="230"/>
    <col min="8" max="8" width="23.140625" style="230" customWidth="1"/>
    <col min="9" max="9" width="11.42578125" style="230"/>
    <col min="10" max="10" width="1.5703125" style="230" customWidth="1"/>
    <col min="11" max="16384" width="11.42578125" style="230"/>
  </cols>
  <sheetData>
    <row r="2" spans="1:11" x14ac:dyDescent="0.2">
      <c r="A2" s="498" t="s">
        <v>275</v>
      </c>
    </row>
    <row r="3" spans="1:11" x14ac:dyDescent="0.2">
      <c r="A3" s="381" t="s">
        <v>135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1" x14ac:dyDescent="0.2">
      <c r="A4" s="383" t="str">
        <f>'1.2 modelos TAV '!A3</f>
        <v>Termos ampolla de vidrio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</row>
    <row r="5" spans="1:11" ht="14.25" x14ac:dyDescent="0.2">
      <c r="A5" s="509" t="s">
        <v>273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</row>
    <row r="6" spans="1:11" s="232" customFormat="1" x14ac:dyDescent="0.2">
      <c r="A6" s="387" t="s">
        <v>221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</row>
    <row r="7" spans="1:11" s="232" customFormat="1" ht="13.5" thickBot="1" x14ac:dyDescent="0.25">
      <c r="A7" s="233"/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spans="1:11" s="453" customFormat="1" ht="13.5" thickBot="1" x14ac:dyDescent="0.25">
      <c r="A8" s="455"/>
      <c r="B8" s="564" t="s">
        <v>223</v>
      </c>
      <c r="C8" s="565"/>
      <c r="D8" s="564" t="s">
        <v>224</v>
      </c>
      <c r="E8" s="565"/>
      <c r="F8" s="564" t="s">
        <v>257</v>
      </c>
      <c r="G8" s="565"/>
      <c r="H8" s="564" t="s">
        <v>259</v>
      </c>
      <c r="I8" s="565"/>
      <c r="J8" s="455"/>
      <c r="K8" s="455"/>
    </row>
    <row r="9" spans="1:11" s="453" customFormat="1" x14ac:dyDescent="0.2">
      <c r="A9" s="456" t="s">
        <v>47</v>
      </c>
      <c r="B9" s="457" t="s">
        <v>48</v>
      </c>
      <c r="C9" s="457" t="s">
        <v>49</v>
      </c>
      <c r="D9" s="457" t="s">
        <v>48</v>
      </c>
      <c r="E9" s="457" t="s">
        <v>49</v>
      </c>
      <c r="F9" s="457" t="s">
        <v>48</v>
      </c>
      <c r="G9" s="457" t="s">
        <v>49</v>
      </c>
      <c r="H9" s="457" t="s">
        <v>48</v>
      </c>
      <c r="I9" s="457" t="s">
        <v>49</v>
      </c>
      <c r="J9" s="455"/>
      <c r="K9" s="455"/>
    </row>
    <row r="10" spans="1:11" s="453" customFormat="1" ht="13.5" thickBot="1" x14ac:dyDescent="0.25">
      <c r="A10" s="458"/>
      <c r="B10" s="459" t="s">
        <v>222</v>
      </c>
      <c r="C10" s="459" t="s">
        <v>50</v>
      </c>
      <c r="D10" s="459" t="str">
        <f>+B10</f>
        <v>por unidad</v>
      </c>
      <c r="E10" s="459" t="s">
        <v>50</v>
      </c>
      <c r="F10" s="459" t="str">
        <f>+B10</f>
        <v>por unidad</v>
      </c>
      <c r="G10" s="459" t="s">
        <v>50</v>
      </c>
      <c r="H10" s="459" t="str">
        <f>+B10</f>
        <v>por unidad</v>
      </c>
      <c r="I10" s="459" t="s">
        <v>50</v>
      </c>
      <c r="J10" s="455"/>
      <c r="K10" s="455"/>
    </row>
    <row r="11" spans="1:11" ht="13.5" thickBot="1" x14ac:dyDescent="0.25">
      <c r="A11" s="234"/>
    </row>
    <row r="12" spans="1:11" x14ac:dyDescent="0.2">
      <c r="A12" s="235" t="s">
        <v>51</v>
      </c>
      <c r="B12" s="236"/>
      <c r="C12" s="237"/>
      <c r="D12" s="236"/>
      <c r="E12" s="237"/>
      <c r="F12" s="236"/>
      <c r="G12" s="237"/>
      <c r="H12" s="236"/>
      <c r="I12" s="237"/>
    </row>
    <row r="13" spans="1:11" x14ac:dyDescent="0.2">
      <c r="A13" s="239"/>
      <c r="B13" s="240"/>
      <c r="C13" s="241"/>
      <c r="D13" s="240"/>
      <c r="E13" s="241"/>
      <c r="F13" s="240"/>
      <c r="G13" s="241"/>
      <c r="H13" s="240"/>
      <c r="I13" s="241"/>
    </row>
    <row r="14" spans="1:11" x14ac:dyDescent="0.2">
      <c r="A14" s="239"/>
      <c r="B14" s="240"/>
      <c r="C14" s="241"/>
      <c r="D14" s="240"/>
      <c r="E14" s="241"/>
      <c r="F14" s="240"/>
      <c r="G14" s="241"/>
      <c r="H14" s="240"/>
      <c r="I14" s="241"/>
    </row>
    <row r="15" spans="1:11" x14ac:dyDescent="0.2">
      <c r="A15" s="239"/>
      <c r="B15" s="240"/>
      <c r="C15" s="241"/>
      <c r="D15" s="240"/>
      <c r="E15" s="241"/>
      <c r="F15" s="240"/>
      <c r="G15" s="241"/>
      <c r="H15" s="240"/>
      <c r="I15" s="241"/>
    </row>
    <row r="16" spans="1:11" x14ac:dyDescent="0.2">
      <c r="A16" s="239"/>
      <c r="B16" s="240"/>
      <c r="C16" s="241"/>
      <c r="D16" s="240"/>
      <c r="E16" s="241"/>
      <c r="F16" s="240"/>
      <c r="G16" s="241"/>
      <c r="H16" s="240"/>
      <c r="I16" s="241"/>
    </row>
    <row r="17" spans="1:9" ht="13.5" thickBot="1" x14ac:dyDescent="0.25">
      <c r="A17" s="243"/>
      <c r="B17" s="244"/>
      <c r="C17" s="175"/>
      <c r="D17" s="244"/>
      <c r="E17" s="175"/>
      <c r="F17" s="244"/>
      <c r="G17" s="175"/>
      <c r="H17" s="244"/>
      <c r="I17" s="175"/>
    </row>
    <row r="18" spans="1:9" ht="13.5" thickBot="1" x14ac:dyDescent="0.25">
      <c r="A18" s="234"/>
      <c r="B18" s="246"/>
      <c r="C18" s="247"/>
      <c r="D18" s="246"/>
      <c r="E18" s="247"/>
      <c r="F18" s="246"/>
      <c r="G18" s="247"/>
      <c r="H18" s="246"/>
      <c r="I18" s="247"/>
    </row>
    <row r="19" spans="1:9" x14ac:dyDescent="0.2">
      <c r="A19" s="235" t="s">
        <v>52</v>
      </c>
      <c r="B19" s="236"/>
      <c r="C19" s="237"/>
      <c r="D19" s="236"/>
      <c r="E19" s="237"/>
      <c r="F19" s="236"/>
      <c r="G19" s="237"/>
      <c r="H19" s="236"/>
      <c r="I19" s="237"/>
    </row>
    <row r="20" spans="1:9" x14ac:dyDescent="0.2">
      <c r="A20" s="239"/>
      <c r="B20" s="240"/>
      <c r="C20" s="241"/>
      <c r="D20" s="240"/>
      <c r="E20" s="241"/>
      <c r="F20" s="240"/>
      <c r="G20" s="241"/>
      <c r="H20" s="240"/>
      <c r="I20" s="241"/>
    </row>
    <row r="21" spans="1:9" x14ac:dyDescent="0.2">
      <c r="A21" s="239"/>
      <c r="B21" s="240"/>
      <c r="C21" s="241"/>
      <c r="D21" s="240"/>
      <c r="E21" s="241"/>
      <c r="F21" s="240"/>
      <c r="G21" s="241"/>
      <c r="H21" s="240"/>
      <c r="I21" s="241"/>
    </row>
    <row r="22" spans="1:9" x14ac:dyDescent="0.2">
      <c r="A22" s="239"/>
      <c r="B22" s="240"/>
      <c r="C22" s="241"/>
      <c r="D22" s="240"/>
      <c r="E22" s="241"/>
      <c r="F22" s="240"/>
      <c r="G22" s="241"/>
      <c r="H22" s="240"/>
      <c r="I22" s="241"/>
    </row>
    <row r="23" spans="1:9" x14ac:dyDescent="0.2">
      <c r="A23" s="239"/>
      <c r="B23" s="240"/>
      <c r="C23" s="241"/>
      <c r="D23" s="240"/>
      <c r="E23" s="241"/>
      <c r="F23" s="240"/>
      <c r="G23" s="241"/>
      <c r="H23" s="240"/>
      <c r="I23" s="241"/>
    </row>
    <row r="24" spans="1:9" ht="13.5" thickBot="1" x14ac:dyDescent="0.25">
      <c r="A24" s="243"/>
      <c r="B24" s="244"/>
      <c r="C24" s="175"/>
      <c r="D24" s="244"/>
      <c r="E24" s="175"/>
      <c r="F24" s="244"/>
      <c r="G24" s="175"/>
      <c r="H24" s="244"/>
      <c r="I24" s="175"/>
    </row>
    <row r="25" spans="1:9" ht="13.5" thickBot="1" x14ac:dyDescent="0.25">
      <c r="A25" s="234"/>
      <c r="B25" s="246"/>
      <c r="C25" s="247"/>
      <c r="D25" s="246"/>
      <c r="E25" s="247"/>
      <c r="F25" s="246"/>
      <c r="G25" s="247"/>
      <c r="H25" s="246"/>
      <c r="I25" s="247"/>
    </row>
    <row r="26" spans="1:9" ht="13.5" thickBot="1" x14ac:dyDescent="0.25">
      <c r="A26" s="248" t="s">
        <v>53</v>
      </c>
      <c r="B26" s="249"/>
      <c r="C26" s="250"/>
      <c r="D26" s="249"/>
      <c r="E26" s="250"/>
      <c r="F26" s="249"/>
      <c r="G26" s="250"/>
      <c r="H26" s="249"/>
      <c r="I26" s="250"/>
    </row>
    <row r="27" spans="1:9" ht="13.5" thickBot="1" x14ac:dyDescent="0.25">
      <c r="A27" s="234"/>
      <c r="B27" s="246"/>
      <c r="C27" s="247"/>
      <c r="D27" s="246"/>
      <c r="E27" s="247"/>
      <c r="F27" s="246"/>
      <c r="G27" s="247"/>
      <c r="H27" s="246"/>
      <c r="I27" s="247"/>
    </row>
    <row r="28" spans="1:9" x14ac:dyDescent="0.2">
      <c r="A28" s="235" t="s">
        <v>54</v>
      </c>
      <c r="B28" s="251"/>
      <c r="C28" s="237"/>
      <c r="D28" s="251"/>
      <c r="E28" s="237"/>
      <c r="F28" s="251"/>
      <c r="G28" s="237"/>
      <c r="H28" s="251"/>
      <c r="I28" s="237"/>
    </row>
    <row r="29" spans="1:9" x14ac:dyDescent="0.2">
      <c r="A29" s="252" t="s">
        <v>55</v>
      </c>
      <c r="B29" s="253"/>
      <c r="C29" s="241"/>
      <c r="D29" s="253"/>
      <c r="E29" s="241"/>
      <c r="F29" s="253"/>
      <c r="G29" s="241"/>
      <c r="H29" s="253"/>
      <c r="I29" s="241"/>
    </row>
    <row r="30" spans="1:9" x14ac:dyDescent="0.2">
      <c r="A30" s="252" t="s">
        <v>56</v>
      </c>
      <c r="B30" s="253"/>
      <c r="C30" s="241"/>
      <c r="D30" s="253"/>
      <c r="E30" s="241"/>
      <c r="F30" s="253"/>
      <c r="G30" s="241"/>
      <c r="H30" s="253"/>
      <c r="I30" s="241"/>
    </row>
    <row r="31" spans="1:9" x14ac:dyDescent="0.2">
      <c r="A31" s="252" t="s">
        <v>57</v>
      </c>
      <c r="B31" s="253"/>
      <c r="C31" s="241"/>
      <c r="D31" s="253"/>
      <c r="E31" s="241"/>
      <c r="F31" s="253"/>
      <c r="G31" s="241"/>
      <c r="H31" s="253"/>
      <c r="I31" s="241"/>
    </row>
    <row r="32" spans="1:9" ht="13.5" thickBot="1" x14ac:dyDescent="0.25">
      <c r="A32" s="243" t="s">
        <v>58</v>
      </c>
      <c r="B32" s="254"/>
      <c r="C32" s="175"/>
      <c r="D32" s="254"/>
      <c r="E32" s="175"/>
      <c r="F32" s="254"/>
      <c r="G32" s="175"/>
      <c r="H32" s="254"/>
      <c r="I32" s="175"/>
    </row>
    <row r="33" spans="1:9" ht="13.5" thickBot="1" x14ac:dyDescent="0.25">
      <c r="A33" s="229"/>
      <c r="B33" s="246"/>
      <c r="C33" s="255"/>
      <c r="D33" s="246"/>
      <c r="E33" s="255"/>
      <c r="F33" s="246"/>
      <c r="G33" s="255"/>
      <c r="H33" s="246"/>
      <c r="I33" s="255"/>
    </row>
    <row r="34" spans="1:9" x14ac:dyDescent="0.2">
      <c r="A34" s="235" t="s">
        <v>59</v>
      </c>
      <c r="B34" s="251"/>
      <c r="C34" s="237"/>
      <c r="D34" s="251"/>
      <c r="E34" s="237"/>
      <c r="F34" s="251"/>
      <c r="G34" s="237"/>
      <c r="H34" s="251"/>
      <c r="I34" s="237"/>
    </row>
    <row r="35" spans="1:9" x14ac:dyDescent="0.2">
      <c r="A35" s="239" t="s">
        <v>60</v>
      </c>
      <c r="B35" s="253"/>
      <c r="C35" s="241"/>
      <c r="D35" s="253"/>
      <c r="E35" s="241"/>
      <c r="F35" s="253"/>
      <c r="G35" s="241"/>
      <c r="H35" s="253"/>
      <c r="I35" s="241"/>
    </row>
    <row r="36" spans="1:9" x14ac:dyDescent="0.2">
      <c r="A36" s="256" t="s">
        <v>100</v>
      </c>
      <c r="B36" s="257"/>
      <c r="C36" s="258"/>
      <c r="D36" s="257"/>
      <c r="E36" s="258"/>
      <c r="F36" s="257"/>
      <c r="G36" s="258"/>
      <c r="H36" s="257"/>
      <c r="I36" s="258"/>
    </row>
    <row r="37" spans="1:9" ht="13.5" thickBot="1" x14ac:dyDescent="0.25">
      <c r="A37" s="243" t="s">
        <v>85</v>
      </c>
      <c r="B37" s="254"/>
      <c r="C37" s="175"/>
      <c r="D37" s="254"/>
      <c r="E37" s="175"/>
      <c r="F37" s="254"/>
      <c r="G37" s="175"/>
      <c r="H37" s="254"/>
      <c r="I37" s="175"/>
    </row>
    <row r="38" spans="1:9" ht="13.5" thickBot="1" x14ac:dyDescent="0.25">
      <c r="A38" s="234"/>
      <c r="B38" s="246"/>
      <c r="C38" s="247"/>
      <c r="D38" s="246"/>
      <c r="E38" s="247"/>
      <c r="F38" s="246"/>
      <c r="G38" s="247"/>
      <c r="H38" s="246"/>
      <c r="I38" s="247"/>
    </row>
    <row r="39" spans="1:9" x14ac:dyDescent="0.2">
      <c r="A39" s="235" t="s">
        <v>61</v>
      </c>
      <c r="B39" s="236"/>
      <c r="C39" s="237"/>
      <c r="D39" s="236"/>
      <c r="E39" s="237"/>
      <c r="F39" s="236"/>
      <c r="G39" s="237"/>
      <c r="H39" s="236"/>
      <c r="I39" s="237"/>
    </row>
    <row r="40" spans="1:9" x14ac:dyDescent="0.2">
      <c r="A40" s="252" t="s">
        <v>62</v>
      </c>
      <c r="B40" s="240"/>
      <c r="C40" s="241"/>
      <c r="D40" s="240"/>
      <c r="E40" s="241"/>
      <c r="F40" s="240"/>
      <c r="G40" s="241"/>
      <c r="H40" s="240"/>
      <c r="I40" s="241"/>
    </row>
    <row r="41" spans="1:9" x14ac:dyDescent="0.2">
      <c r="A41" s="252" t="s">
        <v>63</v>
      </c>
      <c r="B41" s="240"/>
      <c r="C41" s="241"/>
      <c r="D41" s="240"/>
      <c r="E41" s="241"/>
      <c r="F41" s="240"/>
      <c r="G41" s="241"/>
      <c r="H41" s="240"/>
      <c r="I41" s="241"/>
    </row>
    <row r="42" spans="1:9" x14ac:dyDescent="0.2">
      <c r="A42" s="252" t="s">
        <v>64</v>
      </c>
      <c r="B42" s="240"/>
      <c r="C42" s="241"/>
      <c r="D42" s="240"/>
      <c r="E42" s="241"/>
      <c r="F42" s="240"/>
      <c r="G42" s="241"/>
      <c r="H42" s="240"/>
      <c r="I42" s="241"/>
    </row>
    <row r="43" spans="1:9" x14ac:dyDescent="0.2">
      <c r="A43" s="239" t="s">
        <v>65</v>
      </c>
      <c r="B43" s="259"/>
      <c r="C43" s="258"/>
      <c r="D43" s="259"/>
      <c r="E43" s="258"/>
      <c r="F43" s="259"/>
      <c r="G43" s="258"/>
      <c r="H43" s="259"/>
      <c r="I43" s="258"/>
    </row>
    <row r="44" spans="1:9" x14ac:dyDescent="0.2">
      <c r="A44" s="260"/>
      <c r="B44" s="259"/>
      <c r="C44" s="258"/>
      <c r="D44" s="259"/>
      <c r="E44" s="258" t="s">
        <v>238</v>
      </c>
      <c r="F44" s="259"/>
      <c r="G44" s="258"/>
      <c r="H44" s="259"/>
      <c r="I44" s="258"/>
    </row>
    <row r="45" spans="1:9" ht="13.5" thickBot="1" x14ac:dyDescent="0.25">
      <c r="A45" s="261"/>
      <c r="B45" s="244"/>
      <c r="C45" s="175"/>
      <c r="D45" s="244"/>
      <c r="E45" s="175"/>
      <c r="F45" s="244"/>
      <c r="G45" s="175"/>
      <c r="H45" s="244"/>
      <c r="I45" s="175"/>
    </row>
    <row r="46" spans="1:9" ht="13.5" thickBot="1" x14ac:dyDescent="0.25">
      <c r="A46" s="234"/>
      <c r="B46" s="246"/>
      <c r="C46" s="255"/>
      <c r="D46" s="246"/>
      <c r="E46" s="255"/>
      <c r="F46" s="246"/>
      <c r="G46" s="255"/>
      <c r="H46" s="246"/>
      <c r="I46" s="255"/>
    </row>
    <row r="47" spans="1:9" x14ac:dyDescent="0.2">
      <c r="A47" s="235" t="s">
        <v>66</v>
      </c>
      <c r="B47" s="236"/>
      <c r="C47" s="237"/>
      <c r="D47" s="236"/>
      <c r="E47" s="237"/>
      <c r="F47" s="236"/>
      <c r="G47" s="237"/>
      <c r="H47" s="236"/>
      <c r="I47" s="237"/>
    </row>
    <row r="48" spans="1:9" x14ac:dyDescent="0.2">
      <c r="A48" s="252" t="s">
        <v>101</v>
      </c>
      <c r="B48" s="240"/>
      <c r="C48" s="241"/>
      <c r="D48" s="240"/>
      <c r="E48" s="241"/>
      <c r="F48" s="240"/>
      <c r="G48" s="241"/>
      <c r="H48" s="240"/>
      <c r="I48" s="241"/>
    </row>
    <row r="49" spans="1:11" x14ac:dyDescent="0.2">
      <c r="A49" s="252" t="s">
        <v>67</v>
      </c>
      <c r="B49" s="240"/>
      <c r="C49" s="241"/>
      <c r="D49" s="240"/>
      <c r="E49" s="241"/>
      <c r="F49" s="240"/>
      <c r="G49" s="241"/>
      <c r="H49" s="240"/>
      <c r="I49" s="241"/>
    </row>
    <row r="50" spans="1:11" x14ac:dyDescent="0.2">
      <c r="A50" s="252" t="s">
        <v>102</v>
      </c>
      <c r="B50" s="240"/>
      <c r="C50" s="241"/>
      <c r="D50" s="240"/>
      <c r="E50" s="241"/>
      <c r="F50" s="240"/>
      <c r="G50" s="241"/>
      <c r="H50" s="240"/>
      <c r="I50" s="241"/>
    </row>
    <row r="51" spans="1:11" ht="13.5" thickBot="1" x14ac:dyDescent="0.25">
      <c r="A51" s="243" t="s">
        <v>68</v>
      </c>
      <c r="B51" s="244"/>
      <c r="C51" s="175"/>
      <c r="D51" s="244"/>
      <c r="E51" s="175"/>
      <c r="F51" s="244"/>
      <c r="G51" s="175"/>
      <c r="H51" s="244"/>
      <c r="I51" s="175"/>
    </row>
    <row r="52" spans="1:11" ht="13.5" thickBot="1" x14ac:dyDescent="0.25">
      <c r="A52" s="234"/>
      <c r="B52" s="246"/>
      <c r="C52" s="247"/>
      <c r="D52" s="246"/>
      <c r="E52" s="247"/>
      <c r="F52" s="246"/>
      <c r="G52" s="247"/>
      <c r="H52" s="246"/>
      <c r="I52" s="247"/>
    </row>
    <row r="53" spans="1:11" ht="13.5" thickBot="1" x14ac:dyDescent="0.25">
      <c r="A53" s="248" t="s">
        <v>69</v>
      </c>
      <c r="B53" s="249"/>
      <c r="C53" s="250">
        <v>1</v>
      </c>
      <c r="D53" s="249"/>
      <c r="E53" s="250">
        <v>1</v>
      </c>
      <c r="F53" s="249"/>
      <c r="G53" s="250">
        <v>1</v>
      </c>
      <c r="H53" s="249"/>
      <c r="I53" s="250">
        <v>1</v>
      </c>
    </row>
    <row r="54" spans="1:11" ht="13.5" thickBot="1" x14ac:dyDescent="0.25">
      <c r="A54" s="234"/>
    </row>
    <row r="55" spans="1:11" ht="13.5" thickBot="1" x14ac:dyDescent="0.25">
      <c r="A55" s="341" t="s">
        <v>194</v>
      </c>
      <c r="B55" s="316"/>
      <c r="C55" s="316"/>
      <c r="D55" s="316"/>
      <c r="E55" s="316"/>
      <c r="F55" s="316"/>
      <c r="G55" s="316"/>
      <c r="H55" s="316"/>
      <c r="I55" s="316"/>
      <c r="K55" s="49"/>
    </row>
    <row r="56" spans="1:11" ht="13.5" thickBot="1" x14ac:dyDescent="0.25">
      <c r="A56" s="234"/>
    </row>
    <row r="57" spans="1:11" ht="13.5" thickBot="1" x14ac:dyDescent="0.25">
      <c r="A57" s="248" t="s">
        <v>86</v>
      </c>
      <c r="B57" s="246"/>
      <c r="C57" s="255"/>
      <c r="D57" s="246"/>
      <c r="E57" s="255"/>
      <c r="F57" s="246"/>
      <c r="G57" s="255"/>
      <c r="H57" s="246"/>
      <c r="I57" s="255"/>
    </row>
    <row r="58" spans="1:11" x14ac:dyDescent="0.2">
      <c r="A58" s="384" t="s">
        <v>96</v>
      </c>
      <c r="B58" s="262"/>
      <c r="C58" s="263"/>
      <c r="D58" s="263"/>
      <c r="E58" s="263"/>
      <c r="F58" s="263"/>
      <c r="G58" s="263"/>
      <c r="H58" s="263"/>
      <c r="I58" s="264"/>
    </row>
    <row r="59" spans="1:11" x14ac:dyDescent="0.2">
      <c r="A59" s="385" t="s">
        <v>97</v>
      </c>
      <c r="B59" s="265"/>
      <c r="C59" s="266"/>
      <c r="D59" s="266"/>
      <c r="E59" s="266"/>
      <c r="F59" s="266"/>
      <c r="G59" s="266"/>
      <c r="H59" s="266"/>
      <c r="I59" s="267"/>
    </row>
    <row r="60" spans="1:11" ht="13.5" thickBot="1" x14ac:dyDescent="0.25">
      <c r="A60" s="386" t="s">
        <v>98</v>
      </c>
      <c r="B60" s="268"/>
      <c r="C60" s="269"/>
      <c r="D60" s="269"/>
      <c r="E60" s="269"/>
      <c r="F60" s="269"/>
      <c r="G60" s="269"/>
      <c r="H60" s="269"/>
      <c r="I60" s="270"/>
    </row>
    <row r="61" spans="1:11" x14ac:dyDescent="0.2">
      <c r="A61" s="271"/>
      <c r="B61" s="49"/>
      <c r="C61" s="272"/>
      <c r="D61" s="272"/>
      <c r="E61" s="272"/>
      <c r="F61" s="272"/>
      <c r="G61" s="272"/>
      <c r="H61" s="272"/>
      <c r="I61" s="272"/>
    </row>
    <row r="63" spans="1:11" x14ac:dyDescent="0.2">
      <c r="A63" s="273" t="s">
        <v>95</v>
      </c>
    </row>
    <row r="64" spans="1:11" ht="29.25" customHeight="1" x14ac:dyDescent="0.2">
      <c r="A64" s="562" t="s">
        <v>201</v>
      </c>
      <c r="B64" s="563"/>
      <c r="C64" s="563"/>
      <c r="D64" s="563"/>
      <c r="E64" s="563"/>
      <c r="F64" s="563"/>
      <c r="G64" s="563"/>
      <c r="H64" s="563"/>
      <c r="I64" s="563"/>
    </row>
    <row r="65" spans="1:9" ht="11.25" customHeight="1" thickBot="1" x14ac:dyDescent="0.25">
      <c r="A65" s="345"/>
      <c r="B65" s="346"/>
      <c r="C65" s="346"/>
      <c r="D65" s="346"/>
      <c r="E65" s="346"/>
      <c r="F65" s="346"/>
      <c r="G65" s="346"/>
      <c r="H65" s="346"/>
      <c r="I65" s="346"/>
    </row>
    <row r="66" spans="1:9" ht="29.25" customHeight="1" thickBot="1" x14ac:dyDescent="0.25">
      <c r="A66" s="559" t="s">
        <v>203</v>
      </c>
      <c r="B66" s="560"/>
      <c r="C66" s="560"/>
      <c r="D66" s="560"/>
      <c r="E66" s="560"/>
      <c r="F66" s="560"/>
      <c r="G66" s="560"/>
      <c r="H66" s="560"/>
      <c r="I66" s="561"/>
    </row>
    <row r="68" spans="1:9" ht="13.5" thickBot="1" x14ac:dyDescent="0.25">
      <c r="A68" s="92" t="s">
        <v>147</v>
      </c>
    </row>
    <row r="69" spans="1:9" ht="13.5" thickBot="1" x14ac:dyDescent="0.25">
      <c r="A69" s="97" t="s">
        <v>5</v>
      </c>
      <c r="B69" s="97" t="str">
        <f>+B8</f>
        <v>promedio 2015</v>
      </c>
      <c r="D69" s="97" t="str">
        <f>+D8</f>
        <v>promedio 2016</v>
      </c>
      <c r="F69" s="97" t="str">
        <f>+F8</f>
        <v>promedio 2017</v>
      </c>
      <c r="H69" s="119" t="str">
        <f>+H8</f>
        <v>promedio ene-abril 2018</v>
      </c>
    </row>
    <row r="70" spans="1:9" ht="13.5" thickBot="1" x14ac:dyDescent="0.25">
      <c r="A70" s="114" t="s">
        <v>139</v>
      </c>
      <c r="B70" s="151">
        <f>+B53-SUM(B47:B51,B39:B45,B34:B37,B28:B32,B26,B19:B24,B12:B17)</f>
        <v>0</v>
      </c>
      <c r="C70" s="150"/>
      <c r="D70" s="151">
        <f>+D53-SUM(D47:D51,D39:D45,D34:D37,D28:D32,D26,D19:D24,D12:D17)</f>
        <v>0</v>
      </c>
      <c r="E70" s="150"/>
      <c r="F70" s="151">
        <f>+F53-SUM(F47:F51,F39:F45,F34:F37,F28:F32,F26,F19:F24,F12:F17)</f>
        <v>0</v>
      </c>
      <c r="G70" s="150"/>
      <c r="H70" s="151">
        <f>+H53-SUM(H47:H51,H39:H45,H34:H37,H28:H32,H26,H19:H24,H12:H17)</f>
        <v>0</v>
      </c>
    </row>
  </sheetData>
  <sheetProtection formatCells="0" formatColumns="0" formatRows="0"/>
  <mergeCells count="6">
    <mergeCell ref="B8:C8"/>
    <mergeCell ref="D8:E8"/>
    <mergeCell ref="F8:G8"/>
    <mergeCell ref="H8:I8"/>
    <mergeCell ref="A64:I64"/>
    <mergeCell ref="A66:I66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58" orientation="portrait" r:id="rId1"/>
  <headerFooter alignWithMargins="0">
    <oddHeader>&amp;R2018 - Año del Centenario de la Reforma Universitaria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90" zoomScaleNormal="100" zoomScaleSheetLayoutView="90" workbookViewId="0">
      <selection activeCell="E44" sqref="E44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4.85546875" customWidth="1"/>
    <col min="7" max="7" width="19.5703125" customWidth="1"/>
    <col min="10" max="10" width="15.42578125" style="230" bestFit="1" customWidth="1"/>
  </cols>
  <sheetData>
    <row r="1" spans="1:10" x14ac:dyDescent="0.2">
      <c r="A1" s="498" t="s">
        <v>276</v>
      </c>
      <c r="B1" s="229"/>
    </row>
    <row r="2" spans="1:10" x14ac:dyDescent="0.2">
      <c r="A2" s="229" t="s">
        <v>181</v>
      </c>
      <c r="B2" s="229"/>
    </row>
    <row r="3" spans="1:10" x14ac:dyDescent="0.2">
      <c r="A3" s="387" t="str">
        <f>+'1. 1modelos TAI'!A3</f>
        <v>Termos ampolla de acero</v>
      </c>
      <c r="B3" s="383"/>
    </row>
    <row r="4" spans="1:10" ht="14.25" x14ac:dyDescent="0.2">
      <c r="A4" s="509" t="s">
        <v>272</v>
      </c>
      <c r="B4" s="233"/>
    </row>
    <row r="5" spans="1:10" x14ac:dyDescent="0.2">
      <c r="A5" s="233"/>
      <c r="B5" s="233"/>
    </row>
    <row r="6" spans="1:10" ht="13.5" thickBot="1" x14ac:dyDescent="0.25">
      <c r="J6" s="232"/>
    </row>
    <row r="7" spans="1:10" s="440" customFormat="1" ht="13.5" customHeight="1" x14ac:dyDescent="0.2">
      <c r="A7" s="448" t="s">
        <v>47</v>
      </c>
      <c r="B7" s="568" t="s">
        <v>182</v>
      </c>
      <c r="C7" s="449" t="str">
        <f>+'8.1 Costos TAI'!B8</f>
        <v>promedio 2015</v>
      </c>
      <c r="D7" s="449" t="s">
        <v>224</v>
      </c>
      <c r="E7" s="449" t="s">
        <v>257</v>
      </c>
      <c r="F7" s="449" t="s">
        <v>258</v>
      </c>
      <c r="G7" s="568" t="s">
        <v>103</v>
      </c>
      <c r="J7" s="450"/>
    </row>
    <row r="8" spans="1:10" s="440" customFormat="1" ht="36.75" customHeight="1" thickBot="1" x14ac:dyDescent="0.25">
      <c r="A8" s="451"/>
      <c r="B8" s="569"/>
      <c r="C8" s="452" t="s">
        <v>237</v>
      </c>
      <c r="D8" s="452" t="s">
        <v>237</v>
      </c>
      <c r="E8" s="452" t="s">
        <v>237</v>
      </c>
      <c r="F8" s="452" t="s">
        <v>237</v>
      </c>
      <c r="G8" s="569"/>
      <c r="J8" s="453"/>
    </row>
    <row r="9" spans="1:10" ht="13.5" thickBot="1" x14ac:dyDescent="0.25">
      <c r="A9" s="234"/>
      <c r="B9" s="234"/>
      <c r="G9" s="230"/>
    </row>
    <row r="10" spans="1:10" x14ac:dyDescent="0.2">
      <c r="A10" s="235" t="s">
        <v>183</v>
      </c>
      <c r="B10" s="235"/>
      <c r="C10" s="238"/>
      <c r="D10" s="238"/>
      <c r="E10" s="238"/>
      <c r="F10" s="238"/>
      <c r="G10" s="238"/>
    </row>
    <row r="11" spans="1:10" x14ac:dyDescent="0.2">
      <c r="A11" s="239"/>
      <c r="B11" s="239"/>
      <c r="C11" s="242"/>
      <c r="D11" s="242"/>
      <c r="E11" s="242"/>
      <c r="F11" s="242"/>
      <c r="G11" s="242"/>
    </row>
    <row r="12" spans="1:10" x14ac:dyDescent="0.2">
      <c r="A12" s="239"/>
      <c r="B12" s="239"/>
      <c r="C12" s="242"/>
      <c r="D12" s="242"/>
      <c r="E12" s="242"/>
      <c r="F12" s="242"/>
      <c r="G12" s="242"/>
    </row>
    <row r="13" spans="1:10" x14ac:dyDescent="0.2">
      <c r="A13" s="239"/>
      <c r="B13" s="239"/>
      <c r="C13" s="242"/>
      <c r="D13" s="242"/>
      <c r="E13" s="242"/>
      <c r="F13" s="242"/>
      <c r="G13" s="242"/>
    </row>
    <row r="14" spans="1:10" x14ac:dyDescent="0.2">
      <c r="A14" s="239"/>
      <c r="B14" s="239"/>
      <c r="C14" s="242"/>
      <c r="D14" s="242"/>
      <c r="E14" s="242"/>
      <c r="F14" s="242"/>
      <c r="G14" s="242"/>
    </row>
    <row r="15" spans="1:10" ht="13.5" thickBot="1" x14ac:dyDescent="0.25">
      <c r="A15" s="243"/>
      <c r="B15" s="243"/>
      <c r="C15" s="245"/>
      <c r="D15" s="245"/>
      <c r="E15" s="245"/>
      <c r="F15" s="245"/>
      <c r="G15" s="245"/>
    </row>
    <row r="16" spans="1:10" ht="13.5" thickBot="1" x14ac:dyDescent="0.25">
      <c r="A16" s="234"/>
      <c r="B16" s="234"/>
      <c r="G16" s="230"/>
    </row>
    <row r="17" spans="1:10" x14ac:dyDescent="0.2">
      <c r="A17" s="235" t="s">
        <v>184</v>
      </c>
      <c r="B17" s="235"/>
      <c r="C17" s="238"/>
      <c r="D17" s="238"/>
      <c r="E17" s="238"/>
      <c r="F17" s="238"/>
      <c r="G17" s="238"/>
    </row>
    <row r="18" spans="1:10" x14ac:dyDescent="0.2">
      <c r="A18" s="239"/>
      <c r="B18" s="239"/>
      <c r="C18" s="242"/>
      <c r="D18" s="242"/>
      <c r="E18" s="242"/>
      <c r="F18" s="242"/>
      <c r="G18" s="242"/>
    </row>
    <row r="19" spans="1:10" x14ac:dyDescent="0.2">
      <c r="A19" s="239"/>
      <c r="B19" s="239"/>
      <c r="C19" s="242"/>
      <c r="D19" s="242"/>
      <c r="E19" s="242"/>
      <c r="F19" s="242"/>
      <c r="G19" s="242"/>
    </row>
    <row r="20" spans="1:10" x14ac:dyDescent="0.2">
      <c r="A20" s="239"/>
      <c r="B20" s="239"/>
      <c r="C20" s="242"/>
      <c r="D20" s="242"/>
      <c r="E20" s="242"/>
      <c r="F20" s="242"/>
      <c r="G20" s="242"/>
    </row>
    <row r="21" spans="1:10" x14ac:dyDescent="0.2">
      <c r="A21" s="239"/>
      <c r="B21" s="239"/>
      <c r="C21" s="242"/>
      <c r="D21" s="242"/>
      <c r="E21" s="242"/>
      <c r="F21" s="242"/>
      <c r="G21" s="242"/>
    </row>
    <row r="22" spans="1:10" ht="13.5" thickBot="1" x14ac:dyDescent="0.25">
      <c r="A22" s="243"/>
      <c r="B22" s="243"/>
      <c r="C22" s="245"/>
      <c r="D22" s="245"/>
      <c r="E22" s="245"/>
      <c r="F22" s="245"/>
      <c r="G22" s="245"/>
    </row>
    <row r="24" spans="1:10" ht="13.5" thickBot="1" x14ac:dyDescent="0.25"/>
    <row r="25" spans="1:10" s="440" customFormat="1" ht="13.5" thickBot="1" x14ac:dyDescent="0.25">
      <c r="A25" s="570" t="s">
        <v>47</v>
      </c>
      <c r="B25" s="571"/>
      <c r="C25" s="454" t="str">
        <f>+C7</f>
        <v>promedio 2015</v>
      </c>
      <c r="D25" s="454" t="str">
        <f>+D7</f>
        <v>promedio 2016</v>
      </c>
      <c r="E25" s="454" t="str">
        <f>+E7</f>
        <v>promedio 2017</v>
      </c>
      <c r="F25" s="454" t="str">
        <f>+F7</f>
        <v>promedio ene-abr 2018</v>
      </c>
      <c r="J25" s="453"/>
    </row>
    <row r="26" spans="1:10" ht="13.5" thickBot="1" x14ac:dyDescent="0.25">
      <c r="A26" s="566" t="s">
        <v>100</v>
      </c>
      <c r="B26" s="567"/>
    </row>
    <row r="27" spans="1:10" x14ac:dyDescent="0.2">
      <c r="A27" s="328" t="s">
        <v>185</v>
      </c>
      <c r="B27" s="329"/>
      <c r="C27" s="330"/>
      <c r="D27" s="331"/>
      <c r="E27" s="330"/>
      <c r="F27" s="331"/>
    </row>
    <row r="28" spans="1:10" x14ac:dyDescent="0.2">
      <c r="A28" s="332" t="s">
        <v>186</v>
      </c>
      <c r="B28" s="333"/>
      <c r="C28" s="334"/>
      <c r="D28" s="335"/>
      <c r="E28" s="334"/>
      <c r="F28" s="335"/>
    </row>
    <row r="29" spans="1:10" x14ac:dyDescent="0.2">
      <c r="A29" s="332" t="s">
        <v>187</v>
      </c>
      <c r="B29" s="333"/>
      <c r="C29" s="334"/>
      <c r="D29" s="335"/>
      <c r="E29" s="334"/>
      <c r="F29" s="335"/>
    </row>
    <row r="30" spans="1:10" ht="13.5" thickBot="1" x14ac:dyDescent="0.25">
      <c r="A30" s="336" t="s">
        <v>188</v>
      </c>
      <c r="B30" s="337"/>
      <c r="C30" s="338"/>
      <c r="D30" s="339"/>
      <c r="E30" s="338"/>
      <c r="F30" s="339"/>
    </row>
    <row r="31" spans="1:10" ht="13.5" thickBot="1" x14ac:dyDescent="0.25">
      <c r="A31" s="566" t="s">
        <v>189</v>
      </c>
      <c r="B31" s="567"/>
      <c r="C31" s="340"/>
      <c r="D31" s="340"/>
      <c r="E31" s="340"/>
      <c r="F31" s="340"/>
    </row>
    <row r="32" spans="1:10" x14ac:dyDescent="0.2">
      <c r="A32" s="328" t="s">
        <v>185</v>
      </c>
      <c r="B32" s="329"/>
      <c r="C32" s="330"/>
      <c r="D32" s="331"/>
      <c r="E32" s="330"/>
      <c r="F32" s="331"/>
    </row>
    <row r="33" spans="1:6" x14ac:dyDescent="0.2">
      <c r="A33" s="332" t="s">
        <v>186</v>
      </c>
      <c r="B33" s="333"/>
      <c r="C33" s="334"/>
      <c r="D33" s="335"/>
      <c r="E33" s="334"/>
      <c r="F33" s="335"/>
    </row>
    <row r="34" spans="1:6" x14ac:dyDescent="0.2">
      <c r="A34" s="332" t="s">
        <v>187</v>
      </c>
      <c r="B34" s="333"/>
      <c r="C34" s="334"/>
      <c r="D34" s="335"/>
      <c r="E34" s="334"/>
      <c r="F34" s="335"/>
    </row>
    <row r="35" spans="1:6" ht="13.5" thickBot="1" x14ac:dyDescent="0.25">
      <c r="A35" s="336" t="s">
        <v>188</v>
      </c>
      <c r="B35" s="337"/>
      <c r="C35" s="338"/>
      <c r="D35" s="339"/>
      <c r="E35" s="338"/>
      <c r="F35" s="339"/>
    </row>
    <row r="36" spans="1:6" ht="13.5" thickBot="1" x14ac:dyDescent="0.25">
      <c r="A36" s="566" t="s">
        <v>190</v>
      </c>
      <c r="B36" s="567"/>
      <c r="C36" s="340"/>
      <c r="D36" s="340"/>
      <c r="E36" s="340"/>
      <c r="F36" s="340"/>
    </row>
    <row r="37" spans="1:6" x14ac:dyDescent="0.2">
      <c r="A37" s="328" t="s">
        <v>185</v>
      </c>
      <c r="B37" s="329"/>
      <c r="C37" s="330"/>
      <c r="D37" s="331"/>
      <c r="E37" s="330"/>
      <c r="F37" s="331"/>
    </row>
    <row r="38" spans="1:6" x14ac:dyDescent="0.2">
      <c r="A38" s="332" t="s">
        <v>186</v>
      </c>
      <c r="B38" s="333"/>
      <c r="C38" s="334"/>
      <c r="D38" s="335"/>
      <c r="E38" s="334"/>
      <c r="F38" s="335"/>
    </row>
    <row r="39" spans="1:6" x14ac:dyDescent="0.2">
      <c r="A39" s="332" t="s">
        <v>187</v>
      </c>
      <c r="B39" s="333"/>
      <c r="C39" s="334"/>
      <c r="D39" s="335"/>
      <c r="E39" s="334"/>
      <c r="F39" s="335"/>
    </row>
    <row r="40" spans="1:6" ht="13.5" thickBot="1" x14ac:dyDescent="0.25">
      <c r="A40" s="336" t="s">
        <v>188</v>
      </c>
      <c r="B40" s="337"/>
      <c r="C40" s="338"/>
      <c r="D40" s="339"/>
      <c r="E40" s="338"/>
      <c r="F40" s="339"/>
    </row>
    <row r="41" spans="1:6" ht="13.5" thickBot="1" x14ac:dyDescent="0.25">
      <c r="A41" s="566" t="s">
        <v>190</v>
      </c>
      <c r="B41" s="567"/>
      <c r="C41" s="340"/>
      <c r="D41" s="340"/>
      <c r="E41" s="340"/>
      <c r="F41" s="340"/>
    </row>
    <row r="42" spans="1:6" x14ac:dyDescent="0.2">
      <c r="A42" s="328" t="s">
        <v>185</v>
      </c>
      <c r="B42" s="329"/>
      <c r="C42" s="330"/>
      <c r="D42" s="331"/>
      <c r="E42" s="330"/>
      <c r="F42" s="331"/>
    </row>
    <row r="43" spans="1:6" x14ac:dyDescent="0.2">
      <c r="A43" s="332" t="s">
        <v>186</v>
      </c>
      <c r="B43" s="333"/>
      <c r="C43" s="334"/>
      <c r="D43" s="335"/>
      <c r="E43" s="334"/>
      <c r="F43" s="335"/>
    </row>
    <row r="44" spans="1:6" x14ac:dyDescent="0.2">
      <c r="A44" s="332" t="s">
        <v>187</v>
      </c>
      <c r="B44" s="333"/>
      <c r="C44" s="334"/>
      <c r="D44" s="335"/>
      <c r="E44" s="334" t="s">
        <v>238</v>
      </c>
      <c r="F44" s="335"/>
    </row>
    <row r="45" spans="1:6" ht="13.5" thickBot="1" x14ac:dyDescent="0.25">
      <c r="A45" s="336" t="s">
        <v>188</v>
      </c>
      <c r="B45" s="337"/>
      <c r="C45" s="338"/>
      <c r="D45" s="339"/>
      <c r="E45" s="338"/>
      <c r="F45" s="339"/>
    </row>
  </sheetData>
  <mergeCells count="7">
    <mergeCell ref="A36:B36"/>
    <mergeCell ref="A41:B41"/>
    <mergeCell ref="B7:B8"/>
    <mergeCell ref="G7:G8"/>
    <mergeCell ref="A25:B25"/>
    <mergeCell ref="A26:B26"/>
    <mergeCell ref="A31:B31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6" orientation="landscape" r:id="rId1"/>
  <headerFooter alignWithMargins="0">
    <oddHeader>&amp;R2018 - Año del Centenario de la Reforma Universitaria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90" zoomScaleNormal="100" zoomScaleSheetLayoutView="90" workbookViewId="0">
      <selection activeCell="E44" sqref="E44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4.85546875" customWidth="1"/>
    <col min="7" max="7" width="19.5703125" customWidth="1"/>
    <col min="10" max="10" width="15.42578125" style="230" bestFit="1" customWidth="1"/>
  </cols>
  <sheetData>
    <row r="1" spans="1:10" x14ac:dyDescent="0.2">
      <c r="A1" s="498" t="s">
        <v>277</v>
      </c>
      <c r="B1" s="229"/>
    </row>
    <row r="2" spans="1:10" x14ac:dyDescent="0.2">
      <c r="A2" s="229" t="s">
        <v>181</v>
      </c>
      <c r="B2" s="229"/>
    </row>
    <row r="3" spans="1:10" x14ac:dyDescent="0.2">
      <c r="A3" s="387" t="str">
        <f>'1.2 modelos TAV '!A3</f>
        <v>Termos ampolla de vidrio</v>
      </c>
      <c r="B3" s="383"/>
    </row>
    <row r="4" spans="1:10" ht="14.25" x14ac:dyDescent="0.2">
      <c r="A4" s="509" t="s">
        <v>273</v>
      </c>
      <c r="B4" s="233"/>
    </row>
    <row r="5" spans="1:10" x14ac:dyDescent="0.2">
      <c r="A5" s="233"/>
      <c r="B5" s="233"/>
    </row>
    <row r="6" spans="1:10" ht="13.5" thickBot="1" x14ac:dyDescent="0.25">
      <c r="J6" s="232"/>
    </row>
    <row r="7" spans="1:10" s="440" customFormat="1" ht="13.5" customHeight="1" x14ac:dyDescent="0.2">
      <c r="A7" s="448" t="s">
        <v>47</v>
      </c>
      <c r="B7" s="568" t="s">
        <v>182</v>
      </c>
      <c r="C7" s="449" t="str">
        <f>+'8.1 Costos TAI'!B8</f>
        <v>promedio 2015</v>
      </c>
      <c r="D7" s="449" t="s">
        <v>224</v>
      </c>
      <c r="E7" s="449" t="s">
        <v>257</v>
      </c>
      <c r="F7" s="449" t="s">
        <v>258</v>
      </c>
      <c r="G7" s="568" t="s">
        <v>103</v>
      </c>
      <c r="J7" s="450"/>
    </row>
    <row r="8" spans="1:10" s="440" customFormat="1" ht="36.75" customHeight="1" thickBot="1" x14ac:dyDescent="0.25">
      <c r="A8" s="451"/>
      <c r="B8" s="569"/>
      <c r="C8" s="452" t="s">
        <v>237</v>
      </c>
      <c r="D8" s="452" t="s">
        <v>237</v>
      </c>
      <c r="E8" s="452" t="s">
        <v>237</v>
      </c>
      <c r="F8" s="452" t="s">
        <v>237</v>
      </c>
      <c r="G8" s="569"/>
      <c r="J8" s="453"/>
    </row>
    <row r="9" spans="1:10" ht="13.5" thickBot="1" x14ac:dyDescent="0.25">
      <c r="A9" s="234"/>
      <c r="B9" s="234"/>
      <c r="G9" s="230"/>
    </row>
    <row r="10" spans="1:10" x14ac:dyDescent="0.2">
      <c r="A10" s="235" t="s">
        <v>183</v>
      </c>
      <c r="B10" s="235"/>
      <c r="C10" s="238"/>
      <c r="D10" s="238"/>
      <c r="E10" s="238"/>
      <c r="F10" s="238"/>
      <c r="G10" s="238"/>
    </row>
    <row r="11" spans="1:10" x14ac:dyDescent="0.2">
      <c r="A11" s="239"/>
      <c r="B11" s="239"/>
      <c r="C11" s="242"/>
      <c r="D11" s="242"/>
      <c r="E11" s="242"/>
      <c r="F11" s="242"/>
      <c r="G11" s="242"/>
    </row>
    <row r="12" spans="1:10" x14ac:dyDescent="0.2">
      <c r="A12" s="239"/>
      <c r="B12" s="239"/>
      <c r="C12" s="242"/>
      <c r="D12" s="242"/>
      <c r="E12" s="242"/>
      <c r="F12" s="242"/>
      <c r="G12" s="242"/>
    </row>
    <row r="13" spans="1:10" x14ac:dyDescent="0.2">
      <c r="A13" s="239"/>
      <c r="B13" s="239"/>
      <c r="C13" s="242"/>
      <c r="D13" s="242"/>
      <c r="E13" s="242"/>
      <c r="F13" s="242"/>
      <c r="G13" s="242"/>
    </row>
    <row r="14" spans="1:10" x14ac:dyDescent="0.2">
      <c r="A14" s="239"/>
      <c r="B14" s="239"/>
      <c r="C14" s="242"/>
      <c r="D14" s="242"/>
      <c r="E14" s="242"/>
      <c r="F14" s="242"/>
      <c r="G14" s="242"/>
    </row>
    <row r="15" spans="1:10" ht="13.5" thickBot="1" x14ac:dyDescent="0.25">
      <c r="A15" s="243"/>
      <c r="B15" s="243"/>
      <c r="C15" s="245"/>
      <c r="D15" s="245"/>
      <c r="E15" s="245"/>
      <c r="F15" s="245"/>
      <c r="G15" s="245"/>
    </row>
    <row r="16" spans="1:10" ht="13.5" thickBot="1" x14ac:dyDescent="0.25">
      <c r="A16" s="234"/>
      <c r="B16" s="234"/>
      <c r="G16" s="230"/>
    </row>
    <row r="17" spans="1:10" x14ac:dyDescent="0.2">
      <c r="A17" s="235" t="s">
        <v>184</v>
      </c>
      <c r="B17" s="235"/>
      <c r="C17" s="238"/>
      <c r="D17" s="238"/>
      <c r="E17" s="238"/>
      <c r="F17" s="238"/>
      <c r="G17" s="238"/>
    </row>
    <row r="18" spans="1:10" x14ac:dyDescent="0.2">
      <c r="A18" s="239"/>
      <c r="B18" s="239"/>
      <c r="C18" s="242"/>
      <c r="D18" s="242"/>
      <c r="E18" s="242"/>
      <c r="F18" s="242"/>
      <c r="G18" s="242"/>
    </row>
    <row r="19" spans="1:10" x14ac:dyDescent="0.2">
      <c r="A19" s="239"/>
      <c r="B19" s="239"/>
      <c r="C19" s="242"/>
      <c r="D19" s="242"/>
      <c r="E19" s="242"/>
      <c r="F19" s="242"/>
      <c r="G19" s="242"/>
    </row>
    <row r="20" spans="1:10" x14ac:dyDescent="0.2">
      <c r="A20" s="239"/>
      <c r="B20" s="239"/>
      <c r="C20" s="242"/>
      <c r="D20" s="242"/>
      <c r="E20" s="242"/>
      <c r="F20" s="242"/>
      <c r="G20" s="242"/>
    </row>
    <row r="21" spans="1:10" x14ac:dyDescent="0.2">
      <c r="A21" s="239"/>
      <c r="B21" s="239"/>
      <c r="C21" s="242"/>
      <c r="D21" s="242"/>
      <c r="E21" s="242"/>
      <c r="F21" s="242"/>
      <c r="G21" s="242"/>
    </row>
    <row r="22" spans="1:10" ht="13.5" thickBot="1" x14ac:dyDescent="0.25">
      <c r="A22" s="243"/>
      <c r="B22" s="243"/>
      <c r="C22" s="245"/>
      <c r="D22" s="245"/>
      <c r="E22" s="245"/>
      <c r="F22" s="245"/>
      <c r="G22" s="245"/>
    </row>
    <row r="24" spans="1:10" ht="13.5" thickBot="1" x14ac:dyDescent="0.25"/>
    <row r="25" spans="1:10" s="440" customFormat="1" ht="13.5" thickBot="1" x14ac:dyDescent="0.25">
      <c r="A25" s="570" t="s">
        <v>47</v>
      </c>
      <c r="B25" s="571"/>
      <c r="C25" s="454" t="str">
        <f>+C7</f>
        <v>promedio 2015</v>
      </c>
      <c r="D25" s="454" t="str">
        <f>+D7</f>
        <v>promedio 2016</v>
      </c>
      <c r="E25" s="454" t="str">
        <f>+E7</f>
        <v>promedio 2017</v>
      </c>
      <c r="F25" s="454" t="str">
        <f>+F7</f>
        <v>promedio ene-abr 2018</v>
      </c>
      <c r="J25" s="453"/>
    </row>
    <row r="26" spans="1:10" ht="13.5" thickBot="1" x14ac:dyDescent="0.25">
      <c r="A26" s="566" t="s">
        <v>100</v>
      </c>
      <c r="B26" s="567"/>
    </row>
    <row r="27" spans="1:10" x14ac:dyDescent="0.2">
      <c r="A27" s="328" t="s">
        <v>185</v>
      </c>
      <c r="B27" s="329"/>
      <c r="C27" s="330"/>
      <c r="D27" s="331"/>
      <c r="E27" s="330"/>
      <c r="F27" s="331"/>
    </row>
    <row r="28" spans="1:10" x14ac:dyDescent="0.2">
      <c r="A28" s="332" t="s">
        <v>186</v>
      </c>
      <c r="B28" s="333"/>
      <c r="C28" s="334"/>
      <c r="D28" s="335"/>
      <c r="E28" s="334"/>
      <c r="F28" s="335"/>
    </row>
    <row r="29" spans="1:10" x14ac:dyDescent="0.2">
      <c r="A29" s="332" t="s">
        <v>187</v>
      </c>
      <c r="B29" s="333"/>
      <c r="C29" s="334"/>
      <c r="D29" s="335"/>
      <c r="E29" s="334"/>
      <c r="F29" s="335"/>
    </row>
    <row r="30" spans="1:10" ht="13.5" thickBot="1" x14ac:dyDescent="0.25">
      <c r="A30" s="336" t="s">
        <v>188</v>
      </c>
      <c r="B30" s="337"/>
      <c r="C30" s="338"/>
      <c r="D30" s="339"/>
      <c r="E30" s="338"/>
      <c r="F30" s="339"/>
    </row>
    <row r="31" spans="1:10" ht="13.5" thickBot="1" x14ac:dyDescent="0.25">
      <c r="A31" s="566" t="s">
        <v>189</v>
      </c>
      <c r="B31" s="567"/>
      <c r="C31" s="340"/>
      <c r="D31" s="340"/>
      <c r="E31" s="340"/>
      <c r="F31" s="340"/>
    </row>
    <row r="32" spans="1:10" x14ac:dyDescent="0.2">
      <c r="A32" s="328" t="s">
        <v>185</v>
      </c>
      <c r="B32" s="329"/>
      <c r="C32" s="330"/>
      <c r="D32" s="331"/>
      <c r="E32" s="330"/>
      <c r="F32" s="331"/>
    </row>
    <row r="33" spans="1:6" x14ac:dyDescent="0.2">
      <c r="A33" s="332" t="s">
        <v>186</v>
      </c>
      <c r="B33" s="333"/>
      <c r="C33" s="334"/>
      <c r="D33" s="335"/>
      <c r="E33" s="334"/>
      <c r="F33" s="335"/>
    </row>
    <row r="34" spans="1:6" x14ac:dyDescent="0.2">
      <c r="A34" s="332" t="s">
        <v>187</v>
      </c>
      <c r="B34" s="333"/>
      <c r="C34" s="334"/>
      <c r="D34" s="335"/>
      <c r="E34" s="334"/>
      <c r="F34" s="335"/>
    </row>
    <row r="35" spans="1:6" ht="13.5" thickBot="1" x14ac:dyDescent="0.25">
      <c r="A35" s="336" t="s">
        <v>188</v>
      </c>
      <c r="B35" s="337"/>
      <c r="C35" s="338"/>
      <c r="D35" s="339"/>
      <c r="E35" s="338"/>
      <c r="F35" s="339"/>
    </row>
    <row r="36" spans="1:6" ht="13.5" thickBot="1" x14ac:dyDescent="0.25">
      <c r="A36" s="566" t="s">
        <v>190</v>
      </c>
      <c r="B36" s="567"/>
      <c r="C36" s="340"/>
      <c r="D36" s="340"/>
      <c r="E36" s="340"/>
      <c r="F36" s="340"/>
    </row>
    <row r="37" spans="1:6" x14ac:dyDescent="0.2">
      <c r="A37" s="328" t="s">
        <v>185</v>
      </c>
      <c r="B37" s="329"/>
      <c r="C37" s="330"/>
      <c r="D37" s="331"/>
      <c r="E37" s="330"/>
      <c r="F37" s="331"/>
    </row>
    <row r="38" spans="1:6" x14ac:dyDescent="0.2">
      <c r="A38" s="332" t="s">
        <v>186</v>
      </c>
      <c r="B38" s="333"/>
      <c r="C38" s="334"/>
      <c r="D38" s="335"/>
      <c r="E38" s="334"/>
      <c r="F38" s="335"/>
    </row>
    <row r="39" spans="1:6" x14ac:dyDescent="0.2">
      <c r="A39" s="332" t="s">
        <v>187</v>
      </c>
      <c r="B39" s="333"/>
      <c r="C39" s="334"/>
      <c r="D39" s="335"/>
      <c r="E39" s="334"/>
      <c r="F39" s="335"/>
    </row>
    <row r="40" spans="1:6" ht="13.5" thickBot="1" x14ac:dyDescent="0.25">
      <c r="A40" s="336" t="s">
        <v>188</v>
      </c>
      <c r="B40" s="337"/>
      <c r="C40" s="338"/>
      <c r="D40" s="339"/>
      <c r="E40" s="338"/>
      <c r="F40" s="339"/>
    </row>
    <row r="41" spans="1:6" ht="13.5" thickBot="1" x14ac:dyDescent="0.25">
      <c r="A41" s="566" t="s">
        <v>190</v>
      </c>
      <c r="B41" s="567"/>
      <c r="C41" s="340"/>
      <c r="D41" s="340"/>
      <c r="E41" s="340"/>
      <c r="F41" s="340"/>
    </row>
    <row r="42" spans="1:6" x14ac:dyDescent="0.2">
      <c r="A42" s="328" t="s">
        <v>185</v>
      </c>
      <c r="B42" s="329"/>
      <c r="C42" s="330"/>
      <c r="D42" s="331"/>
      <c r="E42" s="330"/>
      <c r="F42" s="331"/>
    </row>
    <row r="43" spans="1:6" x14ac:dyDescent="0.2">
      <c r="A43" s="332" t="s">
        <v>186</v>
      </c>
      <c r="B43" s="333"/>
      <c r="C43" s="334"/>
      <c r="D43" s="335"/>
      <c r="E43" s="334"/>
      <c r="F43" s="335"/>
    </row>
    <row r="44" spans="1:6" x14ac:dyDescent="0.2">
      <c r="A44" s="332" t="s">
        <v>187</v>
      </c>
      <c r="B44" s="333"/>
      <c r="C44" s="334"/>
      <c r="D44" s="335"/>
      <c r="E44" s="334" t="s">
        <v>238</v>
      </c>
      <c r="F44" s="335"/>
    </row>
    <row r="45" spans="1:6" ht="13.5" thickBot="1" x14ac:dyDescent="0.25">
      <c r="A45" s="336" t="s">
        <v>188</v>
      </c>
      <c r="B45" s="337"/>
      <c r="C45" s="338"/>
      <c r="D45" s="339"/>
      <c r="E45" s="338"/>
      <c r="F45" s="339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6" orientation="landscape" r:id="rId1"/>
  <headerFooter alignWithMargins="0">
    <oddHeader>&amp;R2018 - Año del Centenario de la Reforma Universitaria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T73"/>
  <sheetViews>
    <sheetView showGridLines="0" zoomScale="75" zoomScaleNormal="75" workbookViewId="0">
      <selection activeCell="E44" sqref="E44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27" customWidth="1"/>
    <col min="6" max="6" width="7.5703125" style="49" customWidth="1"/>
    <col min="7" max="7" width="17.5703125" style="49" customWidth="1"/>
    <col min="8" max="16384" width="11.42578125" style="49"/>
  </cols>
  <sheetData>
    <row r="1" spans="1:7" s="179" customFormat="1" x14ac:dyDescent="0.2">
      <c r="B1" s="176" t="s">
        <v>279</v>
      </c>
      <c r="C1" s="163"/>
      <c r="D1" s="163"/>
      <c r="E1" s="163"/>
    </row>
    <row r="2" spans="1:7" s="179" customFormat="1" x14ac:dyDescent="0.2">
      <c r="B2" s="163" t="s">
        <v>70</v>
      </c>
      <c r="C2" s="163"/>
      <c r="D2" s="163"/>
      <c r="E2" s="163"/>
    </row>
    <row r="3" spans="1:7" s="179" customFormat="1" x14ac:dyDescent="0.2">
      <c r="A3" s="572" t="s">
        <v>278</v>
      </c>
      <c r="B3" s="572"/>
      <c r="C3" s="572"/>
      <c r="D3" s="572"/>
      <c r="E3" s="572"/>
      <c r="F3" s="572"/>
    </row>
    <row r="4" spans="1:7" s="179" customFormat="1" x14ac:dyDescent="0.2">
      <c r="B4" s="526" t="s">
        <v>93</v>
      </c>
      <c r="C4" s="526"/>
      <c r="D4" s="526"/>
      <c r="E4" s="526"/>
      <c r="F4" s="388"/>
    </row>
    <row r="5" spans="1:7" x14ac:dyDescent="0.2">
      <c r="B5" s="342"/>
      <c r="C5" s="342"/>
      <c r="D5" s="342"/>
      <c r="E5" s="342"/>
      <c r="F5" s="343"/>
      <c r="G5" s="198"/>
    </row>
    <row r="6" spans="1:7" ht="12.75" customHeight="1" thickBot="1" x14ac:dyDescent="0.25">
      <c r="C6" s="212"/>
      <c r="D6" s="212"/>
      <c r="E6" s="212"/>
      <c r="F6" s="198"/>
    </row>
    <row r="7" spans="1:7" s="422" customFormat="1" ht="26.25" customHeight="1" x14ac:dyDescent="0.2">
      <c r="B7" s="441" t="s">
        <v>4</v>
      </c>
      <c r="C7" s="442" t="s">
        <v>71</v>
      </c>
      <c r="D7" s="424" t="s">
        <v>8</v>
      </c>
      <c r="E7" s="443" t="s">
        <v>72</v>
      </c>
      <c r="F7" s="444"/>
    </row>
    <row r="8" spans="1:7" s="422" customFormat="1" ht="13.5" thickBot="1" x14ac:dyDescent="0.25">
      <c r="B8" s="445" t="s">
        <v>5</v>
      </c>
      <c r="C8" s="446" t="s">
        <v>73</v>
      </c>
      <c r="D8" s="425" t="s">
        <v>74</v>
      </c>
      <c r="E8" s="447" t="s">
        <v>75</v>
      </c>
      <c r="F8" s="444"/>
    </row>
    <row r="9" spans="1:7" x14ac:dyDescent="0.2">
      <c r="B9" s="183">
        <f>+'3.1 vol. TAI'!C7</f>
        <v>42005</v>
      </c>
      <c r="C9" s="184"/>
      <c r="D9" s="185"/>
      <c r="E9" s="186"/>
    </row>
    <row r="10" spans="1:7" x14ac:dyDescent="0.2">
      <c r="B10" s="187">
        <f>+'3.1 vol. TAI'!C8</f>
        <v>42036</v>
      </c>
      <c r="C10" s="188"/>
      <c r="D10" s="173"/>
      <c r="E10" s="174"/>
    </row>
    <row r="11" spans="1:7" x14ac:dyDescent="0.2">
      <c r="B11" s="187">
        <f>+'3.1 vol. TAI'!C9</f>
        <v>42064</v>
      </c>
      <c r="C11" s="188"/>
      <c r="D11" s="173"/>
      <c r="E11" s="174"/>
    </row>
    <row r="12" spans="1:7" x14ac:dyDescent="0.2">
      <c r="B12" s="187">
        <f>+'3.1 vol. TAI'!C10</f>
        <v>42095</v>
      </c>
      <c r="C12" s="188"/>
      <c r="D12" s="173"/>
      <c r="E12" s="174"/>
    </row>
    <row r="13" spans="1:7" x14ac:dyDescent="0.2">
      <c r="B13" s="187">
        <f>+'3.1 vol. TAI'!C11</f>
        <v>42125</v>
      </c>
      <c r="C13" s="173"/>
      <c r="D13" s="173"/>
      <c r="E13" s="174"/>
    </row>
    <row r="14" spans="1:7" x14ac:dyDescent="0.2">
      <c r="B14" s="187">
        <f>+'3.1 vol. TAI'!C12</f>
        <v>42156</v>
      </c>
      <c r="C14" s="188"/>
      <c r="D14" s="173"/>
      <c r="E14" s="174"/>
    </row>
    <row r="15" spans="1:7" x14ac:dyDescent="0.2">
      <c r="B15" s="187">
        <f>+'3.1 vol. TAI'!C13</f>
        <v>42186</v>
      </c>
      <c r="C15" s="173"/>
      <c r="D15" s="173"/>
      <c r="E15" s="174"/>
    </row>
    <row r="16" spans="1:7" x14ac:dyDescent="0.2">
      <c r="B16" s="187">
        <f>+'3.1 vol. TAI'!C14</f>
        <v>42217</v>
      </c>
      <c r="C16" s="173"/>
      <c r="D16" s="173"/>
      <c r="E16" s="174"/>
    </row>
    <row r="17" spans="2:5" x14ac:dyDescent="0.2">
      <c r="B17" s="187">
        <f>+'3.1 vol. TAI'!C15</f>
        <v>42248</v>
      </c>
      <c r="C17" s="173"/>
      <c r="D17" s="173"/>
      <c r="E17" s="174"/>
    </row>
    <row r="18" spans="2:5" x14ac:dyDescent="0.2">
      <c r="B18" s="187">
        <f>+'3.1 vol. TAI'!C16</f>
        <v>42278</v>
      </c>
      <c r="C18" s="173"/>
      <c r="D18" s="173"/>
      <c r="E18" s="174"/>
    </row>
    <row r="19" spans="2:5" x14ac:dyDescent="0.2">
      <c r="B19" s="187">
        <f>+'3.1 vol. TAI'!C17</f>
        <v>42309</v>
      </c>
      <c r="C19" s="173"/>
      <c r="D19" s="173"/>
      <c r="E19" s="174"/>
    </row>
    <row r="20" spans="2:5" ht="13.5" thickBot="1" x14ac:dyDescent="0.25">
      <c r="B20" s="189">
        <f>+'3.1 vol. TAI'!C18</f>
        <v>42339</v>
      </c>
      <c r="C20" s="190"/>
      <c r="D20" s="190"/>
      <c r="E20" s="191"/>
    </row>
    <row r="21" spans="2:5" x14ac:dyDescent="0.2">
      <c r="B21" s="183">
        <f>+'3.1 vol. TAI'!C19</f>
        <v>42370</v>
      </c>
      <c r="C21" s="185"/>
      <c r="D21" s="185"/>
      <c r="E21" s="174"/>
    </row>
    <row r="22" spans="2:5" x14ac:dyDescent="0.2">
      <c r="B22" s="187">
        <f>+'3.1 vol. TAI'!C20</f>
        <v>42401</v>
      </c>
      <c r="C22" s="173"/>
      <c r="D22" s="173"/>
      <c r="E22" s="192"/>
    </row>
    <row r="23" spans="2:5" x14ac:dyDescent="0.2">
      <c r="B23" s="187">
        <f>+'3.1 vol. TAI'!C21</f>
        <v>42430</v>
      </c>
      <c r="C23" s="173"/>
      <c r="D23" s="173"/>
      <c r="E23" s="174"/>
    </row>
    <row r="24" spans="2:5" x14ac:dyDescent="0.2">
      <c r="B24" s="187">
        <f>+'3.1 vol. TAI'!C22</f>
        <v>42461</v>
      </c>
      <c r="C24" s="173"/>
      <c r="D24" s="173"/>
      <c r="E24" s="174"/>
    </row>
    <row r="25" spans="2:5" x14ac:dyDescent="0.2">
      <c r="B25" s="187">
        <f>+'3.1 vol. TAI'!C23</f>
        <v>42491</v>
      </c>
      <c r="C25" s="173"/>
      <c r="D25" s="173"/>
      <c r="E25" s="174"/>
    </row>
    <row r="26" spans="2:5" x14ac:dyDescent="0.2">
      <c r="B26" s="187">
        <f>+'3.1 vol. TAI'!C24</f>
        <v>42522</v>
      </c>
      <c r="C26" s="173"/>
      <c r="D26" s="173"/>
      <c r="E26" s="174"/>
    </row>
    <row r="27" spans="2:5" x14ac:dyDescent="0.2">
      <c r="B27" s="187">
        <f>+'3.1 vol. TAI'!C25</f>
        <v>42552</v>
      </c>
      <c r="C27" s="173"/>
      <c r="D27" s="173"/>
      <c r="E27" s="174"/>
    </row>
    <row r="28" spans="2:5" x14ac:dyDescent="0.2">
      <c r="B28" s="187">
        <f>+'3.1 vol. TAI'!C26</f>
        <v>42583</v>
      </c>
      <c r="C28" s="173"/>
      <c r="D28" s="173"/>
      <c r="E28" s="174"/>
    </row>
    <row r="29" spans="2:5" x14ac:dyDescent="0.2">
      <c r="B29" s="187">
        <f>+'3.1 vol. TAI'!C27</f>
        <v>42614</v>
      </c>
      <c r="C29" s="173"/>
      <c r="D29" s="173"/>
      <c r="E29" s="174"/>
    </row>
    <row r="30" spans="2:5" x14ac:dyDescent="0.2">
      <c r="B30" s="187">
        <f>+'3.1 vol. TAI'!C28</f>
        <v>42644</v>
      </c>
      <c r="C30" s="173"/>
      <c r="D30" s="173"/>
      <c r="E30" s="174"/>
    </row>
    <row r="31" spans="2:5" x14ac:dyDescent="0.2">
      <c r="B31" s="187">
        <f>+'3.1 vol. TAI'!C29</f>
        <v>42675</v>
      </c>
      <c r="C31" s="173"/>
      <c r="D31" s="173"/>
      <c r="E31" s="174"/>
    </row>
    <row r="32" spans="2:5" ht="13.5" thickBot="1" x14ac:dyDescent="0.25">
      <c r="B32" s="189">
        <f>+'3.1 vol. TAI'!C30</f>
        <v>42705</v>
      </c>
      <c r="C32" s="190"/>
      <c r="D32" s="190"/>
      <c r="E32" s="193"/>
    </row>
    <row r="33" spans="2:5" x14ac:dyDescent="0.2">
      <c r="B33" s="183">
        <f>+'3.1 vol. TAI'!C31</f>
        <v>42736</v>
      </c>
      <c r="C33" s="185"/>
      <c r="D33" s="194"/>
      <c r="E33" s="184"/>
    </row>
    <row r="34" spans="2:5" x14ac:dyDescent="0.2">
      <c r="B34" s="187">
        <f>+'3.1 vol. TAI'!C32</f>
        <v>42767</v>
      </c>
      <c r="C34" s="173"/>
      <c r="D34" s="152"/>
      <c r="E34" s="188"/>
    </row>
    <row r="35" spans="2:5" x14ac:dyDescent="0.2">
      <c r="B35" s="187">
        <f>+'3.1 vol. TAI'!C33</f>
        <v>42795</v>
      </c>
      <c r="C35" s="173"/>
      <c r="D35" s="152"/>
      <c r="E35" s="188"/>
    </row>
    <row r="36" spans="2:5" x14ac:dyDescent="0.2">
      <c r="B36" s="187">
        <f>+'3.1 vol. TAI'!C34</f>
        <v>42826</v>
      </c>
      <c r="C36" s="173"/>
      <c r="D36" s="152"/>
      <c r="E36" s="188"/>
    </row>
    <row r="37" spans="2:5" x14ac:dyDescent="0.2">
      <c r="B37" s="187">
        <f>+'3.1 vol. TAI'!C35</f>
        <v>42856</v>
      </c>
      <c r="C37" s="173"/>
      <c r="D37" s="152"/>
      <c r="E37" s="188"/>
    </row>
    <row r="38" spans="2:5" x14ac:dyDescent="0.2">
      <c r="B38" s="187">
        <f>+'3.1 vol. TAI'!C36</f>
        <v>42887</v>
      </c>
      <c r="C38" s="173"/>
      <c r="D38" s="152"/>
      <c r="E38" s="188"/>
    </row>
    <row r="39" spans="2:5" x14ac:dyDescent="0.2">
      <c r="B39" s="187">
        <f>+'3.1 vol. TAI'!C37</f>
        <v>42917</v>
      </c>
      <c r="C39" s="173"/>
      <c r="D39" s="152"/>
      <c r="E39" s="188"/>
    </row>
    <row r="40" spans="2:5" x14ac:dyDescent="0.2">
      <c r="B40" s="187">
        <f>+'3.1 vol. TAI'!C38</f>
        <v>42948</v>
      </c>
      <c r="C40" s="173"/>
      <c r="D40" s="152"/>
      <c r="E40" s="188"/>
    </row>
    <row r="41" spans="2:5" x14ac:dyDescent="0.2">
      <c r="B41" s="187">
        <f>+'3.1 vol. TAI'!C39</f>
        <v>42979</v>
      </c>
      <c r="C41" s="173"/>
      <c r="D41" s="152"/>
      <c r="E41" s="188"/>
    </row>
    <row r="42" spans="2:5" x14ac:dyDescent="0.2">
      <c r="B42" s="187">
        <f>+'3.1 vol. TAI'!C40</f>
        <v>43009</v>
      </c>
      <c r="C42" s="173"/>
      <c r="D42" s="152"/>
      <c r="E42" s="188"/>
    </row>
    <row r="43" spans="2:5" x14ac:dyDescent="0.2">
      <c r="B43" s="187">
        <f>+'3.1 vol. TAI'!C41</f>
        <v>43040</v>
      </c>
      <c r="C43" s="173"/>
      <c r="D43" s="152"/>
      <c r="E43" s="188"/>
    </row>
    <row r="44" spans="2:5" ht="13.5" thickBot="1" x14ac:dyDescent="0.25">
      <c r="B44" s="224">
        <f>+'3.1 vol. TAI'!C42</f>
        <v>43070</v>
      </c>
      <c r="C44" s="225"/>
      <c r="D44" s="226"/>
      <c r="E44" s="223" t="s">
        <v>238</v>
      </c>
    </row>
    <row r="45" spans="2:5" x14ac:dyDescent="0.2">
      <c r="B45" s="183">
        <f>+'3.1 vol. TAI'!C43</f>
        <v>43101</v>
      </c>
      <c r="C45" s="185"/>
      <c r="D45" s="185"/>
      <c r="E45" s="184"/>
    </row>
    <row r="46" spans="2:5" x14ac:dyDescent="0.2">
      <c r="B46" s="187">
        <f>+'3.1 vol. TAI'!C44</f>
        <v>43132</v>
      </c>
      <c r="C46" s="173"/>
      <c r="D46" s="173"/>
      <c r="E46" s="188"/>
    </row>
    <row r="47" spans="2:5" x14ac:dyDescent="0.2">
      <c r="B47" s="187">
        <f>+'3.1 vol. TAI'!C45</f>
        <v>43160</v>
      </c>
      <c r="C47" s="173"/>
      <c r="D47" s="173"/>
      <c r="E47" s="188"/>
    </row>
    <row r="48" spans="2:5" ht="13.5" thickBot="1" x14ac:dyDescent="0.25">
      <c r="B48" s="189">
        <f>+'3.1 vol. TAI'!C46</f>
        <v>43191</v>
      </c>
      <c r="C48" s="190"/>
      <c r="D48" s="190"/>
      <c r="E48" s="196"/>
    </row>
    <row r="49" spans="2:46" hidden="1" x14ac:dyDescent="0.2">
      <c r="B49" s="486">
        <f>+'3.1 vol. TAI'!C47</f>
        <v>43344</v>
      </c>
      <c r="C49" s="487"/>
      <c r="D49" s="487"/>
      <c r="E49" s="488"/>
    </row>
    <row r="50" spans="2:46" hidden="1" x14ac:dyDescent="0.2">
      <c r="B50" s="187">
        <f>+'3.1 vol. TAI'!C48</f>
        <v>43374</v>
      </c>
      <c r="C50" s="173"/>
      <c r="D50" s="173"/>
      <c r="E50" s="188"/>
    </row>
    <row r="51" spans="2:46" hidden="1" x14ac:dyDescent="0.2">
      <c r="B51" s="187">
        <f>+'3.1 vol. TAI'!C49</f>
        <v>43405</v>
      </c>
      <c r="C51" s="173"/>
      <c r="D51" s="173"/>
      <c r="E51" s="188"/>
    </row>
    <row r="52" spans="2:46" ht="13.5" hidden="1" thickBot="1" x14ac:dyDescent="0.25">
      <c r="B52" s="189">
        <f>+'3.1 vol. TAI'!C50</f>
        <v>43435</v>
      </c>
      <c r="C52" s="190"/>
      <c r="D52" s="190"/>
      <c r="E52" s="196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</row>
    <row r="53" spans="2:46" ht="13.5" thickBot="1" x14ac:dyDescent="0.25">
      <c r="B53" s="203"/>
      <c r="C53" s="198"/>
      <c r="D53" s="198"/>
      <c r="E53" s="199"/>
    </row>
    <row r="54" spans="2:46" x14ac:dyDescent="0.2">
      <c r="B54" s="200">
        <v>2011</v>
      </c>
      <c r="C54" s="185"/>
      <c r="D54" s="185"/>
      <c r="E54" s="185"/>
      <c r="F54" s="198"/>
    </row>
    <row r="55" spans="2:46" x14ac:dyDescent="0.2">
      <c r="B55" s="201">
        <v>2012</v>
      </c>
      <c r="C55" s="173"/>
      <c r="D55" s="173"/>
      <c r="E55" s="173"/>
      <c r="F55" s="198"/>
    </row>
    <row r="56" spans="2:46" x14ac:dyDescent="0.2">
      <c r="B56" s="504">
        <v>2013</v>
      </c>
      <c r="C56" s="225"/>
      <c r="D56" s="225"/>
      <c r="E56" s="225"/>
      <c r="F56" s="198"/>
    </row>
    <row r="57" spans="2:46" ht="13.5" thickBot="1" x14ac:dyDescent="0.25">
      <c r="B57" s="202">
        <v>2014</v>
      </c>
      <c r="C57" s="190"/>
      <c r="D57" s="190"/>
      <c r="E57" s="190"/>
    </row>
    <row r="58" spans="2:46" x14ac:dyDescent="0.2">
      <c r="B58" s="200">
        <f>+'4.1 RES PUB TAI'!A57</f>
        <v>2015</v>
      </c>
      <c r="C58" s="185"/>
      <c r="D58" s="185"/>
      <c r="E58" s="185"/>
      <c r="F58" s="198"/>
    </row>
    <row r="59" spans="2:46" x14ac:dyDescent="0.2">
      <c r="B59" s="201">
        <f>+'4.1 RES PUB TAI'!A58</f>
        <v>2016</v>
      </c>
      <c r="C59" s="173"/>
      <c r="D59" s="173"/>
      <c r="E59" s="173"/>
      <c r="F59" s="198"/>
    </row>
    <row r="60" spans="2:46" ht="13.5" thickBot="1" x14ac:dyDescent="0.25">
      <c r="B60" s="202">
        <f>+'4.1 RES PUB TAI'!A59</f>
        <v>2017</v>
      </c>
      <c r="C60" s="190"/>
      <c r="D60" s="190"/>
      <c r="E60" s="190"/>
    </row>
    <row r="61" spans="2:46" ht="13.5" thickBot="1" x14ac:dyDescent="0.25">
      <c r="B61" s="203"/>
      <c r="C61" s="198"/>
      <c r="D61" s="198"/>
      <c r="E61" s="198"/>
    </row>
    <row r="62" spans="2:46" x14ac:dyDescent="0.2">
      <c r="B62" s="371" t="str">
        <f>+'4.1 RES PUB TAI'!A60</f>
        <v>ene-abr 2017</v>
      </c>
      <c r="C62" s="185"/>
      <c r="D62" s="185"/>
      <c r="E62" s="185"/>
    </row>
    <row r="63" spans="2:46" ht="13.5" thickBot="1" x14ac:dyDescent="0.25">
      <c r="B63" s="389" t="str">
        <f>+'4.1 RES PUB TAI'!A61</f>
        <v>ene-abr 2018</v>
      </c>
      <c r="C63" s="190"/>
      <c r="D63" s="190"/>
      <c r="E63" s="190"/>
    </row>
    <row r="64" spans="2:46" x14ac:dyDescent="0.2">
      <c r="B64" s="52"/>
      <c r="C64" s="49"/>
      <c r="D64" s="49"/>
    </row>
    <row r="65" spans="2:5" x14ac:dyDescent="0.2">
      <c r="B65" s="228"/>
      <c r="C65" s="49"/>
      <c r="D65" s="49"/>
    </row>
    <row r="66" spans="2:5" x14ac:dyDescent="0.2">
      <c r="B66" s="92" t="s">
        <v>146</v>
      </c>
      <c r="C66" s="93"/>
      <c r="D66" s="54"/>
      <c r="E66" s="54"/>
    </row>
    <row r="67" spans="2:5" ht="13.5" thickBot="1" x14ac:dyDescent="0.25">
      <c r="B67" s="54"/>
      <c r="C67" s="54"/>
      <c r="D67" s="54"/>
      <c r="E67" s="54"/>
    </row>
    <row r="68" spans="2:5" ht="13.5" thickBot="1" x14ac:dyDescent="0.25">
      <c r="B68" s="97" t="s">
        <v>5</v>
      </c>
      <c r="C68" s="99" t="s">
        <v>137</v>
      </c>
      <c r="D68" s="113" t="s">
        <v>138</v>
      </c>
    </row>
    <row r="69" spans="2:5" x14ac:dyDescent="0.2">
      <c r="B69" s="105">
        <f>+B58</f>
        <v>2015</v>
      </c>
      <c r="C69" s="120">
        <f>+C58-SUM(C9:C20)</f>
        <v>0</v>
      </c>
      <c r="D69" s="123">
        <f>+D58-SUM(D9:D20)</f>
        <v>0</v>
      </c>
    </row>
    <row r="70" spans="2:5" x14ac:dyDescent="0.2">
      <c r="B70" s="107">
        <f>+B59</f>
        <v>2016</v>
      </c>
      <c r="C70" s="124">
        <f>+C59-SUM(C21:C32)</f>
        <v>0</v>
      </c>
      <c r="D70" s="127">
        <f>+D59-SUM(D21:D32)</f>
        <v>0</v>
      </c>
    </row>
    <row r="71" spans="2:5" ht="13.5" thickBot="1" x14ac:dyDescent="0.25">
      <c r="B71" s="108">
        <f>+B60</f>
        <v>2017</v>
      </c>
      <c r="C71" s="128">
        <f>+C60-SUM(C33:C44)</f>
        <v>0</v>
      </c>
      <c r="D71" s="131">
        <f>+D60-SUM(D33:D44)</f>
        <v>0</v>
      </c>
    </row>
    <row r="72" spans="2:5" x14ac:dyDescent="0.2">
      <c r="B72" s="105" t="str">
        <f>+B62</f>
        <v>ene-abr 2017</v>
      </c>
      <c r="C72" s="137">
        <f>+C62-(SUM(C33:INDEX(C33:C44,'parámetros e instrucciones'!$E$3)))</f>
        <v>0</v>
      </c>
      <c r="D72" s="137">
        <f>+D62-(SUM(D33:INDEX(D33:D44,'parámetros e instrucciones'!$E$3)))</f>
        <v>0</v>
      </c>
    </row>
    <row r="73" spans="2:5" ht="13.5" thickBot="1" x14ac:dyDescent="0.25">
      <c r="B73" s="108" t="str">
        <f>+B63</f>
        <v>ene-abr 2018</v>
      </c>
      <c r="C73" s="141">
        <f>+C63-(SUM(C45:INDEX(C45:C52,'parámetros e instrucciones'!$E$3)))</f>
        <v>0</v>
      </c>
      <c r="D73" s="141">
        <f>+D63-(SUM(D45:INDEX(D45:D52,'parámetros e instrucciones'!$E$3)))</f>
        <v>0</v>
      </c>
    </row>
  </sheetData>
  <sheetProtection formatCells="0" formatColumns="0" formatRows="0"/>
  <mergeCells count="2">
    <mergeCell ref="B4:E4"/>
    <mergeCell ref="A3:F3"/>
  </mergeCells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92" orientation="portrait" horizontalDpi="1200" verticalDpi="1200" r:id="rId1"/>
  <headerFooter alignWithMargins="0">
    <oddHeader>&amp;R2018 - Año del Centenario de la Reforma Universitaria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T72"/>
  <sheetViews>
    <sheetView showGridLines="0" view="pageBreakPreview" zoomScale="60" zoomScaleNormal="75" workbookViewId="0">
      <selection activeCell="F11" sqref="F11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27" customWidth="1"/>
    <col min="6" max="6" width="15.28515625" style="49" customWidth="1"/>
    <col min="7" max="7" width="17.5703125" style="49" customWidth="1"/>
    <col min="8" max="16384" width="11.42578125" style="49"/>
  </cols>
  <sheetData>
    <row r="1" spans="1:7" s="179" customFormat="1" x14ac:dyDescent="0.2">
      <c r="B1" s="176" t="s">
        <v>282</v>
      </c>
      <c r="C1" s="163"/>
      <c r="D1" s="163"/>
      <c r="E1" s="163"/>
    </row>
    <row r="2" spans="1:7" s="179" customFormat="1" x14ac:dyDescent="0.2">
      <c r="B2" s="163" t="s">
        <v>70</v>
      </c>
      <c r="C2" s="163"/>
      <c r="D2" s="163"/>
      <c r="E2" s="163"/>
    </row>
    <row r="3" spans="1:7" s="179" customFormat="1" x14ac:dyDescent="0.2">
      <c r="A3" s="572" t="s">
        <v>280</v>
      </c>
      <c r="B3" s="572"/>
      <c r="C3" s="572"/>
      <c r="D3" s="572"/>
      <c r="E3" s="572"/>
      <c r="F3" s="572"/>
    </row>
    <row r="4" spans="1:7" s="179" customFormat="1" x14ac:dyDescent="0.2">
      <c r="B4" s="526" t="s">
        <v>93</v>
      </c>
      <c r="C4" s="526"/>
      <c r="D4" s="526"/>
      <c r="E4" s="526"/>
      <c r="F4" s="388"/>
    </row>
    <row r="5" spans="1:7" x14ac:dyDescent="0.2">
      <c r="B5" s="342"/>
      <c r="C5" s="342"/>
      <c r="D5" s="342"/>
      <c r="E5" s="342"/>
      <c r="F5" s="343"/>
      <c r="G5" s="198"/>
    </row>
    <row r="6" spans="1:7" ht="12.75" customHeight="1" thickBot="1" x14ac:dyDescent="0.25">
      <c r="C6" s="212"/>
      <c r="D6" s="212"/>
      <c r="E6" s="212"/>
      <c r="F6" s="198"/>
    </row>
    <row r="7" spans="1:7" s="422" customFormat="1" ht="26.25" customHeight="1" x14ac:dyDescent="0.2">
      <c r="B7" s="441" t="s">
        <v>4</v>
      </c>
      <c r="C7" s="442" t="s">
        <v>71</v>
      </c>
      <c r="D7" s="424" t="s">
        <v>8</v>
      </c>
      <c r="E7" s="443" t="s">
        <v>72</v>
      </c>
      <c r="F7" s="444"/>
    </row>
    <row r="8" spans="1:7" s="422" customFormat="1" ht="13.5" thickBot="1" x14ac:dyDescent="0.25">
      <c r="B8" s="445" t="s">
        <v>5</v>
      </c>
      <c r="C8" s="446" t="s">
        <v>73</v>
      </c>
      <c r="D8" s="425" t="s">
        <v>74</v>
      </c>
      <c r="E8" s="447" t="s">
        <v>75</v>
      </c>
      <c r="F8" s="444"/>
    </row>
    <row r="9" spans="1:7" x14ac:dyDescent="0.2">
      <c r="B9" s="183">
        <f>+'3.1 vol. TAI'!C7</f>
        <v>42005</v>
      </c>
      <c r="C9" s="184"/>
      <c r="D9" s="185"/>
      <c r="E9" s="186"/>
    </row>
    <row r="10" spans="1:7" x14ac:dyDescent="0.2">
      <c r="B10" s="187">
        <f>+'3.1 vol. TAI'!C8</f>
        <v>42036</v>
      </c>
      <c r="C10" s="188"/>
      <c r="D10" s="173"/>
      <c r="E10" s="174"/>
    </row>
    <row r="11" spans="1:7" x14ac:dyDescent="0.2">
      <c r="B11" s="187">
        <f>+'3.1 vol. TAI'!C9</f>
        <v>42064</v>
      </c>
      <c r="C11" s="188"/>
      <c r="D11" s="173"/>
      <c r="E11" s="174"/>
    </row>
    <row r="12" spans="1:7" x14ac:dyDescent="0.2">
      <c r="B12" s="187">
        <f>+'3.1 vol. TAI'!C10</f>
        <v>42095</v>
      </c>
      <c r="C12" s="188"/>
      <c r="D12" s="173"/>
      <c r="E12" s="174"/>
    </row>
    <row r="13" spans="1:7" x14ac:dyDescent="0.2">
      <c r="B13" s="187">
        <f>+'3.1 vol. TAI'!C11</f>
        <v>42125</v>
      </c>
      <c r="C13" s="173"/>
      <c r="D13" s="173"/>
      <c r="E13" s="174"/>
    </row>
    <row r="14" spans="1:7" x14ac:dyDescent="0.2">
      <c r="B14" s="187">
        <f>+'3.1 vol. TAI'!C12</f>
        <v>42156</v>
      </c>
      <c r="C14" s="188"/>
      <c r="D14" s="173"/>
      <c r="E14" s="174"/>
    </row>
    <row r="15" spans="1:7" x14ac:dyDescent="0.2">
      <c r="B15" s="187">
        <f>+'3.1 vol. TAI'!C13</f>
        <v>42186</v>
      </c>
      <c r="C15" s="173"/>
      <c r="D15" s="173"/>
      <c r="E15" s="174"/>
    </row>
    <row r="16" spans="1:7" x14ac:dyDescent="0.2">
      <c r="B16" s="187">
        <f>+'3.1 vol. TAI'!C14</f>
        <v>42217</v>
      </c>
      <c r="C16" s="173"/>
      <c r="D16" s="173"/>
      <c r="E16" s="174"/>
    </row>
    <row r="17" spans="2:5" x14ac:dyDescent="0.2">
      <c r="B17" s="187">
        <f>+'3.1 vol. TAI'!C15</f>
        <v>42248</v>
      </c>
      <c r="C17" s="173"/>
      <c r="D17" s="173"/>
      <c r="E17" s="174"/>
    </row>
    <row r="18" spans="2:5" x14ac:dyDescent="0.2">
      <c r="B18" s="187">
        <f>+'3.1 vol. TAI'!C16</f>
        <v>42278</v>
      </c>
      <c r="C18" s="173"/>
      <c r="D18" s="173"/>
      <c r="E18" s="174"/>
    </row>
    <row r="19" spans="2:5" x14ac:dyDescent="0.2">
      <c r="B19" s="187">
        <f>+'3.1 vol. TAI'!C17</f>
        <v>42309</v>
      </c>
      <c r="C19" s="173"/>
      <c r="D19" s="173"/>
      <c r="E19" s="174"/>
    </row>
    <row r="20" spans="2:5" ht="13.5" thickBot="1" x14ac:dyDescent="0.25">
      <c r="B20" s="189">
        <f>+'3.1 vol. TAI'!C18</f>
        <v>42339</v>
      </c>
      <c r="C20" s="190"/>
      <c r="D20" s="190"/>
      <c r="E20" s="191"/>
    </row>
    <row r="21" spans="2:5" x14ac:dyDescent="0.2">
      <c r="B21" s="183">
        <f>+'3.1 vol. TAI'!C19</f>
        <v>42370</v>
      </c>
      <c r="C21" s="185"/>
      <c r="D21" s="185"/>
      <c r="E21" s="174"/>
    </row>
    <row r="22" spans="2:5" x14ac:dyDescent="0.2">
      <c r="B22" s="187">
        <f>+'3.1 vol. TAI'!C20</f>
        <v>42401</v>
      </c>
      <c r="C22" s="173"/>
      <c r="D22" s="173"/>
      <c r="E22" s="192"/>
    </row>
    <row r="23" spans="2:5" x14ac:dyDescent="0.2">
      <c r="B23" s="187">
        <f>+'3.1 vol. TAI'!C21</f>
        <v>42430</v>
      </c>
      <c r="C23" s="173"/>
      <c r="D23" s="173"/>
      <c r="E23" s="174"/>
    </row>
    <row r="24" spans="2:5" x14ac:dyDescent="0.2">
      <c r="B24" s="187">
        <f>+'3.1 vol. TAI'!C22</f>
        <v>42461</v>
      </c>
      <c r="C24" s="173"/>
      <c r="D24" s="173"/>
      <c r="E24" s="174"/>
    </row>
    <row r="25" spans="2:5" x14ac:dyDescent="0.2">
      <c r="B25" s="187">
        <f>+'3.1 vol. TAI'!C23</f>
        <v>42491</v>
      </c>
      <c r="C25" s="173"/>
      <c r="D25" s="173"/>
      <c r="E25" s="174"/>
    </row>
    <row r="26" spans="2:5" x14ac:dyDescent="0.2">
      <c r="B26" s="187">
        <f>+'3.1 vol. TAI'!C24</f>
        <v>42522</v>
      </c>
      <c r="C26" s="173"/>
      <c r="D26" s="173"/>
      <c r="E26" s="174"/>
    </row>
    <row r="27" spans="2:5" x14ac:dyDescent="0.2">
      <c r="B27" s="187">
        <f>+'3.1 vol. TAI'!C25</f>
        <v>42552</v>
      </c>
      <c r="C27" s="173"/>
      <c r="D27" s="173"/>
      <c r="E27" s="174"/>
    </row>
    <row r="28" spans="2:5" x14ac:dyDescent="0.2">
      <c r="B28" s="187">
        <f>+'3.1 vol. TAI'!C26</f>
        <v>42583</v>
      </c>
      <c r="C28" s="173"/>
      <c r="D28" s="173"/>
      <c r="E28" s="174"/>
    </row>
    <row r="29" spans="2:5" x14ac:dyDescent="0.2">
      <c r="B29" s="187">
        <f>+'3.1 vol. TAI'!C27</f>
        <v>42614</v>
      </c>
      <c r="C29" s="173"/>
      <c r="D29" s="173"/>
      <c r="E29" s="174"/>
    </row>
    <row r="30" spans="2:5" x14ac:dyDescent="0.2">
      <c r="B30" s="187">
        <f>+'3.1 vol. TAI'!C28</f>
        <v>42644</v>
      </c>
      <c r="C30" s="173"/>
      <c r="D30" s="173"/>
      <c r="E30" s="174"/>
    </row>
    <row r="31" spans="2:5" x14ac:dyDescent="0.2">
      <c r="B31" s="187">
        <f>+'3.1 vol. TAI'!C29</f>
        <v>42675</v>
      </c>
      <c r="C31" s="173"/>
      <c r="D31" s="173"/>
      <c r="E31" s="174"/>
    </row>
    <row r="32" spans="2:5" ht="13.5" thickBot="1" x14ac:dyDescent="0.25">
      <c r="B32" s="189">
        <f>+'3.1 vol. TAI'!C30</f>
        <v>42705</v>
      </c>
      <c r="C32" s="190"/>
      <c r="D32" s="190"/>
      <c r="E32" s="193"/>
    </row>
    <row r="33" spans="2:5" x14ac:dyDescent="0.2">
      <c r="B33" s="183">
        <f>+'3.1 vol. TAI'!C31</f>
        <v>42736</v>
      </c>
      <c r="C33" s="185"/>
      <c r="D33" s="194"/>
      <c r="E33" s="184"/>
    </row>
    <row r="34" spans="2:5" x14ac:dyDescent="0.2">
      <c r="B34" s="187">
        <f>+'3.1 vol. TAI'!C32</f>
        <v>42767</v>
      </c>
      <c r="C34" s="173"/>
      <c r="D34" s="152"/>
      <c r="E34" s="188"/>
    </row>
    <row r="35" spans="2:5" x14ac:dyDescent="0.2">
      <c r="B35" s="187">
        <f>+'3.1 vol. TAI'!C33</f>
        <v>42795</v>
      </c>
      <c r="C35" s="173"/>
      <c r="D35" s="152"/>
      <c r="E35" s="188"/>
    </row>
    <row r="36" spans="2:5" x14ac:dyDescent="0.2">
      <c r="B36" s="187">
        <f>+'3.1 vol. TAI'!C34</f>
        <v>42826</v>
      </c>
      <c r="C36" s="173"/>
      <c r="D36" s="152"/>
      <c r="E36" s="188"/>
    </row>
    <row r="37" spans="2:5" x14ac:dyDescent="0.2">
      <c r="B37" s="187">
        <f>+'3.1 vol. TAI'!C35</f>
        <v>42856</v>
      </c>
      <c r="C37" s="173"/>
      <c r="D37" s="152"/>
      <c r="E37" s="188"/>
    </row>
    <row r="38" spans="2:5" x14ac:dyDescent="0.2">
      <c r="B38" s="187">
        <f>+'3.1 vol. TAI'!C36</f>
        <v>42887</v>
      </c>
      <c r="C38" s="173"/>
      <c r="D38" s="152"/>
      <c r="E38" s="188"/>
    </row>
    <row r="39" spans="2:5" x14ac:dyDescent="0.2">
      <c r="B39" s="187">
        <f>+'3.1 vol. TAI'!C37</f>
        <v>42917</v>
      </c>
      <c r="C39" s="173"/>
      <c r="D39" s="152"/>
      <c r="E39" s="188"/>
    </row>
    <row r="40" spans="2:5" x14ac:dyDescent="0.2">
      <c r="B40" s="187">
        <f>+'3.1 vol. TAI'!C38</f>
        <v>42948</v>
      </c>
      <c r="C40" s="173"/>
      <c r="D40" s="152"/>
      <c r="E40" s="188"/>
    </row>
    <row r="41" spans="2:5" x14ac:dyDescent="0.2">
      <c r="B41" s="187">
        <f>+'3.1 vol. TAI'!C39</f>
        <v>42979</v>
      </c>
      <c r="C41" s="173"/>
      <c r="D41" s="152"/>
      <c r="E41" s="188"/>
    </row>
    <row r="42" spans="2:5" x14ac:dyDescent="0.2">
      <c r="B42" s="187">
        <f>+'3.1 vol. TAI'!C40</f>
        <v>43009</v>
      </c>
      <c r="C42" s="173"/>
      <c r="D42" s="152"/>
      <c r="E42" s="188"/>
    </row>
    <row r="43" spans="2:5" x14ac:dyDescent="0.2">
      <c r="B43" s="187">
        <f>+'3.1 vol. TAI'!C41</f>
        <v>43040</v>
      </c>
      <c r="C43" s="173"/>
      <c r="D43" s="152"/>
      <c r="E43" s="188"/>
    </row>
    <row r="44" spans="2:5" ht="13.5" thickBot="1" x14ac:dyDescent="0.25">
      <c r="B44" s="224">
        <f>+'3.1 vol. TAI'!C42</f>
        <v>43070</v>
      </c>
      <c r="C44" s="225"/>
      <c r="D44" s="226"/>
      <c r="E44" s="223" t="s">
        <v>238</v>
      </c>
    </row>
    <row r="45" spans="2:5" x14ac:dyDescent="0.2">
      <c r="B45" s="183">
        <f>+'3.1 vol. TAI'!C43</f>
        <v>43101</v>
      </c>
      <c r="C45" s="185"/>
      <c r="D45" s="185"/>
      <c r="E45" s="184"/>
    </row>
    <row r="46" spans="2:5" x14ac:dyDescent="0.2">
      <c r="B46" s="187">
        <f>+'3.1 vol. TAI'!C44</f>
        <v>43132</v>
      </c>
      <c r="C46" s="173"/>
      <c r="D46" s="173"/>
      <c r="E46" s="188"/>
    </row>
    <row r="47" spans="2:5" x14ac:dyDescent="0.2">
      <c r="B47" s="187">
        <f>+'3.1 vol. TAI'!C45</f>
        <v>43160</v>
      </c>
      <c r="C47" s="173"/>
      <c r="D47" s="173"/>
      <c r="E47" s="188"/>
    </row>
    <row r="48" spans="2:5" ht="13.5" thickBot="1" x14ac:dyDescent="0.25">
      <c r="B48" s="189">
        <f>+'3.1 vol. TAI'!C46</f>
        <v>43191</v>
      </c>
      <c r="C48" s="190"/>
      <c r="D48" s="190"/>
      <c r="E48" s="196"/>
    </row>
    <row r="49" spans="2:46" hidden="1" x14ac:dyDescent="0.2">
      <c r="B49" s="486">
        <f>+'3.1 vol. TAI'!C47</f>
        <v>43344</v>
      </c>
      <c r="C49" s="487"/>
      <c r="D49" s="487"/>
      <c r="E49" s="488"/>
    </row>
    <row r="50" spans="2:46" hidden="1" x14ac:dyDescent="0.2">
      <c r="B50" s="187">
        <f>+'3.1 vol. TAI'!C48</f>
        <v>43374</v>
      </c>
      <c r="C50" s="173"/>
      <c r="D50" s="173"/>
      <c r="E50" s="188"/>
    </row>
    <row r="51" spans="2:46" hidden="1" x14ac:dyDescent="0.2">
      <c r="B51" s="187">
        <f>+'3.1 vol. TAI'!C49</f>
        <v>43405</v>
      </c>
      <c r="C51" s="173"/>
      <c r="D51" s="173"/>
      <c r="E51" s="188"/>
    </row>
    <row r="52" spans="2:46" ht="13.5" hidden="1" thickBot="1" x14ac:dyDescent="0.25">
      <c r="B52" s="189">
        <f>+'3.1 vol. TAI'!C50</f>
        <v>43435</v>
      </c>
      <c r="C52" s="190"/>
      <c r="D52" s="190"/>
      <c r="E52" s="196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</row>
    <row r="53" spans="2:46" ht="13.5" thickBot="1" x14ac:dyDescent="0.25">
      <c r="B53" s="203"/>
      <c r="C53" s="198"/>
      <c r="D53" s="198"/>
      <c r="E53" s="199"/>
    </row>
    <row r="54" spans="2:46" x14ac:dyDescent="0.2">
      <c r="B54" s="200">
        <v>2012</v>
      </c>
      <c r="C54" s="185"/>
      <c r="D54" s="185"/>
      <c r="E54" s="185"/>
      <c r="F54" s="198"/>
    </row>
    <row r="55" spans="2:46" x14ac:dyDescent="0.2">
      <c r="B55" s="504">
        <v>2013</v>
      </c>
      <c r="C55" s="225"/>
      <c r="D55" s="225"/>
      <c r="E55" s="225"/>
      <c r="F55" s="198"/>
    </row>
    <row r="56" spans="2:46" ht="13.5" thickBot="1" x14ac:dyDescent="0.25">
      <c r="B56" s="202">
        <v>2014</v>
      </c>
      <c r="C56" s="190"/>
      <c r="D56" s="190"/>
      <c r="E56" s="190"/>
    </row>
    <row r="57" spans="2:46" x14ac:dyDescent="0.2">
      <c r="B57" s="200">
        <f>+'4.1 RES PUB TAI'!A57</f>
        <v>2015</v>
      </c>
      <c r="C57" s="185"/>
      <c r="D57" s="185"/>
      <c r="E57" s="185"/>
      <c r="F57" s="198"/>
    </row>
    <row r="58" spans="2:46" x14ac:dyDescent="0.2">
      <c r="B58" s="201">
        <f>+'4.1 RES PUB TAI'!A58</f>
        <v>2016</v>
      </c>
      <c r="C58" s="173"/>
      <c r="D58" s="173"/>
      <c r="E58" s="173"/>
      <c r="F58" s="198"/>
    </row>
    <row r="59" spans="2:46" ht="13.5" thickBot="1" x14ac:dyDescent="0.25">
      <c r="B59" s="202">
        <f>+'4.1 RES PUB TAI'!A59</f>
        <v>2017</v>
      </c>
      <c r="C59" s="190"/>
      <c r="D59" s="190"/>
      <c r="E59" s="190"/>
    </row>
    <row r="60" spans="2:46" ht="13.5" thickBot="1" x14ac:dyDescent="0.25">
      <c r="B60" s="203"/>
      <c r="C60" s="198"/>
      <c r="D60" s="198"/>
      <c r="E60" s="198"/>
    </row>
    <row r="61" spans="2:46" x14ac:dyDescent="0.2">
      <c r="B61" s="371" t="str">
        <f>+'4.1 RES PUB TAI'!A60</f>
        <v>ene-abr 2017</v>
      </c>
      <c r="C61" s="185"/>
      <c r="D61" s="185"/>
      <c r="E61" s="185"/>
    </row>
    <row r="62" spans="2:46" ht="13.5" thickBot="1" x14ac:dyDescent="0.25">
      <c r="B62" s="389" t="str">
        <f>+'4.1 RES PUB TAI'!A61</f>
        <v>ene-abr 2018</v>
      </c>
      <c r="C62" s="190"/>
      <c r="D62" s="190"/>
      <c r="E62" s="190"/>
    </row>
    <row r="63" spans="2:46" x14ac:dyDescent="0.2">
      <c r="B63" s="52"/>
      <c r="C63" s="49"/>
      <c r="D63" s="49"/>
    </row>
    <row r="64" spans="2:46" x14ac:dyDescent="0.2">
      <c r="B64" s="228"/>
      <c r="C64" s="49"/>
      <c r="D64" s="49"/>
    </row>
    <row r="65" spans="2:5" x14ac:dyDescent="0.2">
      <c r="B65" s="92" t="s">
        <v>146</v>
      </c>
      <c r="C65" s="93"/>
      <c r="D65" s="54"/>
      <c r="E65" s="54"/>
    </row>
    <row r="66" spans="2:5" ht="13.5" thickBot="1" x14ac:dyDescent="0.25">
      <c r="B66" s="54"/>
      <c r="C66" s="54"/>
      <c r="D66" s="54"/>
      <c r="E66" s="54"/>
    </row>
    <row r="67" spans="2:5" ht="13.5" thickBot="1" x14ac:dyDescent="0.25">
      <c r="B67" s="97" t="s">
        <v>5</v>
      </c>
      <c r="C67" s="99" t="s">
        <v>137</v>
      </c>
      <c r="D67" s="113" t="s">
        <v>138</v>
      </c>
    </row>
    <row r="68" spans="2:5" x14ac:dyDescent="0.2">
      <c r="B68" s="105">
        <f>+B57</f>
        <v>2015</v>
      </c>
      <c r="C68" s="120">
        <f>+C57-SUM(C9:C20)</f>
        <v>0</v>
      </c>
      <c r="D68" s="123">
        <f>+D57-SUM(D9:D20)</f>
        <v>0</v>
      </c>
    </row>
    <row r="69" spans="2:5" x14ac:dyDescent="0.2">
      <c r="B69" s="107">
        <f>+B58</f>
        <v>2016</v>
      </c>
      <c r="C69" s="124">
        <f>+C58-SUM(C21:C32)</f>
        <v>0</v>
      </c>
      <c r="D69" s="127">
        <f>+D58-SUM(D21:D32)</f>
        <v>0</v>
      </c>
    </row>
    <row r="70" spans="2:5" ht="13.5" thickBot="1" x14ac:dyDescent="0.25">
      <c r="B70" s="108">
        <f>+B59</f>
        <v>2017</v>
      </c>
      <c r="C70" s="128">
        <f>+C59-SUM(C33:C44)</f>
        <v>0</v>
      </c>
      <c r="D70" s="131">
        <f>+D59-SUM(D33:D44)</f>
        <v>0</v>
      </c>
    </row>
    <row r="71" spans="2:5" x14ac:dyDescent="0.2">
      <c r="B71" s="105" t="str">
        <f>+B61</f>
        <v>ene-abr 2017</v>
      </c>
      <c r="C71" s="137">
        <f>+C61-(SUM(C33:INDEX(C33:C44,'parámetros e instrucciones'!$E$3)))</f>
        <v>0</v>
      </c>
      <c r="D71" s="137">
        <f>+D61-(SUM(D33:INDEX(D33:D44,'parámetros e instrucciones'!$E$3)))</f>
        <v>0</v>
      </c>
    </row>
    <row r="72" spans="2:5" ht="13.5" thickBot="1" x14ac:dyDescent="0.25">
      <c r="B72" s="108" t="str">
        <f>+B62</f>
        <v>ene-abr 2018</v>
      </c>
      <c r="C72" s="141">
        <f>+C62-(SUM(C45:INDEX(C45:C52,'parámetros e instrucciones'!$E$3)))</f>
        <v>0</v>
      </c>
      <c r="D72" s="141">
        <f>+D62-(SUM(D45:INDEX(D45:D52,'parámetros e instrucciones'!$E$3)))</f>
        <v>0</v>
      </c>
    </row>
  </sheetData>
  <sheetProtection formatCells="0" formatColumns="0" formatRows="0"/>
  <mergeCells count="2">
    <mergeCell ref="B4:E4"/>
    <mergeCell ref="A3:F3"/>
  </mergeCells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93" orientation="portrait" horizontalDpi="1200" verticalDpi="1200" r:id="rId1"/>
  <headerFooter alignWithMargins="0">
    <oddHeader>&amp;R2018 - Año del Centenario de la Reforma Universitaria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4"/>
  <sheetViews>
    <sheetView showGridLines="0" view="pageBreakPreview" zoomScale="60" zoomScaleNormal="75" workbookViewId="0">
      <selection activeCell="E44" sqref="E44"/>
    </sheetView>
  </sheetViews>
  <sheetFormatPr baseColWidth="10" defaultRowHeight="12.75" x14ac:dyDescent="0.2"/>
  <cols>
    <col min="1" max="1" width="14.5703125" style="49" customWidth="1"/>
    <col min="2" max="2" width="24.85546875" style="49" customWidth="1"/>
    <col min="3" max="3" width="16.140625" style="49" customWidth="1"/>
    <col min="4" max="4" width="12.42578125" style="49" customWidth="1"/>
    <col min="5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27" t="s">
        <v>260</v>
      </c>
      <c r="B1" s="535"/>
      <c r="C1" s="535"/>
      <c r="D1" s="535"/>
      <c r="E1" s="535"/>
      <c r="F1" s="535"/>
      <c r="G1" s="222"/>
      <c r="H1" s="222"/>
    </row>
    <row r="2" spans="1:8" x14ac:dyDescent="0.2">
      <c r="A2" s="163" t="s">
        <v>76</v>
      </c>
      <c r="B2" s="164"/>
      <c r="C2" s="164"/>
      <c r="D2" s="164"/>
      <c r="E2" s="164"/>
      <c r="F2" s="164"/>
    </row>
    <row r="3" spans="1:8" x14ac:dyDescent="0.2">
      <c r="A3" s="356" t="str">
        <f>+'1. 1modelos TAI'!A3</f>
        <v>Termos ampolla de acero</v>
      </c>
      <c r="B3" s="354"/>
      <c r="C3" s="354"/>
      <c r="D3" s="354"/>
      <c r="E3" s="354"/>
      <c r="F3" s="354"/>
      <c r="G3" s="52"/>
    </row>
    <row r="4" spans="1:8" x14ac:dyDescent="0.2">
      <c r="A4" s="176" t="s">
        <v>261</v>
      </c>
      <c r="B4" s="164"/>
      <c r="C4" s="164"/>
      <c r="D4" s="164"/>
      <c r="E4" s="164"/>
      <c r="F4" s="164"/>
    </row>
    <row r="5" spans="1:8" ht="13.5" thickBot="1" x14ac:dyDescent="0.25">
      <c r="A5" s="163"/>
      <c r="B5" s="164"/>
      <c r="C5" s="164"/>
      <c r="D5" s="164"/>
      <c r="E5" s="164"/>
      <c r="F5" s="164"/>
    </row>
    <row r="6" spans="1:8" s="422" customFormat="1" ht="12.75" customHeight="1" x14ac:dyDescent="0.2">
      <c r="A6" s="424" t="s">
        <v>4</v>
      </c>
      <c r="B6" s="424" t="s">
        <v>79</v>
      </c>
      <c r="C6" s="424" t="s">
        <v>80</v>
      </c>
      <c r="D6" s="424" t="s">
        <v>12</v>
      </c>
      <c r="E6" s="424" t="s">
        <v>94</v>
      </c>
      <c r="F6" s="440"/>
    </row>
    <row r="7" spans="1:8" s="422" customFormat="1" ht="13.5" thickBot="1" x14ac:dyDescent="0.25">
      <c r="A7" s="425" t="s">
        <v>5</v>
      </c>
      <c r="B7" s="425" t="s">
        <v>81</v>
      </c>
      <c r="C7" s="425" t="s">
        <v>82</v>
      </c>
      <c r="D7" s="425" t="s">
        <v>83</v>
      </c>
      <c r="E7" s="425" t="s">
        <v>83</v>
      </c>
      <c r="F7" s="440"/>
    </row>
    <row r="8" spans="1:8" x14ac:dyDescent="0.2">
      <c r="A8" s="183">
        <f>+'10.1 precios TAI'!B9</f>
        <v>42005</v>
      </c>
      <c r="B8" s="184"/>
      <c r="C8" s="185"/>
      <c r="D8" s="186"/>
      <c r="E8" s="185"/>
      <c r="F8"/>
    </row>
    <row r="9" spans="1:8" x14ac:dyDescent="0.2">
      <c r="A9" s="187">
        <f>+'10.1 precios TAI'!B10</f>
        <v>42036</v>
      </c>
      <c r="B9" s="188"/>
      <c r="C9" s="173"/>
      <c r="D9" s="174"/>
      <c r="E9" s="173"/>
      <c r="F9"/>
    </row>
    <row r="10" spans="1:8" x14ac:dyDescent="0.2">
      <c r="A10" s="187">
        <f>+'10.1 precios TAI'!B11</f>
        <v>42064</v>
      </c>
      <c r="B10" s="188"/>
      <c r="C10" s="173"/>
      <c r="D10" s="174"/>
      <c r="E10" s="173"/>
      <c r="F10"/>
    </row>
    <row r="11" spans="1:8" x14ac:dyDescent="0.2">
      <c r="A11" s="187">
        <f>+'10.1 precios TAI'!B12</f>
        <v>42095</v>
      </c>
      <c r="B11" s="188"/>
      <c r="C11" s="173"/>
      <c r="D11" s="174"/>
      <c r="E11" s="173"/>
      <c r="F11"/>
    </row>
    <row r="12" spans="1:8" x14ac:dyDescent="0.2">
      <c r="A12" s="187">
        <f>+'10.1 precios TAI'!B13</f>
        <v>42125</v>
      </c>
      <c r="B12" s="173"/>
      <c r="C12" s="173"/>
      <c r="D12" s="174"/>
      <c r="E12" s="173"/>
      <c r="F12"/>
    </row>
    <row r="13" spans="1:8" x14ac:dyDescent="0.2">
      <c r="A13" s="187">
        <f>+'10.1 precios TAI'!B14</f>
        <v>42156</v>
      </c>
      <c r="B13" s="188"/>
      <c r="C13" s="173"/>
      <c r="D13" s="174"/>
      <c r="E13" s="173"/>
      <c r="F13"/>
    </row>
    <row r="14" spans="1:8" x14ac:dyDescent="0.2">
      <c r="A14" s="187">
        <f>+'10.1 precios TAI'!B15</f>
        <v>42186</v>
      </c>
      <c r="B14" s="173"/>
      <c r="C14" s="173"/>
      <c r="D14" s="174"/>
      <c r="E14" s="173"/>
      <c r="F14"/>
    </row>
    <row r="15" spans="1:8" x14ac:dyDescent="0.2">
      <c r="A15" s="187">
        <f>+'10.1 precios TAI'!B16</f>
        <v>42217</v>
      </c>
      <c r="B15" s="173"/>
      <c r="C15" s="173"/>
      <c r="D15" s="174"/>
      <c r="E15" s="173"/>
      <c r="F15"/>
    </row>
    <row r="16" spans="1:8" x14ac:dyDescent="0.2">
      <c r="A16" s="187">
        <f>+'10.1 precios TAI'!B17</f>
        <v>42248</v>
      </c>
      <c r="B16" s="173"/>
      <c r="C16" s="173"/>
      <c r="D16" s="174"/>
      <c r="E16" s="173"/>
      <c r="F16"/>
    </row>
    <row r="17" spans="1:6" x14ac:dyDescent="0.2">
      <c r="A17" s="187">
        <f>+'10.1 precios TAI'!B18</f>
        <v>42278</v>
      </c>
      <c r="B17" s="173"/>
      <c r="C17" s="173"/>
      <c r="D17" s="174"/>
      <c r="E17" s="173"/>
      <c r="F17"/>
    </row>
    <row r="18" spans="1:6" x14ac:dyDescent="0.2">
      <c r="A18" s="187">
        <f>+'10.1 precios TAI'!B19</f>
        <v>42309</v>
      </c>
      <c r="B18" s="173"/>
      <c r="C18" s="173"/>
      <c r="D18" s="174"/>
      <c r="E18" s="173"/>
      <c r="F18"/>
    </row>
    <row r="19" spans="1:6" ht="13.5" thickBot="1" x14ac:dyDescent="0.25">
      <c r="A19" s="189">
        <f>+'10.1 precios TAI'!B20</f>
        <v>42339</v>
      </c>
      <c r="B19" s="190"/>
      <c r="C19" s="190"/>
      <c r="D19" s="191"/>
      <c r="E19" s="190"/>
      <c r="F19"/>
    </row>
    <row r="20" spans="1:6" x14ac:dyDescent="0.2">
      <c r="A20" s="183">
        <f>+'10.1 precios TAI'!B21</f>
        <v>42370</v>
      </c>
      <c r="B20" s="185"/>
      <c r="C20" s="185"/>
      <c r="D20" s="174"/>
      <c r="E20" s="185"/>
      <c r="F20"/>
    </row>
    <row r="21" spans="1:6" x14ac:dyDescent="0.2">
      <c r="A21" s="187">
        <f>+'10.1 precios TAI'!B22</f>
        <v>42401</v>
      </c>
      <c r="B21" s="173"/>
      <c r="C21" s="173"/>
      <c r="D21" s="192"/>
      <c r="E21" s="173"/>
      <c r="F21"/>
    </row>
    <row r="22" spans="1:6" x14ac:dyDescent="0.2">
      <c r="A22" s="187">
        <f>+'10.1 precios TAI'!B23</f>
        <v>42430</v>
      </c>
      <c r="B22" s="173"/>
      <c r="C22" s="173"/>
      <c r="D22" s="174"/>
      <c r="E22" s="173"/>
      <c r="F22"/>
    </row>
    <row r="23" spans="1:6" x14ac:dyDescent="0.2">
      <c r="A23" s="187">
        <f>+'10.1 precios TAI'!B24</f>
        <v>42461</v>
      </c>
      <c r="B23" s="173"/>
      <c r="C23" s="173"/>
      <c r="D23" s="174"/>
      <c r="E23" s="173"/>
      <c r="F23"/>
    </row>
    <row r="24" spans="1:6" x14ac:dyDescent="0.2">
      <c r="A24" s="187">
        <f>+'10.1 precios TAI'!B25</f>
        <v>42491</v>
      </c>
      <c r="B24" s="173"/>
      <c r="C24" s="173"/>
      <c r="D24" s="174"/>
      <c r="E24" s="173"/>
      <c r="F24"/>
    </row>
    <row r="25" spans="1:6" x14ac:dyDescent="0.2">
      <c r="A25" s="187">
        <f>+'10.1 precios TAI'!B26</f>
        <v>42522</v>
      </c>
      <c r="B25" s="173"/>
      <c r="C25" s="173"/>
      <c r="D25" s="174"/>
      <c r="E25" s="173"/>
      <c r="F25"/>
    </row>
    <row r="26" spans="1:6" x14ac:dyDescent="0.2">
      <c r="A26" s="187">
        <f>+'10.1 precios TAI'!B27</f>
        <v>42552</v>
      </c>
      <c r="B26" s="173"/>
      <c r="C26" s="173"/>
      <c r="D26" s="174"/>
      <c r="E26" s="173"/>
      <c r="F26"/>
    </row>
    <row r="27" spans="1:6" x14ac:dyDescent="0.2">
      <c r="A27" s="187">
        <f>+'10.1 precios TAI'!B28</f>
        <v>42583</v>
      </c>
      <c r="B27" s="173"/>
      <c r="C27" s="173"/>
      <c r="D27" s="174"/>
      <c r="E27" s="173"/>
      <c r="F27"/>
    </row>
    <row r="28" spans="1:6" x14ac:dyDescent="0.2">
      <c r="A28" s="187">
        <f>+'10.1 precios TAI'!B29</f>
        <v>42614</v>
      </c>
      <c r="B28" s="173"/>
      <c r="C28" s="173"/>
      <c r="D28" s="174"/>
      <c r="E28" s="173"/>
      <c r="F28"/>
    </row>
    <row r="29" spans="1:6" x14ac:dyDescent="0.2">
      <c r="A29" s="187">
        <f>+'10.1 precios TAI'!B30</f>
        <v>42644</v>
      </c>
      <c r="B29" s="173"/>
      <c r="C29" s="173"/>
      <c r="D29" s="174"/>
      <c r="E29" s="173"/>
      <c r="F29"/>
    </row>
    <row r="30" spans="1:6" x14ac:dyDescent="0.2">
      <c r="A30" s="187">
        <f>+'10.1 precios TAI'!B31</f>
        <v>42675</v>
      </c>
      <c r="B30" s="173"/>
      <c r="C30" s="173"/>
      <c r="D30" s="174"/>
      <c r="E30" s="173"/>
      <c r="F30"/>
    </row>
    <row r="31" spans="1:6" ht="13.5" thickBot="1" x14ac:dyDescent="0.25">
      <c r="A31" s="189">
        <f>+'10.1 precios TAI'!B32</f>
        <v>42705</v>
      </c>
      <c r="B31" s="190"/>
      <c r="C31" s="190"/>
      <c r="D31" s="193"/>
      <c r="E31" s="190"/>
      <c r="F31"/>
    </row>
    <row r="32" spans="1:6" x14ac:dyDescent="0.2">
      <c r="A32" s="183">
        <f>+'10.1 precios TAI'!B33</f>
        <v>42736</v>
      </c>
      <c r="B32" s="185"/>
      <c r="C32" s="194"/>
      <c r="D32" s="184"/>
      <c r="E32" s="185"/>
      <c r="F32"/>
    </row>
    <row r="33" spans="1:6" x14ac:dyDescent="0.2">
      <c r="A33" s="187">
        <f>+'10.1 precios TAI'!B34</f>
        <v>42767</v>
      </c>
      <c r="B33" s="173"/>
      <c r="C33" s="152"/>
      <c r="D33" s="188"/>
      <c r="E33" s="173"/>
      <c r="F33"/>
    </row>
    <row r="34" spans="1:6" x14ac:dyDescent="0.2">
      <c r="A34" s="187">
        <f>+'10.1 precios TAI'!B35</f>
        <v>42795</v>
      </c>
      <c r="B34" s="173"/>
      <c r="C34" s="152"/>
      <c r="D34" s="188"/>
      <c r="E34" s="173"/>
      <c r="F34"/>
    </row>
    <row r="35" spans="1:6" x14ac:dyDescent="0.2">
      <c r="A35" s="187">
        <f>+'10.1 precios TAI'!B36</f>
        <v>42826</v>
      </c>
      <c r="B35" s="173"/>
      <c r="C35" s="152"/>
      <c r="D35" s="188"/>
      <c r="E35" s="173"/>
      <c r="F35"/>
    </row>
    <row r="36" spans="1:6" x14ac:dyDescent="0.2">
      <c r="A36" s="187">
        <f>+'10.1 precios TAI'!B37</f>
        <v>42856</v>
      </c>
      <c r="B36" s="173"/>
      <c r="C36" s="152"/>
      <c r="D36" s="188"/>
      <c r="E36" s="173"/>
      <c r="F36"/>
    </row>
    <row r="37" spans="1:6" x14ac:dyDescent="0.2">
      <c r="A37" s="187">
        <f>+'10.1 precios TAI'!B38</f>
        <v>42887</v>
      </c>
      <c r="B37" s="173"/>
      <c r="C37" s="152"/>
      <c r="D37" s="188"/>
      <c r="E37" s="173"/>
      <c r="F37"/>
    </row>
    <row r="38" spans="1:6" x14ac:dyDescent="0.2">
      <c r="A38" s="187">
        <f>+'10.1 precios TAI'!B39</f>
        <v>42917</v>
      </c>
      <c r="B38" s="173"/>
      <c r="C38" s="152"/>
      <c r="D38" s="188"/>
      <c r="E38" s="173"/>
      <c r="F38"/>
    </row>
    <row r="39" spans="1:6" x14ac:dyDescent="0.2">
      <c r="A39" s="187">
        <f>+'10.1 precios TAI'!B40</f>
        <v>42948</v>
      </c>
      <c r="B39" s="173"/>
      <c r="C39" s="152"/>
      <c r="D39" s="188"/>
      <c r="E39" s="173"/>
      <c r="F39"/>
    </row>
    <row r="40" spans="1:6" x14ac:dyDescent="0.2">
      <c r="A40" s="187">
        <f>+'10.1 precios TAI'!B41</f>
        <v>42979</v>
      </c>
      <c r="B40" s="173"/>
      <c r="C40" s="152"/>
      <c r="D40" s="188"/>
      <c r="E40" s="173"/>
      <c r="F40"/>
    </row>
    <row r="41" spans="1:6" x14ac:dyDescent="0.2">
      <c r="A41" s="187">
        <f>+'10.1 precios TAI'!B42</f>
        <v>43009</v>
      </c>
      <c r="B41" s="173"/>
      <c r="C41" s="152"/>
      <c r="D41" s="188"/>
      <c r="E41" s="173"/>
      <c r="F41"/>
    </row>
    <row r="42" spans="1:6" x14ac:dyDescent="0.2">
      <c r="A42" s="187">
        <f>+'10.1 precios TAI'!B43</f>
        <v>43040</v>
      </c>
      <c r="B42" s="173"/>
      <c r="C42" s="152"/>
      <c r="D42" s="188"/>
      <c r="E42" s="173"/>
      <c r="F42"/>
    </row>
    <row r="43" spans="1:6" ht="13.5" thickBot="1" x14ac:dyDescent="0.25">
      <c r="A43" s="189">
        <f>+'10.1 precios TAI'!B44</f>
        <v>43070</v>
      </c>
      <c r="B43" s="190"/>
      <c r="C43" s="195"/>
      <c r="D43" s="196"/>
      <c r="E43" s="190"/>
      <c r="F43"/>
    </row>
    <row r="44" spans="1:6" x14ac:dyDescent="0.2">
      <c r="A44" s="183">
        <f>+'10.1 precios TAI'!B45</f>
        <v>43101</v>
      </c>
      <c r="B44" s="185"/>
      <c r="C44" s="194"/>
      <c r="D44" s="184"/>
      <c r="E44" s="185" t="s">
        <v>238</v>
      </c>
      <c r="F44"/>
    </row>
    <row r="45" spans="1:6" x14ac:dyDescent="0.2">
      <c r="A45" s="187">
        <f>+'10.1 precios TAI'!B46</f>
        <v>43132</v>
      </c>
      <c r="B45" s="173"/>
      <c r="C45" s="152"/>
      <c r="D45" s="188"/>
      <c r="E45" s="173"/>
      <c r="F45"/>
    </row>
    <row r="46" spans="1:6" x14ac:dyDescent="0.2">
      <c r="A46" s="187">
        <f>+'10.1 precios TAI'!B47</f>
        <v>43160</v>
      </c>
      <c r="B46" s="173"/>
      <c r="C46" s="152"/>
      <c r="D46" s="188"/>
      <c r="E46" s="173"/>
      <c r="F46"/>
    </row>
    <row r="47" spans="1:6" ht="13.5" thickBot="1" x14ac:dyDescent="0.25">
      <c r="A47" s="189">
        <f>+'10.1 precios TAI'!B48</f>
        <v>43191</v>
      </c>
      <c r="B47" s="190"/>
      <c r="C47" s="195"/>
      <c r="D47" s="196"/>
      <c r="E47" s="190"/>
      <c r="F47"/>
    </row>
    <row r="48" spans="1:6" hidden="1" x14ac:dyDescent="0.2">
      <c r="A48" s="486">
        <f>+'10.1 precios TAI'!B49</f>
        <v>43344</v>
      </c>
      <c r="B48" s="487"/>
      <c r="C48" s="494"/>
      <c r="D48" s="488"/>
      <c r="E48" s="487"/>
      <c r="F48"/>
    </row>
    <row r="49" spans="1:6" hidden="1" x14ac:dyDescent="0.2">
      <c r="A49" s="187">
        <f>+'10.1 precios TAI'!B50</f>
        <v>43374</v>
      </c>
      <c r="B49" s="173"/>
      <c r="C49" s="152"/>
      <c r="D49" s="188"/>
      <c r="E49" s="173"/>
      <c r="F49"/>
    </row>
    <row r="50" spans="1:6" hidden="1" x14ac:dyDescent="0.2">
      <c r="A50" s="187">
        <f>+'10.1 precios TAI'!B51</f>
        <v>43405</v>
      </c>
      <c r="B50" s="173"/>
      <c r="C50" s="152"/>
      <c r="D50" s="188"/>
      <c r="E50" s="173"/>
      <c r="F50"/>
    </row>
    <row r="51" spans="1:6" ht="13.5" hidden="1" thickBot="1" x14ac:dyDescent="0.25">
      <c r="A51" s="189">
        <f>+'10.1 precios TAI'!B52</f>
        <v>43435</v>
      </c>
      <c r="B51" s="190"/>
      <c r="C51" s="195"/>
      <c r="D51" s="196"/>
      <c r="E51" s="190"/>
      <c r="F51"/>
    </row>
    <row r="52" spans="1:6" ht="13.5" thickBot="1" x14ac:dyDescent="0.25">
      <c r="A52" s="203"/>
      <c r="B52" s="198"/>
      <c r="C52" s="198"/>
      <c r="D52" s="199"/>
      <c r="E52" s="198"/>
      <c r="F52"/>
    </row>
    <row r="53" spans="1:6" x14ac:dyDescent="0.2">
      <c r="A53" s="200">
        <v>2011</v>
      </c>
      <c r="B53" s="185"/>
      <c r="C53" s="185"/>
      <c r="D53" s="185"/>
      <c r="E53" s="185"/>
      <c r="F53"/>
    </row>
    <row r="54" spans="1:6" x14ac:dyDescent="0.2">
      <c r="A54" s="201">
        <v>2012</v>
      </c>
      <c r="B54" s="173"/>
      <c r="C54" s="173"/>
      <c r="D54" s="173"/>
      <c r="E54" s="173"/>
      <c r="F54"/>
    </row>
    <row r="55" spans="1:6" x14ac:dyDescent="0.2">
      <c r="A55" s="504">
        <v>2013</v>
      </c>
      <c r="B55" s="225"/>
      <c r="C55" s="225"/>
      <c r="D55" s="225"/>
      <c r="E55" s="225"/>
      <c r="F55"/>
    </row>
    <row r="56" spans="1:6" ht="13.5" thickBot="1" x14ac:dyDescent="0.25">
      <c r="A56" s="202">
        <v>2014</v>
      </c>
      <c r="B56" s="190"/>
      <c r="C56" s="190"/>
      <c r="D56" s="190"/>
      <c r="E56" s="190"/>
      <c r="F56"/>
    </row>
    <row r="57" spans="1:6" x14ac:dyDescent="0.2">
      <c r="A57" s="200">
        <f>+'10.1 precios TAI'!B58</f>
        <v>2015</v>
      </c>
      <c r="B57" s="185"/>
      <c r="C57" s="185"/>
      <c r="D57" s="185"/>
      <c r="E57" s="185"/>
      <c r="F57"/>
    </row>
    <row r="58" spans="1:6" x14ac:dyDescent="0.2">
      <c r="A58" s="201">
        <f>+'10.1 precios TAI'!B59</f>
        <v>2016</v>
      </c>
      <c r="B58" s="173"/>
      <c r="C58" s="173"/>
      <c r="D58" s="173"/>
      <c r="E58" s="173"/>
      <c r="F58"/>
    </row>
    <row r="59" spans="1:6" ht="13.5" thickBot="1" x14ac:dyDescent="0.25">
      <c r="A59" s="202">
        <f>+'10.1 precios TAI'!B60</f>
        <v>2017</v>
      </c>
      <c r="B59" s="190"/>
      <c r="C59" s="190"/>
      <c r="D59" s="190"/>
      <c r="E59" s="190"/>
      <c r="F59"/>
    </row>
    <row r="60" spans="1:6" ht="13.5" thickBot="1" x14ac:dyDescent="0.25">
      <c r="A60" s="203"/>
      <c r="B60" s="198"/>
      <c r="C60" s="198"/>
      <c r="D60" s="198"/>
      <c r="E60" s="198"/>
      <c r="F60"/>
    </row>
    <row r="61" spans="1:6" x14ac:dyDescent="0.2">
      <c r="A61" s="371" t="str">
        <f>+'10.1 precios TAI'!B62</f>
        <v>ene-abr 2017</v>
      </c>
      <c r="B61" s="185"/>
      <c r="C61" s="185"/>
      <c r="D61" s="185"/>
      <c r="E61" s="185"/>
      <c r="F61"/>
    </row>
    <row r="62" spans="1:6" ht="13.5" thickBot="1" x14ac:dyDescent="0.25">
      <c r="A62" s="389" t="str">
        <f>+'10.1 precios TAI'!B63</f>
        <v>ene-abr 2018</v>
      </c>
      <c r="B62" s="190"/>
      <c r="C62" s="190"/>
      <c r="D62" s="190"/>
      <c r="E62" s="190"/>
      <c r="F62"/>
    </row>
    <row r="63" spans="1:6" x14ac:dyDescent="0.2">
      <c r="B63" s="198"/>
      <c r="C63" s="198"/>
      <c r="D63" s="198"/>
      <c r="E63" s="198"/>
      <c r="F63" s="198"/>
    </row>
    <row r="64" spans="1:6" x14ac:dyDescent="0.2">
      <c r="A64" s="228"/>
      <c r="B64" s="198"/>
      <c r="C64" s="198"/>
      <c r="D64" s="198"/>
      <c r="E64" s="198"/>
      <c r="F64" s="198"/>
    </row>
    <row r="65" spans="1:6" x14ac:dyDescent="0.2">
      <c r="A65" s="92" t="s">
        <v>146</v>
      </c>
      <c r="B65" s="198"/>
      <c r="C65" s="198"/>
      <c r="D65" s="198"/>
      <c r="E65" s="198"/>
      <c r="F65" s="198"/>
    </row>
    <row r="66" spans="1:6" x14ac:dyDescent="0.2">
      <c r="A66" s="54"/>
      <c r="B66" s="198"/>
      <c r="C66" s="198"/>
      <c r="D66" s="198"/>
      <c r="E66" s="198"/>
      <c r="F66" s="198"/>
    </row>
    <row r="67" spans="1:6" x14ac:dyDescent="0.2">
      <c r="B67" s="93"/>
      <c r="C67" s="54"/>
    </row>
    <row r="68" spans="1:6" ht="13.5" thickBot="1" x14ac:dyDescent="0.25">
      <c r="B68" s="54"/>
      <c r="C68" s="54"/>
    </row>
    <row r="69" spans="1:6" ht="13.5" thickBot="1" x14ac:dyDescent="0.25">
      <c r="A69" s="97" t="s">
        <v>5</v>
      </c>
      <c r="C69" s="102" t="s">
        <v>137</v>
      </c>
      <c r="D69" s="104" t="s">
        <v>120</v>
      </c>
    </row>
    <row r="70" spans="1:6" x14ac:dyDescent="0.2">
      <c r="A70" s="105">
        <f>+A57</f>
        <v>2015</v>
      </c>
      <c r="C70" s="120">
        <f>+C57-SUM(C8:C19)</f>
        <v>0</v>
      </c>
      <c r="D70" s="123">
        <f>+D57-SUM(D8:D19)</f>
        <v>0</v>
      </c>
    </row>
    <row r="71" spans="1:6" x14ac:dyDescent="0.2">
      <c r="A71" s="107">
        <f>+A58</f>
        <v>2016</v>
      </c>
      <c r="C71" s="124">
        <f>+C58-SUM(C20:C31)</f>
        <v>0</v>
      </c>
      <c r="D71" s="127">
        <f>+D58-SUM(D20:D31)</f>
        <v>0</v>
      </c>
    </row>
    <row r="72" spans="1:6" ht="13.5" thickBot="1" x14ac:dyDescent="0.25">
      <c r="A72" s="108">
        <f>+A59</f>
        <v>2017</v>
      </c>
      <c r="C72" s="128">
        <f>+C59-SUM(C32:C43)</f>
        <v>0</v>
      </c>
      <c r="D72" s="131">
        <f>+D59-SUM(D32:D43)</f>
        <v>0</v>
      </c>
    </row>
    <row r="73" spans="1:6" x14ac:dyDescent="0.2">
      <c r="A73" s="105" t="str">
        <f>+A61</f>
        <v>ene-abr 2017</v>
      </c>
      <c r="C73" s="137">
        <f>+C61-(SUM(C32:INDEX(C32:C43,'parámetros e instrucciones'!$E$3)))</f>
        <v>0</v>
      </c>
      <c r="D73" s="137">
        <f>+D61-(SUM(D32:INDEX(D32:D43,'parámetros e instrucciones'!$E$3)))</f>
        <v>0</v>
      </c>
    </row>
    <row r="74" spans="1:6" ht="13.5" thickBot="1" x14ac:dyDescent="0.25">
      <c r="A74" s="108" t="str">
        <f>+A62</f>
        <v>ene-abr 2018</v>
      </c>
      <c r="C74" s="141">
        <f>+C62-(SUM(C44:INDEX(C44:C51,'parámetros e instrucciones'!$E$3)))</f>
        <v>0</v>
      </c>
      <c r="D74" s="141">
        <f>+D62-(SUM(D44:INDEX(D44:D51,'parámetros e instrucciones'!$E$3)))</f>
        <v>0</v>
      </c>
    </row>
  </sheetData>
  <sheetProtection formatCells="0" formatColumns="0" formatRows="0"/>
  <mergeCells count="1">
    <mergeCell ref="A1:F1"/>
  </mergeCells>
  <phoneticPr fontId="0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4" orientation="portrait" horizontalDpi="300" verticalDpi="300" r:id="rId1"/>
  <headerFooter alignWithMargins="0">
    <oddHeader>&amp;R2018 - Año del Centenario de la Reforma Universitaria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H73"/>
  <sheetViews>
    <sheetView showGridLines="0" view="pageBreakPreview" zoomScale="60" zoomScaleNormal="75" workbookViewId="0">
      <selection activeCell="E44" sqref="E44"/>
    </sheetView>
  </sheetViews>
  <sheetFormatPr baseColWidth="10" defaultRowHeight="12.75" x14ac:dyDescent="0.2"/>
  <cols>
    <col min="1" max="1" width="14.5703125" style="49" customWidth="1"/>
    <col min="2" max="2" width="24.85546875" style="49" customWidth="1"/>
    <col min="3" max="3" width="16.140625" style="49" customWidth="1"/>
    <col min="4" max="4" width="12.42578125" style="49" customWidth="1"/>
    <col min="5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27" t="s">
        <v>262</v>
      </c>
      <c r="B1" s="535"/>
      <c r="C1" s="535"/>
      <c r="D1" s="535"/>
      <c r="E1" s="535"/>
      <c r="F1" s="535"/>
      <c r="G1" s="222"/>
      <c r="H1" s="222"/>
    </row>
    <row r="2" spans="1:8" x14ac:dyDescent="0.2">
      <c r="A2" s="163" t="s">
        <v>76</v>
      </c>
      <c r="B2" s="164"/>
      <c r="C2" s="164"/>
      <c r="D2" s="164"/>
      <c r="E2" s="164"/>
      <c r="F2" s="164"/>
    </row>
    <row r="3" spans="1:8" x14ac:dyDescent="0.2">
      <c r="A3" s="356" t="str">
        <f>'1.2 modelos TAV '!A3</f>
        <v>Termos ampolla de vidrio</v>
      </c>
      <c r="B3" s="354"/>
      <c r="C3" s="354"/>
      <c r="D3" s="354"/>
      <c r="E3" s="354"/>
      <c r="F3" s="354"/>
      <c r="G3" s="52"/>
    </row>
    <row r="4" spans="1:8" x14ac:dyDescent="0.2">
      <c r="A4" s="176" t="s">
        <v>261</v>
      </c>
      <c r="B4" s="164"/>
      <c r="C4" s="164"/>
      <c r="D4" s="164"/>
      <c r="E4" s="164"/>
      <c r="F4" s="164"/>
    </row>
    <row r="5" spans="1:8" ht="13.5" thickBot="1" x14ac:dyDescent="0.25">
      <c r="A5" s="163"/>
      <c r="B5" s="164"/>
      <c r="C5" s="164"/>
      <c r="D5" s="164"/>
      <c r="E5" s="164"/>
      <c r="F5" s="164"/>
    </row>
    <row r="6" spans="1:8" s="422" customFormat="1" ht="12.75" customHeight="1" x14ac:dyDescent="0.2">
      <c r="A6" s="424" t="s">
        <v>4</v>
      </c>
      <c r="B6" s="424" t="s">
        <v>79</v>
      </c>
      <c r="C6" s="424" t="s">
        <v>80</v>
      </c>
      <c r="D6" s="424" t="s">
        <v>12</v>
      </c>
      <c r="E6" s="424" t="s">
        <v>94</v>
      </c>
      <c r="F6" s="440"/>
    </row>
    <row r="7" spans="1:8" s="422" customFormat="1" ht="13.5" thickBot="1" x14ac:dyDescent="0.25">
      <c r="A7" s="425" t="s">
        <v>5</v>
      </c>
      <c r="B7" s="425" t="s">
        <v>81</v>
      </c>
      <c r="C7" s="425" t="s">
        <v>82</v>
      </c>
      <c r="D7" s="425" t="s">
        <v>83</v>
      </c>
      <c r="E7" s="425" t="s">
        <v>83</v>
      </c>
      <c r="F7" s="440"/>
    </row>
    <row r="8" spans="1:8" x14ac:dyDescent="0.2">
      <c r="A8" s="183">
        <f>+'10.1 precios TAI'!B9</f>
        <v>42005</v>
      </c>
      <c r="B8" s="184"/>
      <c r="C8" s="185"/>
      <c r="D8" s="186"/>
      <c r="E8" s="185"/>
      <c r="F8"/>
    </row>
    <row r="9" spans="1:8" x14ac:dyDescent="0.2">
      <c r="A9" s="187">
        <f>+'10.1 precios TAI'!B10</f>
        <v>42036</v>
      </c>
      <c r="B9" s="188"/>
      <c r="C9" s="173"/>
      <c r="D9" s="174"/>
      <c r="E9" s="173"/>
      <c r="F9"/>
    </row>
    <row r="10" spans="1:8" x14ac:dyDescent="0.2">
      <c r="A10" s="187">
        <f>+'10.1 precios TAI'!B11</f>
        <v>42064</v>
      </c>
      <c r="B10" s="188"/>
      <c r="C10" s="173"/>
      <c r="D10" s="174"/>
      <c r="E10" s="173"/>
      <c r="F10"/>
    </row>
    <row r="11" spans="1:8" x14ac:dyDescent="0.2">
      <c r="A11" s="187">
        <f>+'10.1 precios TAI'!B12</f>
        <v>42095</v>
      </c>
      <c r="B11" s="188"/>
      <c r="C11" s="173"/>
      <c r="D11" s="174"/>
      <c r="E11" s="173"/>
      <c r="F11"/>
    </row>
    <row r="12" spans="1:8" x14ac:dyDescent="0.2">
      <c r="A12" s="187">
        <f>+'10.1 precios TAI'!B13</f>
        <v>42125</v>
      </c>
      <c r="B12" s="173"/>
      <c r="C12" s="173"/>
      <c r="D12" s="174"/>
      <c r="E12" s="173"/>
      <c r="F12"/>
    </row>
    <row r="13" spans="1:8" x14ac:dyDescent="0.2">
      <c r="A13" s="187">
        <f>+'10.1 precios TAI'!B14</f>
        <v>42156</v>
      </c>
      <c r="B13" s="188"/>
      <c r="C13" s="173"/>
      <c r="D13" s="174"/>
      <c r="E13" s="173"/>
      <c r="F13"/>
    </row>
    <row r="14" spans="1:8" x14ac:dyDescent="0.2">
      <c r="A14" s="187">
        <f>+'10.1 precios TAI'!B15</f>
        <v>42186</v>
      </c>
      <c r="B14" s="173"/>
      <c r="C14" s="173"/>
      <c r="D14" s="174"/>
      <c r="E14" s="173"/>
      <c r="F14"/>
    </row>
    <row r="15" spans="1:8" x14ac:dyDescent="0.2">
      <c r="A15" s="187">
        <f>+'10.1 precios TAI'!B16</f>
        <v>42217</v>
      </c>
      <c r="B15" s="173"/>
      <c r="C15" s="173"/>
      <c r="D15" s="174"/>
      <c r="E15" s="173"/>
      <c r="F15"/>
    </row>
    <row r="16" spans="1:8" x14ac:dyDescent="0.2">
      <c r="A16" s="187">
        <f>+'10.1 precios TAI'!B17</f>
        <v>42248</v>
      </c>
      <c r="B16" s="173"/>
      <c r="C16" s="173"/>
      <c r="D16" s="174"/>
      <c r="E16" s="173"/>
      <c r="F16"/>
    </row>
    <row r="17" spans="1:6" x14ac:dyDescent="0.2">
      <c r="A17" s="187">
        <f>+'10.1 precios TAI'!B18</f>
        <v>42278</v>
      </c>
      <c r="B17" s="173"/>
      <c r="C17" s="173"/>
      <c r="D17" s="174"/>
      <c r="E17" s="173"/>
      <c r="F17"/>
    </row>
    <row r="18" spans="1:6" x14ac:dyDescent="0.2">
      <c r="A18" s="187">
        <f>+'10.1 precios TAI'!B19</f>
        <v>42309</v>
      </c>
      <c r="B18" s="173"/>
      <c r="C18" s="173"/>
      <c r="D18" s="174"/>
      <c r="E18" s="173"/>
      <c r="F18"/>
    </row>
    <row r="19" spans="1:6" ht="13.5" thickBot="1" x14ac:dyDescent="0.25">
      <c r="A19" s="189">
        <f>+'10.1 precios TAI'!B20</f>
        <v>42339</v>
      </c>
      <c r="B19" s="190"/>
      <c r="C19" s="190"/>
      <c r="D19" s="191"/>
      <c r="E19" s="190"/>
      <c r="F19"/>
    </row>
    <row r="20" spans="1:6" x14ac:dyDescent="0.2">
      <c r="A20" s="183">
        <f>+'10.1 precios TAI'!B21</f>
        <v>42370</v>
      </c>
      <c r="B20" s="185"/>
      <c r="C20" s="185"/>
      <c r="D20" s="174"/>
      <c r="E20" s="185"/>
      <c r="F20"/>
    </row>
    <row r="21" spans="1:6" x14ac:dyDescent="0.2">
      <c r="A21" s="187">
        <f>+'10.1 precios TAI'!B22</f>
        <v>42401</v>
      </c>
      <c r="B21" s="173"/>
      <c r="C21" s="173"/>
      <c r="D21" s="192"/>
      <c r="E21" s="173"/>
      <c r="F21"/>
    </row>
    <row r="22" spans="1:6" x14ac:dyDescent="0.2">
      <c r="A22" s="187">
        <f>+'10.1 precios TAI'!B23</f>
        <v>42430</v>
      </c>
      <c r="B22" s="173"/>
      <c r="C22" s="173"/>
      <c r="D22" s="174"/>
      <c r="E22" s="173"/>
      <c r="F22"/>
    </row>
    <row r="23" spans="1:6" x14ac:dyDescent="0.2">
      <c r="A23" s="187">
        <f>+'10.1 precios TAI'!B24</f>
        <v>42461</v>
      </c>
      <c r="B23" s="173"/>
      <c r="C23" s="173"/>
      <c r="D23" s="174"/>
      <c r="E23" s="173"/>
      <c r="F23"/>
    </row>
    <row r="24" spans="1:6" x14ac:dyDescent="0.2">
      <c r="A24" s="187">
        <f>+'10.1 precios TAI'!B25</f>
        <v>42491</v>
      </c>
      <c r="B24" s="173"/>
      <c r="C24" s="173"/>
      <c r="D24" s="174"/>
      <c r="E24" s="173"/>
      <c r="F24"/>
    </row>
    <row r="25" spans="1:6" x14ac:dyDescent="0.2">
      <c r="A25" s="187">
        <f>+'10.1 precios TAI'!B26</f>
        <v>42522</v>
      </c>
      <c r="B25" s="173"/>
      <c r="C25" s="173"/>
      <c r="D25" s="174"/>
      <c r="E25" s="173"/>
      <c r="F25"/>
    </row>
    <row r="26" spans="1:6" x14ac:dyDescent="0.2">
      <c r="A26" s="187">
        <f>+'10.1 precios TAI'!B27</f>
        <v>42552</v>
      </c>
      <c r="B26" s="173"/>
      <c r="C26" s="173"/>
      <c r="D26" s="174"/>
      <c r="E26" s="173"/>
      <c r="F26"/>
    </row>
    <row r="27" spans="1:6" x14ac:dyDescent="0.2">
      <c r="A27" s="187">
        <f>+'10.1 precios TAI'!B28</f>
        <v>42583</v>
      </c>
      <c r="B27" s="173"/>
      <c r="C27" s="173"/>
      <c r="D27" s="174"/>
      <c r="E27" s="173"/>
      <c r="F27"/>
    </row>
    <row r="28" spans="1:6" x14ac:dyDescent="0.2">
      <c r="A28" s="187">
        <f>+'10.1 precios TAI'!B29</f>
        <v>42614</v>
      </c>
      <c r="B28" s="173"/>
      <c r="C28" s="173"/>
      <c r="D28" s="174"/>
      <c r="E28" s="173"/>
      <c r="F28"/>
    </row>
    <row r="29" spans="1:6" x14ac:dyDescent="0.2">
      <c r="A29" s="187">
        <f>+'10.1 precios TAI'!B30</f>
        <v>42644</v>
      </c>
      <c r="B29" s="173"/>
      <c r="C29" s="173"/>
      <c r="D29" s="174"/>
      <c r="E29" s="173"/>
      <c r="F29"/>
    </row>
    <row r="30" spans="1:6" x14ac:dyDescent="0.2">
      <c r="A30" s="187">
        <f>+'10.1 precios TAI'!B31</f>
        <v>42675</v>
      </c>
      <c r="B30" s="173"/>
      <c r="C30" s="173"/>
      <c r="D30" s="174"/>
      <c r="E30" s="173"/>
      <c r="F30"/>
    </row>
    <row r="31" spans="1:6" ht="13.5" thickBot="1" x14ac:dyDescent="0.25">
      <c r="A31" s="189">
        <f>+'10.1 precios TAI'!B32</f>
        <v>42705</v>
      </c>
      <c r="B31" s="190"/>
      <c r="C31" s="190"/>
      <c r="D31" s="193"/>
      <c r="E31" s="190"/>
      <c r="F31"/>
    </row>
    <row r="32" spans="1:6" x14ac:dyDescent="0.2">
      <c r="A32" s="183">
        <f>+'10.1 precios TAI'!B33</f>
        <v>42736</v>
      </c>
      <c r="B32" s="185"/>
      <c r="C32" s="194"/>
      <c r="D32" s="184"/>
      <c r="E32" s="185"/>
      <c r="F32"/>
    </row>
    <row r="33" spans="1:6" x14ac:dyDescent="0.2">
      <c r="A33" s="187">
        <f>+'10.1 precios TAI'!B34</f>
        <v>42767</v>
      </c>
      <c r="B33" s="173"/>
      <c r="C33" s="152"/>
      <c r="D33" s="188"/>
      <c r="E33" s="173"/>
      <c r="F33"/>
    </row>
    <row r="34" spans="1:6" x14ac:dyDescent="0.2">
      <c r="A34" s="187">
        <f>+'10.1 precios TAI'!B35</f>
        <v>42795</v>
      </c>
      <c r="B34" s="173"/>
      <c r="C34" s="152"/>
      <c r="D34" s="188"/>
      <c r="E34" s="173"/>
      <c r="F34"/>
    </row>
    <row r="35" spans="1:6" x14ac:dyDescent="0.2">
      <c r="A35" s="187">
        <f>+'10.1 precios TAI'!B36</f>
        <v>42826</v>
      </c>
      <c r="B35" s="173"/>
      <c r="C35" s="152"/>
      <c r="D35" s="188"/>
      <c r="E35" s="173"/>
      <c r="F35"/>
    </row>
    <row r="36" spans="1:6" x14ac:dyDescent="0.2">
      <c r="A36" s="187">
        <f>+'10.1 precios TAI'!B37</f>
        <v>42856</v>
      </c>
      <c r="B36" s="173"/>
      <c r="C36" s="152"/>
      <c r="D36" s="188"/>
      <c r="E36" s="173"/>
      <c r="F36"/>
    </row>
    <row r="37" spans="1:6" x14ac:dyDescent="0.2">
      <c r="A37" s="187">
        <f>+'10.1 precios TAI'!B38</f>
        <v>42887</v>
      </c>
      <c r="B37" s="173"/>
      <c r="C37" s="152"/>
      <c r="D37" s="188"/>
      <c r="E37" s="173"/>
      <c r="F37"/>
    </row>
    <row r="38" spans="1:6" x14ac:dyDescent="0.2">
      <c r="A38" s="187">
        <f>+'10.1 precios TAI'!B39</f>
        <v>42917</v>
      </c>
      <c r="B38" s="173"/>
      <c r="C38" s="152"/>
      <c r="D38" s="188"/>
      <c r="E38" s="173"/>
      <c r="F38"/>
    </row>
    <row r="39" spans="1:6" x14ac:dyDescent="0.2">
      <c r="A39" s="187">
        <f>+'10.1 precios TAI'!B40</f>
        <v>42948</v>
      </c>
      <c r="B39" s="173"/>
      <c r="C39" s="152"/>
      <c r="D39" s="188"/>
      <c r="E39" s="173"/>
      <c r="F39"/>
    </row>
    <row r="40" spans="1:6" x14ac:dyDescent="0.2">
      <c r="A40" s="187">
        <f>+'10.1 precios TAI'!B41</f>
        <v>42979</v>
      </c>
      <c r="B40" s="173"/>
      <c r="C40" s="152"/>
      <c r="D40" s="188"/>
      <c r="E40" s="173"/>
      <c r="F40"/>
    </row>
    <row r="41" spans="1:6" x14ac:dyDescent="0.2">
      <c r="A41" s="187">
        <f>+'10.1 precios TAI'!B42</f>
        <v>43009</v>
      </c>
      <c r="B41" s="173"/>
      <c r="C41" s="152"/>
      <c r="D41" s="188"/>
      <c r="E41" s="173"/>
      <c r="F41"/>
    </row>
    <row r="42" spans="1:6" x14ac:dyDescent="0.2">
      <c r="A42" s="187">
        <f>+'10.1 precios TAI'!B43</f>
        <v>43040</v>
      </c>
      <c r="B42" s="173"/>
      <c r="C42" s="152"/>
      <c r="D42" s="188"/>
      <c r="E42" s="173"/>
      <c r="F42"/>
    </row>
    <row r="43" spans="1:6" ht="13.5" thickBot="1" x14ac:dyDescent="0.25">
      <c r="A43" s="189">
        <f>+'10.1 precios TAI'!B44</f>
        <v>43070</v>
      </c>
      <c r="B43" s="190"/>
      <c r="C43" s="195"/>
      <c r="D43" s="196"/>
      <c r="E43" s="190"/>
      <c r="F43"/>
    </row>
    <row r="44" spans="1:6" x14ac:dyDescent="0.2">
      <c r="A44" s="183">
        <f>+'10.1 precios TAI'!B45</f>
        <v>43101</v>
      </c>
      <c r="B44" s="185"/>
      <c r="C44" s="194"/>
      <c r="D44" s="184"/>
      <c r="E44" s="185" t="s">
        <v>238</v>
      </c>
      <c r="F44"/>
    </row>
    <row r="45" spans="1:6" x14ac:dyDescent="0.2">
      <c r="A45" s="187">
        <f>+'10.1 precios TAI'!B46</f>
        <v>43132</v>
      </c>
      <c r="B45" s="173"/>
      <c r="C45" s="152"/>
      <c r="D45" s="188"/>
      <c r="E45" s="173"/>
      <c r="F45"/>
    </row>
    <row r="46" spans="1:6" x14ac:dyDescent="0.2">
      <c r="A46" s="187">
        <f>+'10.1 precios TAI'!B47</f>
        <v>43160</v>
      </c>
      <c r="B46" s="173"/>
      <c r="C46" s="152"/>
      <c r="D46" s="188"/>
      <c r="E46" s="173"/>
      <c r="F46"/>
    </row>
    <row r="47" spans="1:6" ht="13.5" thickBot="1" x14ac:dyDescent="0.25">
      <c r="A47" s="189">
        <f>+'10.1 precios TAI'!B48</f>
        <v>43191</v>
      </c>
      <c r="B47" s="190"/>
      <c r="C47" s="195"/>
      <c r="D47" s="196"/>
      <c r="E47" s="190"/>
      <c r="F47"/>
    </row>
    <row r="48" spans="1:6" hidden="1" x14ac:dyDescent="0.2">
      <c r="A48" s="486">
        <f>+'10.1 precios TAI'!B49</f>
        <v>43344</v>
      </c>
      <c r="B48" s="487"/>
      <c r="C48" s="494"/>
      <c r="D48" s="488"/>
      <c r="E48" s="487"/>
      <c r="F48"/>
    </row>
    <row r="49" spans="1:6" hidden="1" x14ac:dyDescent="0.2">
      <c r="A49" s="187">
        <f>+'10.1 precios TAI'!B50</f>
        <v>43374</v>
      </c>
      <c r="B49" s="173"/>
      <c r="C49" s="152"/>
      <c r="D49" s="188"/>
      <c r="E49" s="173"/>
      <c r="F49"/>
    </row>
    <row r="50" spans="1:6" hidden="1" x14ac:dyDescent="0.2">
      <c r="A50" s="187">
        <f>+'10.1 precios TAI'!B51</f>
        <v>43405</v>
      </c>
      <c r="B50" s="173"/>
      <c r="C50" s="152"/>
      <c r="D50" s="188"/>
      <c r="E50" s="173"/>
      <c r="F50"/>
    </row>
    <row r="51" spans="1:6" ht="13.5" hidden="1" thickBot="1" x14ac:dyDescent="0.25">
      <c r="A51" s="189">
        <f>+'10.1 precios TAI'!B52</f>
        <v>43435</v>
      </c>
      <c r="B51" s="190"/>
      <c r="C51" s="195"/>
      <c r="D51" s="196"/>
      <c r="E51" s="190"/>
      <c r="F51"/>
    </row>
    <row r="52" spans="1:6" ht="13.5" thickBot="1" x14ac:dyDescent="0.25">
      <c r="A52" s="203"/>
      <c r="B52" s="198"/>
      <c r="C52" s="198"/>
      <c r="D52" s="199"/>
      <c r="E52" s="198"/>
      <c r="F52"/>
    </row>
    <row r="53" spans="1:6" x14ac:dyDescent="0.2">
      <c r="A53" s="200">
        <v>2012</v>
      </c>
      <c r="B53" s="185"/>
      <c r="C53" s="185"/>
      <c r="D53" s="185"/>
      <c r="E53" s="185"/>
      <c r="F53"/>
    </row>
    <row r="54" spans="1:6" x14ac:dyDescent="0.2">
      <c r="A54" s="504">
        <v>2013</v>
      </c>
      <c r="B54" s="225"/>
      <c r="C54" s="225"/>
      <c r="D54" s="225"/>
      <c r="E54" s="225"/>
      <c r="F54"/>
    </row>
    <row r="55" spans="1:6" ht="13.5" thickBot="1" x14ac:dyDescent="0.25">
      <c r="A55" s="202">
        <v>2014</v>
      </c>
      <c r="B55" s="190"/>
      <c r="C55" s="190"/>
      <c r="D55" s="190"/>
      <c r="E55" s="190"/>
      <c r="F55"/>
    </row>
    <row r="56" spans="1:6" x14ac:dyDescent="0.2">
      <c r="A56" s="200">
        <f>+'10.1 precios TAI'!B58</f>
        <v>2015</v>
      </c>
      <c r="B56" s="185"/>
      <c r="C56" s="185"/>
      <c r="D56" s="185"/>
      <c r="E56" s="185"/>
      <c r="F56"/>
    </row>
    <row r="57" spans="1:6" x14ac:dyDescent="0.2">
      <c r="A57" s="201">
        <f>+'10.1 precios TAI'!B59</f>
        <v>2016</v>
      </c>
      <c r="B57" s="173"/>
      <c r="C57" s="173"/>
      <c r="D57" s="173"/>
      <c r="E57" s="173"/>
      <c r="F57"/>
    </row>
    <row r="58" spans="1:6" ht="13.5" thickBot="1" x14ac:dyDescent="0.25">
      <c r="A58" s="202">
        <f>+'10.1 precios TAI'!B60</f>
        <v>2017</v>
      </c>
      <c r="B58" s="190"/>
      <c r="C58" s="190"/>
      <c r="D58" s="190"/>
      <c r="E58" s="190"/>
      <c r="F58"/>
    </row>
    <row r="59" spans="1:6" ht="13.5" thickBot="1" x14ac:dyDescent="0.25">
      <c r="A59" s="203"/>
      <c r="B59" s="198"/>
      <c r="C59" s="198"/>
      <c r="D59" s="198"/>
      <c r="E59" s="198"/>
      <c r="F59"/>
    </row>
    <row r="60" spans="1:6" x14ac:dyDescent="0.2">
      <c r="A60" s="371" t="str">
        <f>+'10.1 precios TAI'!B62</f>
        <v>ene-abr 2017</v>
      </c>
      <c r="B60" s="185"/>
      <c r="C60" s="185"/>
      <c r="D60" s="185"/>
      <c r="E60" s="185"/>
      <c r="F60"/>
    </row>
    <row r="61" spans="1:6" ht="13.5" thickBot="1" x14ac:dyDescent="0.25">
      <c r="A61" s="389" t="str">
        <f>+'10.1 precios TAI'!B63</f>
        <v>ene-abr 2018</v>
      </c>
      <c r="B61" s="190"/>
      <c r="C61" s="190"/>
      <c r="D61" s="190"/>
      <c r="E61" s="190"/>
      <c r="F61"/>
    </row>
    <row r="62" spans="1:6" x14ac:dyDescent="0.2">
      <c r="B62" s="198"/>
      <c r="C62" s="198"/>
      <c r="D62" s="198"/>
      <c r="E62" s="198"/>
      <c r="F62" s="198"/>
    </row>
    <row r="63" spans="1:6" x14ac:dyDescent="0.2">
      <c r="A63" s="228"/>
      <c r="B63" s="198"/>
      <c r="C63" s="198"/>
      <c r="D63" s="198"/>
      <c r="E63" s="198"/>
      <c r="F63" s="198"/>
    </row>
    <row r="64" spans="1:6" x14ac:dyDescent="0.2">
      <c r="A64" s="92" t="s">
        <v>146</v>
      </c>
      <c r="B64" s="198"/>
      <c r="C64" s="198"/>
      <c r="D64" s="198"/>
      <c r="E64" s="198"/>
      <c r="F64" s="198"/>
    </row>
    <row r="65" spans="1:6" x14ac:dyDescent="0.2">
      <c r="A65" s="54"/>
      <c r="B65" s="198"/>
      <c r="C65" s="198"/>
      <c r="D65" s="198"/>
      <c r="E65" s="198"/>
      <c r="F65" s="198"/>
    </row>
    <row r="66" spans="1:6" x14ac:dyDescent="0.2">
      <c r="B66" s="93"/>
      <c r="C66" s="54"/>
    </row>
    <row r="67" spans="1:6" ht="13.5" thickBot="1" x14ac:dyDescent="0.25">
      <c r="B67" s="54"/>
      <c r="C67" s="54"/>
    </row>
    <row r="68" spans="1:6" ht="13.5" thickBot="1" x14ac:dyDescent="0.25">
      <c r="A68" s="97" t="s">
        <v>5</v>
      </c>
      <c r="C68" s="102" t="s">
        <v>137</v>
      </c>
      <c r="D68" s="104" t="s">
        <v>120</v>
      </c>
    </row>
    <row r="69" spans="1:6" x14ac:dyDescent="0.2">
      <c r="A69" s="105">
        <f>+A56</f>
        <v>2015</v>
      </c>
      <c r="C69" s="120">
        <f>+C56-SUM(C8:C19)</f>
        <v>0</v>
      </c>
      <c r="D69" s="123">
        <f>+D56-SUM(D8:D19)</f>
        <v>0</v>
      </c>
    </row>
    <row r="70" spans="1:6" x14ac:dyDescent="0.2">
      <c r="A70" s="107">
        <f>+A57</f>
        <v>2016</v>
      </c>
      <c r="C70" s="124">
        <f>+C57-SUM(C20:C31)</f>
        <v>0</v>
      </c>
      <c r="D70" s="127">
        <f>+D57-SUM(D20:D31)</f>
        <v>0</v>
      </c>
    </row>
    <row r="71" spans="1:6" ht="13.5" thickBot="1" x14ac:dyDescent="0.25">
      <c r="A71" s="108">
        <f>+A58</f>
        <v>2017</v>
      </c>
      <c r="C71" s="128">
        <f>+C58-SUM(C32:C43)</f>
        <v>0</v>
      </c>
      <c r="D71" s="131">
        <f>+D58-SUM(D32:D43)</f>
        <v>0</v>
      </c>
    </row>
    <row r="72" spans="1:6" x14ac:dyDescent="0.2">
      <c r="A72" s="105" t="str">
        <f>+A60</f>
        <v>ene-abr 2017</v>
      </c>
      <c r="C72" s="137">
        <f>+C60-(SUM(C32:INDEX(C32:C43,'parámetros e instrucciones'!$E$3)))</f>
        <v>0</v>
      </c>
      <c r="D72" s="137">
        <f>+D60-(SUM(D32:INDEX(D32:D43,'parámetros e instrucciones'!$E$3)))</f>
        <v>0</v>
      </c>
    </row>
    <row r="73" spans="1:6" ht="13.5" thickBot="1" x14ac:dyDescent="0.25">
      <c r="A73" s="108" t="str">
        <f>+A61</f>
        <v>ene-abr 2018</v>
      </c>
      <c r="C73" s="141">
        <f>+C61-(SUM(C44:INDEX(C44:C51,'parámetros e instrucciones'!$E$3)))</f>
        <v>0</v>
      </c>
      <c r="D73" s="141">
        <f>+D61-(SUM(D44:INDEX(D44:D51,'parámetros e instrucciones'!$E$3)))</f>
        <v>0</v>
      </c>
    </row>
  </sheetData>
  <sheetProtection formatCells="0" formatColumns="0" formatRows="0"/>
  <mergeCells count="1">
    <mergeCell ref="A1:F1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96" orientation="portrait" horizontalDpi="300" verticalDpi="300" r:id="rId1"/>
  <headerFooter alignWithMargins="0">
    <oddHeader>&amp;R2018 - Año del Centenario de la Reforma Universitaria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2"/>
  <sheetViews>
    <sheetView showGridLines="0" topLeftCell="A6" zoomScale="70" zoomScaleNormal="70" workbookViewId="0">
      <selection activeCell="E44" sqref="E44"/>
    </sheetView>
  </sheetViews>
  <sheetFormatPr baseColWidth="10" defaultRowHeight="12.75" x14ac:dyDescent="0.2"/>
  <cols>
    <col min="1" max="1" width="17.85546875" style="49" customWidth="1"/>
    <col min="2" max="2" width="57.28515625" style="49" customWidth="1"/>
    <col min="3" max="6" width="11.28515625" style="49" customWidth="1"/>
    <col min="7" max="16384" width="11.42578125" style="49"/>
  </cols>
  <sheetData>
    <row r="1" spans="1:6" x14ac:dyDescent="0.2">
      <c r="A1" s="163" t="s">
        <v>239</v>
      </c>
      <c r="B1" s="164"/>
      <c r="C1" s="164"/>
      <c r="D1" s="164"/>
      <c r="E1" s="164"/>
      <c r="F1" s="164"/>
    </row>
    <row r="2" spans="1:6" x14ac:dyDescent="0.2">
      <c r="A2" s="353" t="s">
        <v>211</v>
      </c>
      <c r="B2" s="354"/>
      <c r="C2" s="354"/>
      <c r="D2" s="354"/>
      <c r="E2" s="354"/>
      <c r="F2" s="354"/>
    </row>
    <row r="3" spans="1:6" x14ac:dyDescent="0.2">
      <c r="A3" s="356" t="s">
        <v>240</v>
      </c>
      <c r="B3" s="355"/>
      <c r="C3" s="354"/>
      <c r="D3" s="354"/>
      <c r="E3" s="354"/>
      <c r="F3" s="354"/>
    </row>
    <row r="4" spans="1:6" hidden="1" x14ac:dyDescent="0.2">
      <c r="A4" s="163"/>
      <c r="B4" s="164"/>
      <c r="C4" s="164"/>
      <c r="D4" s="164"/>
      <c r="E4" s="164"/>
      <c r="F4" s="164"/>
    </row>
    <row r="5" spans="1:6" hidden="1" x14ac:dyDescent="0.2">
      <c r="A5" s="163"/>
      <c r="B5" s="164"/>
      <c r="C5" s="164"/>
      <c r="D5" s="164"/>
      <c r="E5" s="164"/>
      <c r="F5" s="164"/>
    </row>
    <row r="6" spans="1:6" x14ac:dyDescent="0.2">
      <c r="A6" s="163"/>
      <c r="B6" s="164"/>
      <c r="C6" s="164"/>
      <c r="D6" s="164"/>
      <c r="E6" s="164"/>
      <c r="F6" s="164"/>
    </row>
    <row r="7" spans="1:6" x14ac:dyDescent="0.2">
      <c r="A7" s="163"/>
      <c r="B7" s="164"/>
      <c r="C7" s="164"/>
      <c r="D7" s="164"/>
      <c r="E7" s="164"/>
      <c r="F7" s="164"/>
    </row>
    <row r="8" spans="1:6" ht="13.5" thickBot="1" x14ac:dyDescent="0.25">
      <c r="A8" s="164"/>
      <c r="B8" s="163"/>
      <c r="C8" s="164"/>
      <c r="D8" s="164"/>
      <c r="E8" s="164"/>
      <c r="F8" s="164"/>
    </row>
    <row r="9" spans="1:6" ht="28.5" customHeight="1" thickBot="1" x14ac:dyDescent="0.25">
      <c r="A9" s="349" t="s">
        <v>2</v>
      </c>
      <c r="B9" s="349" t="s">
        <v>3</v>
      </c>
      <c r="C9" s="350">
        <v>2015</v>
      </c>
      <c r="D9" s="350">
        <v>2016</v>
      </c>
      <c r="E9" s="350">
        <v>2017</v>
      </c>
      <c r="F9" s="350" t="s">
        <v>241</v>
      </c>
    </row>
    <row r="10" spans="1:6" x14ac:dyDescent="0.2">
      <c r="A10" s="165" t="s">
        <v>212</v>
      </c>
      <c r="B10" s="520" t="s">
        <v>242</v>
      </c>
      <c r="C10" s="523" t="s">
        <v>110</v>
      </c>
      <c r="D10" s="521" t="s">
        <v>110</v>
      </c>
      <c r="E10" s="521" t="s">
        <v>110</v>
      </c>
      <c r="F10" s="515" t="s">
        <v>110</v>
      </c>
    </row>
    <row r="11" spans="1:6" x14ac:dyDescent="0.2">
      <c r="A11" s="166"/>
      <c r="B11" s="518"/>
      <c r="C11" s="524"/>
      <c r="D11" s="513"/>
      <c r="E11" s="513"/>
      <c r="F11" s="516"/>
    </row>
    <row r="12" spans="1:6" x14ac:dyDescent="0.2">
      <c r="A12" s="166"/>
      <c r="B12" s="517" t="s">
        <v>245</v>
      </c>
      <c r="C12" s="524" t="s">
        <v>110</v>
      </c>
      <c r="D12" s="513" t="s">
        <v>110</v>
      </c>
      <c r="E12" s="513" t="s">
        <v>110</v>
      </c>
      <c r="F12" s="516" t="s">
        <v>110</v>
      </c>
    </row>
    <row r="13" spans="1:6" x14ac:dyDescent="0.2">
      <c r="A13" s="166"/>
      <c r="B13" s="518"/>
      <c r="C13" s="524"/>
      <c r="D13" s="513"/>
      <c r="E13" s="513"/>
      <c r="F13" s="516"/>
    </row>
    <row r="14" spans="1:6" x14ac:dyDescent="0.2">
      <c r="A14" s="166"/>
      <c r="B14" s="517" t="s">
        <v>236</v>
      </c>
      <c r="C14" s="524" t="s">
        <v>110</v>
      </c>
      <c r="D14" s="513" t="s">
        <v>110</v>
      </c>
      <c r="E14" s="513" t="s">
        <v>110</v>
      </c>
      <c r="F14" s="516" t="s">
        <v>110</v>
      </c>
    </row>
    <row r="15" spans="1:6" ht="13.5" thickBot="1" x14ac:dyDescent="0.25">
      <c r="A15" s="167"/>
      <c r="B15" s="522"/>
      <c r="C15" s="525"/>
      <c r="D15" s="514"/>
      <c r="E15" s="514"/>
      <c r="F15" s="519"/>
    </row>
    <row r="16" spans="1:6" x14ac:dyDescent="0.2">
      <c r="A16" s="165" t="s">
        <v>213</v>
      </c>
      <c r="B16" s="520" t="s">
        <v>242</v>
      </c>
      <c r="C16" s="523" t="s">
        <v>110</v>
      </c>
      <c r="D16" s="521" t="s">
        <v>110</v>
      </c>
      <c r="E16" s="521" t="s">
        <v>110</v>
      </c>
      <c r="F16" s="515" t="s">
        <v>110</v>
      </c>
    </row>
    <row r="17" spans="1:6" x14ac:dyDescent="0.2">
      <c r="A17" s="166"/>
      <c r="B17" s="518"/>
      <c r="C17" s="524"/>
      <c r="D17" s="513"/>
      <c r="E17" s="513"/>
      <c r="F17" s="516"/>
    </row>
    <row r="18" spans="1:6" x14ac:dyDescent="0.2">
      <c r="A18" s="166"/>
      <c r="B18" s="517" t="s">
        <v>245</v>
      </c>
      <c r="C18" s="524" t="s">
        <v>110</v>
      </c>
      <c r="D18" s="513" t="s">
        <v>110</v>
      </c>
      <c r="E18" s="513" t="s">
        <v>110</v>
      </c>
      <c r="F18" s="516" t="s">
        <v>110</v>
      </c>
    </row>
    <row r="19" spans="1:6" x14ac:dyDescent="0.2">
      <c r="A19" s="166"/>
      <c r="B19" s="518"/>
      <c r="C19" s="524"/>
      <c r="D19" s="513"/>
      <c r="E19" s="513"/>
      <c r="F19" s="516"/>
    </row>
    <row r="20" spans="1:6" x14ac:dyDescent="0.2">
      <c r="A20" s="166"/>
      <c r="B20" s="517" t="s">
        <v>236</v>
      </c>
      <c r="C20" s="524" t="s">
        <v>110</v>
      </c>
      <c r="D20" s="513" t="s">
        <v>110</v>
      </c>
      <c r="E20" s="513" t="s">
        <v>110</v>
      </c>
      <c r="F20" s="516" t="s">
        <v>110</v>
      </c>
    </row>
    <row r="21" spans="1:6" ht="13.5" thickBot="1" x14ac:dyDescent="0.25">
      <c r="A21" s="167"/>
      <c r="B21" s="522"/>
      <c r="C21" s="525"/>
      <c r="D21" s="514"/>
      <c r="E21" s="514"/>
      <c r="F21" s="519"/>
    </row>
    <row r="22" spans="1:6" x14ac:dyDescent="0.2">
      <c r="A22" s="165" t="s">
        <v>214</v>
      </c>
      <c r="B22" s="520" t="s">
        <v>242</v>
      </c>
      <c r="C22" s="523" t="s">
        <v>110</v>
      </c>
      <c r="D22" s="521" t="s">
        <v>110</v>
      </c>
      <c r="E22" s="521" t="s">
        <v>110</v>
      </c>
      <c r="F22" s="515" t="s">
        <v>110</v>
      </c>
    </row>
    <row r="23" spans="1:6" x14ac:dyDescent="0.2">
      <c r="A23" s="166"/>
      <c r="B23" s="518"/>
      <c r="C23" s="524"/>
      <c r="D23" s="513"/>
      <c r="E23" s="513"/>
      <c r="F23" s="516"/>
    </row>
    <row r="24" spans="1:6" x14ac:dyDescent="0.2">
      <c r="A24" s="166"/>
      <c r="B24" s="517" t="s">
        <v>245</v>
      </c>
      <c r="C24" s="524" t="s">
        <v>110</v>
      </c>
      <c r="D24" s="513" t="s">
        <v>110</v>
      </c>
      <c r="E24" s="513" t="s">
        <v>110</v>
      </c>
      <c r="F24" s="516" t="s">
        <v>110</v>
      </c>
    </row>
    <row r="25" spans="1:6" x14ac:dyDescent="0.2">
      <c r="A25" s="166"/>
      <c r="B25" s="518"/>
      <c r="C25" s="524"/>
      <c r="D25" s="513"/>
      <c r="E25" s="513"/>
      <c r="F25" s="516"/>
    </row>
    <row r="26" spans="1:6" x14ac:dyDescent="0.2">
      <c r="A26" s="166"/>
      <c r="B26" s="517" t="s">
        <v>236</v>
      </c>
      <c r="C26" s="524" t="s">
        <v>110</v>
      </c>
      <c r="D26" s="513" t="s">
        <v>110</v>
      </c>
      <c r="E26" s="513" t="s">
        <v>110</v>
      </c>
      <c r="F26" s="516" t="s">
        <v>110</v>
      </c>
    </row>
    <row r="27" spans="1:6" ht="13.5" thickBot="1" x14ac:dyDescent="0.25">
      <c r="A27" s="167"/>
      <c r="B27" s="522"/>
      <c r="C27" s="525"/>
      <c r="D27" s="514"/>
      <c r="E27" s="514"/>
      <c r="F27" s="519"/>
    </row>
    <row r="28" spans="1:6" x14ac:dyDescent="0.2">
      <c r="A28" s="165" t="s">
        <v>215</v>
      </c>
      <c r="B28" s="520" t="s">
        <v>242</v>
      </c>
      <c r="C28" s="523" t="s">
        <v>110</v>
      </c>
      <c r="D28" s="521" t="s">
        <v>110</v>
      </c>
      <c r="E28" s="521" t="s">
        <v>110</v>
      </c>
      <c r="F28" s="515" t="s">
        <v>110</v>
      </c>
    </row>
    <row r="29" spans="1:6" x14ac:dyDescent="0.2">
      <c r="A29" s="166"/>
      <c r="B29" s="518"/>
      <c r="C29" s="524"/>
      <c r="D29" s="513"/>
      <c r="E29" s="513"/>
      <c r="F29" s="516"/>
    </row>
    <row r="30" spans="1:6" x14ac:dyDescent="0.2">
      <c r="A30" s="166"/>
      <c r="B30" s="517" t="s">
        <v>245</v>
      </c>
      <c r="C30" s="524" t="s">
        <v>110</v>
      </c>
      <c r="D30" s="513" t="s">
        <v>110</v>
      </c>
      <c r="E30" s="513" t="s">
        <v>110</v>
      </c>
      <c r="F30" s="516" t="s">
        <v>110</v>
      </c>
    </row>
    <row r="31" spans="1:6" x14ac:dyDescent="0.2">
      <c r="A31" s="166"/>
      <c r="B31" s="518"/>
      <c r="C31" s="524"/>
      <c r="D31" s="513"/>
      <c r="E31" s="513"/>
      <c r="F31" s="516"/>
    </row>
    <row r="32" spans="1:6" x14ac:dyDescent="0.2">
      <c r="A32" s="166"/>
      <c r="B32" s="517" t="s">
        <v>236</v>
      </c>
      <c r="C32" s="524" t="s">
        <v>110</v>
      </c>
      <c r="D32" s="513" t="s">
        <v>110</v>
      </c>
      <c r="E32" s="513" t="s">
        <v>110</v>
      </c>
      <c r="F32" s="516" t="s">
        <v>110</v>
      </c>
    </row>
    <row r="33" spans="1:6" ht="13.5" thickBot="1" x14ac:dyDescent="0.25">
      <c r="A33" s="167"/>
      <c r="B33" s="522"/>
      <c r="C33" s="525"/>
      <c r="D33" s="514"/>
      <c r="E33" s="514"/>
      <c r="F33" s="519"/>
    </row>
    <row r="34" spans="1:6" x14ac:dyDescent="0.2">
      <c r="A34" s="165" t="s">
        <v>192</v>
      </c>
      <c r="B34" s="520" t="s">
        <v>242</v>
      </c>
      <c r="C34" s="523" t="s">
        <v>110</v>
      </c>
      <c r="D34" s="521" t="s">
        <v>110</v>
      </c>
      <c r="E34" s="521" t="s">
        <v>110</v>
      </c>
      <c r="F34" s="515" t="s">
        <v>110</v>
      </c>
    </row>
    <row r="35" spans="1:6" x14ac:dyDescent="0.2">
      <c r="A35" s="166"/>
      <c r="B35" s="518"/>
      <c r="C35" s="524"/>
      <c r="D35" s="513"/>
      <c r="E35" s="513"/>
      <c r="F35" s="516"/>
    </row>
    <row r="36" spans="1:6" x14ac:dyDescent="0.2">
      <c r="A36" s="166"/>
      <c r="B36" s="517" t="s">
        <v>245</v>
      </c>
      <c r="C36" s="524" t="s">
        <v>110</v>
      </c>
      <c r="D36" s="513" t="s">
        <v>110</v>
      </c>
      <c r="E36" s="513" t="s">
        <v>110</v>
      </c>
      <c r="F36" s="516" t="s">
        <v>110</v>
      </c>
    </row>
    <row r="37" spans="1:6" x14ac:dyDescent="0.2">
      <c r="A37" s="166"/>
      <c r="B37" s="518"/>
      <c r="C37" s="524"/>
      <c r="D37" s="513"/>
      <c r="E37" s="513"/>
      <c r="F37" s="516"/>
    </row>
    <row r="38" spans="1:6" x14ac:dyDescent="0.2">
      <c r="A38" s="166"/>
      <c r="B38" s="517" t="s">
        <v>236</v>
      </c>
      <c r="C38" s="524" t="s">
        <v>110</v>
      </c>
      <c r="D38" s="513" t="s">
        <v>110</v>
      </c>
      <c r="E38" s="513" t="s">
        <v>110</v>
      </c>
      <c r="F38" s="516" t="s">
        <v>110</v>
      </c>
    </row>
    <row r="39" spans="1:6" ht="13.5" thickBot="1" x14ac:dyDescent="0.25">
      <c r="A39" s="170"/>
      <c r="B39" s="522"/>
      <c r="C39" s="525"/>
      <c r="D39" s="514"/>
      <c r="E39" s="514"/>
      <c r="F39" s="519"/>
    </row>
    <row r="40" spans="1:6" ht="13.5" thickBot="1" x14ac:dyDescent="0.25">
      <c r="B40" s="171" t="s">
        <v>111</v>
      </c>
      <c r="C40" s="172">
        <v>1</v>
      </c>
      <c r="D40" s="172">
        <v>1</v>
      </c>
      <c r="E40" s="172">
        <v>1</v>
      </c>
      <c r="F40" s="172">
        <v>1</v>
      </c>
    </row>
    <row r="42" spans="1:6" x14ac:dyDescent="0.2">
      <c r="A42" s="49" t="s">
        <v>170</v>
      </c>
    </row>
  </sheetData>
  <mergeCells count="75">
    <mergeCell ref="C38:C39"/>
    <mergeCell ref="C22:C23"/>
    <mergeCell ref="C24:C25"/>
    <mergeCell ref="C26:C27"/>
    <mergeCell ref="C28:C29"/>
    <mergeCell ref="C30:C31"/>
    <mergeCell ref="C32:C33"/>
    <mergeCell ref="C34:C35"/>
    <mergeCell ref="C36:C37"/>
    <mergeCell ref="C10:C11"/>
    <mergeCell ref="C12:C13"/>
    <mergeCell ref="C14:C15"/>
    <mergeCell ref="C16:C17"/>
    <mergeCell ref="C18:C19"/>
    <mergeCell ref="C20:C21"/>
    <mergeCell ref="F32:F33"/>
    <mergeCell ref="B30:B31"/>
    <mergeCell ref="F38:F39"/>
    <mergeCell ref="B38:B39"/>
    <mergeCell ref="D38:D39"/>
    <mergeCell ref="E38:E39"/>
    <mergeCell ref="F34:F35"/>
    <mergeCell ref="B36:B37"/>
    <mergeCell ref="D36:D37"/>
    <mergeCell ref="E36:E37"/>
    <mergeCell ref="D26:D27"/>
    <mergeCell ref="E26:E27"/>
    <mergeCell ref="F36:F37"/>
    <mergeCell ref="B34:B35"/>
    <mergeCell ref="D34:D35"/>
    <mergeCell ref="E34:E35"/>
    <mergeCell ref="F30:F31"/>
    <mergeCell ref="B32:B33"/>
    <mergeCell ref="D32:D33"/>
    <mergeCell ref="E32:E33"/>
    <mergeCell ref="D22:D23"/>
    <mergeCell ref="E22:E23"/>
    <mergeCell ref="D30:D31"/>
    <mergeCell ref="E30:E31"/>
    <mergeCell ref="F26:F27"/>
    <mergeCell ref="B28:B29"/>
    <mergeCell ref="D28:D29"/>
    <mergeCell ref="E28:E29"/>
    <mergeCell ref="F28:F29"/>
    <mergeCell ref="B26:B27"/>
    <mergeCell ref="F20:F21"/>
    <mergeCell ref="B18:B19"/>
    <mergeCell ref="D18:D19"/>
    <mergeCell ref="E18:E19"/>
    <mergeCell ref="F22:F23"/>
    <mergeCell ref="B24:B25"/>
    <mergeCell ref="D24:D25"/>
    <mergeCell ref="E24:E25"/>
    <mergeCell ref="F24:F25"/>
    <mergeCell ref="B22:B23"/>
    <mergeCell ref="D10:D11"/>
    <mergeCell ref="E10:E11"/>
    <mergeCell ref="F16:F17"/>
    <mergeCell ref="B14:B15"/>
    <mergeCell ref="F18:F19"/>
    <mergeCell ref="B20:B21"/>
    <mergeCell ref="D20:D21"/>
    <mergeCell ref="E20:E21"/>
    <mergeCell ref="D12:D13"/>
    <mergeCell ref="E12:E13"/>
    <mergeCell ref="D14:D15"/>
    <mergeCell ref="E14:E15"/>
    <mergeCell ref="F10:F11"/>
    <mergeCell ref="B12:B13"/>
    <mergeCell ref="F14:F15"/>
    <mergeCell ref="B16:B17"/>
    <mergeCell ref="D16:D17"/>
    <mergeCell ref="E16:E17"/>
    <mergeCell ref="F12:F13"/>
    <mergeCell ref="B10:B11"/>
  </mergeCells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87" orientation="landscape" r:id="rId1"/>
  <headerFooter alignWithMargins="0">
    <oddHeader>&amp;R2018 - Año del Centenario de la Reforma Universitaria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J71"/>
  <sheetViews>
    <sheetView showGridLines="0" zoomScale="75" workbookViewId="0">
      <selection activeCell="E44" sqref="E44"/>
    </sheetView>
  </sheetViews>
  <sheetFormatPr baseColWidth="10" defaultRowHeight="12.75" x14ac:dyDescent="0.2"/>
  <cols>
    <col min="1" max="1" width="16.28515625" style="49" customWidth="1"/>
    <col min="2" max="3" width="14.5703125" style="49" customWidth="1"/>
    <col min="4" max="5" width="13.85546875" style="49" customWidth="1"/>
    <col min="6" max="6" width="14.85546875" style="49" customWidth="1"/>
    <col min="7" max="7" width="13.85546875" style="49" customWidth="1"/>
    <col min="8" max="8" width="16.28515625" style="49" customWidth="1"/>
    <col min="9" max="9" width="20.28515625" style="49" customWidth="1"/>
    <col min="10" max="16384" width="11.42578125" style="49"/>
  </cols>
  <sheetData>
    <row r="1" spans="1:10" x14ac:dyDescent="0.2">
      <c r="A1" s="356" t="s">
        <v>263</v>
      </c>
      <c r="B1" s="353"/>
      <c r="C1" s="353"/>
      <c r="D1" s="390"/>
      <c r="E1" s="390"/>
      <c r="F1" s="391"/>
      <c r="G1" s="391"/>
      <c r="H1" s="391"/>
      <c r="I1" s="391"/>
      <c r="J1" s="52"/>
    </row>
    <row r="2" spans="1:10" x14ac:dyDescent="0.2">
      <c r="A2" s="353" t="s">
        <v>9</v>
      </c>
      <c r="B2" s="353"/>
      <c r="C2" s="353"/>
      <c r="D2" s="391"/>
      <c r="E2" s="391"/>
      <c r="F2" s="391"/>
      <c r="G2" s="391"/>
      <c r="H2" s="391"/>
      <c r="I2" s="391"/>
      <c r="J2" s="52"/>
    </row>
    <row r="3" spans="1:10" x14ac:dyDescent="0.2">
      <c r="A3" s="356" t="str">
        <f>+'1. 1modelos TAI'!A3</f>
        <v>Termos ampolla de acero</v>
      </c>
      <c r="B3" s="392"/>
      <c r="C3" s="392"/>
      <c r="D3" s="391"/>
      <c r="E3" s="391"/>
      <c r="F3" s="391"/>
      <c r="G3" s="391"/>
      <c r="H3" s="391"/>
      <c r="I3" s="391"/>
      <c r="J3" s="52"/>
    </row>
    <row r="4" spans="1:10" x14ac:dyDescent="0.2">
      <c r="A4" s="356" t="s">
        <v>264</v>
      </c>
      <c r="B4" s="353"/>
      <c r="C4" s="353"/>
      <c r="D4" s="391"/>
      <c r="E4" s="391"/>
      <c r="F4" s="391"/>
      <c r="G4" s="391"/>
      <c r="H4" s="391"/>
      <c r="I4" s="391"/>
      <c r="J4" s="52"/>
    </row>
    <row r="5" spans="1:10" x14ac:dyDescent="0.2">
      <c r="A5" s="356" t="s">
        <v>226</v>
      </c>
      <c r="B5" s="356"/>
      <c r="C5" s="356"/>
      <c r="D5" s="391"/>
      <c r="E5" s="391"/>
      <c r="F5" s="391"/>
      <c r="G5" s="391"/>
      <c r="H5" s="391"/>
      <c r="I5" s="391"/>
      <c r="J5" s="52"/>
    </row>
    <row r="6" spans="1:10" ht="13.5" thickBot="1" x14ac:dyDescent="0.25">
      <c r="A6" s="52"/>
      <c r="B6" s="52"/>
      <c r="C6" s="52"/>
      <c r="D6" s="393"/>
      <c r="E6" s="391"/>
      <c r="F6" s="391"/>
      <c r="G6" s="391"/>
      <c r="H6" s="391"/>
      <c r="I6" s="391"/>
      <c r="J6" s="52"/>
    </row>
    <row r="7" spans="1:10" s="422" customFormat="1" x14ac:dyDescent="0.2">
      <c r="A7" s="413" t="s">
        <v>4</v>
      </c>
      <c r="B7" s="573" t="s">
        <v>225</v>
      </c>
      <c r="C7" s="574"/>
      <c r="D7" s="434" t="s">
        <v>10</v>
      </c>
      <c r="E7" s="435"/>
      <c r="F7" s="434" t="s">
        <v>10</v>
      </c>
      <c r="G7" s="435"/>
      <c r="H7" s="434" t="s">
        <v>10</v>
      </c>
      <c r="I7" s="435"/>
      <c r="J7" s="421"/>
    </row>
    <row r="8" spans="1:10" s="422" customFormat="1" ht="13.5" thickBot="1" x14ac:dyDescent="0.25">
      <c r="A8" s="436" t="s">
        <v>5</v>
      </c>
      <c r="B8" s="437" t="s">
        <v>82</v>
      </c>
      <c r="C8" s="438" t="s">
        <v>11</v>
      </c>
      <c r="D8" s="437" t="s">
        <v>82</v>
      </c>
      <c r="E8" s="439" t="s">
        <v>11</v>
      </c>
      <c r="F8" s="437" t="s">
        <v>82</v>
      </c>
      <c r="G8" s="439" t="s">
        <v>11</v>
      </c>
      <c r="H8" s="437" t="s">
        <v>82</v>
      </c>
      <c r="I8" s="439" t="s">
        <v>11</v>
      </c>
      <c r="J8" s="421"/>
    </row>
    <row r="9" spans="1:10" x14ac:dyDescent="0.2">
      <c r="A9" s="183">
        <f>+'11.1- impo TAI'!A8</f>
        <v>42005</v>
      </c>
      <c r="B9" s="183"/>
      <c r="C9" s="183"/>
      <c r="D9" s="184"/>
      <c r="E9" s="185"/>
      <c r="F9" s="184"/>
      <c r="G9" s="185"/>
      <c r="H9" s="184"/>
      <c r="I9" s="185"/>
    </row>
    <row r="10" spans="1:10" x14ac:dyDescent="0.2">
      <c r="A10" s="187">
        <f>+'11.1- impo TAI'!A9</f>
        <v>42036</v>
      </c>
      <c r="B10" s="187"/>
      <c r="C10" s="187"/>
      <c r="D10" s="188"/>
      <c r="E10" s="173"/>
      <c r="F10" s="188"/>
      <c r="G10" s="173"/>
      <c r="H10" s="188"/>
      <c r="I10" s="173"/>
    </row>
    <row r="11" spans="1:10" x14ac:dyDescent="0.2">
      <c r="A11" s="187">
        <f>+'11.1- impo TAI'!A10</f>
        <v>42064</v>
      </c>
      <c r="B11" s="187"/>
      <c r="C11" s="187"/>
      <c r="D11" s="188"/>
      <c r="E11" s="173"/>
      <c r="F11" s="188"/>
      <c r="G11" s="173"/>
      <c r="H11" s="188"/>
      <c r="I11" s="173"/>
    </row>
    <row r="12" spans="1:10" x14ac:dyDescent="0.2">
      <c r="A12" s="187">
        <f>+'11.1- impo TAI'!A11</f>
        <v>42095</v>
      </c>
      <c r="B12" s="187"/>
      <c r="C12" s="187"/>
      <c r="D12" s="188"/>
      <c r="E12" s="173"/>
      <c r="F12" s="188"/>
      <c r="G12" s="173"/>
      <c r="H12" s="188"/>
      <c r="I12" s="173"/>
    </row>
    <row r="13" spans="1:10" x14ac:dyDescent="0.2">
      <c r="A13" s="187">
        <f>+'11.1- impo TAI'!A12</f>
        <v>42125</v>
      </c>
      <c r="B13" s="187"/>
      <c r="C13" s="187"/>
      <c r="D13" s="173"/>
      <c r="E13" s="173"/>
      <c r="F13" s="173"/>
      <c r="G13" s="173"/>
      <c r="H13" s="173"/>
      <c r="I13" s="173"/>
    </row>
    <row r="14" spans="1:10" x14ac:dyDescent="0.2">
      <c r="A14" s="187">
        <f>+'11.1- impo TAI'!A13</f>
        <v>42156</v>
      </c>
      <c r="B14" s="187"/>
      <c r="C14" s="187"/>
      <c r="D14" s="188"/>
      <c r="E14" s="173"/>
      <c r="F14" s="188"/>
      <c r="G14" s="173"/>
      <c r="H14" s="188"/>
      <c r="I14" s="173"/>
    </row>
    <row r="15" spans="1:10" x14ac:dyDescent="0.2">
      <c r="A15" s="187">
        <f>+'11.1- impo TAI'!A14</f>
        <v>42186</v>
      </c>
      <c r="B15" s="187"/>
      <c r="C15" s="187"/>
      <c r="D15" s="173"/>
      <c r="E15" s="173"/>
      <c r="F15" s="173"/>
      <c r="G15" s="173"/>
      <c r="H15" s="173"/>
      <c r="I15" s="173"/>
    </row>
    <row r="16" spans="1:10" x14ac:dyDescent="0.2">
      <c r="A16" s="187">
        <f>+'11.1- impo TAI'!A15</f>
        <v>42217</v>
      </c>
      <c r="B16" s="187"/>
      <c r="C16" s="187"/>
      <c r="D16" s="173"/>
      <c r="E16" s="173"/>
      <c r="F16" s="173"/>
      <c r="G16" s="173"/>
      <c r="H16" s="173"/>
      <c r="I16" s="173"/>
    </row>
    <row r="17" spans="1:9" x14ac:dyDescent="0.2">
      <c r="A17" s="187">
        <f>+'11.1- impo TAI'!A16</f>
        <v>42248</v>
      </c>
      <c r="B17" s="187"/>
      <c r="C17" s="187"/>
      <c r="D17" s="173"/>
      <c r="E17" s="173"/>
      <c r="F17" s="173"/>
      <c r="G17" s="173"/>
      <c r="H17" s="173"/>
      <c r="I17" s="173"/>
    </row>
    <row r="18" spans="1:9" x14ac:dyDescent="0.2">
      <c r="A18" s="187">
        <f>+'11.1- impo TAI'!A17</f>
        <v>42278</v>
      </c>
      <c r="B18" s="187"/>
      <c r="C18" s="187"/>
      <c r="D18" s="173"/>
      <c r="E18" s="173"/>
      <c r="F18" s="173"/>
      <c r="G18" s="173"/>
      <c r="H18" s="173"/>
      <c r="I18" s="173"/>
    </row>
    <row r="19" spans="1:9" x14ac:dyDescent="0.2">
      <c r="A19" s="187">
        <f>+'11.1- impo TAI'!A18</f>
        <v>42309</v>
      </c>
      <c r="B19" s="187"/>
      <c r="C19" s="187"/>
      <c r="D19" s="173"/>
      <c r="E19" s="173"/>
      <c r="F19" s="173"/>
      <c r="G19" s="173"/>
      <c r="H19" s="173"/>
      <c r="I19" s="173"/>
    </row>
    <row r="20" spans="1:9" ht="13.5" thickBot="1" x14ac:dyDescent="0.25">
      <c r="A20" s="189">
        <f>+'11.1- impo TAI'!A19</f>
        <v>42339</v>
      </c>
      <c r="B20" s="189"/>
      <c r="C20" s="189"/>
      <c r="D20" s="190"/>
      <c r="E20" s="190"/>
      <c r="F20" s="190"/>
      <c r="G20" s="190"/>
      <c r="H20" s="190"/>
      <c r="I20" s="190"/>
    </row>
    <row r="21" spans="1:9" x14ac:dyDescent="0.2">
      <c r="A21" s="183">
        <f>+'11.1- impo TAI'!A20</f>
        <v>42370</v>
      </c>
      <c r="B21" s="183"/>
      <c r="C21" s="183"/>
      <c r="D21" s="185"/>
      <c r="E21" s="185"/>
      <c r="F21" s="185"/>
      <c r="G21" s="185"/>
      <c r="H21" s="185"/>
      <c r="I21" s="185"/>
    </row>
    <row r="22" spans="1:9" x14ac:dyDescent="0.2">
      <c r="A22" s="187">
        <f>+'11.1- impo TAI'!A21</f>
        <v>42401</v>
      </c>
      <c r="B22" s="187"/>
      <c r="C22" s="187"/>
      <c r="D22" s="173"/>
      <c r="E22" s="173"/>
      <c r="F22" s="173"/>
      <c r="G22" s="173"/>
      <c r="H22" s="173"/>
      <c r="I22" s="173"/>
    </row>
    <row r="23" spans="1:9" x14ac:dyDescent="0.2">
      <c r="A23" s="187">
        <f>+'11.1- impo TAI'!A22</f>
        <v>42430</v>
      </c>
      <c r="B23" s="187"/>
      <c r="C23" s="187"/>
      <c r="D23" s="173"/>
      <c r="E23" s="173"/>
      <c r="F23" s="173"/>
      <c r="G23" s="173"/>
      <c r="H23" s="173"/>
      <c r="I23" s="173"/>
    </row>
    <row r="24" spans="1:9" x14ac:dyDescent="0.2">
      <c r="A24" s="187">
        <f>+'11.1- impo TAI'!A23</f>
        <v>42461</v>
      </c>
      <c r="B24" s="187"/>
      <c r="C24" s="187"/>
      <c r="D24" s="173"/>
      <c r="E24" s="173"/>
      <c r="F24" s="173"/>
      <c r="G24" s="173"/>
      <c r="H24" s="173"/>
      <c r="I24" s="173"/>
    </row>
    <row r="25" spans="1:9" x14ac:dyDescent="0.2">
      <c r="A25" s="187">
        <f>+'11.1- impo TAI'!A24</f>
        <v>42491</v>
      </c>
      <c r="B25" s="187"/>
      <c r="C25" s="187"/>
      <c r="D25" s="173"/>
      <c r="E25" s="173"/>
      <c r="F25" s="173"/>
      <c r="G25" s="173"/>
      <c r="H25" s="173"/>
      <c r="I25" s="173"/>
    </row>
    <row r="26" spans="1:9" x14ac:dyDescent="0.2">
      <c r="A26" s="187">
        <f>+'11.1- impo TAI'!A25</f>
        <v>42522</v>
      </c>
      <c r="B26" s="187"/>
      <c r="C26" s="187"/>
      <c r="D26" s="173"/>
      <c r="E26" s="173"/>
      <c r="F26" s="173"/>
      <c r="G26" s="173"/>
      <c r="H26" s="173"/>
      <c r="I26" s="173"/>
    </row>
    <row r="27" spans="1:9" x14ac:dyDescent="0.2">
      <c r="A27" s="187">
        <f>+'11.1- impo TAI'!A26</f>
        <v>42552</v>
      </c>
      <c r="B27" s="187"/>
      <c r="C27" s="187"/>
      <c r="D27" s="173"/>
      <c r="E27" s="173"/>
      <c r="F27" s="173"/>
      <c r="G27" s="173"/>
      <c r="H27" s="173"/>
      <c r="I27" s="173"/>
    </row>
    <row r="28" spans="1:9" x14ac:dyDescent="0.2">
      <c r="A28" s="187">
        <f>+'11.1- impo TAI'!A27</f>
        <v>42583</v>
      </c>
      <c r="B28" s="187"/>
      <c r="C28" s="187"/>
      <c r="D28" s="173"/>
      <c r="E28" s="173"/>
      <c r="F28" s="173"/>
      <c r="G28" s="173"/>
      <c r="H28" s="173"/>
      <c r="I28" s="173"/>
    </row>
    <row r="29" spans="1:9" x14ac:dyDescent="0.2">
      <c r="A29" s="187">
        <f>+'11.1- impo TAI'!A28</f>
        <v>42614</v>
      </c>
      <c r="B29" s="187"/>
      <c r="C29" s="187"/>
      <c r="D29" s="173"/>
      <c r="E29" s="173"/>
      <c r="F29" s="173"/>
      <c r="G29" s="173"/>
      <c r="H29" s="173"/>
      <c r="I29" s="173"/>
    </row>
    <row r="30" spans="1:9" x14ac:dyDescent="0.2">
      <c r="A30" s="187">
        <f>+'11.1- impo TAI'!A29</f>
        <v>42644</v>
      </c>
      <c r="B30" s="187"/>
      <c r="C30" s="187"/>
      <c r="D30" s="173"/>
      <c r="E30" s="173"/>
      <c r="F30" s="173"/>
      <c r="G30" s="173"/>
      <c r="H30" s="173"/>
      <c r="I30" s="173"/>
    </row>
    <row r="31" spans="1:9" x14ac:dyDescent="0.2">
      <c r="A31" s="187">
        <f>+'11.1- impo TAI'!A30</f>
        <v>42675</v>
      </c>
      <c r="B31" s="187"/>
      <c r="C31" s="187"/>
      <c r="D31" s="173"/>
      <c r="E31" s="173"/>
      <c r="F31" s="173"/>
      <c r="G31" s="173"/>
      <c r="H31" s="173"/>
      <c r="I31" s="173"/>
    </row>
    <row r="32" spans="1:9" ht="13.5" thickBot="1" x14ac:dyDescent="0.25">
      <c r="A32" s="189">
        <f>+'11.1- impo TAI'!A31</f>
        <v>42705</v>
      </c>
      <c r="B32" s="189"/>
      <c r="C32" s="189"/>
      <c r="D32" s="190"/>
      <c r="E32" s="190"/>
      <c r="F32" s="190"/>
      <c r="G32" s="190"/>
      <c r="H32" s="190"/>
      <c r="I32" s="190"/>
    </row>
    <row r="33" spans="1:9" x14ac:dyDescent="0.2">
      <c r="A33" s="183">
        <f>+'11.1- impo TAI'!A32</f>
        <v>42736</v>
      </c>
      <c r="B33" s="183"/>
      <c r="C33" s="183"/>
      <c r="D33" s="185"/>
      <c r="E33" s="185"/>
      <c r="F33" s="185"/>
      <c r="G33" s="185"/>
      <c r="H33" s="185"/>
      <c r="I33" s="185"/>
    </row>
    <row r="34" spans="1:9" x14ac:dyDescent="0.2">
      <c r="A34" s="187">
        <f>+'11.1- impo TAI'!A33</f>
        <v>42767</v>
      </c>
      <c r="B34" s="187"/>
      <c r="C34" s="187"/>
      <c r="D34" s="173"/>
      <c r="E34" s="173"/>
      <c r="F34" s="173"/>
      <c r="G34" s="173"/>
      <c r="H34" s="173"/>
      <c r="I34" s="173"/>
    </row>
    <row r="35" spans="1:9" x14ac:dyDescent="0.2">
      <c r="A35" s="187">
        <f>+'11.1- impo TAI'!A34</f>
        <v>42795</v>
      </c>
      <c r="B35" s="187"/>
      <c r="C35" s="187"/>
      <c r="D35" s="173"/>
      <c r="E35" s="173"/>
      <c r="F35" s="173"/>
      <c r="G35" s="173"/>
      <c r="H35" s="173"/>
      <c r="I35" s="173"/>
    </row>
    <row r="36" spans="1:9" x14ac:dyDescent="0.2">
      <c r="A36" s="187">
        <f>+'11.1- impo TAI'!A35</f>
        <v>42826</v>
      </c>
      <c r="B36" s="187"/>
      <c r="C36" s="187"/>
      <c r="D36" s="173"/>
      <c r="E36" s="173"/>
      <c r="F36" s="173"/>
      <c r="G36" s="173"/>
      <c r="H36" s="173"/>
      <c r="I36" s="173"/>
    </row>
    <row r="37" spans="1:9" x14ac:dyDescent="0.2">
      <c r="A37" s="187">
        <f>+'11.1- impo TAI'!A36</f>
        <v>42856</v>
      </c>
      <c r="B37" s="187"/>
      <c r="C37" s="187"/>
      <c r="D37" s="173"/>
      <c r="E37" s="173"/>
      <c r="F37" s="173"/>
      <c r="G37" s="173"/>
      <c r="H37" s="173"/>
      <c r="I37" s="173"/>
    </row>
    <row r="38" spans="1:9" x14ac:dyDescent="0.2">
      <c r="A38" s="187">
        <f>+'11.1- impo TAI'!A37</f>
        <v>42887</v>
      </c>
      <c r="B38" s="187"/>
      <c r="C38" s="187"/>
      <c r="D38" s="173"/>
      <c r="E38" s="173"/>
      <c r="F38" s="173"/>
      <c r="G38" s="173"/>
      <c r="H38" s="173"/>
      <c r="I38" s="173"/>
    </row>
    <row r="39" spans="1:9" x14ac:dyDescent="0.2">
      <c r="A39" s="187">
        <f>+'11.1- impo TAI'!A38</f>
        <v>42917</v>
      </c>
      <c r="B39" s="187"/>
      <c r="C39" s="187"/>
      <c r="D39" s="173"/>
      <c r="E39" s="173"/>
      <c r="F39" s="173"/>
      <c r="G39" s="173"/>
      <c r="H39" s="173"/>
      <c r="I39" s="173"/>
    </row>
    <row r="40" spans="1:9" x14ac:dyDescent="0.2">
      <c r="A40" s="187">
        <f>+'11.1- impo TAI'!A39</f>
        <v>42948</v>
      </c>
      <c r="B40" s="187"/>
      <c r="C40" s="187"/>
      <c r="D40" s="173"/>
      <c r="E40" s="173"/>
      <c r="F40" s="173"/>
      <c r="G40" s="173"/>
      <c r="H40" s="173"/>
      <c r="I40" s="173"/>
    </row>
    <row r="41" spans="1:9" x14ac:dyDescent="0.2">
      <c r="A41" s="187">
        <f>+'11.1- impo TAI'!A40</f>
        <v>42979</v>
      </c>
      <c r="B41" s="187"/>
      <c r="C41" s="187"/>
      <c r="D41" s="173"/>
      <c r="E41" s="173"/>
      <c r="F41" s="173"/>
      <c r="G41" s="173"/>
      <c r="H41" s="173"/>
      <c r="I41" s="173"/>
    </row>
    <row r="42" spans="1:9" x14ac:dyDescent="0.2">
      <c r="A42" s="187">
        <f>+'11.1- impo TAI'!A41</f>
        <v>43009</v>
      </c>
      <c r="B42" s="187"/>
      <c r="C42" s="187"/>
      <c r="D42" s="173"/>
      <c r="E42" s="173"/>
      <c r="F42" s="173"/>
      <c r="G42" s="173"/>
      <c r="H42" s="173"/>
      <c r="I42" s="173"/>
    </row>
    <row r="43" spans="1:9" x14ac:dyDescent="0.2">
      <c r="A43" s="187">
        <f>+'11.1- impo TAI'!A42</f>
        <v>43040</v>
      </c>
      <c r="B43" s="187"/>
      <c r="C43" s="187"/>
      <c r="D43" s="173"/>
      <c r="E43" s="173"/>
      <c r="F43" s="173"/>
      <c r="G43" s="173"/>
      <c r="H43" s="173"/>
      <c r="I43" s="173"/>
    </row>
    <row r="44" spans="1:9" ht="13.5" thickBot="1" x14ac:dyDescent="0.25">
      <c r="A44" s="189">
        <f>+'11.1- impo TAI'!A43</f>
        <v>43070</v>
      </c>
      <c r="B44" s="189"/>
      <c r="C44" s="189"/>
      <c r="D44" s="190"/>
      <c r="E44" s="190" t="s">
        <v>238</v>
      </c>
      <c r="F44" s="190"/>
      <c r="G44" s="190"/>
      <c r="H44" s="190"/>
      <c r="I44" s="190"/>
    </row>
    <row r="45" spans="1:9" x14ac:dyDescent="0.2">
      <c r="A45" s="183">
        <f>+'11.1- impo TAI'!A44</f>
        <v>43101</v>
      </c>
      <c r="B45" s="183"/>
      <c r="C45" s="183"/>
      <c r="D45" s="185"/>
      <c r="E45" s="185"/>
      <c r="F45" s="185"/>
      <c r="G45" s="185"/>
      <c r="H45" s="185"/>
      <c r="I45" s="185"/>
    </row>
    <row r="46" spans="1:9" x14ac:dyDescent="0.2">
      <c r="A46" s="187">
        <f>+'11.1- impo TAI'!A45</f>
        <v>43132</v>
      </c>
      <c r="B46" s="187"/>
      <c r="C46" s="187"/>
      <c r="D46" s="173"/>
      <c r="E46" s="173"/>
      <c r="F46" s="173"/>
      <c r="G46" s="173"/>
      <c r="H46" s="173"/>
      <c r="I46" s="173"/>
    </row>
    <row r="47" spans="1:9" x14ac:dyDescent="0.2">
      <c r="A47" s="187">
        <f>+'11.1- impo TAI'!A46</f>
        <v>43160</v>
      </c>
      <c r="B47" s="187"/>
      <c r="C47" s="187"/>
      <c r="D47" s="173"/>
      <c r="E47" s="173"/>
      <c r="F47" s="173"/>
      <c r="G47" s="173"/>
      <c r="H47" s="173"/>
      <c r="I47" s="173"/>
    </row>
    <row r="48" spans="1:9" ht="13.5" thickBot="1" x14ac:dyDescent="0.25">
      <c r="A48" s="189">
        <f>+'11.1- impo TAI'!A47</f>
        <v>43191</v>
      </c>
      <c r="B48" s="189"/>
      <c r="C48" s="189"/>
      <c r="D48" s="190"/>
      <c r="E48" s="190"/>
      <c r="F48" s="190"/>
      <c r="G48" s="190"/>
      <c r="H48" s="190"/>
      <c r="I48" s="190"/>
    </row>
    <row r="49" spans="1:9" ht="13.5" thickBot="1" x14ac:dyDescent="0.25">
      <c r="A49" s="203"/>
      <c r="B49" s="203"/>
      <c r="C49" s="203"/>
      <c r="D49" s="198"/>
      <c r="E49" s="198"/>
      <c r="F49" s="198"/>
      <c r="G49" s="198"/>
      <c r="H49" s="198"/>
      <c r="I49" s="198"/>
    </row>
    <row r="50" spans="1:9" x14ac:dyDescent="0.2">
      <c r="A50" s="200">
        <v>2011</v>
      </c>
      <c r="B50" s="213"/>
      <c r="C50" s="213"/>
      <c r="D50" s="214"/>
      <c r="E50" s="214"/>
      <c r="F50" s="214"/>
      <c r="G50" s="214"/>
      <c r="H50" s="214"/>
      <c r="I50" s="214"/>
    </row>
    <row r="51" spans="1:9" x14ac:dyDescent="0.2">
      <c r="A51" s="201">
        <v>2012</v>
      </c>
      <c r="B51" s="215"/>
      <c r="C51" s="215"/>
      <c r="D51" s="216"/>
      <c r="E51" s="216"/>
      <c r="F51" s="216"/>
      <c r="G51" s="216"/>
      <c r="H51" s="216"/>
      <c r="I51" s="216"/>
    </row>
    <row r="52" spans="1:9" x14ac:dyDescent="0.2">
      <c r="A52" s="504">
        <v>2013</v>
      </c>
      <c r="B52" s="505"/>
      <c r="C52" s="505"/>
      <c r="D52" s="506"/>
      <c r="E52" s="506"/>
      <c r="F52" s="506"/>
      <c r="G52" s="506"/>
      <c r="H52" s="506"/>
      <c r="I52" s="506"/>
    </row>
    <row r="53" spans="1:9" ht="13.5" thickBot="1" x14ac:dyDescent="0.25">
      <c r="A53" s="202">
        <v>2014</v>
      </c>
      <c r="B53" s="217"/>
      <c r="C53" s="217"/>
      <c r="D53" s="218"/>
      <c r="E53" s="218"/>
      <c r="F53" s="218"/>
      <c r="G53" s="218"/>
      <c r="H53" s="218"/>
      <c r="I53" s="218"/>
    </row>
    <row r="54" spans="1:9" x14ac:dyDescent="0.2">
      <c r="A54" s="200">
        <f>+'11.1- impo TAI'!A57</f>
        <v>2015</v>
      </c>
      <c r="B54" s="213"/>
      <c r="C54" s="213"/>
      <c r="D54" s="214"/>
      <c r="E54" s="214"/>
      <c r="F54" s="214"/>
      <c r="G54" s="214"/>
      <c r="H54" s="214"/>
      <c r="I54" s="214"/>
    </row>
    <row r="55" spans="1:9" x14ac:dyDescent="0.2">
      <c r="A55" s="201">
        <f>+'11.1- impo TAI'!A58</f>
        <v>2016</v>
      </c>
      <c r="B55" s="215"/>
      <c r="C55" s="215"/>
      <c r="D55" s="216"/>
      <c r="E55" s="216"/>
      <c r="F55" s="216"/>
      <c r="G55" s="216"/>
      <c r="H55" s="216"/>
      <c r="I55" s="216"/>
    </row>
    <row r="56" spans="1:9" ht="13.5" thickBot="1" x14ac:dyDescent="0.25">
      <c r="A56" s="202">
        <f>+'11.1- impo TAI'!A59</f>
        <v>2017</v>
      </c>
      <c r="B56" s="217"/>
      <c r="C56" s="217"/>
      <c r="D56" s="218"/>
      <c r="E56" s="218"/>
      <c r="F56" s="218"/>
      <c r="G56" s="218"/>
      <c r="H56" s="218"/>
      <c r="I56" s="218"/>
    </row>
    <row r="57" spans="1:9" ht="13.5" thickBot="1" x14ac:dyDescent="0.25">
      <c r="A57" s="203"/>
      <c r="B57" s="219"/>
      <c r="C57" s="219"/>
      <c r="D57" s="66"/>
      <c r="E57" s="66"/>
      <c r="F57" s="66"/>
      <c r="G57" s="66"/>
      <c r="H57" s="66"/>
      <c r="I57" s="66"/>
    </row>
    <row r="58" spans="1:9" x14ac:dyDescent="0.2">
      <c r="A58" s="183" t="str">
        <f>+'11.1- impo TAI'!A61</f>
        <v>ene-abr 2017</v>
      </c>
      <c r="B58" s="220"/>
      <c r="C58" s="220"/>
      <c r="D58" s="214"/>
      <c r="E58" s="214"/>
      <c r="F58" s="214"/>
      <c r="G58" s="214"/>
      <c r="H58" s="214"/>
      <c r="I58" s="214"/>
    </row>
    <row r="59" spans="1:9" ht="13.5" thickBot="1" x14ac:dyDescent="0.25">
      <c r="A59" s="189" t="str">
        <f>+'11.1- impo TAI'!A62</f>
        <v>ene-abr 2018</v>
      </c>
      <c r="B59" s="221"/>
      <c r="C59" s="221"/>
      <c r="D59" s="218"/>
      <c r="E59" s="218"/>
      <c r="F59" s="218"/>
      <c r="G59" s="218"/>
      <c r="H59" s="218"/>
      <c r="I59" s="218"/>
    </row>
    <row r="60" spans="1:9" x14ac:dyDescent="0.2">
      <c r="A60" s="197"/>
      <c r="B60" s="197"/>
      <c r="C60" s="197"/>
    </row>
    <row r="61" spans="1:9" x14ac:dyDescent="0.2">
      <c r="A61" s="197"/>
      <c r="B61" s="197"/>
      <c r="C61" s="197"/>
    </row>
    <row r="64" spans="1:9" x14ac:dyDescent="0.2">
      <c r="A64" s="92" t="s">
        <v>146</v>
      </c>
      <c r="B64" s="92"/>
      <c r="C64" s="92"/>
      <c r="D64" s="93"/>
      <c r="E64" s="54"/>
    </row>
    <row r="65" spans="1:9" ht="13.5" thickBot="1" x14ac:dyDescent="0.25">
      <c r="A65" s="54"/>
      <c r="B65" s="54"/>
      <c r="C65" s="54"/>
      <c r="D65" s="54"/>
      <c r="E65" s="54"/>
    </row>
    <row r="66" spans="1:9" ht="13.5" thickBot="1" x14ac:dyDescent="0.25">
      <c r="A66" s="97" t="s">
        <v>5</v>
      </c>
      <c r="B66" s="99" t="s">
        <v>137</v>
      </c>
      <c r="C66" s="113" t="s">
        <v>141</v>
      </c>
      <c r="D66" s="99" t="s">
        <v>137</v>
      </c>
      <c r="E66" s="113" t="s">
        <v>141</v>
      </c>
      <c r="F66" s="99" t="s">
        <v>137</v>
      </c>
      <c r="G66" s="113" t="s">
        <v>141</v>
      </c>
      <c r="H66" s="99" t="s">
        <v>137</v>
      </c>
      <c r="I66" s="113" t="s">
        <v>141</v>
      </c>
    </row>
    <row r="67" spans="1:9" x14ac:dyDescent="0.2">
      <c r="A67" s="105">
        <f>+A54</f>
        <v>2015</v>
      </c>
      <c r="B67" s="120">
        <f t="shared" ref="B67:I67" si="0">+B54-SUM(B9:B20)</f>
        <v>0</v>
      </c>
      <c r="C67" s="120">
        <f t="shared" si="0"/>
        <v>0</v>
      </c>
      <c r="D67" s="120">
        <f t="shared" si="0"/>
        <v>0</v>
      </c>
      <c r="E67" s="120">
        <f t="shared" si="0"/>
        <v>0</v>
      </c>
      <c r="F67" s="120">
        <f t="shared" si="0"/>
        <v>0</v>
      </c>
      <c r="G67" s="120">
        <f t="shared" si="0"/>
        <v>0</v>
      </c>
      <c r="H67" s="120">
        <f t="shared" si="0"/>
        <v>0</v>
      </c>
      <c r="I67" s="123">
        <f t="shared" si="0"/>
        <v>0</v>
      </c>
    </row>
    <row r="68" spans="1:9" x14ac:dyDescent="0.2">
      <c r="A68" s="107">
        <f>+A55</f>
        <v>2016</v>
      </c>
      <c r="B68" s="124">
        <f t="shared" ref="B68:I68" si="1">+B55-SUM(B21:B32)</f>
        <v>0</v>
      </c>
      <c r="C68" s="124">
        <f t="shared" si="1"/>
        <v>0</v>
      </c>
      <c r="D68" s="124">
        <f t="shared" si="1"/>
        <v>0</v>
      </c>
      <c r="E68" s="124">
        <f t="shared" si="1"/>
        <v>0</v>
      </c>
      <c r="F68" s="124">
        <f t="shared" si="1"/>
        <v>0</v>
      </c>
      <c r="G68" s="124">
        <f t="shared" si="1"/>
        <v>0</v>
      </c>
      <c r="H68" s="124">
        <f t="shared" si="1"/>
        <v>0</v>
      </c>
      <c r="I68" s="127">
        <f t="shared" si="1"/>
        <v>0</v>
      </c>
    </row>
    <row r="69" spans="1:9" ht="13.5" thickBot="1" x14ac:dyDescent="0.25">
      <c r="A69" s="108">
        <f>+A56</f>
        <v>2017</v>
      </c>
      <c r="B69" s="128">
        <f t="shared" ref="B69:I69" si="2">+B56-SUM(B33:B44)</f>
        <v>0</v>
      </c>
      <c r="C69" s="128">
        <f t="shared" si="2"/>
        <v>0</v>
      </c>
      <c r="D69" s="128">
        <f t="shared" si="2"/>
        <v>0</v>
      </c>
      <c r="E69" s="128">
        <f t="shared" si="2"/>
        <v>0</v>
      </c>
      <c r="F69" s="128">
        <f t="shared" si="2"/>
        <v>0</v>
      </c>
      <c r="G69" s="128">
        <f t="shared" si="2"/>
        <v>0</v>
      </c>
      <c r="H69" s="128">
        <f t="shared" si="2"/>
        <v>0</v>
      </c>
      <c r="I69" s="131">
        <f t="shared" si="2"/>
        <v>0</v>
      </c>
    </row>
    <row r="70" spans="1:9" x14ac:dyDescent="0.2">
      <c r="A70" s="105" t="str">
        <f>+A58</f>
        <v>ene-abr 2017</v>
      </c>
      <c r="B70" s="137">
        <f>+B58-(SUM(B33:INDEX(B33:B44,'parámetros e instrucciones'!$E$3)))</f>
        <v>0</v>
      </c>
      <c r="C70" s="137">
        <f>+C58-(SUM(C33:INDEX(C33:C44,'parámetros e instrucciones'!$E$3)))</f>
        <v>0</v>
      </c>
      <c r="D70" s="137">
        <f>+D58-(SUM(D33:INDEX(D33:D44,'parámetros e instrucciones'!$E$3)))</f>
        <v>0</v>
      </c>
      <c r="E70" s="137">
        <f>+E58-(SUM(E33:INDEX(E33:E44,'parámetros e instrucciones'!$E$3)))</f>
        <v>0</v>
      </c>
      <c r="F70" s="137">
        <f>+F58-(SUM(F33:INDEX(F33:F44,'parámetros e instrucciones'!$E$3)))</f>
        <v>0</v>
      </c>
      <c r="G70" s="137">
        <f>+G58-(SUM(G33:INDEX(G33:G44,'parámetros e instrucciones'!$E$3)))</f>
        <v>0</v>
      </c>
      <c r="H70" s="137">
        <f>+H58-(SUM(H33:INDEX(H33:H44,'parámetros e instrucciones'!$E$3)))</f>
        <v>0</v>
      </c>
      <c r="I70" s="137">
        <f>+I58-(SUM(I33:INDEX(I33:I44,'parámetros e instrucciones'!$E$3)))</f>
        <v>0</v>
      </c>
    </row>
    <row r="71" spans="1:9" ht="13.5" thickBot="1" x14ac:dyDescent="0.25">
      <c r="A71" s="108" t="str">
        <f>+A59</f>
        <v>ene-abr 2018</v>
      </c>
      <c r="B71" s="141" t="e">
        <f>+B59-(SUM(B45:INDEX(B45:B48,'parámetros e instrucciones'!$E$3)))</f>
        <v>#REF!</v>
      </c>
      <c r="C71" s="141" t="e">
        <f>+C59-(SUM(C45:INDEX(C45:C48,'parámetros e instrucciones'!$E$3)))</f>
        <v>#REF!</v>
      </c>
      <c r="D71" s="141" t="e">
        <f>+D59-(SUM(D45:INDEX(D45:D48,'parámetros e instrucciones'!$E$3)))</f>
        <v>#REF!</v>
      </c>
      <c r="E71" s="141" t="e">
        <f>+E59-(SUM(E45:INDEX(E45:E48,'parámetros e instrucciones'!$E$3)))</f>
        <v>#REF!</v>
      </c>
      <c r="F71" s="141" t="e">
        <f>+F59-(SUM(F45:INDEX(F45:F48,'parámetros e instrucciones'!$E$3)))</f>
        <v>#REF!</v>
      </c>
      <c r="G71" s="141" t="e">
        <f>+G59-(SUM(G45:INDEX(G45:G48,'parámetros e instrucciones'!$E$3)))</f>
        <v>#REF!</v>
      </c>
      <c r="H71" s="141" t="e">
        <f>+H59-(SUM(H45:INDEX(H45:H48,'parámetros e instrucciones'!$E$3)))</f>
        <v>#REF!</v>
      </c>
      <c r="I71" s="141" t="e">
        <f>+I59-(SUM(I45:INDEX(I45:I48,'parámetros e instrucciones'!$E$3)))</f>
        <v>#REF!</v>
      </c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60" orientation="landscape" horizontalDpi="1200" verticalDpi="1200" r:id="rId1"/>
  <headerFooter alignWithMargins="0">
    <oddHeader>&amp;R2018 - Año del Centenario de la Reforma Universitaria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J70"/>
  <sheetViews>
    <sheetView showGridLines="0" zoomScale="75" workbookViewId="0">
      <selection activeCell="E44" sqref="E44"/>
    </sheetView>
  </sheetViews>
  <sheetFormatPr baseColWidth="10" defaultRowHeight="12.75" x14ac:dyDescent="0.2"/>
  <cols>
    <col min="1" max="1" width="16.28515625" style="49" customWidth="1"/>
    <col min="2" max="3" width="14.5703125" style="49" customWidth="1"/>
    <col min="4" max="5" width="13.85546875" style="49" customWidth="1"/>
    <col min="6" max="6" width="14.85546875" style="49" customWidth="1"/>
    <col min="7" max="7" width="13.85546875" style="49" customWidth="1"/>
    <col min="8" max="8" width="16.28515625" style="49" customWidth="1"/>
    <col min="9" max="9" width="20.28515625" style="49" customWidth="1"/>
    <col min="10" max="16384" width="11.42578125" style="49"/>
  </cols>
  <sheetData>
    <row r="1" spans="1:10" x14ac:dyDescent="0.2">
      <c r="A1" s="356" t="s">
        <v>265</v>
      </c>
      <c r="B1" s="353"/>
      <c r="C1" s="353"/>
      <c r="D1" s="390"/>
      <c r="E1" s="390"/>
      <c r="F1" s="391"/>
      <c r="G1" s="391"/>
      <c r="H1" s="391"/>
      <c r="I1" s="391"/>
      <c r="J1" s="52"/>
    </row>
    <row r="2" spans="1:10" x14ac:dyDescent="0.2">
      <c r="A2" s="353" t="s">
        <v>9</v>
      </c>
      <c r="B2" s="353"/>
      <c r="C2" s="353"/>
      <c r="D2" s="391"/>
      <c r="E2" s="391"/>
      <c r="F2" s="391"/>
      <c r="G2" s="391"/>
      <c r="H2" s="391"/>
      <c r="I2" s="391"/>
      <c r="J2" s="52"/>
    </row>
    <row r="3" spans="1:10" x14ac:dyDescent="0.2">
      <c r="A3" s="356" t="str">
        <f>'1.2 modelos TAV '!A3</f>
        <v>Termos ampolla de vidrio</v>
      </c>
      <c r="B3" s="392"/>
      <c r="C3" s="392"/>
      <c r="D3" s="391"/>
      <c r="E3" s="391"/>
      <c r="F3" s="391"/>
      <c r="G3" s="391"/>
      <c r="H3" s="391"/>
      <c r="I3" s="391"/>
      <c r="J3" s="52"/>
    </row>
    <row r="4" spans="1:10" x14ac:dyDescent="0.2">
      <c r="A4" s="356" t="s">
        <v>264</v>
      </c>
      <c r="B4" s="353"/>
      <c r="C4" s="353"/>
      <c r="D4" s="391"/>
      <c r="E4" s="391"/>
      <c r="F4" s="391"/>
      <c r="G4" s="391"/>
      <c r="H4" s="391"/>
      <c r="I4" s="391"/>
      <c r="J4" s="52"/>
    </row>
    <row r="5" spans="1:10" x14ac:dyDescent="0.2">
      <c r="A5" s="356" t="s">
        <v>226</v>
      </c>
      <c r="B5" s="356"/>
      <c r="C5" s="356"/>
      <c r="D5" s="391"/>
      <c r="E5" s="391"/>
      <c r="F5" s="391"/>
      <c r="G5" s="391"/>
      <c r="H5" s="391"/>
      <c r="I5" s="391"/>
      <c r="J5" s="52"/>
    </row>
    <row r="6" spans="1:10" ht="13.5" thickBot="1" x14ac:dyDescent="0.25">
      <c r="A6" s="52"/>
      <c r="B6" s="52"/>
      <c r="C6" s="52"/>
      <c r="D6" s="393"/>
      <c r="E6" s="391"/>
      <c r="F6" s="391"/>
      <c r="G6" s="391"/>
      <c r="H6" s="391"/>
      <c r="I6" s="391"/>
      <c r="J6" s="52"/>
    </row>
    <row r="7" spans="1:10" s="422" customFormat="1" x14ac:dyDescent="0.2">
      <c r="A7" s="413" t="s">
        <v>4</v>
      </c>
      <c r="B7" s="573" t="s">
        <v>225</v>
      </c>
      <c r="C7" s="574"/>
      <c r="D7" s="434" t="s">
        <v>10</v>
      </c>
      <c r="E7" s="435"/>
      <c r="F7" s="434" t="s">
        <v>10</v>
      </c>
      <c r="G7" s="435"/>
      <c r="H7" s="434" t="s">
        <v>10</v>
      </c>
      <c r="I7" s="435"/>
      <c r="J7" s="421"/>
    </row>
    <row r="8" spans="1:10" s="422" customFormat="1" ht="13.5" thickBot="1" x14ac:dyDescent="0.25">
      <c r="A8" s="436" t="s">
        <v>5</v>
      </c>
      <c r="B8" s="437" t="s">
        <v>82</v>
      </c>
      <c r="C8" s="438" t="s">
        <v>11</v>
      </c>
      <c r="D8" s="437" t="s">
        <v>82</v>
      </c>
      <c r="E8" s="439" t="s">
        <v>11</v>
      </c>
      <c r="F8" s="437" t="s">
        <v>82</v>
      </c>
      <c r="G8" s="439" t="s">
        <v>11</v>
      </c>
      <c r="H8" s="437" t="s">
        <v>82</v>
      </c>
      <c r="I8" s="439" t="s">
        <v>11</v>
      </c>
      <c r="J8" s="421"/>
    </row>
    <row r="9" spans="1:10" x14ac:dyDescent="0.2">
      <c r="A9" s="183">
        <f>+'11.1- impo TAI'!A8</f>
        <v>42005</v>
      </c>
      <c r="B9" s="183"/>
      <c r="C9" s="183"/>
      <c r="D9" s="184"/>
      <c r="E9" s="185"/>
      <c r="F9" s="184"/>
      <c r="G9" s="185"/>
      <c r="H9" s="184"/>
      <c r="I9" s="185"/>
    </row>
    <row r="10" spans="1:10" x14ac:dyDescent="0.2">
      <c r="A10" s="187">
        <f>+'11.1- impo TAI'!A9</f>
        <v>42036</v>
      </c>
      <c r="B10" s="187"/>
      <c r="C10" s="187"/>
      <c r="D10" s="188"/>
      <c r="E10" s="173"/>
      <c r="F10" s="188"/>
      <c r="G10" s="173"/>
      <c r="H10" s="188"/>
      <c r="I10" s="173"/>
    </row>
    <row r="11" spans="1:10" x14ac:dyDescent="0.2">
      <c r="A11" s="187">
        <f>+'11.1- impo TAI'!A10</f>
        <v>42064</v>
      </c>
      <c r="B11" s="187"/>
      <c r="C11" s="187"/>
      <c r="D11" s="188"/>
      <c r="E11" s="173"/>
      <c r="F11" s="188"/>
      <c r="G11" s="173"/>
      <c r="H11" s="188"/>
      <c r="I11" s="173"/>
    </row>
    <row r="12" spans="1:10" x14ac:dyDescent="0.2">
      <c r="A12" s="187">
        <f>+'11.1- impo TAI'!A11</f>
        <v>42095</v>
      </c>
      <c r="B12" s="187"/>
      <c r="C12" s="187"/>
      <c r="D12" s="188"/>
      <c r="E12" s="173"/>
      <c r="F12" s="188"/>
      <c r="G12" s="173"/>
      <c r="H12" s="188"/>
      <c r="I12" s="173"/>
    </row>
    <row r="13" spans="1:10" x14ac:dyDescent="0.2">
      <c r="A13" s="187">
        <f>+'11.1- impo TAI'!A12</f>
        <v>42125</v>
      </c>
      <c r="B13" s="187"/>
      <c r="C13" s="187"/>
      <c r="D13" s="173"/>
      <c r="E13" s="173"/>
      <c r="F13" s="173"/>
      <c r="G13" s="173"/>
      <c r="H13" s="173"/>
      <c r="I13" s="173"/>
    </row>
    <row r="14" spans="1:10" x14ac:dyDescent="0.2">
      <c r="A14" s="187">
        <f>+'11.1- impo TAI'!A13</f>
        <v>42156</v>
      </c>
      <c r="B14" s="187"/>
      <c r="C14" s="187"/>
      <c r="D14" s="188"/>
      <c r="E14" s="173"/>
      <c r="F14" s="188"/>
      <c r="G14" s="173"/>
      <c r="H14" s="188"/>
      <c r="I14" s="173"/>
    </row>
    <row r="15" spans="1:10" x14ac:dyDescent="0.2">
      <c r="A15" s="187">
        <f>+'11.1- impo TAI'!A14</f>
        <v>42186</v>
      </c>
      <c r="B15" s="187"/>
      <c r="C15" s="187"/>
      <c r="D15" s="173"/>
      <c r="E15" s="173"/>
      <c r="F15" s="173"/>
      <c r="G15" s="173"/>
      <c r="H15" s="173"/>
      <c r="I15" s="173"/>
    </row>
    <row r="16" spans="1:10" x14ac:dyDescent="0.2">
      <c r="A16" s="187">
        <f>+'11.1- impo TAI'!A15</f>
        <v>42217</v>
      </c>
      <c r="B16" s="187"/>
      <c r="C16" s="187"/>
      <c r="D16" s="173"/>
      <c r="E16" s="173"/>
      <c r="F16" s="173"/>
      <c r="G16" s="173"/>
      <c r="H16" s="173"/>
      <c r="I16" s="173"/>
    </row>
    <row r="17" spans="1:9" x14ac:dyDescent="0.2">
      <c r="A17" s="187">
        <f>+'11.1- impo TAI'!A16</f>
        <v>42248</v>
      </c>
      <c r="B17" s="187"/>
      <c r="C17" s="187"/>
      <c r="D17" s="173"/>
      <c r="E17" s="173"/>
      <c r="F17" s="173"/>
      <c r="G17" s="173"/>
      <c r="H17" s="173"/>
      <c r="I17" s="173"/>
    </row>
    <row r="18" spans="1:9" x14ac:dyDescent="0.2">
      <c r="A18" s="187">
        <f>+'11.1- impo TAI'!A17</f>
        <v>42278</v>
      </c>
      <c r="B18" s="187"/>
      <c r="C18" s="187"/>
      <c r="D18" s="173"/>
      <c r="E18" s="173"/>
      <c r="F18" s="173"/>
      <c r="G18" s="173"/>
      <c r="H18" s="173"/>
      <c r="I18" s="173"/>
    </row>
    <row r="19" spans="1:9" x14ac:dyDescent="0.2">
      <c r="A19" s="187">
        <f>+'11.1- impo TAI'!A18</f>
        <v>42309</v>
      </c>
      <c r="B19" s="187"/>
      <c r="C19" s="187"/>
      <c r="D19" s="173"/>
      <c r="E19" s="173"/>
      <c r="F19" s="173"/>
      <c r="G19" s="173"/>
      <c r="H19" s="173"/>
      <c r="I19" s="173"/>
    </row>
    <row r="20" spans="1:9" ht="13.5" thickBot="1" x14ac:dyDescent="0.25">
      <c r="A20" s="189">
        <f>+'11.1- impo TAI'!A19</f>
        <v>42339</v>
      </c>
      <c r="B20" s="189"/>
      <c r="C20" s="189"/>
      <c r="D20" s="190"/>
      <c r="E20" s="190"/>
      <c r="F20" s="190"/>
      <c r="G20" s="190"/>
      <c r="H20" s="190"/>
      <c r="I20" s="190"/>
    </row>
    <row r="21" spans="1:9" x14ac:dyDescent="0.2">
      <c r="A21" s="183">
        <f>+'11.1- impo TAI'!A20</f>
        <v>42370</v>
      </c>
      <c r="B21" s="183"/>
      <c r="C21" s="183"/>
      <c r="D21" s="185"/>
      <c r="E21" s="185"/>
      <c r="F21" s="185"/>
      <c r="G21" s="185"/>
      <c r="H21" s="185"/>
      <c r="I21" s="185"/>
    </row>
    <row r="22" spans="1:9" x14ac:dyDescent="0.2">
      <c r="A22" s="187">
        <f>+'11.1- impo TAI'!A21</f>
        <v>42401</v>
      </c>
      <c r="B22" s="187"/>
      <c r="C22" s="187"/>
      <c r="D22" s="173"/>
      <c r="E22" s="173"/>
      <c r="F22" s="173"/>
      <c r="G22" s="173"/>
      <c r="H22" s="173"/>
      <c r="I22" s="173"/>
    </row>
    <row r="23" spans="1:9" x14ac:dyDescent="0.2">
      <c r="A23" s="187">
        <f>+'11.1- impo TAI'!A22</f>
        <v>42430</v>
      </c>
      <c r="B23" s="187"/>
      <c r="C23" s="187"/>
      <c r="D23" s="173"/>
      <c r="E23" s="173"/>
      <c r="F23" s="173"/>
      <c r="G23" s="173"/>
      <c r="H23" s="173"/>
      <c r="I23" s="173"/>
    </row>
    <row r="24" spans="1:9" x14ac:dyDescent="0.2">
      <c r="A24" s="187">
        <f>+'11.1- impo TAI'!A23</f>
        <v>42461</v>
      </c>
      <c r="B24" s="187"/>
      <c r="C24" s="187"/>
      <c r="D24" s="173"/>
      <c r="E24" s="173"/>
      <c r="F24" s="173"/>
      <c r="G24" s="173"/>
      <c r="H24" s="173"/>
      <c r="I24" s="173"/>
    </row>
    <row r="25" spans="1:9" x14ac:dyDescent="0.2">
      <c r="A25" s="187">
        <f>+'11.1- impo TAI'!A24</f>
        <v>42491</v>
      </c>
      <c r="B25" s="187"/>
      <c r="C25" s="187"/>
      <c r="D25" s="173"/>
      <c r="E25" s="173"/>
      <c r="F25" s="173"/>
      <c r="G25" s="173"/>
      <c r="H25" s="173"/>
      <c r="I25" s="173"/>
    </row>
    <row r="26" spans="1:9" x14ac:dyDescent="0.2">
      <c r="A26" s="187">
        <f>+'11.1- impo TAI'!A25</f>
        <v>42522</v>
      </c>
      <c r="B26" s="187"/>
      <c r="C26" s="187"/>
      <c r="D26" s="173"/>
      <c r="E26" s="173"/>
      <c r="F26" s="173"/>
      <c r="G26" s="173"/>
      <c r="H26" s="173"/>
      <c r="I26" s="173"/>
    </row>
    <row r="27" spans="1:9" x14ac:dyDescent="0.2">
      <c r="A27" s="187">
        <f>+'11.1- impo TAI'!A26</f>
        <v>42552</v>
      </c>
      <c r="B27" s="187"/>
      <c r="C27" s="187"/>
      <c r="D27" s="173"/>
      <c r="E27" s="173"/>
      <c r="F27" s="173"/>
      <c r="G27" s="173"/>
      <c r="H27" s="173"/>
      <c r="I27" s="173"/>
    </row>
    <row r="28" spans="1:9" x14ac:dyDescent="0.2">
      <c r="A28" s="187">
        <f>+'11.1- impo TAI'!A27</f>
        <v>42583</v>
      </c>
      <c r="B28" s="187"/>
      <c r="C28" s="187"/>
      <c r="D28" s="173"/>
      <c r="E28" s="173"/>
      <c r="F28" s="173"/>
      <c r="G28" s="173"/>
      <c r="H28" s="173"/>
      <c r="I28" s="173"/>
    </row>
    <row r="29" spans="1:9" x14ac:dyDescent="0.2">
      <c r="A29" s="187">
        <f>+'11.1- impo TAI'!A28</f>
        <v>42614</v>
      </c>
      <c r="B29" s="187"/>
      <c r="C29" s="187"/>
      <c r="D29" s="173"/>
      <c r="E29" s="173"/>
      <c r="F29" s="173"/>
      <c r="G29" s="173"/>
      <c r="H29" s="173"/>
      <c r="I29" s="173"/>
    </row>
    <row r="30" spans="1:9" x14ac:dyDescent="0.2">
      <c r="A30" s="187">
        <f>+'11.1- impo TAI'!A29</f>
        <v>42644</v>
      </c>
      <c r="B30" s="187"/>
      <c r="C30" s="187"/>
      <c r="D30" s="173"/>
      <c r="E30" s="173"/>
      <c r="F30" s="173"/>
      <c r="G30" s="173"/>
      <c r="H30" s="173"/>
      <c r="I30" s="173"/>
    </row>
    <row r="31" spans="1:9" x14ac:dyDescent="0.2">
      <c r="A31" s="187">
        <f>+'11.1- impo TAI'!A30</f>
        <v>42675</v>
      </c>
      <c r="B31" s="187"/>
      <c r="C31" s="187"/>
      <c r="D31" s="173"/>
      <c r="E31" s="173"/>
      <c r="F31" s="173"/>
      <c r="G31" s="173"/>
      <c r="H31" s="173"/>
      <c r="I31" s="173"/>
    </row>
    <row r="32" spans="1:9" ht="13.5" thickBot="1" x14ac:dyDescent="0.25">
      <c r="A32" s="189">
        <f>+'11.1- impo TAI'!A31</f>
        <v>42705</v>
      </c>
      <c r="B32" s="189"/>
      <c r="C32" s="189"/>
      <c r="D32" s="190"/>
      <c r="E32" s="190"/>
      <c r="F32" s="190"/>
      <c r="G32" s="190"/>
      <c r="H32" s="190"/>
      <c r="I32" s="190"/>
    </row>
    <row r="33" spans="1:9" x14ac:dyDescent="0.2">
      <c r="A33" s="183">
        <f>+'11.1- impo TAI'!A32</f>
        <v>42736</v>
      </c>
      <c r="B33" s="183"/>
      <c r="C33" s="183"/>
      <c r="D33" s="185"/>
      <c r="E33" s="185"/>
      <c r="F33" s="185"/>
      <c r="G33" s="185"/>
      <c r="H33" s="185"/>
      <c r="I33" s="185"/>
    </row>
    <row r="34" spans="1:9" x14ac:dyDescent="0.2">
      <c r="A34" s="187">
        <f>+'11.1- impo TAI'!A33</f>
        <v>42767</v>
      </c>
      <c r="B34" s="187"/>
      <c r="C34" s="187"/>
      <c r="D34" s="173"/>
      <c r="E34" s="173"/>
      <c r="F34" s="173"/>
      <c r="G34" s="173"/>
      <c r="H34" s="173"/>
      <c r="I34" s="173"/>
    </row>
    <row r="35" spans="1:9" x14ac:dyDescent="0.2">
      <c r="A35" s="187">
        <f>+'11.1- impo TAI'!A34</f>
        <v>42795</v>
      </c>
      <c r="B35" s="187"/>
      <c r="C35" s="187"/>
      <c r="D35" s="173"/>
      <c r="E35" s="173"/>
      <c r="F35" s="173"/>
      <c r="G35" s="173"/>
      <c r="H35" s="173"/>
      <c r="I35" s="173"/>
    </row>
    <row r="36" spans="1:9" x14ac:dyDescent="0.2">
      <c r="A36" s="187">
        <f>+'11.1- impo TAI'!A35</f>
        <v>42826</v>
      </c>
      <c r="B36" s="187"/>
      <c r="C36" s="187"/>
      <c r="D36" s="173"/>
      <c r="E36" s="173"/>
      <c r="F36" s="173"/>
      <c r="G36" s="173"/>
      <c r="H36" s="173"/>
      <c r="I36" s="173"/>
    </row>
    <row r="37" spans="1:9" x14ac:dyDescent="0.2">
      <c r="A37" s="187">
        <f>+'11.1- impo TAI'!A36</f>
        <v>42856</v>
      </c>
      <c r="B37" s="187"/>
      <c r="C37" s="187"/>
      <c r="D37" s="173"/>
      <c r="E37" s="173"/>
      <c r="F37" s="173"/>
      <c r="G37" s="173"/>
      <c r="H37" s="173"/>
      <c r="I37" s="173"/>
    </row>
    <row r="38" spans="1:9" x14ac:dyDescent="0.2">
      <c r="A38" s="187">
        <f>+'11.1- impo TAI'!A37</f>
        <v>42887</v>
      </c>
      <c r="B38" s="187"/>
      <c r="C38" s="187"/>
      <c r="D38" s="173"/>
      <c r="E38" s="173"/>
      <c r="F38" s="173"/>
      <c r="G38" s="173"/>
      <c r="H38" s="173"/>
      <c r="I38" s="173"/>
    </row>
    <row r="39" spans="1:9" x14ac:dyDescent="0.2">
      <c r="A39" s="187">
        <f>+'11.1- impo TAI'!A38</f>
        <v>42917</v>
      </c>
      <c r="B39" s="187"/>
      <c r="C39" s="187"/>
      <c r="D39" s="173"/>
      <c r="E39" s="173"/>
      <c r="F39" s="173"/>
      <c r="G39" s="173"/>
      <c r="H39" s="173"/>
      <c r="I39" s="173"/>
    </row>
    <row r="40" spans="1:9" x14ac:dyDescent="0.2">
      <c r="A40" s="187">
        <f>+'11.1- impo TAI'!A39</f>
        <v>42948</v>
      </c>
      <c r="B40" s="187"/>
      <c r="C40" s="187"/>
      <c r="D40" s="173"/>
      <c r="E40" s="173"/>
      <c r="F40" s="173"/>
      <c r="G40" s="173"/>
      <c r="H40" s="173"/>
      <c r="I40" s="173"/>
    </row>
    <row r="41" spans="1:9" x14ac:dyDescent="0.2">
      <c r="A41" s="187">
        <f>+'11.1- impo TAI'!A40</f>
        <v>42979</v>
      </c>
      <c r="B41" s="187"/>
      <c r="C41" s="187"/>
      <c r="D41" s="173"/>
      <c r="E41" s="173"/>
      <c r="F41" s="173"/>
      <c r="G41" s="173"/>
      <c r="H41" s="173"/>
      <c r="I41" s="173"/>
    </row>
    <row r="42" spans="1:9" x14ac:dyDescent="0.2">
      <c r="A42" s="187">
        <f>+'11.1- impo TAI'!A41</f>
        <v>43009</v>
      </c>
      <c r="B42" s="187"/>
      <c r="C42" s="187"/>
      <c r="D42" s="173"/>
      <c r="E42" s="173"/>
      <c r="F42" s="173"/>
      <c r="G42" s="173"/>
      <c r="H42" s="173"/>
      <c r="I42" s="173"/>
    </row>
    <row r="43" spans="1:9" x14ac:dyDescent="0.2">
      <c r="A43" s="187">
        <f>+'11.1- impo TAI'!A42</f>
        <v>43040</v>
      </c>
      <c r="B43" s="187"/>
      <c r="C43" s="187"/>
      <c r="D43" s="173"/>
      <c r="E43" s="173"/>
      <c r="F43" s="173"/>
      <c r="G43" s="173"/>
      <c r="H43" s="173"/>
      <c r="I43" s="173"/>
    </row>
    <row r="44" spans="1:9" ht="13.5" thickBot="1" x14ac:dyDescent="0.25">
      <c r="A44" s="189">
        <f>+'11.1- impo TAI'!A43</f>
        <v>43070</v>
      </c>
      <c r="B44" s="189"/>
      <c r="C44" s="189"/>
      <c r="D44" s="190"/>
      <c r="E44" s="190" t="s">
        <v>238</v>
      </c>
      <c r="F44" s="190"/>
      <c r="G44" s="190"/>
      <c r="H44" s="190"/>
      <c r="I44" s="190"/>
    </row>
    <row r="45" spans="1:9" x14ac:dyDescent="0.2">
      <c r="A45" s="183">
        <f>+'11.1- impo TAI'!A44</f>
        <v>43101</v>
      </c>
      <c r="B45" s="183"/>
      <c r="C45" s="183"/>
      <c r="D45" s="185"/>
      <c r="E45" s="185"/>
      <c r="F45" s="185"/>
      <c r="G45" s="185"/>
      <c r="H45" s="185"/>
      <c r="I45" s="185"/>
    </row>
    <row r="46" spans="1:9" x14ac:dyDescent="0.2">
      <c r="A46" s="187">
        <f>+'11.1- impo TAI'!A45</f>
        <v>43132</v>
      </c>
      <c r="B46" s="187"/>
      <c r="C46" s="187"/>
      <c r="D46" s="173"/>
      <c r="E46" s="173"/>
      <c r="F46" s="173"/>
      <c r="G46" s="173"/>
      <c r="H46" s="173"/>
      <c r="I46" s="173"/>
    </row>
    <row r="47" spans="1:9" x14ac:dyDescent="0.2">
      <c r="A47" s="187">
        <f>+'11.1- impo TAI'!A46</f>
        <v>43160</v>
      </c>
      <c r="B47" s="187"/>
      <c r="C47" s="187"/>
      <c r="D47" s="173"/>
      <c r="E47" s="173"/>
      <c r="F47" s="173"/>
      <c r="G47" s="173"/>
      <c r="H47" s="173"/>
      <c r="I47" s="173"/>
    </row>
    <row r="48" spans="1:9" ht="13.5" thickBot="1" x14ac:dyDescent="0.25">
      <c r="A48" s="189">
        <f>+'11.1- impo TAI'!A47</f>
        <v>43191</v>
      </c>
      <c r="B48" s="189"/>
      <c r="C48" s="189"/>
      <c r="D48" s="190"/>
      <c r="E48" s="190"/>
      <c r="F48" s="190"/>
      <c r="G48" s="190"/>
      <c r="H48" s="190"/>
      <c r="I48" s="190"/>
    </row>
    <row r="49" spans="1:9" ht="13.5" thickBot="1" x14ac:dyDescent="0.25">
      <c r="A49" s="203"/>
      <c r="B49" s="203"/>
      <c r="C49" s="203"/>
      <c r="D49" s="198"/>
      <c r="E49" s="198"/>
      <c r="F49" s="198"/>
      <c r="G49" s="198"/>
      <c r="H49" s="198"/>
      <c r="I49" s="198"/>
    </row>
    <row r="50" spans="1:9" x14ac:dyDescent="0.2">
      <c r="A50" s="200">
        <v>2012</v>
      </c>
      <c r="B50" s="213"/>
      <c r="C50" s="213"/>
      <c r="D50" s="214"/>
      <c r="E50" s="214"/>
      <c r="F50" s="214"/>
      <c r="G50" s="214"/>
      <c r="H50" s="214"/>
      <c r="I50" s="214"/>
    </row>
    <row r="51" spans="1:9" x14ac:dyDescent="0.2">
      <c r="A51" s="504">
        <v>2013</v>
      </c>
      <c r="B51" s="505"/>
      <c r="C51" s="505"/>
      <c r="D51" s="506"/>
      <c r="E51" s="506"/>
      <c r="F51" s="506"/>
      <c r="G51" s="506"/>
      <c r="H51" s="506"/>
      <c r="I51" s="506"/>
    </row>
    <row r="52" spans="1:9" ht="13.5" thickBot="1" x14ac:dyDescent="0.25">
      <c r="A52" s="202">
        <v>2014</v>
      </c>
      <c r="B52" s="217"/>
      <c r="C52" s="217"/>
      <c r="D52" s="218"/>
      <c r="E52" s="218"/>
      <c r="F52" s="218"/>
      <c r="G52" s="218"/>
      <c r="H52" s="218"/>
      <c r="I52" s="218"/>
    </row>
    <row r="53" spans="1:9" x14ac:dyDescent="0.2">
      <c r="A53" s="200">
        <f>+'11.1- impo TAI'!A57</f>
        <v>2015</v>
      </c>
      <c r="B53" s="213"/>
      <c r="C53" s="213"/>
      <c r="D53" s="214"/>
      <c r="E53" s="214"/>
      <c r="F53" s="214"/>
      <c r="G53" s="214"/>
      <c r="H53" s="214"/>
      <c r="I53" s="214"/>
    </row>
    <row r="54" spans="1:9" x14ac:dyDescent="0.2">
      <c r="A54" s="201">
        <f>+'11.1- impo TAI'!A58</f>
        <v>2016</v>
      </c>
      <c r="B54" s="215"/>
      <c r="C54" s="215"/>
      <c r="D54" s="216"/>
      <c r="E54" s="216"/>
      <c r="F54" s="216"/>
      <c r="G54" s="216"/>
      <c r="H54" s="216"/>
      <c r="I54" s="216"/>
    </row>
    <row r="55" spans="1:9" ht="13.5" thickBot="1" x14ac:dyDescent="0.25">
      <c r="A55" s="202">
        <f>+'11.1- impo TAI'!A59</f>
        <v>2017</v>
      </c>
      <c r="B55" s="217"/>
      <c r="C55" s="217"/>
      <c r="D55" s="218"/>
      <c r="E55" s="218"/>
      <c r="F55" s="218"/>
      <c r="G55" s="218"/>
      <c r="H55" s="218"/>
      <c r="I55" s="218"/>
    </row>
    <row r="56" spans="1:9" ht="13.5" thickBot="1" x14ac:dyDescent="0.25">
      <c r="A56" s="203"/>
      <c r="B56" s="219"/>
      <c r="C56" s="219"/>
      <c r="D56" s="66"/>
      <c r="E56" s="66"/>
      <c r="F56" s="66"/>
      <c r="G56" s="66"/>
      <c r="H56" s="66"/>
      <c r="I56" s="66"/>
    </row>
    <row r="57" spans="1:9" x14ac:dyDescent="0.2">
      <c r="A57" s="183" t="str">
        <f>+'11.1- impo TAI'!A61</f>
        <v>ene-abr 2017</v>
      </c>
      <c r="B57" s="220"/>
      <c r="C57" s="220"/>
      <c r="D57" s="214"/>
      <c r="E57" s="214"/>
      <c r="F57" s="214"/>
      <c r="G57" s="214"/>
      <c r="H57" s="214"/>
      <c r="I57" s="214"/>
    </row>
    <row r="58" spans="1:9" ht="13.5" thickBot="1" x14ac:dyDescent="0.25">
      <c r="A58" s="189" t="str">
        <f>+'11.1- impo TAI'!A62</f>
        <v>ene-abr 2018</v>
      </c>
      <c r="B58" s="221"/>
      <c r="C58" s="221"/>
      <c r="D58" s="218"/>
      <c r="E58" s="218"/>
      <c r="F58" s="218"/>
      <c r="G58" s="218"/>
      <c r="H58" s="218"/>
      <c r="I58" s="218"/>
    </row>
    <row r="59" spans="1:9" x14ac:dyDescent="0.2">
      <c r="A59" s="197"/>
      <c r="B59" s="197"/>
      <c r="C59" s="197"/>
    </row>
    <row r="60" spans="1:9" x14ac:dyDescent="0.2">
      <c r="A60" s="197"/>
      <c r="B60" s="197"/>
      <c r="C60" s="197"/>
    </row>
    <row r="63" spans="1:9" x14ac:dyDescent="0.2">
      <c r="A63" s="92" t="s">
        <v>146</v>
      </c>
      <c r="B63" s="92"/>
      <c r="C63" s="92"/>
      <c r="D63" s="93"/>
      <c r="E63" s="54"/>
    </row>
    <row r="64" spans="1:9" ht="13.5" thickBot="1" x14ac:dyDescent="0.25">
      <c r="A64" s="54"/>
      <c r="B64" s="54"/>
      <c r="C64" s="54"/>
      <c r="D64" s="54"/>
      <c r="E64" s="54"/>
    </row>
    <row r="65" spans="1:9" ht="13.5" thickBot="1" x14ac:dyDescent="0.25">
      <c r="A65" s="97" t="s">
        <v>5</v>
      </c>
      <c r="B65" s="99" t="s">
        <v>137</v>
      </c>
      <c r="C65" s="113" t="s">
        <v>141</v>
      </c>
      <c r="D65" s="99" t="s">
        <v>137</v>
      </c>
      <c r="E65" s="113" t="s">
        <v>141</v>
      </c>
      <c r="F65" s="99" t="s">
        <v>137</v>
      </c>
      <c r="G65" s="113" t="s">
        <v>141</v>
      </c>
      <c r="H65" s="99" t="s">
        <v>137</v>
      </c>
      <c r="I65" s="113" t="s">
        <v>141</v>
      </c>
    </row>
    <row r="66" spans="1:9" x14ac:dyDescent="0.2">
      <c r="A66" s="105">
        <f>+A53</f>
        <v>2015</v>
      </c>
      <c r="B66" s="120">
        <f t="shared" ref="B66:I66" si="0">+B53-SUM(B9:B20)</f>
        <v>0</v>
      </c>
      <c r="C66" s="120">
        <f t="shared" si="0"/>
        <v>0</v>
      </c>
      <c r="D66" s="120">
        <f t="shared" si="0"/>
        <v>0</v>
      </c>
      <c r="E66" s="120">
        <f t="shared" si="0"/>
        <v>0</v>
      </c>
      <c r="F66" s="120">
        <f t="shared" si="0"/>
        <v>0</v>
      </c>
      <c r="G66" s="120">
        <f t="shared" si="0"/>
        <v>0</v>
      </c>
      <c r="H66" s="120">
        <f t="shared" si="0"/>
        <v>0</v>
      </c>
      <c r="I66" s="123">
        <f t="shared" si="0"/>
        <v>0</v>
      </c>
    </row>
    <row r="67" spans="1:9" x14ac:dyDescent="0.2">
      <c r="A67" s="107">
        <f>+A54</f>
        <v>2016</v>
      </c>
      <c r="B67" s="124">
        <f t="shared" ref="B67:I67" si="1">+B54-SUM(B21:B32)</f>
        <v>0</v>
      </c>
      <c r="C67" s="124">
        <f t="shared" si="1"/>
        <v>0</v>
      </c>
      <c r="D67" s="124">
        <f t="shared" si="1"/>
        <v>0</v>
      </c>
      <c r="E67" s="124">
        <f t="shared" si="1"/>
        <v>0</v>
      </c>
      <c r="F67" s="124">
        <f t="shared" si="1"/>
        <v>0</v>
      </c>
      <c r="G67" s="124">
        <f t="shared" si="1"/>
        <v>0</v>
      </c>
      <c r="H67" s="124">
        <f t="shared" si="1"/>
        <v>0</v>
      </c>
      <c r="I67" s="127">
        <f t="shared" si="1"/>
        <v>0</v>
      </c>
    </row>
    <row r="68" spans="1:9" ht="13.5" thickBot="1" x14ac:dyDescent="0.25">
      <c r="A68" s="108">
        <f>+A55</f>
        <v>2017</v>
      </c>
      <c r="B68" s="128">
        <f t="shared" ref="B68:I68" si="2">+B55-SUM(B33:B44)</f>
        <v>0</v>
      </c>
      <c r="C68" s="128">
        <f t="shared" si="2"/>
        <v>0</v>
      </c>
      <c r="D68" s="128">
        <f t="shared" si="2"/>
        <v>0</v>
      </c>
      <c r="E68" s="128">
        <f t="shared" si="2"/>
        <v>0</v>
      </c>
      <c r="F68" s="128">
        <f t="shared" si="2"/>
        <v>0</v>
      </c>
      <c r="G68" s="128">
        <f t="shared" si="2"/>
        <v>0</v>
      </c>
      <c r="H68" s="128">
        <f t="shared" si="2"/>
        <v>0</v>
      </c>
      <c r="I68" s="131">
        <f t="shared" si="2"/>
        <v>0</v>
      </c>
    </row>
    <row r="69" spans="1:9" x14ac:dyDescent="0.2">
      <c r="A69" s="105" t="str">
        <f>+A57</f>
        <v>ene-abr 2017</v>
      </c>
      <c r="B69" s="137">
        <f>+B57-(SUM(B33:INDEX(B33:B44,'parámetros e instrucciones'!$E$3)))</f>
        <v>0</v>
      </c>
      <c r="C69" s="137">
        <f>+C57-(SUM(C33:INDEX(C33:C44,'parámetros e instrucciones'!$E$3)))</f>
        <v>0</v>
      </c>
      <c r="D69" s="137">
        <f>+D57-(SUM(D33:INDEX(D33:D44,'parámetros e instrucciones'!$E$3)))</f>
        <v>0</v>
      </c>
      <c r="E69" s="137">
        <f>+E57-(SUM(E33:INDEX(E33:E44,'parámetros e instrucciones'!$E$3)))</f>
        <v>0</v>
      </c>
      <c r="F69" s="137">
        <f>+F57-(SUM(F33:INDEX(F33:F44,'parámetros e instrucciones'!$E$3)))</f>
        <v>0</v>
      </c>
      <c r="G69" s="137">
        <f>+G57-(SUM(G33:INDEX(G33:G44,'parámetros e instrucciones'!$E$3)))</f>
        <v>0</v>
      </c>
      <c r="H69" s="137">
        <f>+H57-(SUM(H33:INDEX(H33:H44,'parámetros e instrucciones'!$E$3)))</f>
        <v>0</v>
      </c>
      <c r="I69" s="137">
        <f>+I57-(SUM(I33:INDEX(I33:I44,'parámetros e instrucciones'!$E$3)))</f>
        <v>0</v>
      </c>
    </row>
    <row r="70" spans="1:9" ht="13.5" thickBot="1" x14ac:dyDescent="0.25">
      <c r="A70" s="108" t="str">
        <f>+A58</f>
        <v>ene-abr 2018</v>
      </c>
      <c r="B70" s="141" t="e">
        <f>+B58-(SUM(B45:INDEX(B45:B48,'parámetros e instrucciones'!$E$3)))</f>
        <v>#REF!</v>
      </c>
      <c r="C70" s="141" t="e">
        <f>+C58-(SUM(C45:INDEX(C45:C48,'parámetros e instrucciones'!$E$3)))</f>
        <v>#REF!</v>
      </c>
      <c r="D70" s="141" t="e">
        <f>+D58-(SUM(D45:INDEX(D45:D48,'parámetros e instrucciones'!$E$3)))</f>
        <v>#REF!</v>
      </c>
      <c r="E70" s="141" t="e">
        <f>+E58-(SUM(E45:INDEX(E45:E48,'parámetros e instrucciones'!$E$3)))</f>
        <v>#REF!</v>
      </c>
      <c r="F70" s="141" t="e">
        <f>+F58-(SUM(F45:INDEX(F45:F48,'parámetros e instrucciones'!$E$3)))</f>
        <v>#REF!</v>
      </c>
      <c r="G70" s="141" t="e">
        <f>+G58-(SUM(G45:INDEX(G45:G48,'parámetros e instrucciones'!$E$3)))</f>
        <v>#REF!</v>
      </c>
      <c r="H70" s="141" t="e">
        <f>+H58-(SUM(H45:INDEX(H45:H48,'parámetros e instrucciones'!$E$3)))</f>
        <v>#REF!</v>
      </c>
      <c r="I70" s="141" t="e">
        <f>+I58-(SUM(I45:INDEX(I45:I48,'parámetros e instrucciones'!$E$3)))</f>
        <v>#REF!</v>
      </c>
    </row>
  </sheetData>
  <sheetProtection formatCells="0" formatColumns="0" formatRows="0"/>
  <mergeCells count="1">
    <mergeCell ref="B7:C7"/>
  </mergeCells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61" orientation="landscape" horizontalDpi="1200" verticalDpi="1200" r:id="rId1"/>
  <headerFooter alignWithMargins="0">
    <oddHeader>&amp;R2018 - Año del Centenario de la Reforma Universitaria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45"/>
  <sheetViews>
    <sheetView showGridLines="0" tabSelected="1" zoomScale="75" zoomScaleNormal="75" workbookViewId="0">
      <selection activeCell="E44" sqref="E44"/>
    </sheetView>
  </sheetViews>
  <sheetFormatPr baseColWidth="10" defaultRowHeight="12.75" x14ac:dyDescent="0.2"/>
  <cols>
    <col min="1" max="1" width="15.140625" style="49" customWidth="1"/>
    <col min="2" max="4" width="22.7109375" style="49" customWidth="1"/>
    <col min="5" max="5" width="23.42578125" style="49" customWidth="1"/>
    <col min="6" max="6" width="22.85546875" style="49" customWidth="1"/>
    <col min="7" max="7" width="23" style="49" customWidth="1"/>
    <col min="8" max="16384" width="11.42578125" style="49"/>
  </cols>
  <sheetData>
    <row r="1" spans="1:9" x14ac:dyDescent="0.2">
      <c r="A1" s="176" t="s">
        <v>267</v>
      </c>
      <c r="B1" s="164"/>
      <c r="C1" s="164"/>
      <c r="D1" s="164"/>
      <c r="E1" s="164"/>
    </row>
    <row r="2" spans="1:9" x14ac:dyDescent="0.2">
      <c r="A2" s="353" t="s">
        <v>13</v>
      </c>
      <c r="B2" s="354"/>
      <c r="C2" s="354"/>
      <c r="D2" s="354"/>
      <c r="E2" s="354"/>
      <c r="F2" s="52"/>
      <c r="G2" s="52"/>
    </row>
    <row r="3" spans="1:9" x14ac:dyDescent="0.2">
      <c r="A3" s="356" t="s">
        <v>266</v>
      </c>
      <c r="B3" s="354"/>
      <c r="C3" s="354"/>
      <c r="D3" s="354"/>
      <c r="E3" s="354"/>
      <c r="F3" s="52"/>
      <c r="G3" s="52"/>
    </row>
    <row r="4" spans="1:9" x14ac:dyDescent="0.2">
      <c r="A4" s="356" t="s">
        <v>228</v>
      </c>
      <c r="B4" s="354"/>
      <c r="C4" s="354"/>
      <c r="D4" s="354"/>
      <c r="E4" s="354"/>
      <c r="F4" s="52"/>
      <c r="G4" s="52"/>
    </row>
    <row r="5" spans="1:9" ht="13.5" thickBot="1" x14ac:dyDescent="0.25">
      <c r="A5" s="388"/>
      <c r="B5" s="388"/>
      <c r="C5" s="388"/>
      <c r="D5" s="388"/>
      <c r="E5" s="388"/>
      <c r="F5" s="388"/>
      <c r="G5" s="52"/>
      <c r="H5" s="52"/>
    </row>
    <row r="6" spans="1:9" ht="13.5" thickBot="1" x14ac:dyDescent="0.25">
      <c r="A6" s="426"/>
      <c r="B6" s="426"/>
      <c r="C6" s="426"/>
      <c r="D6" s="426"/>
      <c r="E6" s="427" t="s">
        <v>202</v>
      </c>
      <c r="F6" s="428"/>
      <c r="G6" s="429"/>
      <c r="H6" s="52"/>
      <c r="I6" s="52"/>
    </row>
    <row r="7" spans="1:9" ht="13.5" thickBot="1" x14ac:dyDescent="0.25">
      <c r="A7" s="413" t="s">
        <v>5</v>
      </c>
      <c r="B7" s="489" t="s">
        <v>234</v>
      </c>
      <c r="C7" s="489" t="s">
        <v>235</v>
      </c>
      <c r="D7" s="430" t="s">
        <v>227</v>
      </c>
      <c r="E7" s="431" t="s">
        <v>233</v>
      </c>
      <c r="F7" s="432" t="s">
        <v>233</v>
      </c>
      <c r="G7" s="433" t="s">
        <v>232</v>
      </c>
      <c r="H7" s="52"/>
      <c r="I7" s="52"/>
    </row>
    <row r="8" spans="1:9" x14ac:dyDescent="0.2">
      <c r="A8" s="205">
        <v>40543</v>
      </c>
      <c r="B8" s="490"/>
      <c r="C8" s="490"/>
      <c r="D8" s="394"/>
      <c r="E8" s="395"/>
      <c r="F8" s="396"/>
      <c r="G8" s="397"/>
      <c r="H8" s="52"/>
      <c r="I8" s="52"/>
    </row>
    <row r="9" spans="1:9" x14ac:dyDescent="0.2">
      <c r="A9" s="206">
        <v>40908</v>
      </c>
      <c r="B9" s="491"/>
      <c r="C9" s="491"/>
      <c r="D9" s="398"/>
      <c r="E9" s="399"/>
      <c r="F9" s="400"/>
      <c r="G9" s="401"/>
      <c r="H9" s="52"/>
      <c r="I9" s="52"/>
    </row>
    <row r="10" spans="1:9" x14ac:dyDescent="0.2">
      <c r="A10" s="206">
        <v>41274</v>
      </c>
      <c r="B10" s="492"/>
      <c r="C10" s="492"/>
      <c r="D10" s="399"/>
      <c r="E10" s="399"/>
      <c r="F10" s="400"/>
      <c r="G10" s="401"/>
      <c r="H10" s="52"/>
      <c r="I10" s="52"/>
    </row>
    <row r="11" spans="1:9" x14ac:dyDescent="0.2">
      <c r="A11" s="207">
        <v>41639</v>
      </c>
      <c r="B11" s="492"/>
      <c r="C11" s="492"/>
      <c r="D11" s="495"/>
      <c r="E11" s="402"/>
      <c r="F11" s="403"/>
      <c r="G11" s="404"/>
      <c r="H11" s="52"/>
      <c r="I11" s="52"/>
    </row>
    <row r="12" spans="1:9" x14ac:dyDescent="0.2">
      <c r="A12" s="206">
        <v>42004</v>
      </c>
      <c r="B12" s="492"/>
      <c r="C12" s="492"/>
      <c r="D12" s="495"/>
      <c r="E12" s="399"/>
      <c r="F12" s="400"/>
      <c r="G12" s="401"/>
      <c r="H12" s="52"/>
      <c r="I12" s="52"/>
    </row>
    <row r="13" spans="1:9" x14ac:dyDescent="0.2">
      <c r="A13" s="206">
        <v>42369</v>
      </c>
      <c r="B13" s="492"/>
      <c r="C13" s="492"/>
      <c r="D13" s="399"/>
      <c r="E13" s="399"/>
      <c r="F13" s="400"/>
      <c r="G13" s="401"/>
      <c r="H13" s="52"/>
      <c r="I13" s="52"/>
    </row>
    <row r="14" spans="1:9" x14ac:dyDescent="0.2">
      <c r="A14" s="206">
        <v>42735</v>
      </c>
      <c r="B14" s="492"/>
      <c r="C14" s="492"/>
      <c r="D14" s="399"/>
      <c r="E14" s="399"/>
      <c r="F14" s="400"/>
      <c r="G14" s="401"/>
      <c r="H14" s="52"/>
      <c r="I14" s="52"/>
    </row>
    <row r="15" spans="1:9" ht="13.5" thickBot="1" x14ac:dyDescent="0.25">
      <c r="A15" s="408">
        <v>43100</v>
      </c>
      <c r="B15" s="493"/>
      <c r="C15" s="493"/>
      <c r="D15" s="409"/>
      <c r="E15" s="409"/>
      <c r="F15" s="410"/>
      <c r="G15" s="411"/>
      <c r="H15" s="52"/>
      <c r="I15" s="52"/>
    </row>
    <row r="16" spans="1:9" x14ac:dyDescent="0.2">
      <c r="A16" s="205">
        <v>42855</v>
      </c>
      <c r="B16" s="490"/>
      <c r="C16" s="490"/>
      <c r="D16" s="405"/>
      <c r="E16" s="405"/>
      <c r="F16" s="406"/>
      <c r="G16" s="407"/>
      <c r="H16" s="52"/>
      <c r="I16" s="52"/>
    </row>
    <row r="17" spans="1:9" ht="13.5" thickBot="1" x14ac:dyDescent="0.25">
      <c r="A17" s="408">
        <v>43220</v>
      </c>
      <c r="B17" s="493"/>
      <c r="C17" s="493"/>
      <c r="D17" s="409"/>
      <c r="E17" s="409"/>
      <c r="F17" s="410"/>
      <c r="G17" s="411"/>
      <c r="H17" s="52"/>
      <c r="I17" s="52"/>
    </row>
    <row r="18" spans="1:9" x14ac:dyDescent="0.2">
      <c r="A18" s="52"/>
      <c r="B18" s="52"/>
      <c r="C18" s="52"/>
      <c r="D18" s="52"/>
      <c r="E18" s="52"/>
      <c r="F18" s="52"/>
      <c r="G18" s="52"/>
    </row>
    <row r="20" spans="1:9" x14ac:dyDescent="0.2">
      <c r="A20" s="98" t="s">
        <v>151</v>
      </c>
    </row>
    <row r="21" spans="1:9" ht="13.5" thickBot="1" x14ac:dyDescent="0.25"/>
    <row r="22" spans="1:9" ht="13.5" thickBot="1" x14ac:dyDescent="0.25">
      <c r="A22" s="97" t="s">
        <v>5</v>
      </c>
      <c r="B22" s="210" t="str">
        <f>+D7</f>
        <v>Origen: China</v>
      </c>
      <c r="C22" s="94"/>
      <c r="D22" s="94"/>
      <c r="E22" s="94"/>
      <c r="F22" s="52"/>
    </row>
    <row r="23" spans="1:9" x14ac:dyDescent="0.2">
      <c r="A23" s="105">
        <v>2003</v>
      </c>
      <c r="B23" s="123">
        <f>+D9-(D8+'11.1- impo TAI'!C57-'12.1 Reventa TAI'!B54)</f>
        <v>0</v>
      </c>
      <c r="C23" s="211"/>
      <c r="D23" s="211"/>
      <c r="E23" s="211"/>
      <c r="F23" s="52"/>
    </row>
    <row r="24" spans="1:9" x14ac:dyDescent="0.2">
      <c r="A24" s="107">
        <v>2004</v>
      </c>
      <c r="B24" s="127">
        <f>+D10-(D9+'11.1- impo TAI'!C58-'12.1 Reventa TAI'!B55)</f>
        <v>0</v>
      </c>
    </row>
    <row r="25" spans="1:9" ht="13.5" thickBot="1" x14ac:dyDescent="0.25">
      <c r="A25" s="108">
        <v>2005</v>
      </c>
      <c r="B25" s="131">
        <f>+D11-(D10+'11.1- impo TAI'!C59-'12.1 Reventa TAI'!B56)</f>
        <v>0</v>
      </c>
    </row>
    <row r="26" spans="1:9" x14ac:dyDescent="0.2">
      <c r="A26" s="105">
        <f>+A16</f>
        <v>42855</v>
      </c>
      <c r="B26" s="137">
        <f>+D16-(D11+'11.1- impo TAI'!C61-'12.1 Reventa TAI'!B58)</f>
        <v>0</v>
      </c>
    </row>
    <row r="27" spans="1:9" ht="13.5" thickBot="1" x14ac:dyDescent="0.25">
      <c r="A27" s="108">
        <f>+A17</f>
        <v>43220</v>
      </c>
      <c r="B27" s="141">
        <f>+D17-(D16+'11.1- impo TAI'!C62-'12.1 Reventa TAI'!B59)</f>
        <v>0</v>
      </c>
    </row>
    <row r="28" spans="1:9" x14ac:dyDescent="0.2">
      <c r="A28" s="198"/>
      <c r="B28" s="198"/>
    </row>
    <row r="29" spans="1:9" x14ac:dyDescent="0.2">
      <c r="A29" s="198"/>
      <c r="B29" s="198"/>
    </row>
    <row r="30" spans="1:9" x14ac:dyDescent="0.2">
      <c r="A30" s="198"/>
      <c r="B30" s="198"/>
    </row>
    <row r="45" spans="5:5" x14ac:dyDescent="0.2">
      <c r="E45" s="49" t="s">
        <v>238</v>
      </c>
    </row>
  </sheetData>
  <sheetProtection formatCells="0" formatColumns="0" formatRows="0"/>
  <phoneticPr fontId="0" type="noConversion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95" orientation="landscape" horizontalDpi="1200" verticalDpi="1200" r:id="rId1"/>
  <headerFooter alignWithMargins="0">
    <oddHeader>&amp;R2018 - Año del Centenario de la Reforma Universitaria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I44"/>
  <sheetViews>
    <sheetView showGridLines="0" tabSelected="1" zoomScale="75" zoomScaleNormal="75" workbookViewId="0">
      <selection activeCell="E44" sqref="E44"/>
    </sheetView>
  </sheetViews>
  <sheetFormatPr baseColWidth="10" defaultRowHeight="12.75" x14ac:dyDescent="0.2"/>
  <cols>
    <col min="1" max="1" width="15.140625" style="49" customWidth="1"/>
    <col min="2" max="4" width="22.7109375" style="49" customWidth="1"/>
    <col min="5" max="5" width="23.42578125" style="49" customWidth="1"/>
    <col min="6" max="6" width="22.85546875" style="49" customWidth="1"/>
    <col min="7" max="7" width="23" style="49" customWidth="1"/>
    <col min="8" max="16384" width="11.42578125" style="49"/>
  </cols>
  <sheetData>
    <row r="1" spans="1:9" x14ac:dyDescent="0.2">
      <c r="A1" s="176" t="s">
        <v>269</v>
      </c>
      <c r="B1" s="164"/>
      <c r="C1" s="164"/>
      <c r="D1" s="164"/>
      <c r="E1" s="164"/>
    </row>
    <row r="2" spans="1:9" x14ac:dyDescent="0.2">
      <c r="A2" s="353" t="s">
        <v>13</v>
      </c>
      <c r="B2" s="354"/>
      <c r="C2" s="354"/>
      <c r="D2" s="354"/>
      <c r="E2" s="354"/>
      <c r="F2" s="52"/>
      <c r="G2" s="52"/>
    </row>
    <row r="3" spans="1:9" x14ac:dyDescent="0.2">
      <c r="A3" s="356" t="s">
        <v>268</v>
      </c>
      <c r="B3" s="354"/>
      <c r="C3" s="354"/>
      <c r="D3" s="354"/>
      <c r="E3" s="354"/>
      <c r="F3" s="52"/>
      <c r="G3" s="52"/>
    </row>
    <row r="4" spans="1:9" x14ac:dyDescent="0.2">
      <c r="A4" s="356" t="s">
        <v>228</v>
      </c>
      <c r="B4" s="354"/>
      <c r="C4" s="354"/>
      <c r="D4" s="354"/>
      <c r="E4" s="354"/>
      <c r="F4" s="52"/>
      <c r="G4" s="52"/>
    </row>
    <row r="5" spans="1:9" ht="13.5" thickBot="1" x14ac:dyDescent="0.25">
      <c r="A5" s="388"/>
      <c r="B5" s="388"/>
      <c r="C5" s="388"/>
      <c r="D5" s="388"/>
      <c r="E5" s="388"/>
      <c r="F5" s="388"/>
      <c r="G5" s="52"/>
      <c r="H5" s="52"/>
    </row>
    <row r="6" spans="1:9" ht="13.5" thickBot="1" x14ac:dyDescent="0.25">
      <c r="A6" s="426"/>
      <c r="B6" s="426"/>
      <c r="C6" s="426"/>
      <c r="D6" s="426"/>
      <c r="E6" s="427" t="s">
        <v>202</v>
      </c>
      <c r="F6" s="428"/>
      <c r="G6" s="429"/>
      <c r="H6" s="52"/>
      <c r="I6" s="52"/>
    </row>
    <row r="7" spans="1:9" ht="13.5" thickBot="1" x14ac:dyDescent="0.25">
      <c r="A7" s="467" t="s">
        <v>5</v>
      </c>
      <c r="B7" s="507" t="s">
        <v>234</v>
      </c>
      <c r="C7" s="467" t="s">
        <v>235</v>
      </c>
      <c r="D7" s="430" t="s">
        <v>227</v>
      </c>
      <c r="E7" s="431" t="s">
        <v>233</v>
      </c>
      <c r="F7" s="432" t="s">
        <v>233</v>
      </c>
      <c r="G7" s="433" t="s">
        <v>232</v>
      </c>
      <c r="H7" s="52"/>
      <c r="I7" s="52"/>
    </row>
    <row r="8" spans="1:9" x14ac:dyDescent="0.2">
      <c r="A8" s="508">
        <v>40908</v>
      </c>
      <c r="B8" s="491"/>
      <c r="C8" s="491"/>
      <c r="D8" s="398"/>
      <c r="E8" s="399"/>
      <c r="F8" s="400"/>
      <c r="G8" s="401"/>
      <c r="H8" s="52"/>
      <c r="I8" s="52"/>
    </row>
    <row r="9" spans="1:9" x14ac:dyDescent="0.2">
      <c r="A9" s="206">
        <v>41274</v>
      </c>
      <c r="B9" s="492"/>
      <c r="C9" s="492"/>
      <c r="D9" s="399"/>
      <c r="E9" s="399"/>
      <c r="F9" s="400"/>
      <c r="G9" s="401"/>
      <c r="H9" s="52"/>
      <c r="I9" s="52"/>
    </row>
    <row r="10" spans="1:9" x14ac:dyDescent="0.2">
      <c r="A10" s="207">
        <v>41639</v>
      </c>
      <c r="B10" s="492"/>
      <c r="C10" s="492"/>
      <c r="D10" s="495"/>
      <c r="E10" s="402"/>
      <c r="F10" s="403"/>
      <c r="G10" s="404"/>
      <c r="H10" s="52"/>
      <c r="I10" s="52"/>
    </row>
    <row r="11" spans="1:9" x14ac:dyDescent="0.2">
      <c r="A11" s="206">
        <v>42004</v>
      </c>
      <c r="B11" s="492"/>
      <c r="C11" s="492"/>
      <c r="D11" s="495"/>
      <c r="E11" s="399"/>
      <c r="F11" s="400"/>
      <c r="G11" s="401"/>
      <c r="H11" s="52"/>
      <c r="I11" s="52"/>
    </row>
    <row r="12" spans="1:9" x14ac:dyDescent="0.2">
      <c r="A12" s="206">
        <v>42369</v>
      </c>
      <c r="B12" s="492"/>
      <c r="C12" s="492"/>
      <c r="D12" s="399"/>
      <c r="E12" s="399"/>
      <c r="F12" s="400"/>
      <c r="G12" s="401"/>
      <c r="H12" s="52"/>
      <c r="I12" s="52"/>
    </row>
    <row r="13" spans="1:9" x14ac:dyDescent="0.2">
      <c r="A13" s="206">
        <v>42735</v>
      </c>
      <c r="B13" s="492"/>
      <c r="C13" s="492"/>
      <c r="D13" s="399"/>
      <c r="E13" s="399"/>
      <c r="F13" s="400"/>
      <c r="G13" s="401"/>
      <c r="H13" s="52"/>
      <c r="I13" s="52"/>
    </row>
    <row r="14" spans="1:9" ht="13.5" thickBot="1" x14ac:dyDescent="0.25">
      <c r="A14" s="408">
        <v>43100</v>
      </c>
      <c r="B14" s="493"/>
      <c r="C14" s="493"/>
      <c r="D14" s="409"/>
      <c r="E14" s="409"/>
      <c r="F14" s="410"/>
      <c r="G14" s="411"/>
      <c r="H14" s="52"/>
      <c r="I14" s="52"/>
    </row>
    <row r="15" spans="1:9" x14ac:dyDescent="0.2">
      <c r="A15" s="205">
        <v>42855</v>
      </c>
      <c r="B15" s="490"/>
      <c r="C15" s="490"/>
      <c r="D15" s="405"/>
      <c r="E15" s="405"/>
      <c r="F15" s="406"/>
      <c r="G15" s="407"/>
      <c r="H15" s="52"/>
      <c r="I15" s="52"/>
    </row>
    <row r="16" spans="1:9" ht="13.5" thickBot="1" x14ac:dyDescent="0.25">
      <c r="A16" s="408">
        <v>43220</v>
      </c>
      <c r="B16" s="493"/>
      <c r="C16" s="493"/>
      <c r="D16" s="409"/>
      <c r="E16" s="409"/>
      <c r="F16" s="410"/>
      <c r="G16" s="411"/>
      <c r="H16" s="52"/>
      <c r="I16" s="52"/>
    </row>
    <row r="17" spans="1:7" x14ac:dyDescent="0.2">
      <c r="A17" s="52"/>
      <c r="B17" s="52"/>
      <c r="C17" s="52"/>
      <c r="D17" s="52"/>
      <c r="E17" s="52"/>
      <c r="F17" s="52"/>
      <c r="G17" s="52"/>
    </row>
    <row r="19" spans="1:7" x14ac:dyDescent="0.2">
      <c r="A19" s="98" t="s">
        <v>151</v>
      </c>
    </row>
    <row r="20" spans="1:7" ht="13.5" thickBot="1" x14ac:dyDescent="0.25"/>
    <row r="21" spans="1:7" ht="13.5" thickBot="1" x14ac:dyDescent="0.25">
      <c r="A21" s="97" t="s">
        <v>5</v>
      </c>
      <c r="B21" s="210" t="str">
        <f>+D7</f>
        <v>Origen: China</v>
      </c>
      <c r="C21" s="94"/>
      <c r="D21" s="94"/>
      <c r="E21" s="94"/>
      <c r="F21" s="52"/>
    </row>
    <row r="22" spans="1:7" x14ac:dyDescent="0.2">
      <c r="A22" s="105">
        <v>2003</v>
      </c>
      <c r="B22" s="123" t="e">
        <f>+D8-(#REF!+'11.1- impo TAI'!C57-'12.1 Reventa TAI'!B54)</f>
        <v>#REF!</v>
      </c>
      <c r="C22" s="211"/>
      <c r="D22" s="211"/>
      <c r="E22" s="211"/>
      <c r="F22" s="52"/>
    </row>
    <row r="23" spans="1:7" x14ac:dyDescent="0.2">
      <c r="A23" s="107">
        <v>2004</v>
      </c>
      <c r="B23" s="127">
        <f>+D9-(D8+'11.1- impo TAI'!C58-'12.1 Reventa TAI'!B55)</f>
        <v>0</v>
      </c>
    </row>
    <row r="24" spans="1:7" ht="13.5" thickBot="1" x14ac:dyDescent="0.25">
      <c r="A24" s="108">
        <v>2005</v>
      </c>
      <c r="B24" s="131">
        <f>+D10-(D9+'11.1- impo TAI'!C59-'12.1 Reventa TAI'!B56)</f>
        <v>0</v>
      </c>
    </row>
    <row r="25" spans="1:7" x14ac:dyDescent="0.2">
      <c r="A25" s="105">
        <f>+A15</f>
        <v>42855</v>
      </c>
      <c r="B25" s="137">
        <f>+D15-(D10+'11.1- impo TAI'!C61-'12.1 Reventa TAI'!B58)</f>
        <v>0</v>
      </c>
    </row>
    <row r="26" spans="1:7" ht="13.5" thickBot="1" x14ac:dyDescent="0.25">
      <c r="A26" s="108">
        <f>+A16</f>
        <v>43220</v>
      </c>
      <c r="B26" s="141">
        <f>+D16-(D15+'11.1- impo TAI'!C62-'12.1 Reventa TAI'!B59)</f>
        <v>0</v>
      </c>
    </row>
    <row r="27" spans="1:7" x14ac:dyDescent="0.2">
      <c r="A27" s="198"/>
      <c r="B27" s="198"/>
    </row>
    <row r="28" spans="1:7" x14ac:dyDescent="0.2">
      <c r="A28" s="198"/>
      <c r="B28" s="198"/>
    </row>
    <row r="29" spans="1:7" x14ac:dyDescent="0.2">
      <c r="A29" s="198"/>
      <c r="B29" s="198"/>
    </row>
    <row r="44" spans="5:5" x14ac:dyDescent="0.2">
      <c r="E44" s="49" t="s">
        <v>238</v>
      </c>
    </row>
  </sheetData>
  <sheetProtection formatCells="0" formatColumns="0" formatRows="0"/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95" orientation="landscape" horizontalDpi="1200" verticalDpi="1200" r:id="rId1"/>
  <headerFooter alignWithMargins="0">
    <oddHeader>&amp;R2018 - Año del Centenario de la Reforma Universitaria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0000"/>
    <pageSetUpPr fitToPage="1"/>
  </sheetPr>
  <dimension ref="A1:G77"/>
  <sheetViews>
    <sheetView showGridLines="0" zoomScale="75" workbookViewId="0">
      <selection activeCell="A2" sqref="A2:B2"/>
    </sheetView>
  </sheetViews>
  <sheetFormatPr baseColWidth="10" defaultRowHeight="12.75" x14ac:dyDescent="0.2"/>
  <cols>
    <col min="1" max="1" width="14.5703125" style="49" customWidth="1"/>
    <col min="2" max="2" width="25.42578125" style="49" customWidth="1"/>
    <col min="3" max="3" width="16.140625" style="49" customWidth="1"/>
    <col min="4" max="6" width="11.42578125" style="49"/>
    <col min="7" max="9" width="2.85546875" style="49" customWidth="1"/>
    <col min="10" max="16384" width="11.42578125" style="49"/>
  </cols>
  <sheetData>
    <row r="1" spans="1:7" x14ac:dyDescent="0.2">
      <c r="A1" s="176" t="s">
        <v>88</v>
      </c>
      <c r="B1" s="176"/>
      <c r="C1" s="176"/>
      <c r="D1" s="176"/>
      <c r="E1" s="176"/>
      <c r="F1" s="176"/>
      <c r="G1" s="176"/>
    </row>
    <row r="2" spans="1:7" x14ac:dyDescent="0.2">
      <c r="A2" s="163" t="s">
        <v>76</v>
      </c>
      <c r="B2" s="164"/>
      <c r="C2" s="164"/>
      <c r="D2" s="164"/>
      <c r="E2" s="164"/>
      <c r="F2" s="164"/>
    </row>
    <row r="3" spans="1:7" x14ac:dyDescent="0.2">
      <c r="A3" s="356" t="str">
        <f>+'1. 1modelos TAI'!A3</f>
        <v>Termos ampolla de acero</v>
      </c>
      <c r="B3" s="412"/>
      <c r="C3" s="412"/>
      <c r="D3" s="412"/>
      <c r="E3" s="412"/>
      <c r="F3" s="412"/>
      <c r="G3" s="182"/>
    </row>
    <row r="4" spans="1:7" x14ac:dyDescent="0.2">
      <c r="A4" s="176" t="s">
        <v>229</v>
      </c>
      <c r="B4" s="164"/>
      <c r="C4" s="164"/>
      <c r="D4" s="164"/>
      <c r="E4" s="164"/>
      <c r="F4" s="164"/>
    </row>
    <row r="5" spans="1:7" x14ac:dyDescent="0.2">
      <c r="A5" s="163" t="s">
        <v>77</v>
      </c>
      <c r="B5" s="164"/>
      <c r="C5" s="164"/>
      <c r="D5" s="164"/>
      <c r="E5" s="164"/>
      <c r="F5" s="164"/>
    </row>
    <row r="6" spans="1:7" ht="13.5" thickBot="1" x14ac:dyDescent="0.25">
      <c r="A6" s="163" t="s">
        <v>78</v>
      </c>
      <c r="B6" s="164"/>
      <c r="C6" s="164"/>
      <c r="D6" s="164"/>
      <c r="E6" s="164"/>
      <c r="F6" s="164"/>
    </row>
    <row r="7" spans="1:7" ht="12.75" customHeight="1" x14ac:dyDescent="0.2">
      <c r="A7" s="424" t="s">
        <v>4</v>
      </c>
      <c r="B7" s="424" t="s">
        <v>79</v>
      </c>
      <c r="C7" s="424" t="s">
        <v>80</v>
      </c>
      <c r="D7" s="424" t="s">
        <v>12</v>
      </c>
      <c r="E7" s="424" t="s">
        <v>94</v>
      </c>
      <c r="F7"/>
    </row>
    <row r="8" spans="1:7" ht="13.5" thickBot="1" x14ac:dyDescent="0.25">
      <c r="A8" s="425" t="s">
        <v>5</v>
      </c>
      <c r="B8" s="425" t="s">
        <v>81</v>
      </c>
      <c r="C8" s="425" t="s">
        <v>82</v>
      </c>
      <c r="D8" s="425" t="s">
        <v>83</v>
      </c>
      <c r="E8" s="425" t="s">
        <v>83</v>
      </c>
      <c r="F8"/>
    </row>
    <row r="9" spans="1:7" x14ac:dyDescent="0.2">
      <c r="A9" s="183">
        <f>+'12.1 Reventa TAI'!A9</f>
        <v>42005</v>
      </c>
      <c r="B9" s="184"/>
      <c r="C9" s="185"/>
      <c r="D9" s="186"/>
      <c r="E9" s="185"/>
      <c r="F9"/>
    </row>
    <row r="10" spans="1:7" x14ac:dyDescent="0.2">
      <c r="A10" s="187">
        <f>+'12.1 Reventa TAI'!A10</f>
        <v>42036</v>
      </c>
      <c r="B10" s="188"/>
      <c r="C10" s="173"/>
      <c r="D10" s="174"/>
      <c r="E10" s="173"/>
      <c r="F10"/>
    </row>
    <row r="11" spans="1:7" x14ac:dyDescent="0.2">
      <c r="A11" s="187">
        <f>+'12.1 Reventa TAI'!A11</f>
        <v>42064</v>
      </c>
      <c r="B11" s="188"/>
      <c r="C11" s="173"/>
      <c r="D11" s="174"/>
      <c r="E11" s="173"/>
      <c r="F11"/>
    </row>
    <row r="12" spans="1:7" x14ac:dyDescent="0.2">
      <c r="A12" s="187">
        <f>+'12.1 Reventa TAI'!A12</f>
        <v>42095</v>
      </c>
      <c r="B12" s="188"/>
      <c r="C12" s="173"/>
      <c r="D12" s="174"/>
      <c r="E12" s="173"/>
      <c r="F12"/>
    </row>
    <row r="13" spans="1:7" x14ac:dyDescent="0.2">
      <c r="A13" s="187">
        <f>+'12.1 Reventa TAI'!A13</f>
        <v>42125</v>
      </c>
      <c r="B13" s="173"/>
      <c r="C13" s="173"/>
      <c r="D13" s="174"/>
      <c r="E13" s="173"/>
      <c r="F13"/>
    </row>
    <row r="14" spans="1:7" x14ac:dyDescent="0.2">
      <c r="A14" s="187">
        <f>+'12.1 Reventa TAI'!A14</f>
        <v>42156</v>
      </c>
      <c r="B14" s="188"/>
      <c r="C14" s="173"/>
      <c r="D14" s="174"/>
      <c r="E14" s="173"/>
      <c r="F14"/>
    </row>
    <row r="15" spans="1:7" x14ac:dyDescent="0.2">
      <c r="A15" s="187">
        <f>+'12.1 Reventa TAI'!A15</f>
        <v>42186</v>
      </c>
      <c r="B15" s="173"/>
      <c r="C15" s="173"/>
      <c r="D15" s="174"/>
      <c r="E15" s="173"/>
      <c r="F15"/>
    </row>
    <row r="16" spans="1:7" x14ac:dyDescent="0.2">
      <c r="A16" s="187">
        <f>+'12.1 Reventa TAI'!A16</f>
        <v>42217</v>
      </c>
      <c r="B16" s="173"/>
      <c r="C16" s="173"/>
      <c r="D16" s="174"/>
      <c r="E16" s="173"/>
      <c r="F16"/>
    </row>
    <row r="17" spans="1:6" x14ac:dyDescent="0.2">
      <c r="A17" s="187">
        <f>+'12.1 Reventa TAI'!A17</f>
        <v>42248</v>
      </c>
      <c r="B17" s="173"/>
      <c r="C17" s="173"/>
      <c r="D17" s="174"/>
      <c r="E17" s="173"/>
      <c r="F17"/>
    </row>
    <row r="18" spans="1:6" x14ac:dyDescent="0.2">
      <c r="A18" s="187">
        <f>+'12.1 Reventa TAI'!A18</f>
        <v>42278</v>
      </c>
      <c r="B18" s="173"/>
      <c r="C18" s="173"/>
      <c r="D18" s="174"/>
      <c r="E18" s="173"/>
      <c r="F18"/>
    </row>
    <row r="19" spans="1:6" x14ac:dyDescent="0.2">
      <c r="A19" s="187">
        <f>+'12.1 Reventa TAI'!A19</f>
        <v>42309</v>
      </c>
      <c r="B19" s="173"/>
      <c r="C19" s="173"/>
      <c r="D19" s="174"/>
      <c r="E19" s="173"/>
      <c r="F19"/>
    </row>
    <row r="20" spans="1:6" ht="13.5" thickBot="1" x14ac:dyDescent="0.25">
      <c r="A20" s="189">
        <f>+'12.1 Reventa TAI'!A20</f>
        <v>42339</v>
      </c>
      <c r="B20" s="190"/>
      <c r="C20" s="190"/>
      <c r="D20" s="191"/>
      <c r="E20" s="190"/>
      <c r="F20"/>
    </row>
    <row r="21" spans="1:6" x14ac:dyDescent="0.2">
      <c r="A21" s="183">
        <f>+'12.1 Reventa TAI'!A21</f>
        <v>42370</v>
      </c>
      <c r="B21" s="185"/>
      <c r="C21" s="185"/>
      <c r="D21" s="174"/>
      <c r="E21" s="185"/>
      <c r="F21"/>
    </row>
    <row r="22" spans="1:6" x14ac:dyDescent="0.2">
      <c r="A22" s="187">
        <f>+'12.1 Reventa TAI'!A22</f>
        <v>42401</v>
      </c>
      <c r="B22" s="173"/>
      <c r="C22" s="173"/>
      <c r="D22" s="192"/>
      <c r="E22" s="173"/>
      <c r="F22"/>
    </row>
    <row r="23" spans="1:6" x14ac:dyDescent="0.2">
      <c r="A23" s="187">
        <f>+'12.1 Reventa TAI'!A23</f>
        <v>42430</v>
      </c>
      <c r="B23" s="173"/>
      <c r="C23" s="173"/>
      <c r="D23" s="174"/>
      <c r="E23" s="173"/>
      <c r="F23"/>
    </row>
    <row r="24" spans="1:6" x14ac:dyDescent="0.2">
      <c r="A24" s="187">
        <f>+'12.1 Reventa TAI'!A24</f>
        <v>42461</v>
      </c>
      <c r="B24" s="173"/>
      <c r="C24" s="173"/>
      <c r="D24" s="174"/>
      <c r="E24" s="173"/>
      <c r="F24"/>
    </row>
    <row r="25" spans="1:6" x14ac:dyDescent="0.2">
      <c r="A25" s="187">
        <f>+'12.1 Reventa TAI'!A25</f>
        <v>42491</v>
      </c>
      <c r="B25" s="173"/>
      <c r="C25" s="173"/>
      <c r="D25" s="174"/>
      <c r="E25" s="173"/>
      <c r="F25"/>
    </row>
    <row r="26" spans="1:6" x14ac:dyDescent="0.2">
      <c r="A26" s="187">
        <f>+'12.1 Reventa TAI'!A26</f>
        <v>42522</v>
      </c>
      <c r="B26" s="173"/>
      <c r="C26" s="173"/>
      <c r="D26" s="174"/>
      <c r="E26" s="173"/>
      <c r="F26"/>
    </row>
    <row r="27" spans="1:6" x14ac:dyDescent="0.2">
      <c r="A27" s="187">
        <f>+'12.1 Reventa TAI'!A27</f>
        <v>42552</v>
      </c>
      <c r="B27" s="173"/>
      <c r="C27" s="173"/>
      <c r="D27" s="174"/>
      <c r="E27" s="173"/>
      <c r="F27"/>
    </row>
    <row r="28" spans="1:6" x14ac:dyDescent="0.2">
      <c r="A28" s="187">
        <f>+'12.1 Reventa TAI'!A28</f>
        <v>42583</v>
      </c>
      <c r="B28" s="173"/>
      <c r="C28" s="173"/>
      <c r="D28" s="174"/>
      <c r="E28" s="173"/>
      <c r="F28"/>
    </row>
    <row r="29" spans="1:6" x14ac:dyDescent="0.2">
      <c r="A29" s="187">
        <f>+'12.1 Reventa TAI'!A29</f>
        <v>42614</v>
      </c>
      <c r="B29" s="173"/>
      <c r="C29" s="173"/>
      <c r="D29" s="174"/>
      <c r="E29" s="173"/>
      <c r="F29"/>
    </row>
    <row r="30" spans="1:6" x14ac:dyDescent="0.2">
      <c r="A30" s="187">
        <f>+'12.1 Reventa TAI'!A30</f>
        <v>42644</v>
      </c>
      <c r="B30" s="173"/>
      <c r="C30" s="173"/>
      <c r="D30" s="174"/>
      <c r="E30" s="173"/>
      <c r="F30"/>
    </row>
    <row r="31" spans="1:6" x14ac:dyDescent="0.2">
      <c r="A31" s="187">
        <f>+'12.1 Reventa TAI'!A31</f>
        <v>42675</v>
      </c>
      <c r="B31" s="173"/>
      <c r="C31" s="173"/>
      <c r="D31" s="174"/>
      <c r="E31" s="173"/>
      <c r="F31"/>
    </row>
    <row r="32" spans="1:6" ht="13.5" thickBot="1" x14ac:dyDescent="0.25">
      <c r="A32" s="189">
        <f>+'12.1 Reventa TAI'!A32</f>
        <v>42705</v>
      </c>
      <c r="B32" s="190"/>
      <c r="C32" s="190"/>
      <c r="D32" s="193"/>
      <c r="E32" s="190"/>
      <c r="F32"/>
    </row>
    <row r="33" spans="1:6" x14ac:dyDescent="0.2">
      <c r="A33" s="183">
        <f>+'12.1 Reventa TAI'!A33</f>
        <v>42736</v>
      </c>
      <c r="B33" s="185"/>
      <c r="C33" s="194"/>
      <c r="D33" s="184"/>
      <c r="E33" s="185"/>
      <c r="F33"/>
    </row>
    <row r="34" spans="1:6" x14ac:dyDescent="0.2">
      <c r="A34" s="187">
        <f>+'12.1 Reventa TAI'!A34</f>
        <v>42767</v>
      </c>
      <c r="B34" s="173"/>
      <c r="C34" s="152"/>
      <c r="D34" s="188"/>
      <c r="E34" s="173"/>
      <c r="F34"/>
    </row>
    <row r="35" spans="1:6" x14ac:dyDescent="0.2">
      <c r="A35" s="187">
        <f>+'12.1 Reventa TAI'!A35</f>
        <v>42795</v>
      </c>
      <c r="B35" s="173"/>
      <c r="C35" s="152"/>
      <c r="D35" s="188"/>
      <c r="E35" s="173"/>
      <c r="F35"/>
    </row>
    <row r="36" spans="1:6" x14ac:dyDescent="0.2">
      <c r="A36" s="187">
        <f>+'12.1 Reventa TAI'!A36</f>
        <v>42826</v>
      </c>
      <c r="B36" s="173"/>
      <c r="C36" s="152"/>
      <c r="D36" s="188"/>
      <c r="E36" s="173"/>
      <c r="F36"/>
    </row>
    <row r="37" spans="1:6" x14ac:dyDescent="0.2">
      <c r="A37" s="187">
        <f>+'12.1 Reventa TAI'!A37</f>
        <v>42856</v>
      </c>
      <c r="B37" s="173"/>
      <c r="C37" s="152"/>
      <c r="D37" s="188"/>
      <c r="E37" s="173"/>
      <c r="F37"/>
    </row>
    <row r="38" spans="1:6" x14ac:dyDescent="0.2">
      <c r="A38" s="187">
        <f>+'12.1 Reventa TAI'!A38</f>
        <v>42887</v>
      </c>
      <c r="B38" s="173"/>
      <c r="C38" s="152"/>
      <c r="D38" s="188"/>
      <c r="E38" s="173"/>
      <c r="F38"/>
    </row>
    <row r="39" spans="1:6" x14ac:dyDescent="0.2">
      <c r="A39" s="187">
        <f>+'12.1 Reventa TAI'!A39</f>
        <v>42917</v>
      </c>
      <c r="B39" s="173"/>
      <c r="C39" s="152"/>
      <c r="D39" s="188"/>
      <c r="E39" s="173"/>
      <c r="F39"/>
    </row>
    <row r="40" spans="1:6" x14ac:dyDescent="0.2">
      <c r="A40" s="187">
        <f>+'12.1 Reventa TAI'!A40</f>
        <v>42948</v>
      </c>
      <c r="B40" s="173"/>
      <c r="C40" s="152"/>
      <c r="D40" s="188"/>
      <c r="E40" s="173"/>
      <c r="F40"/>
    </row>
    <row r="41" spans="1:6" x14ac:dyDescent="0.2">
      <c r="A41" s="187">
        <f>+'12.1 Reventa TAI'!A41</f>
        <v>42979</v>
      </c>
      <c r="B41" s="173"/>
      <c r="C41" s="152"/>
      <c r="D41" s="188"/>
      <c r="E41" s="173"/>
      <c r="F41"/>
    </row>
    <row r="42" spans="1:6" x14ac:dyDescent="0.2">
      <c r="A42" s="187">
        <f>+'12.1 Reventa TAI'!A42</f>
        <v>43009</v>
      </c>
      <c r="B42" s="173"/>
      <c r="C42" s="152"/>
      <c r="D42" s="188"/>
      <c r="E42" s="173"/>
      <c r="F42"/>
    </row>
    <row r="43" spans="1:6" x14ac:dyDescent="0.2">
      <c r="A43" s="187">
        <f>+'12.1 Reventa TAI'!A43</f>
        <v>43040</v>
      </c>
      <c r="B43" s="173"/>
      <c r="C43" s="152"/>
      <c r="D43" s="188"/>
      <c r="E43" s="173"/>
      <c r="F43"/>
    </row>
    <row r="44" spans="1:6" ht="13.5" thickBot="1" x14ac:dyDescent="0.25">
      <c r="A44" s="189">
        <f>+'12.1 Reventa TAI'!A44</f>
        <v>43070</v>
      </c>
      <c r="B44" s="190"/>
      <c r="C44" s="195"/>
      <c r="D44" s="196"/>
      <c r="E44" s="190"/>
      <c r="F44"/>
    </row>
    <row r="45" spans="1:6" x14ac:dyDescent="0.2">
      <c r="A45" s="183">
        <f>+'12.1 Reventa TAI'!A45</f>
        <v>43101</v>
      </c>
      <c r="B45" s="185"/>
      <c r="C45" s="194"/>
      <c r="D45" s="184"/>
      <c r="E45" s="185"/>
      <c r="F45"/>
    </row>
    <row r="46" spans="1:6" x14ac:dyDescent="0.2">
      <c r="A46" s="187">
        <f>+'12.1 Reventa TAI'!A46</f>
        <v>43132</v>
      </c>
      <c r="B46" s="173"/>
      <c r="C46" s="152"/>
      <c r="D46" s="188"/>
      <c r="E46" s="173"/>
      <c r="F46"/>
    </row>
    <row r="47" spans="1:6" x14ac:dyDescent="0.2">
      <c r="A47" s="187">
        <f>+'12.1 Reventa TAI'!A48</f>
        <v>43191</v>
      </c>
      <c r="B47" s="173"/>
      <c r="C47" s="152"/>
      <c r="D47" s="188"/>
      <c r="E47" s="173"/>
      <c r="F47"/>
    </row>
    <row r="48" spans="1:6" x14ac:dyDescent="0.2">
      <c r="A48" s="187" t="e">
        <f>+'12.1 Reventa TAI'!#REF!</f>
        <v>#REF!</v>
      </c>
      <c r="B48" s="173"/>
      <c r="C48" s="152"/>
      <c r="D48" s="188"/>
      <c r="E48" s="173"/>
      <c r="F48"/>
    </row>
    <row r="49" spans="1:6" x14ac:dyDescent="0.2">
      <c r="A49" s="187" t="e">
        <f>+'12.1 Reventa TAI'!#REF!</f>
        <v>#REF!</v>
      </c>
      <c r="B49" s="173"/>
      <c r="C49" s="152"/>
      <c r="D49" s="188"/>
      <c r="E49" s="173"/>
      <c r="F49"/>
    </row>
    <row r="50" spans="1:6" x14ac:dyDescent="0.2">
      <c r="A50" s="187" t="e">
        <f>+'12.1 Reventa TAI'!#REF!</f>
        <v>#REF!</v>
      </c>
      <c r="B50" s="173"/>
      <c r="C50" s="152"/>
      <c r="D50" s="188"/>
      <c r="E50" s="173"/>
      <c r="F50"/>
    </row>
    <row r="51" spans="1:6" x14ac:dyDescent="0.2">
      <c r="A51" s="187" t="e">
        <f>+'12.1 Reventa TAI'!#REF!</f>
        <v>#REF!</v>
      </c>
      <c r="B51" s="173"/>
      <c r="C51" s="152"/>
      <c r="D51" s="188"/>
      <c r="E51" s="173"/>
      <c r="F51"/>
    </row>
    <row r="52" spans="1:6" x14ac:dyDescent="0.2">
      <c r="A52" s="187" t="e">
        <f>+'12.1 Reventa TAI'!#REF!</f>
        <v>#REF!</v>
      </c>
      <c r="B52" s="173"/>
      <c r="C52" s="152"/>
      <c r="D52" s="188"/>
      <c r="E52" s="173"/>
      <c r="F52"/>
    </row>
    <row r="53" spans="1:6" x14ac:dyDescent="0.2">
      <c r="A53" s="187" t="e">
        <f>+'12.1 Reventa TAI'!#REF!</f>
        <v>#REF!</v>
      </c>
      <c r="B53" s="173"/>
      <c r="C53" s="152"/>
      <c r="D53" s="188"/>
      <c r="E53" s="173"/>
      <c r="F53"/>
    </row>
    <row r="54" spans="1:6" x14ac:dyDescent="0.2">
      <c r="A54" s="187" t="e">
        <f>+'12.1 Reventa TAI'!#REF!</f>
        <v>#REF!</v>
      </c>
      <c r="B54" s="173"/>
      <c r="C54" s="152"/>
      <c r="D54" s="188"/>
      <c r="E54" s="173"/>
      <c r="F54"/>
    </row>
    <row r="55" spans="1:6" ht="13.5" thickBot="1" x14ac:dyDescent="0.25">
      <c r="A55" s="189" t="e">
        <f>+'12.1 Reventa TAI'!#REF!</f>
        <v>#REF!</v>
      </c>
      <c r="B55" s="190"/>
      <c r="C55" s="195"/>
      <c r="D55" s="196"/>
      <c r="E55" s="190"/>
      <c r="F55"/>
    </row>
    <row r="56" spans="1:6" ht="13.5" thickBot="1" x14ac:dyDescent="0.25">
      <c r="A56" s="197"/>
      <c r="B56" s="198"/>
      <c r="C56" s="198"/>
      <c r="D56" s="199"/>
      <c r="E56" s="198"/>
      <c r="F56"/>
    </row>
    <row r="57" spans="1:6" x14ac:dyDescent="0.2">
      <c r="A57" s="200">
        <v>2011</v>
      </c>
      <c r="B57" s="185"/>
      <c r="C57" s="185"/>
      <c r="D57" s="185"/>
      <c r="E57" s="185"/>
      <c r="F57"/>
    </row>
    <row r="58" spans="1:6" x14ac:dyDescent="0.2">
      <c r="A58" s="201">
        <v>2012</v>
      </c>
      <c r="B58" s="173"/>
      <c r="C58" s="173"/>
      <c r="D58" s="173"/>
      <c r="E58" s="173"/>
      <c r="F58"/>
    </row>
    <row r="59" spans="1:6" ht="13.5" thickBot="1" x14ac:dyDescent="0.25">
      <c r="A59" s="202">
        <v>2013</v>
      </c>
      <c r="B59" s="190"/>
      <c r="C59" s="190"/>
      <c r="D59" s="190"/>
      <c r="E59" s="190"/>
      <c r="F59"/>
    </row>
    <row r="60" spans="1:6" x14ac:dyDescent="0.2">
      <c r="A60" s="200">
        <f>+'11.1- impo TAI'!A57</f>
        <v>2015</v>
      </c>
      <c r="B60" s="185"/>
      <c r="C60" s="185"/>
      <c r="D60" s="185"/>
      <c r="E60" s="185"/>
      <c r="F60"/>
    </row>
    <row r="61" spans="1:6" x14ac:dyDescent="0.2">
      <c r="A61" s="201">
        <f>+'11.1- impo TAI'!A58</f>
        <v>2016</v>
      </c>
      <c r="B61" s="173"/>
      <c r="C61" s="173"/>
      <c r="D61" s="173"/>
      <c r="E61" s="173"/>
      <c r="F61"/>
    </row>
    <row r="62" spans="1:6" ht="13.5" thickBot="1" x14ac:dyDescent="0.25">
      <c r="A62" s="202">
        <f>+'11.1- impo TAI'!A59</f>
        <v>2017</v>
      </c>
      <c r="B62" s="190"/>
      <c r="C62" s="190"/>
      <c r="D62" s="190"/>
      <c r="E62" s="190"/>
      <c r="F62"/>
    </row>
    <row r="63" spans="1:6" ht="13.5" thickBot="1" x14ac:dyDescent="0.25">
      <c r="A63" s="203"/>
      <c r="B63" s="198"/>
      <c r="C63" s="198"/>
      <c r="D63" s="198"/>
      <c r="E63" s="198"/>
      <c r="F63"/>
    </row>
    <row r="64" spans="1:6" x14ac:dyDescent="0.2">
      <c r="A64" s="183" t="str">
        <f>+'11.1- impo TAI'!A61</f>
        <v>ene-abr 2017</v>
      </c>
      <c r="B64" s="185"/>
      <c r="C64" s="185"/>
      <c r="D64" s="185"/>
      <c r="E64" s="185"/>
      <c r="F64"/>
    </row>
    <row r="65" spans="1:6" ht="13.5" thickBot="1" x14ac:dyDescent="0.25">
      <c r="A65" s="189" t="str">
        <f>+'11.1- impo TAI'!A62</f>
        <v>ene-abr 2018</v>
      </c>
      <c r="B65" s="190"/>
      <c r="C65" s="190"/>
      <c r="D65" s="190"/>
      <c r="E65" s="190"/>
      <c r="F65"/>
    </row>
    <row r="66" spans="1:6" x14ac:dyDescent="0.2">
      <c r="A66" s="197"/>
    </row>
    <row r="67" spans="1:6" x14ac:dyDescent="0.2">
      <c r="A67" s="204" t="s">
        <v>84</v>
      </c>
    </row>
    <row r="68" spans="1:6" x14ac:dyDescent="0.2">
      <c r="A68" s="178"/>
    </row>
    <row r="69" spans="1:6" x14ac:dyDescent="0.2">
      <c r="A69" s="178"/>
      <c r="E69" s="198"/>
      <c r="F69" s="198"/>
    </row>
    <row r="70" spans="1:6" x14ac:dyDescent="0.2">
      <c r="A70" s="92" t="s">
        <v>146</v>
      </c>
      <c r="B70" s="93"/>
      <c r="C70" s="54"/>
    </row>
    <row r="71" spans="1:6" ht="13.5" thickBot="1" x14ac:dyDescent="0.25">
      <c r="A71" s="54"/>
      <c r="B71" s="54"/>
      <c r="C71" s="54"/>
    </row>
    <row r="72" spans="1:6" ht="13.5" thickBot="1" x14ac:dyDescent="0.25">
      <c r="A72" s="97" t="s">
        <v>5</v>
      </c>
      <c r="C72" s="102" t="s">
        <v>137</v>
      </c>
      <c r="D72" s="104" t="s">
        <v>120</v>
      </c>
    </row>
    <row r="73" spans="1:6" x14ac:dyDescent="0.2">
      <c r="A73" s="105">
        <f>+A60</f>
        <v>2015</v>
      </c>
      <c r="C73" s="120">
        <f>+C60-SUM(C8:C19)</f>
        <v>0</v>
      </c>
      <c r="D73" s="123">
        <f>+D60-SUM(D8:D19)</f>
        <v>0</v>
      </c>
    </row>
    <row r="74" spans="1:6" x14ac:dyDescent="0.2">
      <c r="A74" s="107">
        <f>+A61</f>
        <v>2016</v>
      </c>
      <c r="C74" s="124">
        <f>+C61-SUM(C20:C31)</f>
        <v>0</v>
      </c>
      <c r="D74" s="127">
        <f>+D61-SUM(D20:D31)</f>
        <v>0</v>
      </c>
    </row>
    <row r="75" spans="1:6" ht="13.5" thickBot="1" x14ac:dyDescent="0.25">
      <c r="A75" s="108">
        <f>+A62</f>
        <v>2017</v>
      </c>
      <c r="C75" s="128">
        <f>+C62-SUM(C32:C43)</f>
        <v>0</v>
      </c>
      <c r="D75" s="131">
        <f>+D62-SUM(D32:D43)</f>
        <v>0</v>
      </c>
    </row>
    <row r="76" spans="1:6" x14ac:dyDescent="0.2">
      <c r="A76" s="105" t="str">
        <f>+A64</f>
        <v>ene-abr 2017</v>
      </c>
      <c r="C76" s="137">
        <f>+C64-(SUM(C32:INDEX(C32:C43,'parámetros e instrucciones'!$E$3)))</f>
        <v>0</v>
      </c>
      <c r="D76" s="137">
        <f>+D64-(SUM(D32:INDEX(D32:D43,'parámetros e instrucciones'!$E$3)))</f>
        <v>0</v>
      </c>
    </row>
    <row r="77" spans="1:6" ht="13.5" thickBot="1" x14ac:dyDescent="0.25">
      <c r="A77" s="108" t="str">
        <f>+A65</f>
        <v>ene-abr 2018</v>
      </c>
      <c r="C77" s="141">
        <f>+C65-(SUM(C44:INDEX(C44:C55,'parámetros e instrucciones'!$E$3)))</f>
        <v>0</v>
      </c>
      <c r="D77" s="141">
        <f>+D65-(SUM(D44:INDEX(D44:D55,'parámetros e instrucciones'!$E$3)))</f>
        <v>0</v>
      </c>
    </row>
  </sheetData>
  <sheetProtection formatCells="0" formatColumns="0" formatRows="0"/>
  <phoneticPr fontId="0" type="noConversion"/>
  <printOptions horizontalCentered="1" verticalCentered="1"/>
  <pageMargins left="0.37" right="0.42" top="0.41" bottom="0.41" header="0.511811023622047" footer="0.511811023622047"/>
  <pageSetup paperSize="9" scale="91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1"/>
  <sheetViews>
    <sheetView view="pageBreakPreview" zoomScale="60" zoomScaleNormal="100" workbookViewId="0">
      <selection activeCell="A2" sqref="A2:B2"/>
    </sheetView>
  </sheetViews>
  <sheetFormatPr baseColWidth="10" defaultRowHeight="12.75" x14ac:dyDescent="0.2"/>
  <cols>
    <col min="1" max="1" width="35.28515625" style="49" customWidth="1"/>
    <col min="2" max="2" width="14.140625" style="49" customWidth="1"/>
    <col min="3" max="4" width="14.140625" style="52" customWidth="1"/>
    <col min="5" max="5" width="14.140625" style="49" customWidth="1"/>
    <col min="6" max="7" width="11.42578125" style="49"/>
    <col min="8" max="8" width="15.5703125" style="49" customWidth="1"/>
    <col min="9" max="16384" width="11.42578125" style="49"/>
  </cols>
  <sheetData>
    <row r="1" spans="1:8" x14ac:dyDescent="0.2">
      <c r="A1" s="577" t="s">
        <v>231</v>
      </c>
      <c r="B1" s="578"/>
      <c r="E1" s="52"/>
      <c r="F1" s="52"/>
      <c r="G1" s="52"/>
      <c r="H1" s="52"/>
    </row>
    <row r="2" spans="1:8" s="52" customFormat="1" x14ac:dyDescent="0.2">
      <c r="A2" s="579" t="s">
        <v>180</v>
      </c>
      <c r="B2" s="579"/>
    </row>
    <row r="3" spans="1:8" s="52" customFormat="1" x14ac:dyDescent="0.2">
      <c r="A3" s="558" t="s">
        <v>219</v>
      </c>
      <c r="B3" s="558"/>
    </row>
    <row r="4" spans="1:8" s="52" customFormat="1" x14ac:dyDescent="0.2">
      <c r="A4" s="324" t="s">
        <v>220</v>
      </c>
      <c r="B4" s="324"/>
    </row>
    <row r="5" spans="1:8" s="51" customFormat="1" x14ac:dyDescent="0.2">
      <c r="A5" s="324" t="s">
        <v>167</v>
      </c>
      <c r="B5" s="324"/>
    </row>
    <row r="6" spans="1:8" ht="22.5" customHeight="1" thickBot="1" x14ac:dyDescent="0.25">
      <c r="A6" s="52"/>
      <c r="B6" s="52"/>
      <c r="E6" s="52"/>
      <c r="F6" s="52"/>
      <c r="G6" s="52"/>
      <c r="H6" s="52"/>
    </row>
    <row r="7" spans="1:8" s="422" customFormat="1" ht="24.75" customHeight="1" thickBot="1" x14ac:dyDescent="0.25">
      <c r="A7" s="575" t="s">
        <v>47</v>
      </c>
      <c r="B7" s="460">
        <f>'7.1 costos totales TAI '!B7</f>
        <v>2011</v>
      </c>
      <c r="C7" s="460">
        <f>'7.1 costos totales TAI '!C7</f>
        <v>2012</v>
      </c>
      <c r="D7" s="460">
        <f>'7.1 costos totales TAI '!D7</f>
        <v>2013</v>
      </c>
      <c r="E7" s="460">
        <f>'7.1 costos totales TAI '!E7</f>
        <v>2014</v>
      </c>
      <c r="F7" s="460">
        <f>'7.1 costos totales TAI '!F7</f>
        <v>2015</v>
      </c>
      <c r="G7" s="460">
        <f>'7.1 costos totales TAI '!G7</f>
        <v>2016</v>
      </c>
      <c r="H7" s="349" t="str">
        <f>'7.1 costos totales TAI '!I7</f>
        <v>ene-abr 2018</v>
      </c>
    </row>
    <row r="8" spans="1:8" s="422" customFormat="1" ht="25.5" customHeight="1" x14ac:dyDescent="0.2">
      <c r="A8" s="576"/>
      <c r="B8" s="575" t="s">
        <v>160</v>
      </c>
      <c r="C8" s="575" t="s">
        <v>160</v>
      </c>
      <c r="D8" s="575" t="s">
        <v>160</v>
      </c>
      <c r="E8" s="575" t="s">
        <v>160</v>
      </c>
      <c r="F8" s="575" t="s">
        <v>160</v>
      </c>
      <c r="G8" s="575" t="s">
        <v>160</v>
      </c>
      <c r="H8" s="575" t="s">
        <v>160</v>
      </c>
    </row>
    <row r="9" spans="1:8" s="422" customFormat="1" ht="28.5" customHeight="1" thickBot="1" x14ac:dyDescent="0.25">
      <c r="A9" s="576"/>
      <c r="B9" s="576"/>
      <c r="C9" s="576"/>
      <c r="D9" s="576"/>
      <c r="E9" s="576"/>
      <c r="F9" s="576"/>
      <c r="G9" s="576"/>
      <c r="H9" s="576"/>
    </row>
    <row r="10" spans="1:8" x14ac:dyDescent="0.2">
      <c r="A10" s="317" t="s">
        <v>157</v>
      </c>
      <c r="B10" s="185"/>
      <c r="C10" s="185"/>
      <c r="D10" s="185"/>
      <c r="E10" s="185"/>
      <c r="F10" s="185"/>
      <c r="G10" s="185"/>
      <c r="H10" s="185"/>
    </row>
    <row r="11" spans="1:8" x14ac:dyDescent="0.2">
      <c r="A11" s="318" t="s">
        <v>156</v>
      </c>
      <c r="B11" s="173"/>
      <c r="C11" s="173"/>
      <c r="D11" s="173"/>
      <c r="E11" s="173"/>
      <c r="F11" s="173"/>
      <c r="G11" s="173"/>
      <c r="H11" s="173"/>
    </row>
    <row r="12" spans="1:8" x14ac:dyDescent="0.2">
      <c r="A12" s="318" t="s">
        <v>158</v>
      </c>
      <c r="B12" s="173"/>
      <c r="C12" s="173"/>
      <c r="D12" s="173"/>
      <c r="E12" s="173"/>
      <c r="F12" s="173"/>
      <c r="G12" s="173"/>
      <c r="H12" s="173"/>
    </row>
    <row r="13" spans="1:8" x14ac:dyDescent="0.2">
      <c r="A13" s="318" t="s">
        <v>162</v>
      </c>
      <c r="B13" s="173"/>
      <c r="C13" s="173"/>
      <c r="D13" s="173"/>
      <c r="E13" s="173"/>
      <c r="F13" s="173"/>
      <c r="G13" s="173"/>
      <c r="H13" s="173"/>
    </row>
    <row r="14" spans="1:8" x14ac:dyDescent="0.2">
      <c r="A14" s="318" t="s">
        <v>100</v>
      </c>
      <c r="B14" s="173"/>
      <c r="C14" s="173"/>
      <c r="D14" s="173"/>
      <c r="E14" s="173"/>
      <c r="F14" s="173"/>
      <c r="G14" s="173"/>
      <c r="H14" s="173"/>
    </row>
    <row r="15" spans="1:8" x14ac:dyDescent="0.2">
      <c r="A15" s="318" t="s">
        <v>161</v>
      </c>
      <c r="B15" s="173"/>
      <c r="C15" s="173"/>
      <c r="D15" s="173"/>
      <c r="E15" s="173"/>
      <c r="F15" s="173"/>
      <c r="G15" s="173"/>
      <c r="H15" s="173"/>
    </row>
    <row r="16" spans="1:8" ht="13.5" thickBot="1" x14ac:dyDescent="0.25">
      <c r="A16" s="319" t="s">
        <v>159</v>
      </c>
      <c r="B16" s="190"/>
      <c r="C16" s="190"/>
      <c r="D16" s="190"/>
      <c r="E16" s="190"/>
      <c r="F16" s="190"/>
      <c r="G16" s="190"/>
      <c r="H16" s="190"/>
    </row>
    <row r="17" spans="1:8" ht="13.5" thickBot="1" x14ac:dyDescent="0.25">
      <c r="A17" s="177" t="s">
        <v>111</v>
      </c>
      <c r="B17" s="316"/>
      <c r="C17" s="316"/>
      <c r="D17" s="316"/>
      <c r="E17" s="316"/>
      <c r="F17" s="316"/>
      <c r="G17" s="316"/>
      <c r="H17" s="316"/>
    </row>
    <row r="18" spans="1:8" ht="13.5" thickBot="1" x14ac:dyDescent="0.25">
      <c r="A18" s="69"/>
      <c r="B18" s="198"/>
      <c r="C18" s="198"/>
      <c r="D18" s="198"/>
      <c r="E18" s="198"/>
      <c r="F18" s="198"/>
      <c r="G18" s="198"/>
      <c r="H18" s="198"/>
    </row>
    <row r="19" spans="1:8" ht="13.5" customHeight="1" thickBot="1" x14ac:dyDescent="0.25">
      <c r="A19" s="341" t="s">
        <v>194</v>
      </c>
      <c r="B19" s="316"/>
      <c r="C19" s="316"/>
      <c r="D19" s="316"/>
      <c r="E19" s="316"/>
      <c r="F19" s="316"/>
      <c r="G19" s="316"/>
      <c r="H19" s="316"/>
    </row>
    <row r="20" spans="1:8" x14ac:dyDescent="0.2">
      <c r="A20" s="69"/>
      <c r="B20" s="198"/>
      <c r="C20" s="198"/>
      <c r="D20" s="198"/>
      <c r="E20" s="198"/>
    </row>
    <row r="21" spans="1:8" ht="24.75" customHeight="1" x14ac:dyDescent="0.2">
      <c r="A21" s="539" t="s">
        <v>164</v>
      </c>
      <c r="B21" s="539"/>
      <c r="C21" s="539"/>
      <c r="D21" s="539"/>
      <c r="E21" s="539"/>
    </row>
    <row r="22" spans="1:8" ht="12.75" customHeight="1" x14ac:dyDescent="0.2"/>
    <row r="24" spans="1:8" ht="13.5" thickBot="1" x14ac:dyDescent="0.25">
      <c r="A24" s="98"/>
    </row>
    <row r="25" spans="1:8" ht="13.5" thickBot="1" x14ac:dyDescent="0.25">
      <c r="B25" s="323">
        <f>+E7</f>
        <v>2014</v>
      </c>
      <c r="C25" s="323">
        <f>+F7</f>
        <v>2015</v>
      </c>
      <c r="D25" s="323">
        <f>+G7</f>
        <v>2016</v>
      </c>
      <c r="E25" s="323" t="str">
        <f>+H7</f>
        <v>ene-abr 2018</v>
      </c>
    </row>
    <row r="26" spans="1:8" ht="13.5" thickBot="1" x14ac:dyDescent="0.25">
      <c r="B26" s="171" t="s">
        <v>165</v>
      </c>
      <c r="C26" s="171" t="s">
        <v>165</v>
      </c>
      <c r="D26" s="171" t="s">
        <v>165</v>
      </c>
      <c r="E26" s="171" t="s">
        <v>165</v>
      </c>
    </row>
    <row r="27" spans="1:8" ht="13.5" thickBot="1" x14ac:dyDescent="0.25">
      <c r="A27" s="98" t="s">
        <v>163</v>
      </c>
      <c r="B27" s="321">
        <f>+E17-SUM(E10:E16)</f>
        <v>0</v>
      </c>
      <c r="C27" s="320">
        <f>+F17-SUM(F10:F16)</f>
        <v>0</v>
      </c>
      <c r="D27" s="322">
        <f>+G17-SUM(G10:G16)</f>
        <v>0</v>
      </c>
      <c r="E27" s="321">
        <f>+H17-SUM(H10:H16)</f>
        <v>0</v>
      </c>
    </row>
    <row r="28" spans="1:8" x14ac:dyDescent="0.2">
      <c r="A28" s="98"/>
    </row>
    <row r="29" spans="1:8" x14ac:dyDescent="0.2">
      <c r="A29" s="98"/>
    </row>
    <row r="30" spans="1:8" x14ac:dyDescent="0.2">
      <c r="A30" s="98"/>
    </row>
    <row r="31" spans="1:8" x14ac:dyDescent="0.2">
      <c r="A31" s="98"/>
    </row>
  </sheetData>
  <mergeCells count="12">
    <mergeCell ref="A1:B1"/>
    <mergeCell ref="A2:B2"/>
    <mergeCell ref="A3:B3"/>
    <mergeCell ref="A7:A9"/>
    <mergeCell ref="E8:E9"/>
    <mergeCell ref="B8:B9"/>
    <mergeCell ref="C8:C9"/>
    <mergeCell ref="D8:D9"/>
    <mergeCell ref="F8:F9"/>
    <mergeCell ref="G8:G9"/>
    <mergeCell ref="H8:H9"/>
    <mergeCell ref="A21:E21"/>
  </mergeCells>
  <phoneticPr fontId="16" type="noConversion"/>
  <pageMargins left="0.75" right="0.75" top="1" bottom="1" header="0" footer="0"/>
  <pageSetup paperSize="9" scale="6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87</v>
      </c>
      <c r="B1" s="3"/>
    </row>
    <row r="2" spans="1:2" ht="13.5" thickBot="1" x14ac:dyDescent="0.25">
      <c r="A2" s="2" t="s">
        <v>44</v>
      </c>
      <c r="B2" s="3"/>
    </row>
    <row r="3" spans="1:2" x14ac:dyDescent="0.2">
      <c r="A3" s="4" t="s">
        <v>5</v>
      </c>
      <c r="B3" s="14" t="s">
        <v>45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6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580" t="s">
        <v>88</v>
      </c>
      <c r="B2" s="580"/>
      <c r="C2" s="580"/>
      <c r="D2" s="580"/>
    </row>
    <row r="3" spans="1:4" x14ac:dyDescent="0.2">
      <c r="A3" s="580" t="s">
        <v>89</v>
      </c>
      <c r="B3" s="580"/>
      <c r="C3" s="580"/>
      <c r="D3" s="580"/>
    </row>
    <row r="4" spans="1:4" x14ac:dyDescent="0.2">
      <c r="A4" s="581" t="s">
        <v>1</v>
      </c>
      <c r="B4" s="581"/>
      <c r="C4" s="581"/>
      <c r="D4" s="581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25</v>
      </c>
      <c r="B6" s="21" t="s">
        <v>90</v>
      </c>
      <c r="C6" s="22" t="s">
        <v>91</v>
      </c>
      <c r="D6" s="23" t="s">
        <v>92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16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F42"/>
  <sheetViews>
    <sheetView showGridLines="0" zoomScale="70" zoomScaleNormal="70" workbookViewId="0">
      <selection activeCell="E44" sqref="E44"/>
    </sheetView>
  </sheetViews>
  <sheetFormatPr baseColWidth="10" defaultRowHeight="12.75" x14ac:dyDescent="0.2"/>
  <cols>
    <col min="1" max="1" width="17.85546875" style="49" customWidth="1"/>
    <col min="2" max="2" width="57.28515625" style="49" customWidth="1"/>
    <col min="3" max="6" width="11.28515625" style="49" customWidth="1"/>
    <col min="7" max="16384" width="11.42578125" style="49"/>
  </cols>
  <sheetData>
    <row r="1" spans="1:6" x14ac:dyDescent="0.2">
      <c r="A1" s="163" t="s">
        <v>244</v>
      </c>
      <c r="B1" s="164"/>
      <c r="C1" s="164"/>
      <c r="D1" s="164"/>
      <c r="E1" s="164"/>
      <c r="F1" s="164"/>
    </row>
    <row r="2" spans="1:6" x14ac:dyDescent="0.2">
      <c r="A2" s="353" t="s">
        <v>211</v>
      </c>
      <c r="B2" s="354"/>
      <c r="C2" s="354"/>
      <c r="D2" s="354"/>
      <c r="E2" s="354"/>
      <c r="F2" s="354"/>
    </row>
    <row r="3" spans="1:6" x14ac:dyDescent="0.2">
      <c r="A3" s="356" t="s">
        <v>243</v>
      </c>
      <c r="B3" s="355"/>
      <c r="C3" s="354"/>
      <c r="D3" s="354"/>
      <c r="E3" s="354"/>
      <c r="F3" s="354"/>
    </row>
    <row r="4" spans="1:6" hidden="1" x14ac:dyDescent="0.2">
      <c r="A4" s="163"/>
      <c r="B4" s="164"/>
      <c r="C4" s="164"/>
      <c r="D4" s="164"/>
      <c r="E4" s="164"/>
      <c r="F4" s="164"/>
    </row>
    <row r="5" spans="1:6" hidden="1" x14ac:dyDescent="0.2">
      <c r="A5" s="163"/>
      <c r="B5" s="164"/>
      <c r="C5" s="164"/>
      <c r="D5" s="164"/>
      <c r="E5" s="164"/>
      <c r="F5" s="164"/>
    </row>
    <row r="6" spans="1:6" x14ac:dyDescent="0.2">
      <c r="A6" s="163"/>
      <c r="B6" s="164"/>
      <c r="C6" s="164"/>
      <c r="D6" s="164"/>
      <c r="E6" s="164"/>
      <c r="F6" s="164"/>
    </row>
    <row r="7" spans="1:6" x14ac:dyDescent="0.2">
      <c r="A7" s="163"/>
      <c r="B7" s="164"/>
      <c r="C7" s="164"/>
      <c r="D7" s="164"/>
      <c r="E7" s="164"/>
      <c r="F7" s="164"/>
    </row>
    <row r="8" spans="1:6" ht="13.5" thickBot="1" x14ac:dyDescent="0.25">
      <c r="A8" s="164"/>
      <c r="B8" s="163"/>
      <c r="C8" s="164"/>
      <c r="D8" s="164"/>
      <c r="E8" s="164"/>
      <c r="F8" s="164"/>
    </row>
    <row r="9" spans="1:6" ht="28.5" customHeight="1" thickBot="1" x14ac:dyDescent="0.25">
      <c r="A9" s="349" t="s">
        <v>2</v>
      </c>
      <c r="B9" s="349" t="s">
        <v>3</v>
      </c>
      <c r="C9" s="350">
        <v>2015</v>
      </c>
      <c r="D9" s="350">
        <v>2016</v>
      </c>
      <c r="E9" s="350">
        <v>2017</v>
      </c>
      <c r="F9" s="350" t="s">
        <v>241</v>
      </c>
    </row>
    <row r="10" spans="1:6" x14ac:dyDescent="0.2">
      <c r="A10" s="165" t="s">
        <v>212</v>
      </c>
      <c r="B10" s="520" t="s">
        <v>242</v>
      </c>
      <c r="C10" s="523" t="s">
        <v>110</v>
      </c>
      <c r="D10" s="521" t="s">
        <v>110</v>
      </c>
      <c r="E10" s="521" t="s">
        <v>110</v>
      </c>
      <c r="F10" s="515" t="s">
        <v>110</v>
      </c>
    </row>
    <row r="11" spans="1:6" x14ac:dyDescent="0.2">
      <c r="A11" s="166"/>
      <c r="B11" s="518"/>
      <c r="C11" s="524"/>
      <c r="D11" s="513"/>
      <c r="E11" s="513"/>
      <c r="F11" s="516"/>
    </row>
    <row r="12" spans="1:6" x14ac:dyDescent="0.2">
      <c r="A12" s="166"/>
      <c r="B12" s="517" t="s">
        <v>245</v>
      </c>
      <c r="C12" s="524" t="s">
        <v>110</v>
      </c>
      <c r="D12" s="513" t="s">
        <v>110</v>
      </c>
      <c r="E12" s="513" t="s">
        <v>110</v>
      </c>
      <c r="F12" s="516" t="s">
        <v>110</v>
      </c>
    </row>
    <row r="13" spans="1:6" x14ac:dyDescent="0.2">
      <c r="A13" s="166"/>
      <c r="B13" s="518"/>
      <c r="C13" s="524"/>
      <c r="D13" s="513"/>
      <c r="E13" s="513"/>
      <c r="F13" s="516"/>
    </row>
    <row r="14" spans="1:6" x14ac:dyDescent="0.2">
      <c r="A14" s="166"/>
      <c r="B14" s="517" t="s">
        <v>236</v>
      </c>
      <c r="C14" s="524" t="s">
        <v>110</v>
      </c>
      <c r="D14" s="513" t="s">
        <v>110</v>
      </c>
      <c r="E14" s="513" t="s">
        <v>110</v>
      </c>
      <c r="F14" s="516" t="s">
        <v>110</v>
      </c>
    </row>
    <row r="15" spans="1:6" ht="13.5" thickBot="1" x14ac:dyDescent="0.25">
      <c r="A15" s="167"/>
      <c r="B15" s="522"/>
      <c r="C15" s="525"/>
      <c r="D15" s="514"/>
      <c r="E15" s="514"/>
      <c r="F15" s="519"/>
    </row>
    <row r="16" spans="1:6" x14ac:dyDescent="0.2">
      <c r="A16" s="165" t="s">
        <v>213</v>
      </c>
      <c r="B16" s="520" t="s">
        <v>242</v>
      </c>
      <c r="C16" s="523" t="s">
        <v>110</v>
      </c>
      <c r="D16" s="521" t="s">
        <v>110</v>
      </c>
      <c r="E16" s="521" t="s">
        <v>110</v>
      </c>
      <c r="F16" s="515" t="s">
        <v>110</v>
      </c>
    </row>
    <row r="17" spans="1:6" x14ac:dyDescent="0.2">
      <c r="A17" s="166"/>
      <c r="B17" s="518"/>
      <c r="C17" s="524"/>
      <c r="D17" s="513"/>
      <c r="E17" s="513"/>
      <c r="F17" s="516"/>
    </row>
    <row r="18" spans="1:6" x14ac:dyDescent="0.2">
      <c r="A18" s="166"/>
      <c r="B18" s="517" t="s">
        <v>245</v>
      </c>
      <c r="C18" s="524" t="s">
        <v>110</v>
      </c>
      <c r="D18" s="513" t="s">
        <v>110</v>
      </c>
      <c r="E18" s="513" t="s">
        <v>110</v>
      </c>
      <c r="F18" s="516" t="s">
        <v>110</v>
      </c>
    </row>
    <row r="19" spans="1:6" x14ac:dyDescent="0.2">
      <c r="A19" s="166"/>
      <c r="B19" s="518"/>
      <c r="C19" s="524"/>
      <c r="D19" s="513"/>
      <c r="E19" s="513"/>
      <c r="F19" s="516"/>
    </row>
    <row r="20" spans="1:6" x14ac:dyDescent="0.2">
      <c r="A20" s="166"/>
      <c r="B20" s="517" t="s">
        <v>236</v>
      </c>
      <c r="C20" s="524" t="s">
        <v>110</v>
      </c>
      <c r="D20" s="513" t="s">
        <v>110</v>
      </c>
      <c r="E20" s="513" t="s">
        <v>110</v>
      </c>
      <c r="F20" s="516" t="s">
        <v>110</v>
      </c>
    </row>
    <row r="21" spans="1:6" ht="13.5" thickBot="1" x14ac:dyDescent="0.25">
      <c r="A21" s="167"/>
      <c r="B21" s="522"/>
      <c r="C21" s="525"/>
      <c r="D21" s="514"/>
      <c r="E21" s="514"/>
      <c r="F21" s="519"/>
    </row>
    <row r="22" spans="1:6" x14ac:dyDescent="0.2">
      <c r="A22" s="165" t="s">
        <v>214</v>
      </c>
      <c r="B22" s="520" t="s">
        <v>242</v>
      </c>
      <c r="C22" s="523" t="s">
        <v>110</v>
      </c>
      <c r="D22" s="521" t="s">
        <v>110</v>
      </c>
      <c r="E22" s="521" t="s">
        <v>110</v>
      </c>
      <c r="F22" s="515" t="s">
        <v>110</v>
      </c>
    </row>
    <row r="23" spans="1:6" x14ac:dyDescent="0.2">
      <c r="A23" s="166"/>
      <c r="B23" s="518"/>
      <c r="C23" s="524"/>
      <c r="D23" s="513"/>
      <c r="E23" s="513"/>
      <c r="F23" s="516"/>
    </row>
    <row r="24" spans="1:6" x14ac:dyDescent="0.2">
      <c r="A24" s="166"/>
      <c r="B24" s="517" t="s">
        <v>245</v>
      </c>
      <c r="C24" s="524" t="s">
        <v>110</v>
      </c>
      <c r="D24" s="513" t="s">
        <v>110</v>
      </c>
      <c r="E24" s="513" t="s">
        <v>110</v>
      </c>
      <c r="F24" s="516" t="s">
        <v>110</v>
      </c>
    </row>
    <row r="25" spans="1:6" x14ac:dyDescent="0.2">
      <c r="A25" s="166"/>
      <c r="B25" s="518"/>
      <c r="C25" s="524"/>
      <c r="D25" s="513"/>
      <c r="E25" s="513"/>
      <c r="F25" s="516"/>
    </row>
    <row r="26" spans="1:6" x14ac:dyDescent="0.2">
      <c r="A26" s="166"/>
      <c r="B26" s="517" t="s">
        <v>236</v>
      </c>
      <c r="C26" s="524" t="s">
        <v>110</v>
      </c>
      <c r="D26" s="513" t="s">
        <v>110</v>
      </c>
      <c r="E26" s="513" t="s">
        <v>110</v>
      </c>
      <c r="F26" s="516" t="s">
        <v>110</v>
      </c>
    </row>
    <row r="27" spans="1:6" ht="13.5" thickBot="1" x14ac:dyDescent="0.25">
      <c r="A27" s="167"/>
      <c r="B27" s="522"/>
      <c r="C27" s="525"/>
      <c r="D27" s="514"/>
      <c r="E27" s="514"/>
      <c r="F27" s="519"/>
    </row>
    <row r="28" spans="1:6" x14ac:dyDescent="0.2">
      <c r="A28" s="165" t="s">
        <v>215</v>
      </c>
      <c r="B28" s="520" t="s">
        <v>242</v>
      </c>
      <c r="C28" s="523" t="s">
        <v>110</v>
      </c>
      <c r="D28" s="521" t="s">
        <v>110</v>
      </c>
      <c r="E28" s="521" t="s">
        <v>110</v>
      </c>
      <c r="F28" s="515" t="s">
        <v>110</v>
      </c>
    </row>
    <row r="29" spans="1:6" x14ac:dyDescent="0.2">
      <c r="A29" s="166"/>
      <c r="B29" s="518"/>
      <c r="C29" s="524"/>
      <c r="D29" s="513"/>
      <c r="E29" s="513"/>
      <c r="F29" s="516"/>
    </row>
    <row r="30" spans="1:6" x14ac:dyDescent="0.2">
      <c r="A30" s="166"/>
      <c r="B30" s="517" t="s">
        <v>245</v>
      </c>
      <c r="C30" s="524" t="s">
        <v>110</v>
      </c>
      <c r="D30" s="513" t="s">
        <v>110</v>
      </c>
      <c r="E30" s="513" t="s">
        <v>110</v>
      </c>
      <c r="F30" s="516" t="s">
        <v>110</v>
      </c>
    </row>
    <row r="31" spans="1:6" x14ac:dyDescent="0.2">
      <c r="A31" s="166"/>
      <c r="B31" s="518"/>
      <c r="C31" s="524"/>
      <c r="D31" s="513"/>
      <c r="E31" s="513"/>
      <c r="F31" s="516"/>
    </row>
    <row r="32" spans="1:6" x14ac:dyDescent="0.2">
      <c r="A32" s="166"/>
      <c r="B32" s="517" t="s">
        <v>236</v>
      </c>
      <c r="C32" s="524" t="s">
        <v>110</v>
      </c>
      <c r="D32" s="513" t="s">
        <v>110</v>
      </c>
      <c r="E32" s="513" t="s">
        <v>110</v>
      </c>
      <c r="F32" s="516" t="s">
        <v>110</v>
      </c>
    </row>
    <row r="33" spans="1:6" ht="13.5" thickBot="1" x14ac:dyDescent="0.25">
      <c r="A33" s="167"/>
      <c r="B33" s="522"/>
      <c r="C33" s="525"/>
      <c r="D33" s="514"/>
      <c r="E33" s="514"/>
      <c r="F33" s="519"/>
    </row>
    <row r="34" spans="1:6" x14ac:dyDescent="0.2">
      <c r="A34" s="165" t="s">
        <v>192</v>
      </c>
      <c r="B34" s="520" t="s">
        <v>242</v>
      </c>
      <c r="C34" s="523" t="s">
        <v>110</v>
      </c>
      <c r="D34" s="521" t="s">
        <v>110</v>
      </c>
      <c r="E34" s="521" t="s">
        <v>110</v>
      </c>
      <c r="F34" s="515" t="s">
        <v>110</v>
      </c>
    </row>
    <row r="35" spans="1:6" x14ac:dyDescent="0.2">
      <c r="A35" s="166"/>
      <c r="B35" s="518"/>
      <c r="C35" s="524"/>
      <c r="D35" s="513"/>
      <c r="E35" s="513"/>
      <c r="F35" s="516"/>
    </row>
    <row r="36" spans="1:6" x14ac:dyDescent="0.2">
      <c r="A36" s="166"/>
      <c r="B36" s="517" t="s">
        <v>245</v>
      </c>
      <c r="C36" s="524" t="s">
        <v>110</v>
      </c>
      <c r="D36" s="513" t="s">
        <v>110</v>
      </c>
      <c r="E36" s="513" t="s">
        <v>110</v>
      </c>
      <c r="F36" s="516" t="s">
        <v>110</v>
      </c>
    </row>
    <row r="37" spans="1:6" x14ac:dyDescent="0.2">
      <c r="A37" s="166"/>
      <c r="B37" s="518"/>
      <c r="C37" s="524"/>
      <c r="D37" s="513"/>
      <c r="E37" s="513"/>
      <c r="F37" s="516"/>
    </row>
    <row r="38" spans="1:6" x14ac:dyDescent="0.2">
      <c r="A38" s="166"/>
      <c r="B38" s="517" t="s">
        <v>236</v>
      </c>
      <c r="C38" s="524" t="s">
        <v>110</v>
      </c>
      <c r="D38" s="513" t="s">
        <v>110</v>
      </c>
      <c r="E38" s="513" t="s">
        <v>110</v>
      </c>
      <c r="F38" s="516" t="s">
        <v>110</v>
      </c>
    </row>
    <row r="39" spans="1:6" ht="13.5" thickBot="1" x14ac:dyDescent="0.25">
      <c r="A39" s="170"/>
      <c r="B39" s="522"/>
      <c r="C39" s="525"/>
      <c r="D39" s="514"/>
      <c r="E39" s="514"/>
      <c r="F39" s="519"/>
    </row>
    <row r="40" spans="1:6" ht="13.5" thickBot="1" x14ac:dyDescent="0.25">
      <c r="B40" s="171" t="s">
        <v>111</v>
      </c>
      <c r="C40" s="172">
        <v>1</v>
      </c>
      <c r="D40" s="172">
        <v>1</v>
      </c>
      <c r="E40" s="172">
        <v>1</v>
      </c>
      <c r="F40" s="172">
        <v>1</v>
      </c>
    </row>
    <row r="42" spans="1:6" x14ac:dyDescent="0.2">
      <c r="A42" s="49" t="s">
        <v>170</v>
      </c>
    </row>
  </sheetData>
  <mergeCells count="75">
    <mergeCell ref="D10:D11"/>
    <mergeCell ref="E10:E11"/>
    <mergeCell ref="F10:F11"/>
    <mergeCell ref="B12:B13"/>
    <mergeCell ref="C12:C13"/>
    <mergeCell ref="D12:D13"/>
    <mergeCell ref="B10:B11"/>
    <mergeCell ref="C10:C11"/>
    <mergeCell ref="E12:E13"/>
    <mergeCell ref="F12:F13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D18:D19"/>
    <mergeCell ref="E18:E19"/>
    <mergeCell ref="F18:F19"/>
    <mergeCell ref="B20:B21"/>
    <mergeCell ref="C20:C21"/>
    <mergeCell ref="D20:D21"/>
    <mergeCell ref="B18:B19"/>
    <mergeCell ref="C18:C19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D26:D27"/>
    <mergeCell ref="E26:E27"/>
    <mergeCell ref="F26:F27"/>
    <mergeCell ref="B28:B29"/>
    <mergeCell ref="C28:C29"/>
    <mergeCell ref="D28:D29"/>
    <mergeCell ref="B26:B27"/>
    <mergeCell ref="C26:C27"/>
    <mergeCell ref="E28:E29"/>
    <mergeCell ref="F28:F29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D34:D35"/>
    <mergeCell ref="E34:E35"/>
    <mergeCell ref="F34:F35"/>
    <mergeCell ref="B36:B37"/>
    <mergeCell ref="C36:C37"/>
    <mergeCell ref="D36:D37"/>
    <mergeCell ref="B34:B35"/>
    <mergeCell ref="C34:C35"/>
    <mergeCell ref="F38:F39"/>
    <mergeCell ref="E36:E37"/>
    <mergeCell ref="F36:F37"/>
    <mergeCell ref="B38:B39"/>
    <mergeCell ref="C38:C39"/>
    <mergeCell ref="D38:D39"/>
    <mergeCell ref="E38:E39"/>
  </mergeCells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scale="87" orientation="landscape" r:id="rId1"/>
  <headerFooter alignWithMargins="0">
    <oddHeader>&amp;R2018 - Año del Centenario de la Reforma Universitaria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45"/>
  <sheetViews>
    <sheetView workbookViewId="0">
      <selection activeCell="E44" sqref="E44"/>
    </sheetView>
  </sheetViews>
  <sheetFormatPr baseColWidth="10" defaultRowHeight="12.75" x14ac:dyDescent="0.2"/>
  <cols>
    <col min="1" max="1" width="21.28515625" style="54" customWidth="1"/>
    <col min="2" max="2" width="24" style="54" customWidth="1"/>
    <col min="3" max="3" width="29.7109375" style="54" customWidth="1"/>
    <col min="4" max="16384" width="11.42578125" style="54"/>
  </cols>
  <sheetData>
    <row r="1" spans="1:6" x14ac:dyDescent="0.2">
      <c r="A1" s="356" t="s">
        <v>248</v>
      </c>
      <c r="B1" s="356"/>
      <c r="C1" s="356"/>
      <c r="D1" s="51"/>
      <c r="E1" s="51"/>
      <c r="F1" s="51"/>
    </row>
    <row r="2" spans="1:6" x14ac:dyDescent="0.2">
      <c r="A2" s="356" t="s">
        <v>105</v>
      </c>
      <c r="B2" s="356"/>
      <c r="C2" s="356"/>
      <c r="D2" s="51"/>
      <c r="E2" s="51"/>
      <c r="F2" s="51"/>
    </row>
    <row r="3" spans="1:6" x14ac:dyDescent="0.2">
      <c r="A3" s="526" t="str">
        <f>+'1. 1modelos TAI'!A3</f>
        <v>Termos ampolla de acero</v>
      </c>
      <c r="B3" s="526"/>
      <c r="C3" s="526"/>
      <c r="D3" s="51"/>
      <c r="E3" s="51"/>
      <c r="F3" s="51"/>
    </row>
    <row r="4" spans="1:6" x14ac:dyDescent="0.2">
      <c r="A4" s="526" t="str">
        <f>+'3.1 vol. TAI'!C4</f>
        <v>en unidades</v>
      </c>
      <c r="B4" s="526"/>
      <c r="C4" s="526"/>
      <c r="D4" s="51"/>
      <c r="E4" s="51"/>
      <c r="F4" s="51"/>
    </row>
    <row r="5" spans="1:6" ht="13.5" thickBot="1" x14ac:dyDescent="0.25">
      <c r="A5" s="51"/>
      <c r="B5" s="51"/>
      <c r="C5" s="51"/>
      <c r="D5" s="51"/>
      <c r="E5" s="51"/>
      <c r="F5" s="51"/>
    </row>
    <row r="6" spans="1:6" x14ac:dyDescent="0.2">
      <c r="A6" s="413" t="s">
        <v>7</v>
      </c>
      <c r="B6" s="414" t="s">
        <v>106</v>
      </c>
      <c r="C6" s="414" t="s">
        <v>107</v>
      </c>
      <c r="D6" s="51"/>
      <c r="E6" s="51"/>
      <c r="F6" s="51"/>
    </row>
    <row r="7" spans="1:6" ht="13.5" thickBot="1" x14ac:dyDescent="0.25">
      <c r="A7" s="415"/>
      <c r="B7" s="416"/>
      <c r="C7" s="416" t="s">
        <v>108</v>
      </c>
      <c r="D7" s="51"/>
      <c r="E7" s="51"/>
      <c r="F7" s="51"/>
    </row>
    <row r="8" spans="1:6" x14ac:dyDescent="0.2">
      <c r="A8" s="357">
        <v>2011</v>
      </c>
      <c r="B8" s="358"/>
      <c r="C8" s="359"/>
      <c r="D8" s="51"/>
      <c r="E8" s="51"/>
      <c r="F8" s="51"/>
    </row>
    <row r="9" spans="1:6" x14ac:dyDescent="0.2">
      <c r="A9" s="360">
        <v>2012</v>
      </c>
      <c r="B9" s="361"/>
      <c r="C9" s="362"/>
      <c r="D9" s="51"/>
      <c r="E9" s="51"/>
      <c r="F9" s="51"/>
    </row>
    <row r="10" spans="1:6" x14ac:dyDescent="0.2">
      <c r="A10" s="375">
        <v>2013</v>
      </c>
      <c r="B10" s="474"/>
      <c r="C10" s="475"/>
      <c r="D10" s="51"/>
      <c r="E10" s="51"/>
      <c r="F10" s="51"/>
    </row>
    <row r="11" spans="1:6" ht="13.5" thickBot="1" x14ac:dyDescent="0.25">
      <c r="A11" s="375">
        <v>2014</v>
      </c>
      <c r="B11" s="474"/>
      <c r="C11" s="475"/>
      <c r="D11" s="51"/>
      <c r="E11" s="51"/>
      <c r="F11" s="51"/>
    </row>
    <row r="12" spans="1:6" x14ac:dyDescent="0.2">
      <c r="A12" s="477">
        <v>2015</v>
      </c>
      <c r="B12" s="478"/>
      <c r="C12" s="479"/>
      <c r="D12" s="51"/>
      <c r="E12" s="51"/>
      <c r="F12" s="51"/>
    </row>
    <row r="13" spans="1:6" x14ac:dyDescent="0.2">
      <c r="A13" s="360">
        <v>2016</v>
      </c>
      <c r="B13" s="361"/>
      <c r="C13" s="362"/>
      <c r="D13" s="51"/>
      <c r="E13" s="51"/>
      <c r="F13" s="51"/>
    </row>
    <row r="14" spans="1:6" ht="13.5" thickBot="1" x14ac:dyDescent="0.25">
      <c r="A14" s="363">
        <v>2017</v>
      </c>
      <c r="B14" s="364"/>
      <c r="C14" s="365"/>
      <c r="D14" s="51"/>
      <c r="E14" s="51"/>
      <c r="F14" s="51"/>
    </row>
    <row r="15" spans="1:6" x14ac:dyDescent="0.2">
      <c r="A15" s="476" t="s">
        <v>246</v>
      </c>
      <c r="B15" s="358"/>
      <c r="C15" s="359"/>
      <c r="D15" s="51"/>
      <c r="E15" s="51"/>
      <c r="F15" s="51"/>
    </row>
    <row r="16" spans="1:6" ht="13.5" thickBot="1" x14ac:dyDescent="0.25">
      <c r="A16" s="363" t="s">
        <v>247</v>
      </c>
      <c r="B16" s="364"/>
      <c r="C16" s="365"/>
      <c r="D16" s="51"/>
      <c r="E16" s="51"/>
      <c r="F16" s="51"/>
    </row>
    <row r="17" spans="1:6" ht="5.25" customHeight="1" x14ac:dyDescent="0.2">
      <c r="A17" s="51"/>
      <c r="B17" s="51"/>
      <c r="C17" s="51"/>
      <c r="D17" s="51"/>
      <c r="E17" s="51"/>
      <c r="F17" s="51"/>
    </row>
    <row r="18" spans="1:6" ht="13.5" thickBot="1" x14ac:dyDescent="0.25">
      <c r="A18" s="366" t="s">
        <v>109</v>
      </c>
      <c r="B18" s="51"/>
      <c r="C18" s="51"/>
      <c r="D18" s="51"/>
      <c r="E18" s="51"/>
      <c r="F18" s="51"/>
    </row>
    <row r="19" spans="1:6" ht="41.25" customHeight="1" thickBot="1" x14ac:dyDescent="0.25">
      <c r="A19" s="367"/>
      <c r="B19" s="368"/>
      <c r="C19" s="369"/>
      <c r="D19" s="51"/>
      <c r="E19" s="51"/>
      <c r="F19" s="51"/>
    </row>
    <row r="45" spans="5:5" x14ac:dyDescent="0.2">
      <c r="E45" s="54" t="s">
        <v>238</v>
      </c>
    </row>
  </sheetData>
  <mergeCells count="2">
    <mergeCell ref="A3:C3"/>
    <mergeCell ref="A4:C4"/>
  </mergeCells>
  <phoneticPr fontId="0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F44"/>
  <sheetViews>
    <sheetView workbookViewId="0">
      <selection activeCell="E44" sqref="E44"/>
    </sheetView>
  </sheetViews>
  <sheetFormatPr baseColWidth="10" defaultRowHeight="12.75" x14ac:dyDescent="0.2"/>
  <cols>
    <col min="1" max="1" width="21.28515625" style="54" customWidth="1"/>
    <col min="2" max="2" width="24" style="54" customWidth="1"/>
    <col min="3" max="3" width="29.7109375" style="54" customWidth="1"/>
    <col min="4" max="16384" width="11.42578125" style="54"/>
  </cols>
  <sheetData>
    <row r="1" spans="1:6" x14ac:dyDescent="0.2">
      <c r="A1" s="356" t="s">
        <v>249</v>
      </c>
      <c r="B1" s="356"/>
      <c r="C1" s="356"/>
      <c r="D1" s="51"/>
      <c r="E1" s="51"/>
      <c r="F1" s="51"/>
    </row>
    <row r="2" spans="1:6" x14ac:dyDescent="0.2">
      <c r="A2" s="356" t="s">
        <v>105</v>
      </c>
      <c r="B2" s="356"/>
      <c r="C2" s="356"/>
      <c r="D2" s="51"/>
      <c r="E2" s="51"/>
      <c r="F2" s="51"/>
    </row>
    <row r="3" spans="1:6" x14ac:dyDescent="0.2">
      <c r="A3" s="526" t="str">
        <f>'1.2 modelos TAV '!A3</f>
        <v>Termos ampolla de vidrio</v>
      </c>
      <c r="B3" s="526"/>
      <c r="C3" s="526"/>
      <c r="D3" s="51"/>
      <c r="E3" s="51"/>
      <c r="F3" s="51"/>
    </row>
    <row r="4" spans="1:6" x14ac:dyDescent="0.2">
      <c r="A4" s="526" t="str">
        <f>+'3.1 vol. TAI'!C4</f>
        <v>en unidades</v>
      </c>
      <c r="B4" s="526"/>
      <c r="C4" s="526"/>
      <c r="D4" s="51"/>
      <c r="E4" s="51"/>
      <c r="F4" s="51"/>
    </row>
    <row r="5" spans="1:6" ht="13.5" thickBot="1" x14ac:dyDescent="0.25">
      <c r="A5" s="51"/>
      <c r="B5" s="51"/>
      <c r="C5" s="51"/>
      <c r="D5" s="51"/>
      <c r="E5" s="51"/>
      <c r="F5" s="51"/>
    </row>
    <row r="6" spans="1:6" x14ac:dyDescent="0.2">
      <c r="A6" s="413" t="s">
        <v>7</v>
      </c>
      <c r="B6" s="414" t="s">
        <v>106</v>
      </c>
      <c r="C6" s="414" t="s">
        <v>107</v>
      </c>
      <c r="D6" s="51"/>
      <c r="E6" s="51"/>
      <c r="F6" s="51"/>
    </row>
    <row r="7" spans="1:6" ht="13.5" thickBot="1" x14ac:dyDescent="0.25">
      <c r="A7" s="415"/>
      <c r="B7" s="416"/>
      <c r="C7" s="416" t="s">
        <v>108</v>
      </c>
      <c r="D7" s="51"/>
      <c r="E7" s="51"/>
      <c r="F7" s="51"/>
    </row>
    <row r="8" spans="1:6" x14ac:dyDescent="0.2">
      <c r="A8" s="357">
        <v>2012</v>
      </c>
      <c r="B8" s="358"/>
      <c r="C8" s="359"/>
      <c r="D8" s="51"/>
      <c r="E8" s="51"/>
      <c r="F8" s="51"/>
    </row>
    <row r="9" spans="1:6" x14ac:dyDescent="0.2">
      <c r="A9" s="360">
        <v>2013</v>
      </c>
      <c r="B9" s="361"/>
      <c r="C9" s="362"/>
      <c r="D9" s="51"/>
      <c r="E9" s="51"/>
      <c r="F9" s="51"/>
    </row>
    <row r="10" spans="1:6" ht="13.5" thickBot="1" x14ac:dyDescent="0.25">
      <c r="A10" s="375">
        <v>2014</v>
      </c>
      <c r="B10" s="474"/>
      <c r="C10" s="475"/>
      <c r="D10" s="51"/>
      <c r="E10" s="51"/>
      <c r="F10" s="51"/>
    </row>
    <row r="11" spans="1:6" x14ac:dyDescent="0.2">
      <c r="A11" s="477">
        <v>2015</v>
      </c>
      <c r="B11" s="478"/>
      <c r="C11" s="479"/>
      <c r="D11" s="51"/>
      <c r="E11" s="51"/>
      <c r="F11" s="51"/>
    </row>
    <row r="12" spans="1:6" x14ac:dyDescent="0.2">
      <c r="A12" s="360">
        <v>2016</v>
      </c>
      <c r="B12" s="361"/>
      <c r="C12" s="362"/>
      <c r="D12" s="51"/>
      <c r="E12" s="51"/>
      <c r="F12" s="51"/>
    </row>
    <row r="13" spans="1:6" ht="13.5" thickBot="1" x14ac:dyDescent="0.25">
      <c r="A13" s="363">
        <v>2017</v>
      </c>
      <c r="B13" s="364"/>
      <c r="C13" s="365"/>
      <c r="D13" s="51"/>
      <c r="E13" s="51"/>
      <c r="F13" s="51"/>
    </row>
    <row r="14" spans="1:6" x14ac:dyDescent="0.2">
      <c r="A14" s="476" t="s">
        <v>246</v>
      </c>
      <c r="B14" s="358"/>
      <c r="C14" s="359"/>
      <c r="D14" s="51"/>
      <c r="E14" s="51"/>
      <c r="F14" s="51"/>
    </row>
    <row r="15" spans="1:6" ht="13.5" thickBot="1" x14ac:dyDescent="0.25">
      <c r="A15" s="363" t="s">
        <v>247</v>
      </c>
      <c r="B15" s="364"/>
      <c r="C15" s="365"/>
      <c r="D15" s="51"/>
      <c r="E15" s="51"/>
      <c r="F15" s="51"/>
    </row>
    <row r="16" spans="1:6" ht="5.25" customHeight="1" x14ac:dyDescent="0.2">
      <c r="A16" s="51"/>
      <c r="B16" s="51"/>
      <c r="C16" s="51"/>
      <c r="D16" s="51"/>
      <c r="E16" s="51"/>
      <c r="F16" s="51"/>
    </row>
    <row r="17" spans="1:6" ht="13.5" thickBot="1" x14ac:dyDescent="0.25">
      <c r="A17" s="366" t="s">
        <v>109</v>
      </c>
      <c r="B17" s="51"/>
      <c r="C17" s="51"/>
      <c r="D17" s="51"/>
      <c r="E17" s="51"/>
      <c r="F17" s="51"/>
    </row>
    <row r="18" spans="1:6" ht="41.25" customHeight="1" thickBot="1" x14ac:dyDescent="0.25">
      <c r="A18" s="367"/>
      <c r="B18" s="368"/>
      <c r="C18" s="369"/>
      <c r="D18" s="51"/>
      <c r="E18" s="51"/>
      <c r="F18" s="51"/>
    </row>
    <row r="44" spans="5:5" x14ac:dyDescent="0.2">
      <c r="E44" s="54" t="s">
        <v>238</v>
      </c>
    </row>
  </sheetData>
  <mergeCells count="2">
    <mergeCell ref="A3:C3"/>
    <mergeCell ref="A4:C4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Q124"/>
  <sheetViews>
    <sheetView view="pageBreakPreview" zoomScale="85" zoomScaleNormal="100" zoomScaleSheetLayoutView="85" workbookViewId="0">
      <selection activeCell="E44" sqref="E44"/>
    </sheetView>
  </sheetViews>
  <sheetFormatPr baseColWidth="10" defaultColWidth="13.7109375" defaultRowHeight="12.75" x14ac:dyDescent="0.2"/>
  <cols>
    <col min="1" max="1" width="1" style="54" customWidth="1"/>
    <col min="2" max="2" width="3" style="51" customWidth="1"/>
    <col min="3" max="3" width="12.7109375" style="54" customWidth="1"/>
    <col min="4" max="4" width="1.7109375" style="54" customWidth="1"/>
    <col min="5" max="5" width="13.7109375" style="54" customWidth="1"/>
    <col min="6" max="6" width="15.85546875" style="54" customWidth="1"/>
    <col min="7" max="7" width="13.7109375" style="54" customWidth="1"/>
    <col min="8" max="8" width="15.5703125" style="54" customWidth="1"/>
    <col min="9" max="11" width="13.7109375" style="54" customWidth="1"/>
    <col min="12" max="12" width="13.5703125" style="54" customWidth="1"/>
    <col min="13" max="13" width="13.7109375" style="54" customWidth="1"/>
    <col min="14" max="14" width="1.7109375" style="66" customWidth="1"/>
    <col min="15" max="17" width="11.42578125" style="49" customWidth="1"/>
    <col min="18" max="16384" width="13.7109375" style="54"/>
  </cols>
  <sheetData>
    <row r="1" spans="3:17" x14ac:dyDescent="0.2">
      <c r="C1" s="527" t="s">
        <v>250</v>
      </c>
      <c r="D1" s="527"/>
      <c r="E1" s="527"/>
      <c r="F1" s="527"/>
      <c r="G1" s="527"/>
      <c r="H1" s="527"/>
      <c r="I1" s="527"/>
      <c r="J1" s="527"/>
      <c r="K1" s="527"/>
    </row>
    <row r="2" spans="3:17" x14ac:dyDescent="0.2">
      <c r="C2" s="527" t="s">
        <v>117</v>
      </c>
      <c r="D2" s="527"/>
      <c r="E2" s="527"/>
      <c r="F2" s="527"/>
      <c r="G2" s="527"/>
      <c r="H2" s="527"/>
      <c r="I2" s="527"/>
      <c r="J2" s="527"/>
      <c r="K2" s="527"/>
    </row>
    <row r="3" spans="3:17" x14ac:dyDescent="0.2">
      <c r="C3" s="526" t="str">
        <f>+'1. 1modelos TAI'!A3</f>
        <v>Termos ampolla de acero</v>
      </c>
      <c r="D3" s="526"/>
      <c r="E3" s="526"/>
      <c r="F3" s="526"/>
      <c r="G3" s="526"/>
      <c r="H3" s="526"/>
      <c r="I3" s="526"/>
      <c r="J3" s="526"/>
      <c r="K3" s="526"/>
      <c r="L3" s="370"/>
      <c r="M3" s="370"/>
      <c r="N3" s="67"/>
      <c r="O3" s="54"/>
      <c r="P3" s="54"/>
      <c r="Q3" s="54"/>
    </row>
    <row r="4" spans="3:17" x14ac:dyDescent="0.2">
      <c r="C4" s="526" t="s">
        <v>216</v>
      </c>
      <c r="D4" s="526"/>
      <c r="E4" s="526"/>
      <c r="F4" s="526"/>
      <c r="G4" s="526"/>
      <c r="H4" s="526"/>
      <c r="I4" s="526"/>
      <c r="J4" s="526"/>
      <c r="K4" s="526"/>
      <c r="L4" s="370"/>
      <c r="M4" s="370"/>
      <c r="O4" s="54"/>
      <c r="P4" s="68" t="s">
        <v>121</v>
      </c>
      <c r="Q4" s="54"/>
    </row>
    <row r="5" spans="3:17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N5" s="48"/>
    </row>
    <row r="6" spans="3:17" ht="64.5" thickBot="1" x14ac:dyDescent="0.25">
      <c r="C6" s="350" t="s">
        <v>113</v>
      </c>
      <c r="D6" s="417"/>
      <c r="E6" s="418" t="s">
        <v>14</v>
      </c>
      <c r="F6" s="419" t="s">
        <v>15</v>
      </c>
      <c r="G6" s="419" t="s">
        <v>123</v>
      </c>
      <c r="H6" s="419" t="s">
        <v>114</v>
      </c>
      <c r="I6" s="420" t="s">
        <v>115</v>
      </c>
      <c r="J6" s="419" t="s">
        <v>124</v>
      </c>
      <c r="K6" s="420" t="s">
        <v>116</v>
      </c>
      <c r="L6" s="421"/>
      <c r="M6" s="51"/>
      <c r="N6" s="25"/>
      <c r="O6" s="52"/>
      <c r="P6" s="104" t="s">
        <v>148</v>
      </c>
    </row>
    <row r="7" spans="3:17" x14ac:dyDescent="0.2">
      <c r="C7" s="109">
        <v>42005</v>
      </c>
      <c r="D7" s="44"/>
      <c r="E7" s="27"/>
      <c r="F7" s="28"/>
      <c r="G7" s="28"/>
      <c r="H7" s="28"/>
      <c r="I7" s="29"/>
      <c r="J7" s="29"/>
      <c r="K7" s="29"/>
      <c r="L7" s="51"/>
      <c r="M7" s="51"/>
      <c r="N7" s="30"/>
      <c r="O7" s="52"/>
      <c r="P7" s="142">
        <f>+L53+E7-F7-G7-H7+I7-J7</f>
        <v>0</v>
      </c>
    </row>
    <row r="8" spans="3:17" x14ac:dyDescent="0.2">
      <c r="C8" s="110">
        <v>42036</v>
      </c>
      <c r="D8" s="44"/>
      <c r="E8" s="31"/>
      <c r="F8" s="32"/>
      <c r="G8" s="32"/>
      <c r="H8" s="32"/>
      <c r="I8" s="33"/>
      <c r="J8" s="33"/>
      <c r="K8" s="33"/>
      <c r="L8" s="51"/>
      <c r="M8" s="51"/>
      <c r="N8" s="30"/>
      <c r="O8" s="52"/>
      <c r="P8" s="143">
        <f>+P7+E8+I8-F8-G8-H8-J8</f>
        <v>0</v>
      </c>
    </row>
    <row r="9" spans="3:17" x14ac:dyDescent="0.2">
      <c r="C9" s="110">
        <v>42064</v>
      </c>
      <c r="D9" s="44"/>
      <c r="E9" s="31"/>
      <c r="F9" s="32"/>
      <c r="G9" s="32"/>
      <c r="H9" s="32"/>
      <c r="I9" s="33"/>
      <c r="J9" s="33"/>
      <c r="K9" s="33"/>
      <c r="L9" s="51"/>
      <c r="M9" s="51"/>
      <c r="N9" s="30"/>
      <c r="O9" s="52"/>
      <c r="P9" s="143">
        <f t="shared" ref="P9:P50" si="0">+P8+E9+I9-F9-G9-H9-J9</f>
        <v>0</v>
      </c>
    </row>
    <row r="10" spans="3:17" x14ac:dyDescent="0.2">
      <c r="C10" s="110">
        <v>42095</v>
      </c>
      <c r="D10" s="44"/>
      <c r="E10" s="31"/>
      <c r="F10" s="32"/>
      <c r="G10" s="32"/>
      <c r="H10" s="32"/>
      <c r="I10" s="33"/>
      <c r="J10" s="33"/>
      <c r="K10" s="33"/>
      <c r="L10" s="51"/>
      <c r="M10" s="51"/>
      <c r="N10" s="30"/>
      <c r="O10" s="52"/>
      <c r="P10" s="143">
        <f t="shared" si="0"/>
        <v>0</v>
      </c>
    </row>
    <row r="11" spans="3:17" x14ac:dyDescent="0.2">
      <c r="C11" s="110">
        <v>42125</v>
      </c>
      <c r="D11" s="44"/>
      <c r="E11" s="31"/>
      <c r="F11" s="32"/>
      <c r="G11" s="32"/>
      <c r="H11" s="32"/>
      <c r="I11" s="33"/>
      <c r="J11" s="33"/>
      <c r="K11" s="33"/>
      <c r="N11" s="30"/>
      <c r="P11" s="143">
        <f>+P10+E11+I11-F11-G11-H11-J11</f>
        <v>0</v>
      </c>
    </row>
    <row r="12" spans="3:17" x14ac:dyDescent="0.2">
      <c r="C12" s="110">
        <v>42156</v>
      </c>
      <c r="D12" s="44"/>
      <c r="E12" s="31"/>
      <c r="F12" s="32"/>
      <c r="G12" s="32"/>
      <c r="H12" s="32"/>
      <c r="I12" s="33"/>
      <c r="J12" s="33"/>
      <c r="K12" s="33"/>
      <c r="N12" s="30"/>
      <c r="P12" s="143">
        <f t="shared" si="0"/>
        <v>0</v>
      </c>
    </row>
    <row r="13" spans="3:17" x14ac:dyDescent="0.2">
      <c r="C13" s="110">
        <v>42186</v>
      </c>
      <c r="D13" s="44"/>
      <c r="E13" s="31"/>
      <c r="F13" s="32"/>
      <c r="G13" s="32"/>
      <c r="H13" s="32"/>
      <c r="I13" s="33"/>
      <c r="J13" s="33"/>
      <c r="K13" s="33"/>
      <c r="N13" s="30"/>
      <c r="P13" s="143">
        <f t="shared" si="0"/>
        <v>0</v>
      </c>
    </row>
    <row r="14" spans="3:17" x14ac:dyDescent="0.2">
      <c r="C14" s="110">
        <v>42217</v>
      </c>
      <c r="D14" s="44"/>
      <c r="E14" s="31"/>
      <c r="F14" s="32"/>
      <c r="G14" s="32"/>
      <c r="H14" s="32"/>
      <c r="I14" s="33"/>
      <c r="J14" s="33"/>
      <c r="K14" s="33"/>
      <c r="N14" s="30"/>
      <c r="P14" s="143">
        <f t="shared" si="0"/>
        <v>0</v>
      </c>
    </row>
    <row r="15" spans="3:17" x14ac:dyDescent="0.2">
      <c r="C15" s="110">
        <v>42248</v>
      </c>
      <c r="D15" s="44"/>
      <c r="E15" s="31"/>
      <c r="F15" s="32"/>
      <c r="G15" s="32"/>
      <c r="H15" s="32"/>
      <c r="I15" s="33"/>
      <c r="J15" s="33"/>
      <c r="K15" s="33"/>
      <c r="N15" s="30"/>
      <c r="P15" s="143">
        <f t="shared" si="0"/>
        <v>0</v>
      </c>
    </row>
    <row r="16" spans="3:17" x14ac:dyDescent="0.2">
      <c r="C16" s="110">
        <v>42278</v>
      </c>
      <c r="D16" s="44"/>
      <c r="E16" s="31"/>
      <c r="F16" s="32"/>
      <c r="G16" s="32"/>
      <c r="H16" s="32"/>
      <c r="I16" s="33"/>
      <c r="J16" s="33"/>
      <c r="K16" s="33"/>
      <c r="N16" s="30"/>
      <c r="P16" s="143">
        <f t="shared" si="0"/>
        <v>0</v>
      </c>
    </row>
    <row r="17" spans="3:16" x14ac:dyDescent="0.2">
      <c r="C17" s="110">
        <v>42309</v>
      </c>
      <c r="D17" s="44"/>
      <c r="E17" s="31"/>
      <c r="F17" s="32"/>
      <c r="G17" s="32"/>
      <c r="H17" s="32"/>
      <c r="I17" s="33"/>
      <c r="J17" s="33"/>
      <c r="K17" s="33"/>
      <c r="N17" s="30"/>
      <c r="P17" s="143">
        <f t="shared" si="0"/>
        <v>0</v>
      </c>
    </row>
    <row r="18" spans="3:16" ht="13.5" thickBot="1" x14ac:dyDescent="0.25">
      <c r="C18" s="111">
        <v>42339</v>
      </c>
      <c r="D18" s="44"/>
      <c r="E18" s="34"/>
      <c r="F18" s="35"/>
      <c r="G18" s="35"/>
      <c r="H18" s="35"/>
      <c r="I18" s="36"/>
      <c r="J18" s="36"/>
      <c r="K18" s="36"/>
      <c r="N18" s="30"/>
      <c r="P18" s="144">
        <f t="shared" si="0"/>
        <v>0</v>
      </c>
    </row>
    <row r="19" spans="3:16" x14ac:dyDescent="0.2">
      <c r="C19" s="109">
        <v>42370</v>
      </c>
      <c r="D19" s="44"/>
      <c r="E19" s="37"/>
      <c r="F19" s="38"/>
      <c r="G19" s="38"/>
      <c r="H19" s="38"/>
      <c r="I19" s="39"/>
      <c r="J19" s="39"/>
      <c r="K19" s="39"/>
      <c r="N19" s="30"/>
      <c r="P19" s="145">
        <f t="shared" si="0"/>
        <v>0</v>
      </c>
    </row>
    <row r="20" spans="3:16" x14ac:dyDescent="0.2">
      <c r="C20" s="110">
        <v>42401</v>
      </c>
      <c r="D20" s="44"/>
      <c r="E20" s="31"/>
      <c r="F20" s="32"/>
      <c r="G20" s="32"/>
      <c r="H20" s="32"/>
      <c r="I20" s="33"/>
      <c r="J20" s="33"/>
      <c r="K20" s="33"/>
      <c r="N20" s="30"/>
      <c r="P20" s="143">
        <f t="shared" si="0"/>
        <v>0</v>
      </c>
    </row>
    <row r="21" spans="3:16" x14ac:dyDescent="0.2">
      <c r="C21" s="110">
        <v>42430</v>
      </c>
      <c r="D21" s="44"/>
      <c r="E21" s="31"/>
      <c r="F21" s="32"/>
      <c r="G21" s="32"/>
      <c r="H21" s="32"/>
      <c r="I21" s="33"/>
      <c r="J21" s="33"/>
      <c r="K21" s="33"/>
      <c r="N21" s="30"/>
      <c r="P21" s="143">
        <f t="shared" si="0"/>
        <v>0</v>
      </c>
    </row>
    <row r="22" spans="3:16" x14ac:dyDescent="0.2">
      <c r="C22" s="110">
        <v>42461</v>
      </c>
      <c r="D22" s="44"/>
      <c r="E22" s="31"/>
      <c r="F22" s="32"/>
      <c r="G22" s="32"/>
      <c r="H22" s="32"/>
      <c r="I22" s="33"/>
      <c r="J22" s="33"/>
      <c r="K22" s="33"/>
      <c r="N22" s="30"/>
      <c r="P22" s="143">
        <f t="shared" si="0"/>
        <v>0</v>
      </c>
    </row>
    <row r="23" spans="3:16" x14ac:dyDescent="0.2">
      <c r="C23" s="110">
        <v>42491</v>
      </c>
      <c r="D23" s="44"/>
      <c r="E23" s="31"/>
      <c r="F23" s="32"/>
      <c r="G23" s="32"/>
      <c r="H23" s="32"/>
      <c r="I23" s="33"/>
      <c r="J23" s="33"/>
      <c r="K23" s="33"/>
      <c r="N23" s="30"/>
      <c r="P23" s="143">
        <f t="shared" si="0"/>
        <v>0</v>
      </c>
    </row>
    <row r="24" spans="3:16" x14ac:dyDescent="0.2">
      <c r="C24" s="110">
        <v>42522</v>
      </c>
      <c r="D24" s="44"/>
      <c r="E24" s="31"/>
      <c r="F24" s="32"/>
      <c r="G24" s="32"/>
      <c r="H24" s="32"/>
      <c r="I24" s="33"/>
      <c r="J24" s="33"/>
      <c r="K24" s="33"/>
      <c r="N24" s="30"/>
      <c r="P24" s="143">
        <f t="shared" si="0"/>
        <v>0</v>
      </c>
    </row>
    <row r="25" spans="3:16" x14ac:dyDescent="0.2">
      <c r="C25" s="110">
        <v>42552</v>
      </c>
      <c r="D25" s="44"/>
      <c r="E25" s="31"/>
      <c r="F25" s="32"/>
      <c r="G25" s="32"/>
      <c r="H25" s="32"/>
      <c r="I25" s="33"/>
      <c r="J25" s="33"/>
      <c r="K25" s="33"/>
      <c r="N25" s="30"/>
      <c r="P25" s="143">
        <f t="shared" si="0"/>
        <v>0</v>
      </c>
    </row>
    <row r="26" spans="3:16" x14ac:dyDescent="0.2">
      <c r="C26" s="110">
        <v>42583</v>
      </c>
      <c r="D26" s="44"/>
      <c r="E26" s="31"/>
      <c r="F26" s="32"/>
      <c r="G26" s="32"/>
      <c r="H26" s="32"/>
      <c r="I26" s="33"/>
      <c r="J26" s="33"/>
      <c r="K26" s="33"/>
      <c r="N26" s="30"/>
      <c r="P26" s="143">
        <f t="shared" si="0"/>
        <v>0</v>
      </c>
    </row>
    <row r="27" spans="3:16" x14ac:dyDescent="0.2">
      <c r="C27" s="110">
        <v>42614</v>
      </c>
      <c r="D27" s="44"/>
      <c r="E27" s="31"/>
      <c r="F27" s="32"/>
      <c r="G27" s="32"/>
      <c r="H27" s="32"/>
      <c r="I27" s="33"/>
      <c r="J27" s="33"/>
      <c r="K27" s="33"/>
      <c r="N27" s="30"/>
      <c r="P27" s="143">
        <f t="shared" si="0"/>
        <v>0</v>
      </c>
    </row>
    <row r="28" spans="3:16" x14ac:dyDescent="0.2">
      <c r="C28" s="110">
        <v>42644</v>
      </c>
      <c r="D28" s="44"/>
      <c r="E28" s="31"/>
      <c r="F28" s="32"/>
      <c r="G28" s="32"/>
      <c r="H28" s="32"/>
      <c r="I28" s="33"/>
      <c r="J28" s="33"/>
      <c r="K28" s="33"/>
      <c r="N28" s="30"/>
      <c r="P28" s="143">
        <f t="shared" si="0"/>
        <v>0</v>
      </c>
    </row>
    <row r="29" spans="3:16" x14ac:dyDescent="0.2">
      <c r="C29" s="110">
        <v>42675</v>
      </c>
      <c r="D29" s="44"/>
      <c r="E29" s="31"/>
      <c r="F29" s="32"/>
      <c r="G29" s="32"/>
      <c r="H29" s="32"/>
      <c r="I29" s="33"/>
      <c r="J29" s="33"/>
      <c r="K29" s="33"/>
      <c r="N29" s="30"/>
      <c r="P29" s="143">
        <f t="shared" si="0"/>
        <v>0</v>
      </c>
    </row>
    <row r="30" spans="3:16" ht="13.5" thickBot="1" x14ac:dyDescent="0.25">
      <c r="C30" s="111">
        <v>42705</v>
      </c>
      <c r="D30" s="44"/>
      <c r="E30" s="40"/>
      <c r="F30" s="41"/>
      <c r="G30" s="41"/>
      <c r="H30" s="41"/>
      <c r="I30" s="42"/>
      <c r="J30" s="42"/>
      <c r="K30" s="42"/>
      <c r="N30" s="30"/>
      <c r="P30" s="146">
        <f t="shared" si="0"/>
        <v>0</v>
      </c>
    </row>
    <row r="31" spans="3:16" x14ac:dyDescent="0.2">
      <c r="C31" s="109">
        <v>42736</v>
      </c>
      <c r="D31" s="44"/>
      <c r="E31" s="27"/>
      <c r="F31" s="28"/>
      <c r="G31" s="28"/>
      <c r="H31" s="28"/>
      <c r="I31" s="29"/>
      <c r="J31" s="29"/>
      <c r="K31" s="29"/>
      <c r="N31" s="30"/>
      <c r="P31" s="142">
        <f t="shared" si="0"/>
        <v>0</v>
      </c>
    </row>
    <row r="32" spans="3:16" x14ac:dyDescent="0.2">
      <c r="C32" s="110">
        <v>42767</v>
      </c>
      <c r="D32" s="44"/>
      <c r="E32" s="31"/>
      <c r="F32" s="32"/>
      <c r="G32" s="32"/>
      <c r="H32" s="32"/>
      <c r="I32" s="33"/>
      <c r="J32" s="33"/>
      <c r="K32" s="33"/>
      <c r="N32" s="30"/>
      <c r="P32" s="143">
        <f t="shared" si="0"/>
        <v>0</v>
      </c>
    </row>
    <row r="33" spans="3:16" x14ac:dyDescent="0.2">
      <c r="C33" s="110">
        <v>42795</v>
      </c>
      <c r="D33" s="44"/>
      <c r="E33" s="31"/>
      <c r="F33" s="32"/>
      <c r="G33" s="32"/>
      <c r="H33" s="32"/>
      <c r="I33" s="33"/>
      <c r="J33" s="33"/>
      <c r="K33" s="33"/>
      <c r="N33" s="30"/>
      <c r="P33" s="143">
        <f t="shared" si="0"/>
        <v>0</v>
      </c>
    </row>
    <row r="34" spans="3:16" x14ac:dyDescent="0.2">
      <c r="C34" s="110">
        <v>42826</v>
      </c>
      <c r="D34" s="44"/>
      <c r="E34" s="31"/>
      <c r="F34" s="32"/>
      <c r="G34" s="32"/>
      <c r="H34" s="32"/>
      <c r="I34" s="33"/>
      <c r="J34" s="33"/>
      <c r="K34" s="33"/>
      <c r="N34" s="30"/>
      <c r="P34" s="143">
        <f t="shared" si="0"/>
        <v>0</v>
      </c>
    </row>
    <row r="35" spans="3:16" x14ac:dyDescent="0.2">
      <c r="C35" s="110">
        <v>42856</v>
      </c>
      <c r="D35" s="44"/>
      <c r="E35" s="31"/>
      <c r="F35" s="32"/>
      <c r="G35" s="32"/>
      <c r="H35" s="32"/>
      <c r="I35" s="33"/>
      <c r="J35" s="33"/>
      <c r="K35" s="33"/>
      <c r="N35" s="30"/>
      <c r="P35" s="143">
        <f t="shared" si="0"/>
        <v>0</v>
      </c>
    </row>
    <row r="36" spans="3:16" x14ac:dyDescent="0.2">
      <c r="C36" s="110">
        <v>42887</v>
      </c>
      <c r="D36" s="44"/>
      <c r="E36" s="31"/>
      <c r="F36" s="32"/>
      <c r="G36" s="32"/>
      <c r="H36" s="32"/>
      <c r="I36" s="33"/>
      <c r="J36" s="33"/>
      <c r="K36" s="33"/>
      <c r="N36" s="30"/>
      <c r="P36" s="143">
        <f t="shared" si="0"/>
        <v>0</v>
      </c>
    </row>
    <row r="37" spans="3:16" x14ac:dyDescent="0.2">
      <c r="C37" s="110">
        <v>42917</v>
      </c>
      <c r="D37" s="44"/>
      <c r="E37" s="31"/>
      <c r="F37" s="32"/>
      <c r="G37" s="32"/>
      <c r="H37" s="32"/>
      <c r="I37" s="33"/>
      <c r="J37" s="33"/>
      <c r="K37" s="33"/>
      <c r="N37" s="30"/>
      <c r="P37" s="143">
        <f t="shared" si="0"/>
        <v>0</v>
      </c>
    </row>
    <row r="38" spans="3:16" x14ac:dyDescent="0.2">
      <c r="C38" s="110">
        <v>42948</v>
      </c>
      <c r="D38" s="44"/>
      <c r="E38" s="31"/>
      <c r="F38" s="32"/>
      <c r="G38" s="32"/>
      <c r="H38" s="32"/>
      <c r="I38" s="33"/>
      <c r="J38" s="33"/>
      <c r="K38" s="33"/>
      <c r="N38" s="30"/>
      <c r="P38" s="143">
        <f t="shared" si="0"/>
        <v>0</v>
      </c>
    </row>
    <row r="39" spans="3:16" x14ac:dyDescent="0.2">
      <c r="C39" s="110">
        <v>42979</v>
      </c>
      <c r="D39" s="44"/>
      <c r="E39" s="31"/>
      <c r="F39" s="32"/>
      <c r="G39" s="32"/>
      <c r="H39" s="32"/>
      <c r="I39" s="33"/>
      <c r="J39" s="33"/>
      <c r="K39" s="33"/>
      <c r="N39" s="30"/>
      <c r="P39" s="143">
        <f t="shared" si="0"/>
        <v>0</v>
      </c>
    </row>
    <row r="40" spans="3:16" x14ac:dyDescent="0.2">
      <c r="C40" s="110">
        <v>43009</v>
      </c>
      <c r="D40" s="44"/>
      <c r="E40" s="31"/>
      <c r="F40" s="32"/>
      <c r="G40" s="32"/>
      <c r="H40" s="32"/>
      <c r="I40" s="33"/>
      <c r="J40" s="33"/>
      <c r="K40" s="33"/>
      <c r="N40" s="30"/>
      <c r="P40" s="143">
        <f t="shared" si="0"/>
        <v>0</v>
      </c>
    </row>
    <row r="41" spans="3:16" x14ac:dyDescent="0.2">
      <c r="C41" s="110">
        <v>43040</v>
      </c>
      <c r="D41" s="44"/>
      <c r="E41" s="31"/>
      <c r="F41" s="32"/>
      <c r="G41" s="32"/>
      <c r="H41" s="32"/>
      <c r="I41" s="33"/>
      <c r="J41" s="33"/>
      <c r="K41" s="33"/>
      <c r="N41" s="30"/>
      <c r="P41" s="143">
        <f t="shared" si="0"/>
        <v>0</v>
      </c>
    </row>
    <row r="42" spans="3:16" ht="13.5" thickBot="1" x14ac:dyDescent="0.25">
      <c r="C42" s="111">
        <v>43070</v>
      </c>
      <c r="D42" s="44"/>
      <c r="E42" s="40"/>
      <c r="F42" s="41"/>
      <c r="G42" s="41"/>
      <c r="H42" s="41"/>
      <c r="I42" s="42"/>
      <c r="J42" s="42"/>
      <c r="K42" s="42"/>
      <c r="N42" s="30"/>
      <c r="P42" s="146">
        <f t="shared" si="0"/>
        <v>0</v>
      </c>
    </row>
    <row r="43" spans="3:16" x14ac:dyDescent="0.2">
      <c r="C43" s="109">
        <v>43101</v>
      </c>
      <c r="D43" s="44"/>
      <c r="E43" s="27"/>
      <c r="F43" s="28"/>
      <c r="G43" s="28"/>
      <c r="H43" s="116"/>
      <c r="I43" s="29"/>
      <c r="J43" s="29"/>
      <c r="K43" s="29"/>
      <c r="N43" s="30"/>
      <c r="P43" s="142">
        <f t="shared" si="0"/>
        <v>0</v>
      </c>
    </row>
    <row r="44" spans="3:16" x14ac:dyDescent="0.2">
      <c r="C44" s="110">
        <v>43132</v>
      </c>
      <c r="D44" s="44"/>
      <c r="E44" s="31" t="s">
        <v>238</v>
      </c>
      <c r="F44" s="32"/>
      <c r="G44" s="32"/>
      <c r="H44" s="117"/>
      <c r="I44" s="33"/>
      <c r="J44" s="33"/>
      <c r="K44" s="33"/>
      <c r="N44" s="30"/>
      <c r="P44" s="143" t="e">
        <f t="shared" si="0"/>
        <v>#VALUE!</v>
      </c>
    </row>
    <row r="45" spans="3:16" x14ac:dyDescent="0.2">
      <c r="C45" s="110">
        <v>43160</v>
      </c>
      <c r="D45" s="44"/>
      <c r="E45" s="31"/>
      <c r="F45" s="32"/>
      <c r="G45" s="32"/>
      <c r="H45" s="117"/>
      <c r="I45" s="33"/>
      <c r="J45" s="33"/>
      <c r="K45" s="33"/>
      <c r="N45" s="30"/>
      <c r="P45" s="143" t="e">
        <f t="shared" si="0"/>
        <v>#VALUE!</v>
      </c>
    </row>
    <row r="46" spans="3:16" ht="13.5" thickBot="1" x14ac:dyDescent="0.25">
      <c r="C46" s="111">
        <v>43191</v>
      </c>
      <c r="D46" s="44"/>
      <c r="E46" s="34"/>
      <c r="F46" s="35"/>
      <c r="G46" s="35"/>
      <c r="H46" s="118"/>
      <c r="I46" s="36"/>
      <c r="J46" s="36"/>
      <c r="K46" s="36"/>
      <c r="N46" s="30"/>
      <c r="P46" s="143" t="e">
        <f t="shared" si="0"/>
        <v>#VALUE!</v>
      </c>
    </row>
    <row r="47" spans="3:16" hidden="1" x14ac:dyDescent="0.2">
      <c r="C47" s="347">
        <v>43344</v>
      </c>
      <c r="D47" s="44"/>
      <c r="E47" s="37"/>
      <c r="F47" s="38"/>
      <c r="G47" s="38"/>
      <c r="H47" s="351"/>
      <c r="I47" s="39"/>
      <c r="J47" s="39"/>
      <c r="K47" s="39"/>
      <c r="N47" s="30"/>
      <c r="P47" s="143" t="e">
        <f>+#REF!+E47+I47-F47-G47-H47-J47</f>
        <v>#REF!</v>
      </c>
    </row>
    <row r="48" spans="3:16" hidden="1" x14ac:dyDescent="0.2">
      <c r="C48" s="110">
        <v>43374</v>
      </c>
      <c r="D48" s="44"/>
      <c r="E48" s="31"/>
      <c r="F48" s="32"/>
      <c r="G48" s="32"/>
      <c r="H48" s="117"/>
      <c r="I48" s="33"/>
      <c r="J48" s="33"/>
      <c r="K48" s="33"/>
      <c r="N48" s="30"/>
      <c r="P48" s="143" t="e">
        <f t="shared" si="0"/>
        <v>#REF!</v>
      </c>
    </row>
    <row r="49" spans="3:16" hidden="1" x14ac:dyDescent="0.2">
      <c r="C49" s="110">
        <v>43405</v>
      </c>
      <c r="D49" s="44"/>
      <c r="E49" s="31"/>
      <c r="F49" s="32"/>
      <c r="G49" s="32"/>
      <c r="H49" s="117"/>
      <c r="I49" s="33"/>
      <c r="J49" s="33"/>
      <c r="K49" s="33"/>
      <c r="N49" s="30"/>
      <c r="P49" s="143" t="e">
        <f t="shared" si="0"/>
        <v>#REF!</v>
      </c>
    </row>
    <row r="50" spans="3:16" ht="13.5" hidden="1" thickBot="1" x14ac:dyDescent="0.25">
      <c r="C50" s="111">
        <v>43435</v>
      </c>
      <c r="D50" s="44"/>
      <c r="E50" s="34"/>
      <c r="F50" s="35"/>
      <c r="G50" s="35"/>
      <c r="H50" s="118"/>
      <c r="I50" s="36"/>
      <c r="J50" s="36"/>
      <c r="K50" s="36"/>
      <c r="N50" s="30"/>
      <c r="P50" s="144" t="e">
        <f t="shared" si="0"/>
        <v>#REF!</v>
      </c>
    </row>
    <row r="51" spans="3:16" ht="13.5" thickBot="1" x14ac:dyDescent="0.25">
      <c r="C51" s="43"/>
      <c r="D51" s="44"/>
      <c r="E51" s="30"/>
      <c r="F51" s="30"/>
      <c r="G51" s="30"/>
      <c r="H51" s="30"/>
      <c r="I51" s="30"/>
      <c r="J51" s="30"/>
      <c r="K51" s="30"/>
      <c r="N51" s="30"/>
      <c r="P51" s="30"/>
    </row>
    <row r="52" spans="3:16" ht="50.25" customHeight="1" thickBot="1" x14ac:dyDescent="0.25">
      <c r="C52" s="471" t="s">
        <v>5</v>
      </c>
      <c r="D52" s="472"/>
      <c r="E52" s="418" t="str">
        <f t="shared" ref="E52:K52" si="1">+E6</f>
        <v>Producción</v>
      </c>
      <c r="F52" s="419" t="str">
        <f t="shared" si="1"/>
        <v>Autoconsumo</v>
      </c>
      <c r="G52" s="419" t="str">
        <f t="shared" si="1"/>
        <v>Ventas de Producción Propia</v>
      </c>
      <c r="H52" s="473" t="str">
        <f t="shared" si="1"/>
        <v>Exportaciones</v>
      </c>
      <c r="I52" s="420" t="str">
        <f t="shared" si="1"/>
        <v>Producción Contratada a Terceros</v>
      </c>
      <c r="J52" s="420" t="str">
        <f t="shared" si="1"/>
        <v>Ventas de Producción Contratada a Terceros</v>
      </c>
      <c r="K52" s="463" t="str">
        <f t="shared" si="1"/>
        <v>Producción para Terceros</v>
      </c>
      <c r="L52" s="463" t="s">
        <v>191</v>
      </c>
      <c r="M52" s="463" t="s">
        <v>99</v>
      </c>
      <c r="N52" s="69"/>
    </row>
    <row r="53" spans="3:16" ht="13.5" thickBot="1" x14ac:dyDescent="0.25">
      <c r="C53" s="480">
        <f>+C54-1</f>
        <v>2010</v>
      </c>
      <c r="D53" s="70"/>
      <c r="F53" s="71"/>
      <c r="G53" s="71"/>
      <c r="H53" s="72"/>
      <c r="I53" s="45"/>
      <c r="J53" s="45"/>
      <c r="K53" s="45"/>
      <c r="L53" s="47"/>
      <c r="M53" s="45"/>
      <c r="N53" s="26"/>
    </row>
    <row r="54" spans="3:16" x14ac:dyDescent="0.2">
      <c r="C54" s="62">
        <f>+'2.1 prod.nac TAI'!A8</f>
        <v>2011</v>
      </c>
      <c r="D54" s="73"/>
      <c r="E54" s="74"/>
      <c r="F54" s="75"/>
      <c r="G54" s="75"/>
      <c r="H54" s="75"/>
      <c r="I54" s="57"/>
      <c r="J54" s="57"/>
      <c r="K54" s="57"/>
      <c r="L54" s="57"/>
      <c r="M54" s="76"/>
    </row>
    <row r="55" spans="3:16" x14ac:dyDescent="0.2">
      <c r="C55" s="58">
        <f>+'2.1 prod.nac TAI'!A9</f>
        <v>2012</v>
      </c>
      <c r="D55" s="73"/>
      <c r="E55" s="77"/>
      <c r="F55" s="78"/>
      <c r="G55" s="78"/>
      <c r="H55" s="78"/>
      <c r="I55" s="59"/>
      <c r="J55" s="59"/>
      <c r="K55" s="59"/>
      <c r="L55" s="59"/>
      <c r="M55" s="79"/>
    </row>
    <row r="56" spans="3:16" x14ac:dyDescent="0.2">
      <c r="C56" s="58">
        <f>+'2.1 prod.nac TAI'!A10</f>
        <v>2013</v>
      </c>
      <c r="D56" s="73"/>
      <c r="E56" s="80"/>
      <c r="F56" s="81"/>
      <c r="G56" s="81"/>
      <c r="H56" s="81"/>
      <c r="I56" s="82"/>
      <c r="J56" s="82"/>
      <c r="K56" s="82"/>
      <c r="L56" s="82"/>
      <c r="M56" s="83"/>
    </row>
    <row r="57" spans="3:16" ht="13.5" thickBot="1" x14ac:dyDescent="0.25">
      <c r="C57" s="352">
        <f>+'2.1 prod.nac TAI'!A11</f>
        <v>2014</v>
      </c>
      <c r="D57" s="73"/>
      <c r="E57" s="80"/>
      <c r="F57" s="81"/>
      <c r="G57" s="81"/>
      <c r="H57" s="81"/>
      <c r="I57" s="61"/>
      <c r="J57" s="61"/>
      <c r="K57" s="61"/>
      <c r="L57" s="82"/>
      <c r="M57" s="83"/>
    </row>
    <row r="58" spans="3:16" x14ac:dyDescent="0.2">
      <c r="C58" s="62">
        <f>+'2.1 prod.nac TAI'!A12</f>
        <v>2015</v>
      </c>
      <c r="D58" s="73"/>
      <c r="E58" s="74"/>
      <c r="F58" s="75"/>
      <c r="G58" s="75"/>
      <c r="H58" s="75"/>
      <c r="I58" s="57"/>
      <c r="J58" s="57"/>
      <c r="K58" s="57"/>
      <c r="L58" s="57"/>
      <c r="M58" s="76"/>
    </row>
    <row r="59" spans="3:16" x14ac:dyDescent="0.2">
      <c r="C59" s="58">
        <f>+'2.1 prod.nac TAI'!A13</f>
        <v>2016</v>
      </c>
      <c r="D59" s="73"/>
      <c r="E59" s="77"/>
      <c r="F59" s="78"/>
      <c r="G59" s="78"/>
      <c r="H59" s="78"/>
      <c r="I59" s="59"/>
      <c r="J59" s="59"/>
      <c r="K59" s="59"/>
      <c r="L59" s="59"/>
      <c r="M59" s="79"/>
    </row>
    <row r="60" spans="3:16" ht="13.5" thickBot="1" x14ac:dyDescent="0.25">
      <c r="C60" s="352">
        <f>+'2.1 prod.nac TAI'!A14</f>
        <v>2017</v>
      </c>
      <c r="D60" s="73"/>
      <c r="E60" s="80"/>
      <c r="F60" s="81"/>
      <c r="G60" s="81"/>
      <c r="H60" s="81"/>
      <c r="I60" s="61"/>
      <c r="J60" s="61"/>
      <c r="K60" s="61"/>
      <c r="L60" s="82"/>
      <c r="M60" s="83"/>
    </row>
    <row r="61" spans="3:16" x14ac:dyDescent="0.2">
      <c r="C61" s="62" t="str">
        <f>+'2.1 prod.nac TAI'!A15</f>
        <v>ene-abr 2017</v>
      </c>
      <c r="D61" s="73"/>
      <c r="E61" s="84"/>
      <c r="F61" s="85"/>
      <c r="G61" s="85"/>
      <c r="H61" s="85"/>
      <c r="I61" s="63"/>
      <c r="J61" s="63"/>
      <c r="K61" s="63"/>
      <c r="L61" s="86"/>
      <c r="M61" s="87"/>
    </row>
    <row r="62" spans="3:16" ht="13.5" thickBot="1" x14ac:dyDescent="0.25">
      <c r="C62" s="352" t="str">
        <f>+'2.1 prod.nac TAI'!A16</f>
        <v>ene-abr 2018</v>
      </c>
      <c r="D62" s="70"/>
      <c r="E62" s="88"/>
      <c r="F62" s="89"/>
      <c r="G62" s="89"/>
      <c r="H62" s="90"/>
      <c r="I62" s="64"/>
      <c r="J62" s="64"/>
      <c r="K62" s="64"/>
      <c r="L62" s="64"/>
      <c r="M62" s="91"/>
    </row>
    <row r="63" spans="3:16" x14ac:dyDescent="0.2">
      <c r="N63" s="48"/>
    </row>
    <row r="64" spans="3:16" x14ac:dyDescent="0.2">
      <c r="C64" s="92" t="s">
        <v>150</v>
      </c>
      <c r="D64" s="93"/>
      <c r="N64" s="48"/>
    </row>
    <row r="65" spans="3:14" ht="13.5" thickBot="1" x14ac:dyDescent="0.25">
      <c r="L65" s="66"/>
      <c r="N65" s="48"/>
    </row>
    <row r="66" spans="3:14" ht="51.75" thickBot="1" x14ac:dyDescent="0.25">
      <c r="C66" s="97" t="s">
        <v>5</v>
      </c>
      <c r="D66" s="98"/>
      <c r="E66" s="99" t="str">
        <f t="shared" ref="E66:K66" si="2">+E52</f>
        <v>Producción</v>
      </c>
      <c r="F66" s="100" t="str">
        <f t="shared" si="2"/>
        <v>Autoconsumo</v>
      </c>
      <c r="G66" s="100" t="str">
        <f t="shared" si="2"/>
        <v>Ventas de Producción Propia</v>
      </c>
      <c r="H66" s="101" t="str">
        <f t="shared" si="2"/>
        <v>Exportaciones</v>
      </c>
      <c r="I66" s="102" t="str">
        <f t="shared" si="2"/>
        <v>Producción Contratada a Terceros</v>
      </c>
      <c r="J66" s="102" t="str">
        <f t="shared" si="2"/>
        <v>Ventas de Producción Contratada a Terceros</v>
      </c>
      <c r="K66" s="103" t="str">
        <f t="shared" si="2"/>
        <v>Producción para Terceros</v>
      </c>
      <c r="L66" s="104" t="s">
        <v>149</v>
      </c>
      <c r="N66" s="94"/>
    </row>
    <row r="67" spans="3:14" x14ac:dyDescent="0.2">
      <c r="C67" s="105">
        <f>+C58</f>
        <v>2015</v>
      </c>
      <c r="D67" s="106"/>
      <c r="E67" s="120">
        <f t="shared" ref="E67:K67" si="3">+E58-SUM(E7:E18)</f>
        <v>0</v>
      </c>
      <c r="F67" s="121">
        <f t="shared" si="3"/>
        <v>0</v>
      </c>
      <c r="G67" s="121">
        <f t="shared" si="3"/>
        <v>0</v>
      </c>
      <c r="H67" s="121">
        <f t="shared" si="3"/>
        <v>0</v>
      </c>
      <c r="I67" s="122">
        <f t="shared" si="3"/>
        <v>0</v>
      </c>
      <c r="J67" s="122">
        <f t="shared" si="3"/>
        <v>0</v>
      </c>
      <c r="K67" s="123">
        <f t="shared" si="3"/>
        <v>0</v>
      </c>
      <c r="L67" s="123">
        <f>+L58-(L53+E58-F58-G58-H58+I58-J58+M58)</f>
        <v>0</v>
      </c>
      <c r="N67" s="95"/>
    </row>
    <row r="68" spans="3:14" x14ac:dyDescent="0.2">
      <c r="C68" s="107">
        <f>+C59</f>
        <v>2016</v>
      </c>
      <c r="D68" s="106"/>
      <c r="E68" s="124">
        <f t="shared" ref="E68:K68" si="4">+E59-SUM(E19:E30)</f>
        <v>0</v>
      </c>
      <c r="F68" s="125">
        <f t="shared" si="4"/>
        <v>0</v>
      </c>
      <c r="G68" s="125">
        <f t="shared" si="4"/>
        <v>0</v>
      </c>
      <c r="H68" s="125">
        <f t="shared" si="4"/>
        <v>0</v>
      </c>
      <c r="I68" s="126">
        <f t="shared" si="4"/>
        <v>0</v>
      </c>
      <c r="J68" s="126">
        <f t="shared" si="4"/>
        <v>0</v>
      </c>
      <c r="K68" s="127">
        <f t="shared" si="4"/>
        <v>0</v>
      </c>
      <c r="L68" s="127">
        <f>+L59-(L58+E59-F59-G59-H59+I59-J59+M59)</f>
        <v>0</v>
      </c>
      <c r="N68" s="95"/>
    </row>
    <row r="69" spans="3:14" ht="13.5" thickBot="1" x14ac:dyDescent="0.25">
      <c r="C69" s="108">
        <f>+C60</f>
        <v>2017</v>
      </c>
      <c r="D69" s="106"/>
      <c r="E69" s="128">
        <f t="shared" ref="E69:K69" si="5">+E60-SUM(E31:E42)</f>
        <v>0</v>
      </c>
      <c r="F69" s="129">
        <f t="shared" si="5"/>
        <v>0</v>
      </c>
      <c r="G69" s="129">
        <f t="shared" si="5"/>
        <v>0</v>
      </c>
      <c r="H69" s="129">
        <f t="shared" si="5"/>
        <v>0</v>
      </c>
      <c r="I69" s="130">
        <f t="shared" si="5"/>
        <v>0</v>
      </c>
      <c r="J69" s="130">
        <f t="shared" si="5"/>
        <v>0</v>
      </c>
      <c r="K69" s="131">
        <f t="shared" si="5"/>
        <v>0</v>
      </c>
      <c r="L69" s="132">
        <f>+L60-(L59+E60-F60-G60-H60+I60-J60+M60)</f>
        <v>0</v>
      </c>
      <c r="N69" s="95"/>
    </row>
    <row r="70" spans="3:14" x14ac:dyDescent="0.2">
      <c r="C70" s="105" t="str">
        <f>+C61</f>
        <v>ene-abr 2017</v>
      </c>
      <c r="D70" s="106"/>
      <c r="E70" s="133">
        <f>+E61-(SUM(E31:INDEX(E31:E42,'[4]parámetros e instrucciones'!$E$3)))</f>
        <v>0</v>
      </c>
      <c r="F70" s="134">
        <f>+F61-(SUM(F31:INDEX(F31:F42,'[4]parámetros e instrucciones'!$E$3)))</f>
        <v>0</v>
      </c>
      <c r="G70" s="134">
        <f>+G61-(SUM(G31:INDEX(G31:G42,'[4]parámetros e instrucciones'!$E$3)))</f>
        <v>0</v>
      </c>
      <c r="H70" s="134">
        <f>+H61-(SUM(H31:INDEX(H31:H42,'[4]parámetros e instrucciones'!$E$3)))</f>
        <v>0</v>
      </c>
      <c r="I70" s="135">
        <f>+I61-(SUM(I31:INDEX(I31:I42,'[4]parámetros e instrucciones'!$E$3)))</f>
        <v>0</v>
      </c>
      <c r="J70" s="135">
        <f>+J61-(SUM(J31:INDEX(J31:J42,'[4]parámetros e instrucciones'!$E$3)))</f>
        <v>0</v>
      </c>
      <c r="K70" s="136">
        <f>+K61-(SUM(K31:INDEX(K31:K42,'[4]parámetros e instrucciones'!$E$3)))</f>
        <v>0</v>
      </c>
      <c r="L70" s="137">
        <f>+L61-(L59+E61-F61-G61-H61+I61-J61+M61)</f>
        <v>0</v>
      </c>
      <c r="N70" s="95"/>
    </row>
    <row r="71" spans="3:14" ht="13.5" thickBot="1" x14ac:dyDescent="0.25">
      <c r="C71" s="108" t="str">
        <f>+C62</f>
        <v>ene-abr 2018</v>
      </c>
      <c r="D71" s="106"/>
      <c r="E71" s="138">
        <f>+E62-(SUM(E43:INDEX(E43:E50,'[4]parámetros e instrucciones'!$E$3)))</f>
        <v>0</v>
      </c>
      <c r="F71" s="139">
        <f>+F62-(SUM(F43:INDEX(F43:F50,'[4]parámetros e instrucciones'!$E$3)))</f>
        <v>0</v>
      </c>
      <c r="G71" s="139">
        <f>+G62-(SUM(G43:INDEX(G43:G50,'[4]parámetros e instrucciones'!$E$3)))</f>
        <v>0</v>
      </c>
      <c r="H71" s="139">
        <f>+H62-(SUM(H43:INDEX(H43:H50,'[4]parámetros e instrucciones'!$E$3)))</f>
        <v>0</v>
      </c>
      <c r="I71" s="140">
        <f>+I62-(SUM(I43:INDEX(I43:I50,'[4]parámetros e instrucciones'!$E$3)))</f>
        <v>0</v>
      </c>
      <c r="J71" s="140">
        <f>+J62-(SUM(J43:INDEX(J43:J50,'[4]parámetros e instrucciones'!$E$3)))</f>
        <v>0</v>
      </c>
      <c r="K71" s="141">
        <f>+K62-(SUM(K43:INDEX(K43:K50,'[4]parámetros e instrucciones'!$E$3)))</f>
        <v>0</v>
      </c>
      <c r="L71" s="141">
        <f>+L62-(L60+E62-F62-G62-H62+I62-J62+M62)</f>
        <v>0</v>
      </c>
      <c r="N71" s="95"/>
    </row>
    <row r="72" spans="3:14" x14ac:dyDescent="0.2">
      <c r="L72" s="48"/>
      <c r="N72" s="48"/>
    </row>
    <row r="73" spans="3:14" x14ac:dyDescent="0.2">
      <c r="L73" s="48"/>
      <c r="N73" s="48"/>
    </row>
    <row r="74" spans="3:14" x14ac:dyDescent="0.2">
      <c r="K74" s="96"/>
      <c r="L74" s="51"/>
      <c r="N74" s="48"/>
    </row>
    <row r="75" spans="3:14" x14ac:dyDescent="0.2">
      <c r="K75" s="96"/>
      <c r="N75" s="48"/>
    </row>
    <row r="76" spans="3:14" x14ac:dyDescent="0.2">
      <c r="K76" s="96"/>
      <c r="N76" s="48"/>
    </row>
    <row r="77" spans="3:14" x14ac:dyDescent="0.2">
      <c r="K77" s="96"/>
      <c r="N77" s="48"/>
    </row>
    <row r="78" spans="3:14" x14ac:dyDescent="0.2">
      <c r="K78" s="96"/>
      <c r="N78" s="48"/>
    </row>
    <row r="79" spans="3:14" x14ac:dyDescent="0.2">
      <c r="K79" s="96"/>
      <c r="N79" s="48"/>
    </row>
    <row r="80" spans="3:14" x14ac:dyDescent="0.2">
      <c r="N80" s="48"/>
    </row>
    <row r="81" spans="14:14" x14ac:dyDescent="0.2">
      <c r="N81" s="48"/>
    </row>
    <row r="82" spans="14:14" x14ac:dyDescent="0.2">
      <c r="N82" s="48"/>
    </row>
    <row r="83" spans="14:14" x14ac:dyDescent="0.2">
      <c r="N83" s="48"/>
    </row>
    <row r="84" spans="14:14" x14ac:dyDescent="0.2">
      <c r="N84" s="48"/>
    </row>
    <row r="85" spans="14:14" x14ac:dyDescent="0.2">
      <c r="N85" s="48"/>
    </row>
    <row r="86" spans="14:14" x14ac:dyDescent="0.2">
      <c r="N86" s="48"/>
    </row>
    <row r="87" spans="14:14" x14ac:dyDescent="0.2">
      <c r="N87" s="48"/>
    </row>
    <row r="88" spans="14:14" x14ac:dyDescent="0.2">
      <c r="N88" s="48"/>
    </row>
    <row r="89" spans="14:14" x14ac:dyDescent="0.2">
      <c r="N89" s="48"/>
    </row>
    <row r="90" spans="14:14" x14ac:dyDescent="0.2">
      <c r="N90" s="48"/>
    </row>
    <row r="91" spans="14:14" x14ac:dyDescent="0.2">
      <c r="N91" s="48"/>
    </row>
    <row r="92" spans="14:14" x14ac:dyDescent="0.2">
      <c r="N92" s="48"/>
    </row>
    <row r="93" spans="14:14" x14ac:dyDescent="0.2">
      <c r="N93" s="48"/>
    </row>
    <row r="94" spans="14:14" x14ac:dyDescent="0.2">
      <c r="N94" s="48"/>
    </row>
    <row r="95" spans="14:14" x14ac:dyDescent="0.2">
      <c r="N95" s="48"/>
    </row>
    <row r="96" spans="14:14" x14ac:dyDescent="0.2">
      <c r="N96" s="48"/>
    </row>
    <row r="97" spans="14:14" x14ac:dyDescent="0.2">
      <c r="N97" s="48"/>
    </row>
    <row r="98" spans="14:14" x14ac:dyDescent="0.2">
      <c r="N98" s="48"/>
    </row>
    <row r="99" spans="14:14" x14ac:dyDescent="0.2">
      <c r="N99" s="48"/>
    </row>
    <row r="100" spans="14:14" x14ac:dyDescent="0.2">
      <c r="N100" s="48"/>
    </row>
    <row r="101" spans="14:14" x14ac:dyDescent="0.2">
      <c r="N101" s="48"/>
    </row>
    <row r="102" spans="14:14" x14ac:dyDescent="0.2">
      <c r="N102" s="48"/>
    </row>
    <row r="103" spans="14:14" x14ac:dyDescent="0.2">
      <c r="N103" s="48"/>
    </row>
    <row r="104" spans="14:14" x14ac:dyDescent="0.2">
      <c r="N104" s="48"/>
    </row>
    <row r="105" spans="14:14" x14ac:dyDescent="0.2">
      <c r="N105" s="48"/>
    </row>
    <row r="106" spans="14:14" x14ac:dyDescent="0.2">
      <c r="N106" s="48"/>
    </row>
    <row r="107" spans="14:14" x14ac:dyDescent="0.2">
      <c r="N107" s="48"/>
    </row>
    <row r="108" spans="14:14" x14ac:dyDescent="0.2">
      <c r="N108" s="48"/>
    </row>
    <row r="109" spans="14:14" x14ac:dyDescent="0.2">
      <c r="N109" s="48"/>
    </row>
    <row r="110" spans="14:14" x14ac:dyDescent="0.2">
      <c r="N110" s="48"/>
    </row>
    <row r="111" spans="14:14" x14ac:dyDescent="0.2">
      <c r="N111" s="48"/>
    </row>
    <row r="112" spans="14:14" x14ac:dyDescent="0.2">
      <c r="N112" s="48"/>
    </row>
    <row r="113" spans="14:14" x14ac:dyDescent="0.2">
      <c r="N113" s="48"/>
    </row>
    <row r="114" spans="14:14" x14ac:dyDescent="0.2">
      <c r="N114" s="48"/>
    </row>
    <row r="115" spans="14:14" x14ac:dyDescent="0.2">
      <c r="N115" s="48"/>
    </row>
    <row r="116" spans="14:14" x14ac:dyDescent="0.2">
      <c r="N116" s="48"/>
    </row>
    <row r="117" spans="14:14" x14ac:dyDescent="0.2">
      <c r="N117" s="48"/>
    </row>
    <row r="118" spans="14:14" x14ac:dyDescent="0.2">
      <c r="N118" s="48"/>
    </row>
    <row r="119" spans="14:14" x14ac:dyDescent="0.2">
      <c r="N119" s="48"/>
    </row>
    <row r="120" spans="14:14" x14ac:dyDescent="0.2">
      <c r="N120" s="48"/>
    </row>
    <row r="121" spans="14:14" x14ac:dyDescent="0.2">
      <c r="N121" s="48"/>
    </row>
    <row r="122" spans="14:14" x14ac:dyDescent="0.2">
      <c r="N122" s="48"/>
    </row>
    <row r="123" spans="14:14" x14ac:dyDescent="0.2">
      <c r="N123" s="48"/>
    </row>
    <row r="124" spans="14:14" x14ac:dyDescent="0.2">
      <c r="N124" s="48"/>
    </row>
  </sheetData>
  <sheetProtection formatCells="0" formatColumns="0" formatRows="0"/>
  <protectedRanges>
    <protectedRange sqref="N7:N42 E7:K42 E54:N62" name="Rango2_1"/>
    <protectedRange sqref="E54:M62" name="Rango1_1"/>
  </protectedRanges>
  <mergeCells count="4">
    <mergeCell ref="C4:K4"/>
    <mergeCell ref="C1:K1"/>
    <mergeCell ref="C2:K2"/>
    <mergeCell ref="C3:K3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2" orientation="portrait" r:id="rId1"/>
  <headerFooter alignWithMargins="0">
    <oddHeader>&amp;R2018 - Año del Centenario de la Reforma Universitaria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B1:Q123"/>
  <sheetViews>
    <sheetView view="pageBreakPreview" zoomScale="85" zoomScaleNormal="100" zoomScaleSheetLayoutView="85" workbookViewId="0">
      <selection activeCell="E44" sqref="E44"/>
    </sheetView>
  </sheetViews>
  <sheetFormatPr baseColWidth="10" defaultColWidth="13.7109375" defaultRowHeight="12.75" x14ac:dyDescent="0.2"/>
  <cols>
    <col min="1" max="1" width="1" style="54" customWidth="1"/>
    <col min="2" max="2" width="3" style="51" customWidth="1"/>
    <col min="3" max="3" width="12.7109375" style="54" customWidth="1"/>
    <col min="4" max="4" width="1.7109375" style="54" customWidth="1"/>
    <col min="5" max="5" width="13.7109375" style="54" customWidth="1"/>
    <col min="6" max="6" width="15.5703125" style="54" customWidth="1"/>
    <col min="7" max="7" width="13.7109375" style="54" customWidth="1"/>
    <col min="8" max="8" width="15.5703125" style="54" customWidth="1"/>
    <col min="9" max="11" width="13.7109375" style="54" customWidth="1"/>
    <col min="12" max="12" width="13.5703125" style="54" customWidth="1"/>
    <col min="13" max="13" width="13.7109375" style="54" customWidth="1"/>
    <col min="14" max="14" width="1.7109375" style="66" customWidth="1"/>
    <col min="15" max="17" width="11.42578125" style="49" customWidth="1"/>
    <col min="18" max="16384" width="13.7109375" style="54"/>
  </cols>
  <sheetData>
    <row r="1" spans="3:17" x14ac:dyDescent="0.2">
      <c r="C1" s="527" t="s">
        <v>251</v>
      </c>
      <c r="D1" s="527"/>
      <c r="E1" s="527"/>
      <c r="F1" s="527"/>
      <c r="G1" s="527"/>
      <c r="H1" s="527"/>
      <c r="I1" s="527"/>
      <c r="J1" s="527"/>
      <c r="K1" s="527"/>
    </row>
    <row r="2" spans="3:17" x14ac:dyDescent="0.2">
      <c r="C2" s="527" t="s">
        <v>117</v>
      </c>
      <c r="D2" s="527"/>
      <c r="E2" s="527"/>
      <c r="F2" s="527"/>
      <c r="G2" s="527"/>
      <c r="H2" s="527"/>
      <c r="I2" s="527"/>
      <c r="J2" s="527"/>
      <c r="K2" s="527"/>
    </row>
    <row r="3" spans="3:17" x14ac:dyDescent="0.2">
      <c r="C3" s="526" t="str">
        <f>'1.2 modelos TAV '!A3</f>
        <v>Termos ampolla de vidrio</v>
      </c>
      <c r="D3" s="526"/>
      <c r="E3" s="526"/>
      <c r="F3" s="526"/>
      <c r="G3" s="526"/>
      <c r="H3" s="526"/>
      <c r="I3" s="526"/>
      <c r="J3" s="526"/>
      <c r="K3" s="526"/>
      <c r="L3" s="370"/>
      <c r="M3" s="370"/>
      <c r="N3" s="67"/>
      <c r="O3" s="54"/>
      <c r="P3" s="54"/>
      <c r="Q3" s="54"/>
    </row>
    <row r="4" spans="3:17" x14ac:dyDescent="0.2">
      <c r="C4" s="526" t="s">
        <v>216</v>
      </c>
      <c r="D4" s="526"/>
      <c r="E4" s="526"/>
      <c r="F4" s="526"/>
      <c r="G4" s="526"/>
      <c r="H4" s="526"/>
      <c r="I4" s="526"/>
      <c r="J4" s="526"/>
      <c r="K4" s="526"/>
      <c r="L4" s="370"/>
      <c r="M4" s="370"/>
      <c r="O4" s="54"/>
      <c r="P4" s="68" t="s">
        <v>121</v>
      </c>
      <c r="Q4" s="54"/>
    </row>
    <row r="5" spans="3:17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N5" s="48"/>
    </row>
    <row r="6" spans="3:17" ht="64.5" thickBot="1" x14ac:dyDescent="0.25">
      <c r="C6" s="350" t="s">
        <v>113</v>
      </c>
      <c r="D6" s="417"/>
      <c r="E6" s="418" t="s">
        <v>14</v>
      </c>
      <c r="F6" s="419" t="s">
        <v>15</v>
      </c>
      <c r="G6" s="419" t="s">
        <v>123</v>
      </c>
      <c r="H6" s="419" t="s">
        <v>114</v>
      </c>
      <c r="I6" s="420" t="s">
        <v>115</v>
      </c>
      <c r="J6" s="419" t="s">
        <v>124</v>
      </c>
      <c r="K6" s="420" t="s">
        <v>116</v>
      </c>
      <c r="L6" s="421"/>
      <c r="M6" s="51"/>
      <c r="N6" s="25"/>
      <c r="O6" s="52"/>
      <c r="P6" s="104" t="s">
        <v>148</v>
      </c>
    </row>
    <row r="7" spans="3:17" x14ac:dyDescent="0.2">
      <c r="C7" s="109">
        <v>42005</v>
      </c>
      <c r="D7" s="44"/>
      <c r="E7" s="27"/>
      <c r="F7" s="28"/>
      <c r="G7" s="28"/>
      <c r="H7" s="28"/>
      <c r="I7" s="29"/>
      <c r="J7" s="29"/>
      <c r="K7" s="29"/>
      <c r="L7" s="51"/>
      <c r="M7" s="51"/>
      <c r="N7" s="30"/>
      <c r="O7" s="52"/>
      <c r="P7" s="142">
        <f>+L53+E7-F7-G7-H7+I7-J7</f>
        <v>0</v>
      </c>
    </row>
    <row r="8" spans="3:17" x14ac:dyDescent="0.2">
      <c r="C8" s="110">
        <v>42036</v>
      </c>
      <c r="D8" s="44"/>
      <c r="E8" s="31"/>
      <c r="F8" s="32"/>
      <c r="G8" s="32"/>
      <c r="H8" s="32"/>
      <c r="I8" s="33"/>
      <c r="J8" s="33"/>
      <c r="K8" s="33"/>
      <c r="L8" s="51"/>
      <c r="M8" s="51"/>
      <c r="N8" s="30"/>
      <c r="O8" s="52"/>
      <c r="P8" s="143">
        <f>+P7+E8+I8-F8-G8-H8-J8</f>
        <v>0</v>
      </c>
    </row>
    <row r="9" spans="3:17" x14ac:dyDescent="0.2">
      <c r="C9" s="110">
        <v>42064</v>
      </c>
      <c r="D9" s="44"/>
      <c r="E9" s="31"/>
      <c r="F9" s="32"/>
      <c r="G9" s="32"/>
      <c r="H9" s="32"/>
      <c r="I9" s="33"/>
      <c r="J9" s="33"/>
      <c r="K9" s="33"/>
      <c r="L9" s="51"/>
      <c r="M9" s="51"/>
      <c r="N9" s="30"/>
      <c r="O9" s="52"/>
      <c r="P9" s="143">
        <f t="shared" ref="P9:P50" si="0">+P8+E9+I9-F9-G9-H9-J9</f>
        <v>0</v>
      </c>
    </row>
    <row r="10" spans="3:17" x14ac:dyDescent="0.2">
      <c r="C10" s="110">
        <v>42095</v>
      </c>
      <c r="D10" s="44"/>
      <c r="E10" s="31"/>
      <c r="F10" s="32"/>
      <c r="G10" s="32"/>
      <c r="H10" s="32"/>
      <c r="I10" s="33"/>
      <c r="J10" s="33"/>
      <c r="K10" s="33"/>
      <c r="L10" s="51"/>
      <c r="M10" s="51"/>
      <c r="N10" s="30"/>
      <c r="O10" s="52"/>
      <c r="P10" s="143">
        <f t="shared" si="0"/>
        <v>0</v>
      </c>
    </row>
    <row r="11" spans="3:17" x14ac:dyDescent="0.2">
      <c r="C11" s="110">
        <v>42125</v>
      </c>
      <c r="D11" s="44"/>
      <c r="E11" s="31"/>
      <c r="F11" s="32"/>
      <c r="G11" s="32"/>
      <c r="H11" s="32"/>
      <c r="I11" s="33"/>
      <c r="J11" s="33"/>
      <c r="K11" s="33"/>
      <c r="N11" s="30"/>
      <c r="P11" s="143">
        <f>+P10+E11+I11-F11-G11-H11-J11</f>
        <v>0</v>
      </c>
    </row>
    <row r="12" spans="3:17" x14ac:dyDescent="0.2">
      <c r="C12" s="110">
        <v>42156</v>
      </c>
      <c r="D12" s="44"/>
      <c r="E12" s="31"/>
      <c r="F12" s="32"/>
      <c r="G12" s="32"/>
      <c r="H12" s="32"/>
      <c r="I12" s="33"/>
      <c r="J12" s="33"/>
      <c r="K12" s="33"/>
      <c r="N12" s="30"/>
      <c r="P12" s="143">
        <f t="shared" si="0"/>
        <v>0</v>
      </c>
    </row>
    <row r="13" spans="3:17" x14ac:dyDescent="0.2">
      <c r="C13" s="110">
        <v>42186</v>
      </c>
      <c r="D13" s="44"/>
      <c r="E13" s="31"/>
      <c r="F13" s="32"/>
      <c r="G13" s="32"/>
      <c r="H13" s="32"/>
      <c r="I13" s="33"/>
      <c r="J13" s="33"/>
      <c r="K13" s="33"/>
      <c r="N13" s="30"/>
      <c r="P13" s="143">
        <f t="shared" si="0"/>
        <v>0</v>
      </c>
    </row>
    <row r="14" spans="3:17" x14ac:dyDescent="0.2">
      <c r="C14" s="110">
        <v>42217</v>
      </c>
      <c r="D14" s="44"/>
      <c r="E14" s="31"/>
      <c r="F14" s="32"/>
      <c r="G14" s="32"/>
      <c r="H14" s="32"/>
      <c r="I14" s="33"/>
      <c r="J14" s="33"/>
      <c r="K14" s="33"/>
      <c r="N14" s="30"/>
      <c r="P14" s="143">
        <f t="shared" si="0"/>
        <v>0</v>
      </c>
    </row>
    <row r="15" spans="3:17" x14ac:dyDescent="0.2">
      <c r="C15" s="110">
        <v>42248</v>
      </c>
      <c r="D15" s="44"/>
      <c r="E15" s="31"/>
      <c r="F15" s="32"/>
      <c r="G15" s="32"/>
      <c r="H15" s="32"/>
      <c r="I15" s="33"/>
      <c r="J15" s="33"/>
      <c r="K15" s="33"/>
      <c r="N15" s="30"/>
      <c r="P15" s="143">
        <f t="shared" si="0"/>
        <v>0</v>
      </c>
    </row>
    <row r="16" spans="3:17" x14ac:dyDescent="0.2">
      <c r="C16" s="110">
        <v>42278</v>
      </c>
      <c r="D16" s="44"/>
      <c r="E16" s="31"/>
      <c r="F16" s="32"/>
      <c r="G16" s="32"/>
      <c r="H16" s="32"/>
      <c r="I16" s="33"/>
      <c r="J16" s="33"/>
      <c r="K16" s="33"/>
      <c r="N16" s="30"/>
      <c r="P16" s="143">
        <f t="shared" si="0"/>
        <v>0</v>
      </c>
    </row>
    <row r="17" spans="3:16" x14ac:dyDescent="0.2">
      <c r="C17" s="110">
        <v>42309</v>
      </c>
      <c r="D17" s="44"/>
      <c r="E17" s="31"/>
      <c r="F17" s="32"/>
      <c r="G17" s="32"/>
      <c r="H17" s="32"/>
      <c r="I17" s="33"/>
      <c r="J17" s="33"/>
      <c r="K17" s="33"/>
      <c r="N17" s="30"/>
      <c r="P17" s="143">
        <f t="shared" si="0"/>
        <v>0</v>
      </c>
    </row>
    <row r="18" spans="3:16" ht="13.5" thickBot="1" x14ac:dyDescent="0.25">
      <c r="C18" s="111">
        <v>42339</v>
      </c>
      <c r="D18" s="44"/>
      <c r="E18" s="34"/>
      <c r="F18" s="35"/>
      <c r="G18" s="35"/>
      <c r="H18" s="35"/>
      <c r="I18" s="36"/>
      <c r="J18" s="36"/>
      <c r="K18" s="36"/>
      <c r="N18" s="30"/>
      <c r="P18" s="144">
        <f t="shared" si="0"/>
        <v>0</v>
      </c>
    </row>
    <row r="19" spans="3:16" x14ac:dyDescent="0.2">
      <c r="C19" s="109">
        <v>42370</v>
      </c>
      <c r="D19" s="44"/>
      <c r="E19" s="37"/>
      <c r="F19" s="38"/>
      <c r="G19" s="38"/>
      <c r="H19" s="38"/>
      <c r="I19" s="39"/>
      <c r="J19" s="39"/>
      <c r="K19" s="39"/>
      <c r="N19" s="30"/>
      <c r="P19" s="145">
        <f t="shared" si="0"/>
        <v>0</v>
      </c>
    </row>
    <row r="20" spans="3:16" x14ac:dyDescent="0.2">
      <c r="C20" s="110">
        <v>42401</v>
      </c>
      <c r="D20" s="44"/>
      <c r="E20" s="31"/>
      <c r="F20" s="32"/>
      <c r="G20" s="32"/>
      <c r="H20" s="32"/>
      <c r="I20" s="33"/>
      <c r="J20" s="33"/>
      <c r="K20" s="33"/>
      <c r="N20" s="30"/>
      <c r="P20" s="143">
        <f t="shared" si="0"/>
        <v>0</v>
      </c>
    </row>
    <row r="21" spans="3:16" x14ac:dyDescent="0.2">
      <c r="C21" s="110">
        <v>42430</v>
      </c>
      <c r="D21" s="44"/>
      <c r="E21" s="31"/>
      <c r="F21" s="32"/>
      <c r="G21" s="32"/>
      <c r="H21" s="32"/>
      <c r="I21" s="33"/>
      <c r="J21" s="33"/>
      <c r="K21" s="33"/>
      <c r="N21" s="30"/>
      <c r="P21" s="143">
        <f t="shared" si="0"/>
        <v>0</v>
      </c>
    </row>
    <row r="22" spans="3:16" x14ac:dyDescent="0.2">
      <c r="C22" s="110">
        <v>42461</v>
      </c>
      <c r="D22" s="44"/>
      <c r="E22" s="31"/>
      <c r="F22" s="32"/>
      <c r="G22" s="32"/>
      <c r="H22" s="32"/>
      <c r="I22" s="33"/>
      <c r="J22" s="33"/>
      <c r="K22" s="33"/>
      <c r="N22" s="30"/>
      <c r="P22" s="143">
        <f t="shared" si="0"/>
        <v>0</v>
      </c>
    </row>
    <row r="23" spans="3:16" x14ac:dyDescent="0.2">
      <c r="C23" s="110">
        <v>42491</v>
      </c>
      <c r="D23" s="44"/>
      <c r="E23" s="31"/>
      <c r="F23" s="32"/>
      <c r="G23" s="32"/>
      <c r="H23" s="32"/>
      <c r="I23" s="33"/>
      <c r="J23" s="33"/>
      <c r="K23" s="33"/>
      <c r="N23" s="30"/>
      <c r="P23" s="143">
        <f t="shared" si="0"/>
        <v>0</v>
      </c>
    </row>
    <row r="24" spans="3:16" x14ac:dyDescent="0.2">
      <c r="C24" s="110">
        <v>42522</v>
      </c>
      <c r="D24" s="44"/>
      <c r="E24" s="31"/>
      <c r="F24" s="32"/>
      <c r="G24" s="32"/>
      <c r="H24" s="32"/>
      <c r="I24" s="33"/>
      <c r="J24" s="33"/>
      <c r="K24" s="33"/>
      <c r="N24" s="30"/>
      <c r="P24" s="143">
        <f t="shared" si="0"/>
        <v>0</v>
      </c>
    </row>
    <row r="25" spans="3:16" x14ac:dyDescent="0.2">
      <c r="C25" s="110">
        <v>42552</v>
      </c>
      <c r="D25" s="44"/>
      <c r="E25" s="31"/>
      <c r="F25" s="32"/>
      <c r="G25" s="32"/>
      <c r="H25" s="32"/>
      <c r="I25" s="33"/>
      <c r="J25" s="33"/>
      <c r="K25" s="33"/>
      <c r="N25" s="30"/>
      <c r="P25" s="143">
        <f t="shared" si="0"/>
        <v>0</v>
      </c>
    </row>
    <row r="26" spans="3:16" x14ac:dyDescent="0.2">
      <c r="C26" s="110">
        <v>42583</v>
      </c>
      <c r="D26" s="44"/>
      <c r="E26" s="31"/>
      <c r="F26" s="32"/>
      <c r="G26" s="32"/>
      <c r="H26" s="32"/>
      <c r="I26" s="33"/>
      <c r="J26" s="33"/>
      <c r="K26" s="33"/>
      <c r="N26" s="30"/>
      <c r="P26" s="143">
        <f t="shared" si="0"/>
        <v>0</v>
      </c>
    </row>
    <row r="27" spans="3:16" x14ac:dyDescent="0.2">
      <c r="C27" s="110">
        <v>42614</v>
      </c>
      <c r="D27" s="44"/>
      <c r="E27" s="31"/>
      <c r="F27" s="32"/>
      <c r="G27" s="32"/>
      <c r="H27" s="32"/>
      <c r="I27" s="33"/>
      <c r="J27" s="33"/>
      <c r="K27" s="33"/>
      <c r="N27" s="30"/>
      <c r="P27" s="143">
        <f t="shared" si="0"/>
        <v>0</v>
      </c>
    </row>
    <row r="28" spans="3:16" x14ac:dyDescent="0.2">
      <c r="C28" s="110">
        <v>42644</v>
      </c>
      <c r="D28" s="44"/>
      <c r="E28" s="31"/>
      <c r="F28" s="32"/>
      <c r="G28" s="32"/>
      <c r="H28" s="32"/>
      <c r="I28" s="33"/>
      <c r="J28" s="33"/>
      <c r="K28" s="33"/>
      <c r="N28" s="30"/>
      <c r="P28" s="143">
        <f t="shared" si="0"/>
        <v>0</v>
      </c>
    </row>
    <row r="29" spans="3:16" x14ac:dyDescent="0.2">
      <c r="C29" s="110">
        <v>42675</v>
      </c>
      <c r="D29" s="44"/>
      <c r="E29" s="31"/>
      <c r="F29" s="32"/>
      <c r="G29" s="32"/>
      <c r="H29" s="32"/>
      <c r="I29" s="33"/>
      <c r="J29" s="33"/>
      <c r="K29" s="33"/>
      <c r="N29" s="30"/>
      <c r="P29" s="143">
        <f t="shared" si="0"/>
        <v>0</v>
      </c>
    </row>
    <row r="30" spans="3:16" ht="13.5" thickBot="1" x14ac:dyDescent="0.25">
      <c r="C30" s="111">
        <v>42705</v>
      </c>
      <c r="D30" s="44"/>
      <c r="E30" s="40"/>
      <c r="F30" s="41"/>
      <c r="G30" s="41"/>
      <c r="H30" s="41"/>
      <c r="I30" s="42"/>
      <c r="J30" s="42"/>
      <c r="K30" s="42"/>
      <c r="N30" s="30"/>
      <c r="P30" s="146">
        <f t="shared" si="0"/>
        <v>0</v>
      </c>
    </row>
    <row r="31" spans="3:16" x14ac:dyDescent="0.2">
      <c r="C31" s="109">
        <v>42736</v>
      </c>
      <c r="D31" s="44"/>
      <c r="E31" s="27"/>
      <c r="F31" s="28"/>
      <c r="G31" s="28"/>
      <c r="H31" s="28"/>
      <c r="I31" s="29"/>
      <c r="J31" s="29"/>
      <c r="K31" s="29"/>
      <c r="N31" s="30"/>
      <c r="P31" s="142">
        <f t="shared" si="0"/>
        <v>0</v>
      </c>
    </row>
    <row r="32" spans="3:16" x14ac:dyDescent="0.2">
      <c r="C32" s="110">
        <v>42767</v>
      </c>
      <c r="D32" s="44"/>
      <c r="E32" s="31"/>
      <c r="F32" s="32"/>
      <c r="G32" s="32"/>
      <c r="H32" s="32"/>
      <c r="I32" s="33"/>
      <c r="J32" s="33"/>
      <c r="K32" s="33"/>
      <c r="N32" s="30"/>
      <c r="P32" s="143">
        <f t="shared" si="0"/>
        <v>0</v>
      </c>
    </row>
    <row r="33" spans="3:16" x14ac:dyDescent="0.2">
      <c r="C33" s="110">
        <v>42795</v>
      </c>
      <c r="D33" s="44"/>
      <c r="E33" s="31"/>
      <c r="F33" s="32"/>
      <c r="G33" s="32"/>
      <c r="H33" s="32"/>
      <c r="I33" s="33"/>
      <c r="J33" s="33"/>
      <c r="K33" s="33"/>
      <c r="N33" s="30"/>
      <c r="P33" s="143">
        <f t="shared" si="0"/>
        <v>0</v>
      </c>
    </row>
    <row r="34" spans="3:16" x14ac:dyDescent="0.2">
      <c r="C34" s="110">
        <v>42826</v>
      </c>
      <c r="D34" s="44"/>
      <c r="E34" s="31"/>
      <c r="F34" s="32"/>
      <c r="G34" s="32"/>
      <c r="H34" s="32"/>
      <c r="I34" s="33"/>
      <c r="J34" s="33"/>
      <c r="K34" s="33"/>
      <c r="N34" s="30"/>
      <c r="P34" s="143">
        <f t="shared" si="0"/>
        <v>0</v>
      </c>
    </row>
    <row r="35" spans="3:16" x14ac:dyDescent="0.2">
      <c r="C35" s="110">
        <v>42856</v>
      </c>
      <c r="D35" s="44"/>
      <c r="E35" s="31"/>
      <c r="F35" s="32"/>
      <c r="G35" s="32"/>
      <c r="H35" s="32"/>
      <c r="I35" s="33"/>
      <c r="J35" s="33"/>
      <c r="K35" s="33"/>
      <c r="N35" s="30"/>
      <c r="P35" s="143">
        <f t="shared" si="0"/>
        <v>0</v>
      </c>
    </row>
    <row r="36" spans="3:16" x14ac:dyDescent="0.2">
      <c r="C36" s="110">
        <v>42887</v>
      </c>
      <c r="D36" s="44"/>
      <c r="E36" s="31"/>
      <c r="F36" s="32"/>
      <c r="G36" s="32"/>
      <c r="H36" s="32"/>
      <c r="I36" s="33"/>
      <c r="J36" s="33"/>
      <c r="K36" s="33"/>
      <c r="N36" s="30"/>
      <c r="P36" s="143">
        <f t="shared" si="0"/>
        <v>0</v>
      </c>
    </row>
    <row r="37" spans="3:16" x14ac:dyDescent="0.2">
      <c r="C37" s="110">
        <v>42917</v>
      </c>
      <c r="D37" s="44"/>
      <c r="E37" s="31"/>
      <c r="F37" s="32"/>
      <c r="G37" s="32"/>
      <c r="H37" s="32"/>
      <c r="I37" s="33"/>
      <c r="J37" s="33"/>
      <c r="K37" s="33"/>
      <c r="N37" s="30"/>
      <c r="P37" s="143">
        <f t="shared" si="0"/>
        <v>0</v>
      </c>
    </row>
    <row r="38" spans="3:16" x14ac:dyDescent="0.2">
      <c r="C38" s="110">
        <v>42948</v>
      </c>
      <c r="D38" s="44"/>
      <c r="E38" s="31"/>
      <c r="F38" s="32"/>
      <c r="G38" s="32"/>
      <c r="H38" s="32"/>
      <c r="I38" s="33"/>
      <c r="J38" s="33"/>
      <c r="K38" s="33"/>
      <c r="N38" s="30"/>
      <c r="P38" s="143">
        <f t="shared" si="0"/>
        <v>0</v>
      </c>
    </row>
    <row r="39" spans="3:16" x14ac:dyDescent="0.2">
      <c r="C39" s="110">
        <v>42979</v>
      </c>
      <c r="D39" s="44"/>
      <c r="E39" s="31"/>
      <c r="F39" s="32"/>
      <c r="G39" s="32"/>
      <c r="H39" s="32"/>
      <c r="I39" s="33"/>
      <c r="J39" s="33"/>
      <c r="K39" s="33"/>
      <c r="N39" s="30"/>
      <c r="P39" s="143">
        <f t="shared" si="0"/>
        <v>0</v>
      </c>
    </row>
    <row r="40" spans="3:16" x14ac:dyDescent="0.2">
      <c r="C40" s="110">
        <v>43009</v>
      </c>
      <c r="D40" s="44"/>
      <c r="E40" s="31"/>
      <c r="F40" s="32"/>
      <c r="G40" s="32"/>
      <c r="H40" s="32"/>
      <c r="I40" s="33"/>
      <c r="J40" s="33"/>
      <c r="K40" s="33"/>
      <c r="N40" s="30"/>
      <c r="P40" s="143">
        <f t="shared" si="0"/>
        <v>0</v>
      </c>
    </row>
    <row r="41" spans="3:16" x14ac:dyDescent="0.2">
      <c r="C41" s="110">
        <v>43040</v>
      </c>
      <c r="D41" s="44"/>
      <c r="E41" s="31"/>
      <c r="F41" s="32"/>
      <c r="G41" s="32"/>
      <c r="H41" s="32"/>
      <c r="I41" s="33"/>
      <c r="J41" s="33"/>
      <c r="K41" s="33"/>
      <c r="N41" s="30"/>
      <c r="P41" s="143">
        <f t="shared" si="0"/>
        <v>0</v>
      </c>
    </row>
    <row r="42" spans="3:16" ht="13.5" thickBot="1" x14ac:dyDescent="0.25">
      <c r="C42" s="111">
        <v>43070</v>
      </c>
      <c r="D42" s="44"/>
      <c r="E42" s="40"/>
      <c r="F42" s="41"/>
      <c r="G42" s="41"/>
      <c r="H42" s="41"/>
      <c r="I42" s="42"/>
      <c r="J42" s="42"/>
      <c r="K42" s="42"/>
      <c r="N42" s="30"/>
      <c r="P42" s="146">
        <f t="shared" si="0"/>
        <v>0</v>
      </c>
    </row>
    <row r="43" spans="3:16" x14ac:dyDescent="0.2">
      <c r="C43" s="109">
        <v>43101</v>
      </c>
      <c r="D43" s="44"/>
      <c r="E43" s="27"/>
      <c r="F43" s="28"/>
      <c r="G43" s="28"/>
      <c r="H43" s="116"/>
      <c r="I43" s="29"/>
      <c r="J43" s="29"/>
      <c r="K43" s="29"/>
      <c r="N43" s="30"/>
      <c r="P43" s="142">
        <f t="shared" si="0"/>
        <v>0</v>
      </c>
    </row>
    <row r="44" spans="3:16" x14ac:dyDescent="0.2">
      <c r="C44" s="110">
        <v>43132</v>
      </c>
      <c r="D44" s="44"/>
      <c r="E44" s="31" t="s">
        <v>238</v>
      </c>
      <c r="F44" s="32"/>
      <c r="G44" s="32"/>
      <c r="H44" s="117"/>
      <c r="I44" s="33"/>
      <c r="J44" s="33"/>
      <c r="K44" s="33"/>
      <c r="N44" s="30"/>
      <c r="P44" s="143" t="e">
        <f t="shared" si="0"/>
        <v>#VALUE!</v>
      </c>
    </row>
    <row r="45" spans="3:16" x14ac:dyDescent="0.2">
      <c r="C45" s="110">
        <v>43160</v>
      </c>
      <c r="D45" s="44"/>
      <c r="E45" s="31"/>
      <c r="F45" s="32"/>
      <c r="G45" s="32"/>
      <c r="H45" s="117"/>
      <c r="I45" s="33"/>
      <c r="J45" s="33"/>
      <c r="K45" s="33"/>
      <c r="N45" s="30"/>
      <c r="P45" s="143" t="e">
        <f t="shared" si="0"/>
        <v>#VALUE!</v>
      </c>
    </row>
    <row r="46" spans="3:16" ht="13.5" thickBot="1" x14ac:dyDescent="0.25">
      <c r="C46" s="111">
        <v>43191</v>
      </c>
      <c r="D46" s="44"/>
      <c r="E46" s="34"/>
      <c r="F46" s="35"/>
      <c r="G46" s="35"/>
      <c r="H46" s="118"/>
      <c r="I46" s="36"/>
      <c r="J46" s="36"/>
      <c r="K46" s="36"/>
      <c r="N46" s="30"/>
      <c r="P46" s="143" t="e">
        <f t="shared" si="0"/>
        <v>#VALUE!</v>
      </c>
    </row>
    <row r="47" spans="3:16" hidden="1" x14ac:dyDescent="0.2">
      <c r="C47" s="347">
        <v>43344</v>
      </c>
      <c r="D47" s="44"/>
      <c r="E47" s="37"/>
      <c r="F47" s="38"/>
      <c r="G47" s="38"/>
      <c r="H47" s="351"/>
      <c r="I47" s="39"/>
      <c r="J47" s="39"/>
      <c r="K47" s="39"/>
      <c r="N47" s="30"/>
      <c r="P47" s="143" t="e">
        <f>+#REF!+E47+I47-F47-G47-H47-J47</f>
        <v>#REF!</v>
      </c>
    </row>
    <row r="48" spans="3:16" hidden="1" x14ac:dyDescent="0.2">
      <c r="C48" s="110">
        <v>43374</v>
      </c>
      <c r="D48" s="44"/>
      <c r="E48" s="31"/>
      <c r="F48" s="32"/>
      <c r="G48" s="32"/>
      <c r="H48" s="117"/>
      <c r="I48" s="33"/>
      <c r="J48" s="33"/>
      <c r="K48" s="33"/>
      <c r="N48" s="30"/>
      <c r="P48" s="143" t="e">
        <f t="shared" si="0"/>
        <v>#REF!</v>
      </c>
    </row>
    <row r="49" spans="3:16" hidden="1" x14ac:dyDescent="0.2">
      <c r="C49" s="110">
        <v>43405</v>
      </c>
      <c r="D49" s="44"/>
      <c r="E49" s="31"/>
      <c r="F49" s="32"/>
      <c r="G49" s="32"/>
      <c r="H49" s="117"/>
      <c r="I49" s="33"/>
      <c r="J49" s="33"/>
      <c r="K49" s="33"/>
      <c r="N49" s="30"/>
      <c r="P49" s="143" t="e">
        <f t="shared" si="0"/>
        <v>#REF!</v>
      </c>
    </row>
    <row r="50" spans="3:16" ht="13.5" hidden="1" thickBot="1" x14ac:dyDescent="0.25">
      <c r="C50" s="111">
        <v>43435</v>
      </c>
      <c r="D50" s="44"/>
      <c r="E50" s="34"/>
      <c r="F50" s="35"/>
      <c r="G50" s="35"/>
      <c r="H50" s="118"/>
      <c r="I50" s="36"/>
      <c r="J50" s="36"/>
      <c r="K50" s="36"/>
      <c r="N50" s="30"/>
      <c r="P50" s="144" t="e">
        <f t="shared" si="0"/>
        <v>#REF!</v>
      </c>
    </row>
    <row r="51" spans="3:16" ht="13.5" thickBot="1" x14ac:dyDescent="0.25">
      <c r="C51" s="43"/>
      <c r="D51" s="44"/>
      <c r="E51" s="30"/>
      <c r="F51" s="30"/>
      <c r="G51" s="30"/>
      <c r="H51" s="30"/>
      <c r="I51" s="30"/>
      <c r="J51" s="30"/>
      <c r="K51" s="30"/>
      <c r="N51" s="30"/>
      <c r="P51" s="30"/>
    </row>
    <row r="52" spans="3:16" ht="50.25" customHeight="1" thickBot="1" x14ac:dyDescent="0.25">
      <c r="C52" s="497" t="s">
        <v>5</v>
      </c>
      <c r="D52" s="472"/>
      <c r="E52" s="418" t="str">
        <f t="shared" ref="E52:K52" si="1">+E6</f>
        <v>Producción</v>
      </c>
      <c r="F52" s="419" t="str">
        <f t="shared" si="1"/>
        <v>Autoconsumo</v>
      </c>
      <c r="G52" s="419" t="str">
        <f t="shared" si="1"/>
        <v>Ventas de Producción Propia</v>
      </c>
      <c r="H52" s="473" t="str">
        <f t="shared" si="1"/>
        <v>Exportaciones</v>
      </c>
      <c r="I52" s="420" t="str">
        <f t="shared" si="1"/>
        <v>Producción Contratada a Terceros</v>
      </c>
      <c r="J52" s="420" t="str">
        <f t="shared" si="1"/>
        <v>Ventas de Producción Contratada a Terceros</v>
      </c>
      <c r="K52" s="463" t="str">
        <f t="shared" si="1"/>
        <v>Producción para Terceros</v>
      </c>
      <c r="L52" s="463" t="s">
        <v>191</v>
      </c>
      <c r="M52" s="463" t="s">
        <v>99</v>
      </c>
      <c r="N52" s="69"/>
    </row>
    <row r="53" spans="3:16" ht="13.5" thickBot="1" x14ac:dyDescent="0.25">
      <c r="C53" s="480">
        <f>+C54-1</f>
        <v>2011</v>
      </c>
      <c r="D53" s="70"/>
      <c r="F53" s="71"/>
      <c r="G53" s="71"/>
      <c r="H53" s="72"/>
      <c r="I53" s="45"/>
      <c r="J53" s="45"/>
      <c r="K53" s="45"/>
      <c r="L53" s="47"/>
      <c r="M53" s="45"/>
      <c r="N53" s="26"/>
    </row>
    <row r="54" spans="3:16" x14ac:dyDescent="0.2">
      <c r="C54" s="62">
        <f>'2.2 prod.nac. TAV'!A8</f>
        <v>2012</v>
      </c>
      <c r="D54" s="73"/>
      <c r="E54" s="74"/>
      <c r="F54" s="75"/>
      <c r="G54" s="75"/>
      <c r="H54" s="75"/>
      <c r="I54" s="57"/>
      <c r="J54" s="57"/>
      <c r="K54" s="57"/>
      <c r="L54" s="57"/>
      <c r="M54" s="76"/>
    </row>
    <row r="55" spans="3:16" x14ac:dyDescent="0.2">
      <c r="C55" s="58">
        <f>'2.2 prod.nac. TAV'!A9</f>
        <v>2013</v>
      </c>
      <c r="D55" s="73"/>
      <c r="E55" s="77"/>
      <c r="F55" s="78"/>
      <c r="G55" s="78"/>
      <c r="H55" s="78"/>
      <c r="I55" s="59"/>
      <c r="J55" s="59"/>
      <c r="K55" s="59"/>
      <c r="L55" s="59"/>
      <c r="M55" s="79"/>
    </row>
    <row r="56" spans="3:16" ht="13.5" thickBot="1" x14ac:dyDescent="0.25">
      <c r="C56" s="352">
        <f>'2.2 prod.nac. TAV'!A10</f>
        <v>2014</v>
      </c>
      <c r="D56" s="73"/>
      <c r="E56" s="80"/>
      <c r="F56" s="81"/>
      <c r="G56" s="81"/>
      <c r="H56" s="81"/>
      <c r="I56" s="61"/>
      <c r="J56" s="61"/>
      <c r="K56" s="61"/>
      <c r="L56" s="82"/>
      <c r="M56" s="83"/>
    </row>
    <row r="57" spans="3:16" x14ac:dyDescent="0.2">
      <c r="C57" s="56">
        <f>'2.2 prod.nac. TAV'!A11</f>
        <v>2015</v>
      </c>
      <c r="D57" s="73"/>
      <c r="E57" s="74"/>
      <c r="F57" s="75"/>
      <c r="G57" s="75"/>
      <c r="H57" s="75"/>
      <c r="I57" s="57"/>
      <c r="J57" s="57"/>
      <c r="K57" s="57"/>
      <c r="L57" s="57"/>
      <c r="M57" s="76"/>
    </row>
    <row r="58" spans="3:16" x14ac:dyDescent="0.2">
      <c r="C58" s="58">
        <f>'2.2 prod.nac. TAV'!A12</f>
        <v>2016</v>
      </c>
      <c r="D58" s="73"/>
      <c r="E58" s="77"/>
      <c r="F58" s="78"/>
      <c r="G58" s="78"/>
      <c r="H58" s="78"/>
      <c r="I58" s="59"/>
      <c r="J58" s="59"/>
      <c r="K58" s="59"/>
      <c r="L58" s="59"/>
      <c r="M58" s="79"/>
    </row>
    <row r="59" spans="3:16" ht="13.5" thickBot="1" x14ac:dyDescent="0.25">
      <c r="C59" s="60">
        <f>'2.2 prod.nac. TAV'!A13</f>
        <v>2017</v>
      </c>
      <c r="D59" s="73"/>
      <c r="E59" s="80"/>
      <c r="F59" s="81"/>
      <c r="G59" s="81"/>
      <c r="H59" s="81"/>
      <c r="I59" s="61"/>
      <c r="J59" s="61"/>
      <c r="K59" s="61"/>
      <c r="L59" s="82"/>
      <c r="M59" s="83"/>
    </row>
    <row r="60" spans="3:16" x14ac:dyDescent="0.2">
      <c r="C60" s="62" t="str">
        <f>'2.2 prod.nac. TAV'!A14</f>
        <v>ene-abr 2017</v>
      </c>
      <c r="D60" s="73"/>
      <c r="E60" s="84"/>
      <c r="F60" s="85"/>
      <c r="G60" s="85"/>
      <c r="H60" s="85"/>
      <c r="I60" s="63"/>
      <c r="J60" s="63"/>
      <c r="K60" s="63"/>
      <c r="L60" s="86"/>
      <c r="M60" s="87"/>
    </row>
    <row r="61" spans="3:16" ht="13.5" thickBot="1" x14ac:dyDescent="0.25">
      <c r="C61" s="352" t="str">
        <f>'2.2 prod.nac. TAV'!A15</f>
        <v>ene-abr 2018</v>
      </c>
      <c r="D61" s="70"/>
      <c r="E61" s="88"/>
      <c r="F61" s="89"/>
      <c r="G61" s="89"/>
      <c r="H61" s="90"/>
      <c r="I61" s="64"/>
      <c r="J61" s="64"/>
      <c r="K61" s="64"/>
      <c r="L61" s="64"/>
      <c r="M61" s="91"/>
    </row>
    <row r="62" spans="3:16" x14ac:dyDescent="0.2">
      <c r="N62" s="48"/>
    </row>
    <row r="63" spans="3:16" x14ac:dyDescent="0.2">
      <c r="C63" s="92" t="s">
        <v>150</v>
      </c>
      <c r="D63" s="93"/>
      <c r="N63" s="48"/>
    </row>
    <row r="64" spans="3:16" ht="13.5" thickBot="1" x14ac:dyDescent="0.25">
      <c r="L64" s="66"/>
      <c r="N64" s="48"/>
    </row>
    <row r="65" spans="3:14" ht="51.75" thickBot="1" x14ac:dyDescent="0.25">
      <c r="C65" s="97" t="s">
        <v>5</v>
      </c>
      <c r="D65" s="98"/>
      <c r="E65" s="99" t="str">
        <f t="shared" ref="E65:K65" si="2">+E52</f>
        <v>Producción</v>
      </c>
      <c r="F65" s="100" t="str">
        <f t="shared" si="2"/>
        <v>Autoconsumo</v>
      </c>
      <c r="G65" s="100" t="str">
        <f t="shared" si="2"/>
        <v>Ventas de Producción Propia</v>
      </c>
      <c r="H65" s="101" t="str">
        <f t="shared" si="2"/>
        <v>Exportaciones</v>
      </c>
      <c r="I65" s="102" t="str">
        <f t="shared" si="2"/>
        <v>Producción Contratada a Terceros</v>
      </c>
      <c r="J65" s="102" t="str">
        <f t="shared" si="2"/>
        <v>Ventas de Producción Contratada a Terceros</v>
      </c>
      <c r="K65" s="103" t="str">
        <f t="shared" si="2"/>
        <v>Producción para Terceros</v>
      </c>
      <c r="L65" s="104" t="s">
        <v>149</v>
      </c>
      <c r="N65" s="94"/>
    </row>
    <row r="66" spans="3:14" x14ac:dyDescent="0.2">
      <c r="C66" s="105">
        <f>+C57</f>
        <v>2015</v>
      </c>
      <c r="D66" s="106"/>
      <c r="E66" s="120">
        <f t="shared" ref="E66:K66" si="3">+E57-SUM(E7:E18)</f>
        <v>0</v>
      </c>
      <c r="F66" s="121">
        <f t="shared" si="3"/>
        <v>0</v>
      </c>
      <c r="G66" s="121">
        <f t="shared" si="3"/>
        <v>0</v>
      </c>
      <c r="H66" s="121">
        <f t="shared" si="3"/>
        <v>0</v>
      </c>
      <c r="I66" s="122">
        <f t="shared" si="3"/>
        <v>0</v>
      </c>
      <c r="J66" s="122">
        <f t="shared" si="3"/>
        <v>0</v>
      </c>
      <c r="K66" s="123">
        <f t="shared" si="3"/>
        <v>0</v>
      </c>
      <c r="L66" s="123">
        <f>+L57-(L53+E57-F57-G57-H57+I57-J57+M57)</f>
        <v>0</v>
      </c>
      <c r="N66" s="95"/>
    </row>
    <row r="67" spans="3:14" x14ac:dyDescent="0.2">
      <c r="C67" s="107">
        <f>+C58</f>
        <v>2016</v>
      </c>
      <c r="D67" s="106"/>
      <c r="E67" s="124">
        <f t="shared" ref="E67:K67" si="4">+E58-SUM(E19:E30)</f>
        <v>0</v>
      </c>
      <c r="F67" s="125">
        <f t="shared" si="4"/>
        <v>0</v>
      </c>
      <c r="G67" s="125">
        <f t="shared" si="4"/>
        <v>0</v>
      </c>
      <c r="H67" s="125">
        <f t="shared" si="4"/>
        <v>0</v>
      </c>
      <c r="I67" s="126">
        <f t="shared" si="4"/>
        <v>0</v>
      </c>
      <c r="J67" s="126">
        <f t="shared" si="4"/>
        <v>0</v>
      </c>
      <c r="K67" s="127">
        <f t="shared" si="4"/>
        <v>0</v>
      </c>
      <c r="L67" s="127">
        <f>+L58-(L57+E58-F58-G58-H58+I58-J58+M58)</f>
        <v>0</v>
      </c>
      <c r="N67" s="95"/>
    </row>
    <row r="68" spans="3:14" ht="13.5" thickBot="1" x14ac:dyDescent="0.25">
      <c r="C68" s="108">
        <f>+C59</f>
        <v>2017</v>
      </c>
      <c r="D68" s="106"/>
      <c r="E68" s="128">
        <f t="shared" ref="E68:K68" si="5">+E59-SUM(E31:E42)</f>
        <v>0</v>
      </c>
      <c r="F68" s="129">
        <f t="shared" si="5"/>
        <v>0</v>
      </c>
      <c r="G68" s="129">
        <f t="shared" si="5"/>
        <v>0</v>
      </c>
      <c r="H68" s="129">
        <f t="shared" si="5"/>
        <v>0</v>
      </c>
      <c r="I68" s="130">
        <f t="shared" si="5"/>
        <v>0</v>
      </c>
      <c r="J68" s="130">
        <f t="shared" si="5"/>
        <v>0</v>
      </c>
      <c r="K68" s="131">
        <f t="shared" si="5"/>
        <v>0</v>
      </c>
      <c r="L68" s="132">
        <f>+L59-(L58+E59-F59-G59-H59+I59-J59+M59)</f>
        <v>0</v>
      </c>
      <c r="N68" s="95"/>
    </row>
    <row r="69" spans="3:14" x14ac:dyDescent="0.2">
      <c r="C69" s="105" t="str">
        <f>+C60</f>
        <v>ene-abr 2017</v>
      </c>
      <c r="D69" s="106"/>
      <c r="E69" s="133">
        <f>+E60-(SUM(E31:INDEX(E31:E42,'[4]parámetros e instrucciones'!$E$3)))</f>
        <v>0</v>
      </c>
      <c r="F69" s="134">
        <f>+F60-(SUM(F31:INDEX(F31:F42,'[4]parámetros e instrucciones'!$E$3)))</f>
        <v>0</v>
      </c>
      <c r="G69" s="134">
        <f>+G60-(SUM(G31:INDEX(G31:G42,'[4]parámetros e instrucciones'!$E$3)))</f>
        <v>0</v>
      </c>
      <c r="H69" s="134">
        <f>+H60-(SUM(H31:INDEX(H31:H42,'[4]parámetros e instrucciones'!$E$3)))</f>
        <v>0</v>
      </c>
      <c r="I69" s="135">
        <f>+I60-(SUM(I31:INDEX(I31:I42,'[4]parámetros e instrucciones'!$E$3)))</f>
        <v>0</v>
      </c>
      <c r="J69" s="135">
        <f>+J60-(SUM(J31:INDEX(J31:J42,'[4]parámetros e instrucciones'!$E$3)))</f>
        <v>0</v>
      </c>
      <c r="K69" s="136">
        <f>+K60-(SUM(K31:INDEX(K31:K42,'[4]parámetros e instrucciones'!$E$3)))</f>
        <v>0</v>
      </c>
      <c r="L69" s="137">
        <f>+L60-(L58+E60-F60-G60-H60+I60-J60+M60)</f>
        <v>0</v>
      </c>
      <c r="N69" s="95"/>
    </row>
    <row r="70" spans="3:14" ht="13.5" thickBot="1" x14ac:dyDescent="0.25">
      <c r="C70" s="108" t="str">
        <f>+C61</f>
        <v>ene-abr 2018</v>
      </c>
      <c r="D70" s="106"/>
      <c r="E70" s="138">
        <f>+E61-(SUM(E43:INDEX(E43:E50,'[4]parámetros e instrucciones'!$E$3)))</f>
        <v>0</v>
      </c>
      <c r="F70" s="139">
        <f>+F61-(SUM(F43:INDEX(F43:F50,'[4]parámetros e instrucciones'!$E$3)))</f>
        <v>0</v>
      </c>
      <c r="G70" s="139">
        <f>+G61-(SUM(G43:INDEX(G43:G50,'[4]parámetros e instrucciones'!$E$3)))</f>
        <v>0</v>
      </c>
      <c r="H70" s="139">
        <f>+H61-(SUM(H43:INDEX(H43:H50,'[4]parámetros e instrucciones'!$E$3)))</f>
        <v>0</v>
      </c>
      <c r="I70" s="140">
        <f>+I61-(SUM(I43:INDEX(I43:I50,'[4]parámetros e instrucciones'!$E$3)))</f>
        <v>0</v>
      </c>
      <c r="J70" s="140">
        <f>+J61-(SUM(J43:INDEX(J43:J50,'[4]parámetros e instrucciones'!$E$3)))</f>
        <v>0</v>
      </c>
      <c r="K70" s="141">
        <f>+K61-(SUM(K43:INDEX(K43:K50,'[4]parámetros e instrucciones'!$E$3)))</f>
        <v>0</v>
      </c>
      <c r="L70" s="141">
        <f>+L61-(L59+E61-F61-G61-H61+I61-J61+M61)</f>
        <v>0</v>
      </c>
      <c r="N70" s="95"/>
    </row>
    <row r="71" spans="3:14" x14ac:dyDescent="0.2">
      <c r="L71" s="48"/>
      <c r="N71" s="48"/>
    </row>
    <row r="72" spans="3:14" x14ac:dyDescent="0.2">
      <c r="L72" s="48"/>
      <c r="N72" s="48"/>
    </row>
    <row r="73" spans="3:14" x14ac:dyDescent="0.2">
      <c r="K73" s="96"/>
      <c r="L73" s="51"/>
      <c r="N73" s="48"/>
    </row>
    <row r="74" spans="3:14" x14ac:dyDescent="0.2">
      <c r="K74" s="96"/>
      <c r="N74" s="48"/>
    </row>
    <row r="75" spans="3:14" x14ac:dyDescent="0.2">
      <c r="K75" s="96"/>
      <c r="N75" s="48"/>
    </row>
    <row r="76" spans="3:14" x14ac:dyDescent="0.2">
      <c r="K76" s="96"/>
      <c r="N76" s="48"/>
    </row>
    <row r="77" spans="3:14" x14ac:dyDescent="0.2">
      <c r="K77" s="96"/>
      <c r="N77" s="48"/>
    </row>
    <row r="78" spans="3:14" x14ac:dyDescent="0.2">
      <c r="K78" s="96"/>
      <c r="N78" s="48"/>
    </row>
    <row r="79" spans="3:14" x14ac:dyDescent="0.2">
      <c r="N79" s="48"/>
    </row>
    <row r="80" spans="3:14" x14ac:dyDescent="0.2">
      <c r="N80" s="48"/>
    </row>
    <row r="81" spans="14:14" x14ac:dyDescent="0.2">
      <c r="N81" s="48"/>
    </row>
    <row r="82" spans="14:14" x14ac:dyDescent="0.2">
      <c r="N82" s="48"/>
    </row>
    <row r="83" spans="14:14" x14ac:dyDescent="0.2">
      <c r="N83" s="48"/>
    </row>
    <row r="84" spans="14:14" x14ac:dyDescent="0.2">
      <c r="N84" s="48"/>
    </row>
    <row r="85" spans="14:14" x14ac:dyDescent="0.2">
      <c r="N85" s="48"/>
    </row>
    <row r="86" spans="14:14" x14ac:dyDescent="0.2">
      <c r="N86" s="48"/>
    </row>
    <row r="87" spans="14:14" x14ac:dyDescent="0.2">
      <c r="N87" s="48"/>
    </row>
    <row r="88" spans="14:14" x14ac:dyDescent="0.2">
      <c r="N88" s="48"/>
    </row>
    <row r="89" spans="14:14" x14ac:dyDescent="0.2">
      <c r="N89" s="48"/>
    </row>
    <row r="90" spans="14:14" x14ac:dyDescent="0.2">
      <c r="N90" s="48"/>
    </row>
    <row r="91" spans="14:14" x14ac:dyDescent="0.2">
      <c r="N91" s="48"/>
    </row>
    <row r="92" spans="14:14" x14ac:dyDescent="0.2">
      <c r="N92" s="48"/>
    </row>
    <row r="93" spans="14:14" x14ac:dyDescent="0.2">
      <c r="N93" s="48"/>
    </row>
    <row r="94" spans="14:14" x14ac:dyDescent="0.2">
      <c r="N94" s="48"/>
    </row>
    <row r="95" spans="14:14" x14ac:dyDescent="0.2">
      <c r="N95" s="48"/>
    </row>
    <row r="96" spans="14:14" x14ac:dyDescent="0.2">
      <c r="N96" s="48"/>
    </row>
    <row r="97" spans="14:14" x14ac:dyDescent="0.2">
      <c r="N97" s="48"/>
    </row>
    <row r="98" spans="14:14" x14ac:dyDescent="0.2">
      <c r="N98" s="48"/>
    </row>
    <row r="99" spans="14:14" x14ac:dyDescent="0.2">
      <c r="N99" s="48"/>
    </row>
    <row r="100" spans="14:14" x14ac:dyDescent="0.2">
      <c r="N100" s="48"/>
    </row>
    <row r="101" spans="14:14" x14ac:dyDescent="0.2">
      <c r="N101" s="48"/>
    </row>
    <row r="102" spans="14:14" x14ac:dyDescent="0.2">
      <c r="N102" s="48"/>
    </row>
    <row r="103" spans="14:14" x14ac:dyDescent="0.2">
      <c r="N103" s="48"/>
    </row>
    <row r="104" spans="14:14" x14ac:dyDescent="0.2">
      <c r="N104" s="48"/>
    </row>
    <row r="105" spans="14:14" x14ac:dyDescent="0.2">
      <c r="N105" s="48"/>
    </row>
    <row r="106" spans="14:14" x14ac:dyDescent="0.2">
      <c r="N106" s="48"/>
    </row>
    <row r="107" spans="14:14" x14ac:dyDescent="0.2">
      <c r="N107" s="48"/>
    </row>
    <row r="108" spans="14:14" x14ac:dyDescent="0.2">
      <c r="N108" s="48"/>
    </row>
    <row r="109" spans="14:14" x14ac:dyDescent="0.2">
      <c r="N109" s="48"/>
    </row>
    <row r="110" spans="14:14" x14ac:dyDescent="0.2">
      <c r="N110" s="48"/>
    </row>
    <row r="111" spans="14:14" x14ac:dyDescent="0.2">
      <c r="N111" s="48"/>
    </row>
    <row r="112" spans="14:14" x14ac:dyDescent="0.2">
      <c r="N112" s="48"/>
    </row>
    <row r="113" spans="14:14" x14ac:dyDescent="0.2">
      <c r="N113" s="48"/>
    </row>
    <row r="114" spans="14:14" x14ac:dyDescent="0.2">
      <c r="N114" s="48"/>
    </row>
    <row r="115" spans="14:14" x14ac:dyDescent="0.2">
      <c r="N115" s="48"/>
    </row>
    <row r="116" spans="14:14" x14ac:dyDescent="0.2">
      <c r="N116" s="48"/>
    </row>
    <row r="117" spans="14:14" x14ac:dyDescent="0.2">
      <c r="N117" s="48"/>
    </row>
    <row r="118" spans="14:14" x14ac:dyDescent="0.2">
      <c r="N118" s="48"/>
    </row>
    <row r="119" spans="14:14" x14ac:dyDescent="0.2">
      <c r="N119" s="48"/>
    </row>
    <row r="120" spans="14:14" x14ac:dyDescent="0.2">
      <c r="N120" s="48"/>
    </row>
    <row r="121" spans="14:14" x14ac:dyDescent="0.2">
      <c r="N121" s="48"/>
    </row>
    <row r="122" spans="14:14" x14ac:dyDescent="0.2">
      <c r="N122" s="48"/>
    </row>
    <row r="123" spans="14:14" x14ac:dyDescent="0.2">
      <c r="N123" s="48"/>
    </row>
  </sheetData>
  <sheetProtection formatCells="0" formatColumns="0" formatRows="0"/>
  <protectedRanges>
    <protectedRange sqref="N7:N42 E7:K42 E54:N61" name="Rango2_1"/>
    <protectedRange sqref="E54:M61" name="Rango1_1"/>
  </protectedRanges>
  <mergeCells count="4">
    <mergeCell ref="C1:K1"/>
    <mergeCell ref="C2:K2"/>
    <mergeCell ref="C3:K3"/>
    <mergeCell ref="C4:K4"/>
  </mergeCells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72" orientation="portrait" r:id="rId1"/>
  <headerFooter alignWithMargins="0">
    <oddHeader>&amp;R2018 - Año del Centenario de la Reforma Universitaria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82"/>
  <sheetViews>
    <sheetView view="pageBreakPreview" zoomScale="60" zoomScaleNormal="100" workbookViewId="0">
      <selection activeCell="E44" sqref="E44"/>
    </sheetView>
  </sheetViews>
  <sheetFormatPr baseColWidth="10" defaultRowHeight="12.75" x14ac:dyDescent="0.2"/>
  <cols>
    <col min="1" max="1" width="38.28515625" style="54" customWidth="1"/>
    <col min="2" max="2" width="3" style="49" customWidth="1"/>
    <col min="3" max="3" width="37.85546875" style="54" customWidth="1"/>
    <col min="4" max="4" width="3.42578125" style="54" customWidth="1"/>
    <col min="5" max="5" width="37.85546875" style="54" customWidth="1"/>
    <col min="6" max="6" width="2.140625" style="54" customWidth="1"/>
    <col min="7" max="16384" width="11.42578125" style="49"/>
  </cols>
  <sheetData>
    <row r="1" spans="1:6" x14ac:dyDescent="0.2">
      <c r="A1" s="527" t="s">
        <v>252</v>
      </c>
      <c r="B1" s="527"/>
      <c r="C1" s="527"/>
      <c r="D1" s="527"/>
      <c r="E1" s="527"/>
      <c r="F1" s="49"/>
    </row>
    <row r="2" spans="1:6" x14ac:dyDescent="0.2">
      <c r="A2" s="527" t="s">
        <v>196</v>
      </c>
      <c r="B2" s="527"/>
      <c r="C2" s="527"/>
      <c r="D2" s="527"/>
      <c r="E2" s="527"/>
      <c r="F2" s="49"/>
    </row>
    <row r="3" spans="1:6" x14ac:dyDescent="0.2">
      <c r="A3" s="526" t="str">
        <f>+'2.1 prod.nac TAI'!A3:C3</f>
        <v>Termos ampolla de acero</v>
      </c>
      <c r="B3" s="526"/>
      <c r="C3" s="526"/>
      <c r="D3" s="526"/>
      <c r="E3" s="526"/>
      <c r="F3" s="49"/>
    </row>
    <row r="4" spans="1:6" x14ac:dyDescent="0.2">
      <c r="A4" s="527" t="s">
        <v>112</v>
      </c>
      <c r="B4" s="527"/>
      <c r="C4" s="527"/>
      <c r="D4" s="527"/>
      <c r="E4" s="527"/>
      <c r="F4" s="49"/>
    </row>
    <row r="5" spans="1:6" ht="14.25" customHeight="1" thickBot="1" x14ac:dyDescent="0.25">
      <c r="A5" s="50"/>
      <c r="C5" s="51"/>
      <c r="D5" s="51"/>
      <c r="E5" s="51"/>
    </row>
    <row r="6" spans="1:6" ht="39" thickBot="1" x14ac:dyDescent="0.25">
      <c r="A6" s="350" t="s">
        <v>113</v>
      </c>
      <c r="B6" s="422"/>
      <c r="C6" s="420" t="s">
        <v>154</v>
      </c>
      <c r="D6" s="423"/>
      <c r="E6" s="420" t="s">
        <v>155</v>
      </c>
    </row>
    <row r="7" spans="1:6" x14ac:dyDescent="0.2">
      <c r="A7" s="109">
        <f>'3.1 vol. TAI'!C7</f>
        <v>42005</v>
      </c>
      <c r="C7" s="29"/>
      <c r="D7" s="30"/>
      <c r="E7" s="29"/>
    </row>
    <row r="8" spans="1:6" x14ac:dyDescent="0.2">
      <c r="A8" s="110">
        <f>'3.1 vol. TAI'!C8</f>
        <v>42036</v>
      </c>
      <c r="C8" s="33"/>
      <c r="D8" s="30"/>
      <c r="E8" s="33"/>
    </row>
    <row r="9" spans="1:6" x14ac:dyDescent="0.2">
      <c r="A9" s="110">
        <f>'3.1 vol. TAI'!C9</f>
        <v>42064</v>
      </c>
      <c r="C9" s="33"/>
      <c r="D9" s="30"/>
      <c r="E9" s="33"/>
    </row>
    <row r="10" spans="1:6" x14ac:dyDescent="0.2">
      <c r="A10" s="110">
        <f>'3.1 vol. TAI'!C10</f>
        <v>42095</v>
      </c>
      <c r="C10" s="33"/>
      <c r="D10" s="30"/>
      <c r="E10" s="33"/>
    </row>
    <row r="11" spans="1:6" x14ac:dyDescent="0.2">
      <c r="A11" s="110">
        <f>'3.1 vol. TAI'!C11</f>
        <v>42125</v>
      </c>
      <c r="C11" s="33"/>
      <c r="D11" s="30"/>
      <c r="E11" s="33"/>
    </row>
    <row r="12" spans="1:6" x14ac:dyDescent="0.2">
      <c r="A12" s="110">
        <f>'3.1 vol. TAI'!C12</f>
        <v>42156</v>
      </c>
      <c r="C12" s="33"/>
      <c r="D12" s="30"/>
      <c r="E12" s="33"/>
    </row>
    <row r="13" spans="1:6" x14ac:dyDescent="0.2">
      <c r="A13" s="110">
        <f>'3.1 vol. TAI'!C13</f>
        <v>42186</v>
      </c>
      <c r="C13" s="33"/>
      <c r="D13" s="30"/>
      <c r="E13" s="33"/>
    </row>
    <row r="14" spans="1:6" x14ac:dyDescent="0.2">
      <c r="A14" s="110">
        <f>'3.1 vol. TAI'!C14</f>
        <v>42217</v>
      </c>
      <c r="C14" s="33"/>
      <c r="D14" s="30"/>
      <c r="E14" s="33"/>
    </row>
    <row r="15" spans="1:6" x14ac:dyDescent="0.2">
      <c r="A15" s="110">
        <f>'3.1 vol. TAI'!C15</f>
        <v>42248</v>
      </c>
      <c r="C15" s="33"/>
      <c r="D15" s="30"/>
      <c r="E15" s="33"/>
    </row>
    <row r="16" spans="1:6" x14ac:dyDescent="0.2">
      <c r="A16" s="110">
        <f>'3.1 vol. TAI'!C16</f>
        <v>42278</v>
      </c>
      <c r="C16" s="33"/>
      <c r="D16" s="30"/>
      <c r="E16" s="33"/>
    </row>
    <row r="17" spans="1:5" x14ac:dyDescent="0.2">
      <c r="A17" s="110">
        <f>'3.1 vol. TAI'!C17</f>
        <v>42309</v>
      </c>
      <c r="C17" s="33"/>
      <c r="D17" s="30"/>
      <c r="E17" s="33"/>
    </row>
    <row r="18" spans="1:5" ht="13.5" thickBot="1" x14ac:dyDescent="0.25">
      <c r="A18" s="111">
        <f>'3.1 vol. TAI'!C18</f>
        <v>42339</v>
      </c>
      <c r="C18" s="36"/>
      <c r="D18" s="30"/>
      <c r="E18" s="36"/>
    </row>
    <row r="19" spans="1:5" x14ac:dyDescent="0.2">
      <c r="A19" s="109">
        <f>'3.1 vol. TAI'!C19</f>
        <v>42370</v>
      </c>
      <c r="C19" s="39"/>
      <c r="D19" s="30"/>
      <c r="E19" s="39"/>
    </row>
    <row r="20" spans="1:5" x14ac:dyDescent="0.2">
      <c r="A20" s="110">
        <f>'3.1 vol. TAI'!C20</f>
        <v>42401</v>
      </c>
      <c r="C20" s="33"/>
      <c r="D20" s="30"/>
      <c r="E20" s="33"/>
    </row>
    <row r="21" spans="1:5" x14ac:dyDescent="0.2">
      <c r="A21" s="110">
        <f>'3.1 vol. TAI'!C21</f>
        <v>42430</v>
      </c>
      <c r="C21" s="33"/>
      <c r="D21" s="30"/>
      <c r="E21" s="33"/>
    </row>
    <row r="22" spans="1:5" x14ac:dyDescent="0.2">
      <c r="A22" s="110">
        <f>'3.1 vol. TAI'!C22</f>
        <v>42461</v>
      </c>
      <c r="C22" s="33"/>
      <c r="D22" s="30"/>
      <c r="E22" s="33"/>
    </row>
    <row r="23" spans="1:5" x14ac:dyDescent="0.2">
      <c r="A23" s="110">
        <f>'3.1 vol. TAI'!C23</f>
        <v>42491</v>
      </c>
      <c r="C23" s="33"/>
      <c r="D23" s="30"/>
      <c r="E23" s="33"/>
    </row>
    <row r="24" spans="1:5" x14ac:dyDescent="0.2">
      <c r="A24" s="110">
        <f>'3.1 vol. TAI'!C24</f>
        <v>42522</v>
      </c>
      <c r="C24" s="33"/>
      <c r="D24" s="30"/>
      <c r="E24" s="33"/>
    </row>
    <row r="25" spans="1:5" x14ac:dyDescent="0.2">
      <c r="A25" s="110">
        <f>'3.1 vol. TAI'!C25</f>
        <v>42552</v>
      </c>
      <c r="C25" s="33"/>
      <c r="D25" s="30"/>
      <c r="E25" s="33"/>
    </row>
    <row r="26" spans="1:5" x14ac:dyDescent="0.2">
      <c r="A26" s="110">
        <f>'3.1 vol. TAI'!C26</f>
        <v>42583</v>
      </c>
      <c r="C26" s="33"/>
      <c r="D26" s="30"/>
      <c r="E26" s="33"/>
    </row>
    <row r="27" spans="1:5" x14ac:dyDescent="0.2">
      <c r="A27" s="110">
        <f>'3.1 vol. TAI'!C27</f>
        <v>42614</v>
      </c>
      <c r="C27" s="298"/>
      <c r="D27" s="309"/>
      <c r="E27" s="298"/>
    </row>
    <row r="28" spans="1:5" x14ac:dyDescent="0.2">
      <c r="A28" s="110">
        <f>'3.1 vol. TAI'!C28</f>
        <v>42644</v>
      </c>
      <c r="C28" s="33"/>
      <c r="D28" s="30"/>
      <c r="E28" s="33"/>
    </row>
    <row r="29" spans="1:5" x14ac:dyDescent="0.2">
      <c r="A29" s="110">
        <f>'3.1 vol. TAI'!C29</f>
        <v>42675</v>
      </c>
      <c r="C29" s="33"/>
      <c r="D29" s="30"/>
      <c r="E29" s="33"/>
    </row>
    <row r="30" spans="1:5" ht="13.5" thickBot="1" x14ac:dyDescent="0.25">
      <c r="A30" s="111">
        <f>'3.1 vol. TAI'!C30</f>
        <v>42705</v>
      </c>
      <c r="C30" s="42"/>
      <c r="D30" s="30"/>
      <c r="E30" s="42"/>
    </row>
    <row r="31" spans="1:5" x14ac:dyDescent="0.2">
      <c r="A31" s="109">
        <f>'3.1 vol. TAI'!C31</f>
        <v>42736</v>
      </c>
      <c r="C31" s="29"/>
      <c r="D31" s="30"/>
      <c r="E31" s="29"/>
    </row>
    <row r="32" spans="1:5" x14ac:dyDescent="0.2">
      <c r="A32" s="110">
        <f>'3.1 vol. TAI'!C32</f>
        <v>42767</v>
      </c>
      <c r="C32" s="33"/>
      <c r="D32" s="30"/>
      <c r="E32" s="33"/>
    </row>
    <row r="33" spans="1:5" x14ac:dyDescent="0.2">
      <c r="A33" s="110">
        <f>'3.1 vol. TAI'!C33</f>
        <v>42795</v>
      </c>
      <c r="C33" s="33"/>
      <c r="D33" s="30"/>
      <c r="E33" s="33"/>
    </row>
    <row r="34" spans="1:5" x14ac:dyDescent="0.2">
      <c r="A34" s="110">
        <f>'3.1 vol. TAI'!C34</f>
        <v>42826</v>
      </c>
      <c r="C34" s="33"/>
      <c r="D34" s="30"/>
      <c r="E34" s="33"/>
    </row>
    <row r="35" spans="1:5" x14ac:dyDescent="0.2">
      <c r="A35" s="110">
        <f>'3.1 vol. TAI'!C35</f>
        <v>42856</v>
      </c>
      <c r="C35" s="33"/>
      <c r="D35" s="30"/>
      <c r="E35" s="33"/>
    </row>
    <row r="36" spans="1:5" x14ac:dyDescent="0.2">
      <c r="A36" s="110">
        <f>'3.1 vol. TAI'!C36</f>
        <v>42887</v>
      </c>
      <c r="C36" s="33"/>
      <c r="D36" s="30"/>
      <c r="E36" s="33"/>
    </row>
    <row r="37" spans="1:5" x14ac:dyDescent="0.2">
      <c r="A37" s="110">
        <f>'3.1 vol. TAI'!C37</f>
        <v>42917</v>
      </c>
      <c r="C37" s="33"/>
      <c r="D37" s="30"/>
      <c r="E37" s="33"/>
    </row>
    <row r="38" spans="1:5" x14ac:dyDescent="0.2">
      <c r="A38" s="110">
        <f>'3.1 vol. TAI'!C38</f>
        <v>42948</v>
      </c>
      <c r="C38" s="33"/>
      <c r="D38" s="30"/>
      <c r="E38" s="33"/>
    </row>
    <row r="39" spans="1:5" x14ac:dyDescent="0.2">
      <c r="A39" s="110">
        <f>'3.1 vol. TAI'!C39</f>
        <v>42979</v>
      </c>
      <c r="C39" s="33"/>
      <c r="D39" s="30"/>
      <c r="E39" s="33"/>
    </row>
    <row r="40" spans="1:5" x14ac:dyDescent="0.2">
      <c r="A40" s="110">
        <f>'3.1 vol. TAI'!C40</f>
        <v>43009</v>
      </c>
      <c r="C40" s="33"/>
      <c r="D40" s="30"/>
      <c r="E40" s="33"/>
    </row>
    <row r="41" spans="1:5" x14ac:dyDescent="0.2">
      <c r="A41" s="110">
        <f>'3.1 vol. TAI'!C41</f>
        <v>43040</v>
      </c>
      <c r="C41" s="33"/>
      <c r="D41" s="30"/>
      <c r="E41" s="33"/>
    </row>
    <row r="42" spans="1:5" ht="13.5" thickBot="1" x14ac:dyDescent="0.25">
      <c r="A42" s="111">
        <f>'3.1 vol. TAI'!C42</f>
        <v>43070</v>
      </c>
      <c r="C42" s="42"/>
      <c r="D42" s="30"/>
      <c r="E42" s="42"/>
    </row>
    <row r="43" spans="1:5" x14ac:dyDescent="0.2">
      <c r="A43" s="109">
        <f>'3.1 vol. TAI'!C43</f>
        <v>43101</v>
      </c>
      <c r="C43" s="29"/>
      <c r="D43" s="30"/>
      <c r="E43" s="29"/>
    </row>
    <row r="44" spans="1:5" x14ac:dyDescent="0.2">
      <c r="A44" s="110">
        <f>'3.1 vol. TAI'!C44</f>
        <v>43132</v>
      </c>
      <c r="C44" s="33"/>
      <c r="D44" s="30"/>
      <c r="E44" s="33" t="s">
        <v>238</v>
      </c>
    </row>
    <row r="45" spans="1:5" x14ac:dyDescent="0.2">
      <c r="A45" s="110">
        <f>'3.1 vol. TAI'!C45</f>
        <v>43160</v>
      </c>
      <c r="C45" s="33"/>
      <c r="D45" s="30"/>
      <c r="E45" s="33"/>
    </row>
    <row r="46" spans="1:5" ht="13.5" thickBot="1" x14ac:dyDescent="0.25">
      <c r="A46" s="111">
        <f>'3.1 vol. TAI'!C46</f>
        <v>43191</v>
      </c>
      <c r="C46" s="36"/>
      <c r="D46" s="30"/>
      <c r="E46" s="36"/>
    </row>
    <row r="47" spans="1:5" hidden="1" x14ac:dyDescent="0.2">
      <c r="A47" s="347">
        <f>'3.1 vol. TAI'!C47</f>
        <v>43344</v>
      </c>
      <c r="C47" s="39"/>
      <c r="D47" s="30"/>
      <c r="E47" s="39"/>
    </row>
    <row r="48" spans="1:5" hidden="1" x14ac:dyDescent="0.2">
      <c r="A48" s="110">
        <f>'3.1 vol. TAI'!C48</f>
        <v>43374</v>
      </c>
      <c r="C48" s="33"/>
      <c r="D48" s="30"/>
      <c r="E48" s="33"/>
    </row>
    <row r="49" spans="1:6" hidden="1" x14ac:dyDescent="0.2">
      <c r="A49" s="110">
        <f>'3.1 vol. TAI'!C49</f>
        <v>43405</v>
      </c>
      <c r="C49" s="33"/>
      <c r="D49" s="30"/>
      <c r="E49" s="33"/>
    </row>
    <row r="50" spans="1:6" ht="13.5" hidden="1" thickBot="1" x14ac:dyDescent="0.25">
      <c r="A50" s="111">
        <f>'3.1 vol. TAI'!C50</f>
        <v>43435</v>
      </c>
      <c r="C50" s="36"/>
      <c r="D50" s="30"/>
      <c r="E50" s="36"/>
    </row>
    <row r="51" spans="1:6" ht="30" customHeight="1" thickBot="1" x14ac:dyDescent="0.25">
      <c r="A51" s="43"/>
      <c r="C51" s="30"/>
      <c r="D51" s="30"/>
      <c r="E51" s="30"/>
      <c r="F51" s="55"/>
    </row>
    <row r="52" spans="1:6" ht="39" thickBot="1" x14ac:dyDescent="0.25">
      <c r="A52" s="469" t="s">
        <v>5</v>
      </c>
      <c r="B52" s="422"/>
      <c r="C52" s="463" t="str">
        <f>+C6</f>
        <v>Ventas de Producción Propia
En pesos</v>
      </c>
      <c r="D52" s="470"/>
      <c r="E52" s="463" t="str">
        <f>+E6</f>
        <v>Ventas de Producción Encargada o Contratada a Terceros
En pesos</v>
      </c>
    </row>
    <row r="53" spans="1:6" x14ac:dyDescent="0.2">
      <c r="A53" s="62">
        <v>2011</v>
      </c>
      <c r="C53" s="57"/>
      <c r="D53" s="310"/>
      <c r="E53" s="57"/>
    </row>
    <row r="54" spans="1:6" x14ac:dyDescent="0.2">
      <c r="A54" s="58">
        <v>2012</v>
      </c>
      <c r="C54" s="59"/>
      <c r="D54" s="310"/>
      <c r="E54" s="59"/>
    </row>
    <row r="55" spans="1:6" x14ac:dyDescent="0.2">
      <c r="A55" s="60">
        <v>2013</v>
      </c>
      <c r="C55" s="82"/>
      <c r="D55" s="310"/>
      <c r="E55" s="82"/>
    </row>
    <row r="56" spans="1:6" ht="13.5" thickBot="1" x14ac:dyDescent="0.25">
      <c r="A56" s="352">
        <v>2014</v>
      </c>
      <c r="C56" s="61"/>
      <c r="D56" s="310"/>
      <c r="E56" s="61"/>
    </row>
    <row r="57" spans="1:6" x14ac:dyDescent="0.2">
      <c r="A57" s="56">
        <f>'3.1 vol. TAI'!C58</f>
        <v>2015</v>
      </c>
      <c r="C57" s="57"/>
      <c r="D57" s="310"/>
      <c r="E57" s="57"/>
    </row>
    <row r="58" spans="1:6" x14ac:dyDescent="0.2">
      <c r="A58" s="58">
        <f>'3.1 vol. TAI'!C59</f>
        <v>2016</v>
      </c>
      <c r="C58" s="59"/>
      <c r="D58" s="310"/>
      <c r="E58" s="59"/>
    </row>
    <row r="59" spans="1:6" ht="13.5" thickBot="1" x14ac:dyDescent="0.25">
      <c r="A59" s="60">
        <f>'3.1 vol. TAI'!C60</f>
        <v>2017</v>
      </c>
      <c r="C59" s="61"/>
      <c r="D59" s="310"/>
      <c r="E59" s="61"/>
    </row>
    <row r="60" spans="1:6" x14ac:dyDescent="0.2">
      <c r="A60" s="62" t="str">
        <f>'3.1 vol. TAI'!C61</f>
        <v>ene-abr 2017</v>
      </c>
      <c r="C60" s="63"/>
      <c r="D60" s="310"/>
      <c r="E60" s="63"/>
    </row>
    <row r="61" spans="1:6" ht="13.5" thickBot="1" x14ac:dyDescent="0.25">
      <c r="A61" s="352" t="str">
        <f>'3.1 vol. TAI'!C62</f>
        <v>ene-abr 2018</v>
      </c>
      <c r="C61" s="64"/>
      <c r="D61" s="311"/>
      <c r="E61" s="64"/>
    </row>
    <row r="62" spans="1:6" ht="13.5" thickBot="1" x14ac:dyDescent="0.25"/>
    <row r="63" spans="1:6" ht="13.5" thickBot="1" x14ac:dyDescent="0.25">
      <c r="A63" s="55" t="s">
        <v>168</v>
      </c>
      <c r="E63" s="171" t="s">
        <v>169</v>
      </c>
    </row>
    <row r="64" spans="1:6" hidden="1" x14ac:dyDescent="0.2">
      <c r="A64" s="92" t="s">
        <v>150</v>
      </c>
    </row>
    <row r="65" spans="1:6" hidden="1" x14ac:dyDescent="0.2"/>
    <row r="66" spans="1:6" ht="38.25" hidden="1" customHeight="1" thickBot="1" x14ac:dyDescent="0.25">
      <c r="F66" s="98"/>
    </row>
    <row r="67" spans="1:6" ht="39" hidden="1" thickBot="1" x14ac:dyDescent="0.25">
      <c r="A67" s="97" t="s">
        <v>5</v>
      </c>
      <c r="B67" s="106"/>
      <c r="C67" s="103" t="str">
        <f>+C52</f>
        <v>Ventas de Producción Propia
En pesos</v>
      </c>
      <c r="D67" s="312"/>
      <c r="E67" s="103" t="str">
        <f>+E52</f>
        <v>Ventas de Producción Encargada o Contratada a Terceros
En pesos</v>
      </c>
      <c r="F67" s="106"/>
    </row>
    <row r="68" spans="1:6" hidden="1" x14ac:dyDescent="0.2">
      <c r="A68" s="105">
        <v>2002</v>
      </c>
      <c r="B68" s="106"/>
      <c r="C68" s="123">
        <f>+C57-SUM(C7:C18)</f>
        <v>0</v>
      </c>
      <c r="D68" s="313"/>
      <c r="E68" s="123">
        <f>+E57-SUM(E7:E18)</f>
        <v>0</v>
      </c>
      <c r="F68" s="106"/>
    </row>
    <row r="69" spans="1:6" hidden="1" x14ac:dyDescent="0.2">
      <c r="A69" s="107">
        <v>2003</v>
      </c>
      <c r="B69" s="106"/>
      <c r="C69" s="127">
        <f>+C58-SUM(C19:C30)</f>
        <v>0</v>
      </c>
      <c r="D69" s="313"/>
      <c r="E69" s="127">
        <f>+E58-SUM(E19:E30)</f>
        <v>0</v>
      </c>
      <c r="F69" s="106"/>
    </row>
    <row r="70" spans="1:6" ht="13.5" hidden="1" thickBot="1" x14ac:dyDescent="0.25">
      <c r="A70" s="108">
        <v>2004</v>
      </c>
      <c r="B70" s="106"/>
      <c r="C70" s="131">
        <f>+C59-SUM(C31:C42)</f>
        <v>0</v>
      </c>
      <c r="D70" s="313"/>
      <c r="E70" s="131">
        <f>+E59-SUM(E31:E42)</f>
        <v>0</v>
      </c>
      <c r="F70" s="106"/>
    </row>
    <row r="71" spans="1:6" hidden="1" x14ac:dyDescent="0.2">
      <c r="A71" s="105" t="s">
        <v>197</v>
      </c>
      <c r="B71" s="106"/>
      <c r="C71" s="136">
        <f>+C60-(SUM(C31:INDEX(C31:C42,'[5]parámetros e instrucciones'!$E$3)))</f>
        <v>0</v>
      </c>
      <c r="D71" s="313"/>
      <c r="E71" s="136">
        <f>+E60-(SUM(E31:INDEX(E31:E42,'[3]parámetros e instrucciones'!$E$3)))</f>
        <v>0</v>
      </c>
      <c r="F71" s="106"/>
    </row>
    <row r="72" spans="1:6" ht="13.5" hidden="1" thickBot="1" x14ac:dyDescent="0.25">
      <c r="A72" s="108" t="s">
        <v>193</v>
      </c>
      <c r="B72" s="106"/>
      <c r="C72" s="141">
        <f>+C61-(SUM(C43:INDEX(C43:C50,'[5]parámetros e instrucciones'!$E$3)))</f>
        <v>0</v>
      </c>
      <c r="D72" s="314"/>
      <c r="E72" s="141">
        <f>+E61-(SUM(E43:INDEX(E43:E50,'[3]parámetros e instrucciones'!$E$3)))</f>
        <v>0</v>
      </c>
    </row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  <row r="79" spans="1:6" hidden="1" x14ac:dyDescent="0.2"/>
    <row r="80" spans="1:6" hidden="1" x14ac:dyDescent="0.2"/>
    <row r="81" hidden="1" x14ac:dyDescent="0.2"/>
    <row r="82" hidden="1" x14ac:dyDescent="0.2"/>
  </sheetData>
  <sheetProtection formatCells="0" formatColumns="0" formatRows="0"/>
  <protectedRanges>
    <protectedRange sqref="C53:D61 C7:D50" name="Rango2_1_1"/>
    <protectedRange sqref="C53:D61" name="Rango1_1_1"/>
    <protectedRange sqref="E53:E61 E7:E50" name="Rango2_1_1_1"/>
    <protectedRange sqref="E53:E61" name="Rango1_1_1_1"/>
  </protectedRanges>
  <mergeCells count="4">
    <mergeCell ref="A1:E1"/>
    <mergeCell ref="A2:E2"/>
    <mergeCell ref="A3:E3"/>
    <mergeCell ref="A4:E4"/>
  </mergeCells>
  <phoneticPr fontId="16" type="noConversion"/>
  <printOptions horizontalCentered="1" verticalCentered="1"/>
  <pageMargins left="0.15748031496062992" right="0.15748031496062992" top="0.98425196850393704" bottom="0.98425196850393704" header="0.19685039370078741" footer="0.51181102362204722"/>
  <pageSetup paperSize="9" scale="85" orientation="portrait" horizontalDpi="300" verticalDpi="300" r:id="rId1"/>
  <headerFooter alignWithMargins="0">
    <oddHeader>&amp;R2018 - Año del Centenario de la Reforma Universitaria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36</vt:i4>
      </vt:variant>
    </vt:vector>
  </HeadingPairs>
  <TitlesOfParts>
    <vt:vector size="74" baseType="lpstr">
      <vt:lpstr>parámetros e instrucciones</vt:lpstr>
      <vt:lpstr>anexo</vt:lpstr>
      <vt:lpstr>1. 1modelos TAI</vt:lpstr>
      <vt:lpstr>1.2 modelos TAV </vt:lpstr>
      <vt:lpstr>2.1 prod.nac TAI</vt:lpstr>
      <vt:lpstr>2.2 prod.nac. TAV</vt:lpstr>
      <vt:lpstr>3.1 vol. TAI</vt:lpstr>
      <vt:lpstr>3.2 vol. TAV</vt:lpstr>
      <vt:lpstr>4.1$ TAI</vt:lpstr>
      <vt:lpstr>4.2 $ TAV</vt:lpstr>
      <vt:lpstr>4.1 conf TAI</vt:lpstr>
      <vt:lpstr>4.2 conf TAV</vt:lpstr>
      <vt:lpstr>4.1 RES PUB TAI</vt:lpstr>
      <vt:lpstr>4.2 RES PUB TAV</vt:lpstr>
      <vt:lpstr>5.1 capprod TAI</vt:lpstr>
      <vt:lpstr>5.2 capprod TAV</vt:lpstr>
      <vt:lpstr>Ejemplo</vt:lpstr>
      <vt:lpstr>6.1-empleo TAI</vt:lpstr>
      <vt:lpstr>6.2-empleo TAV </vt:lpstr>
      <vt:lpstr>7.1 costos totales TAI </vt:lpstr>
      <vt:lpstr>7.2 costos totales TAV</vt:lpstr>
      <vt:lpstr>8.1 Costos TAI</vt:lpstr>
      <vt:lpstr>8.2 Costos TAV</vt:lpstr>
      <vt:lpstr>9.1 Adicional costosTAI</vt:lpstr>
      <vt:lpstr>9.2 Adicional costos TAV </vt:lpstr>
      <vt:lpstr>10.1 precios TAI</vt:lpstr>
      <vt:lpstr>10.2 precios TAV</vt:lpstr>
      <vt:lpstr>11.1- impo TAI</vt:lpstr>
      <vt:lpstr>11.2- impo TAV</vt:lpstr>
      <vt:lpstr>12.1 Reventa TAI</vt:lpstr>
      <vt:lpstr>12.2 Reventa TAV</vt:lpstr>
      <vt:lpstr>13.1 existencias TAI</vt:lpstr>
      <vt:lpstr>13.2 existencias TAV</vt:lpstr>
      <vt:lpstr>14impo semi </vt:lpstr>
      <vt:lpstr>7.costos totales coproductos</vt:lpstr>
      <vt:lpstr>11-Máx. Prod.</vt:lpstr>
      <vt:lpstr>14-horas trabajadas</vt:lpstr>
      <vt:lpstr>Hoja1</vt:lpstr>
      <vt:lpstr>'1. 1modelos TAI'!Área_de_impresión</vt:lpstr>
      <vt:lpstr>'1.2 modelos TAV '!Área_de_impresión</vt:lpstr>
      <vt:lpstr>'10.1 precios TAI'!Área_de_impresión</vt:lpstr>
      <vt:lpstr>'10.2 precios TAV'!Área_de_impresión</vt:lpstr>
      <vt:lpstr>'11.1- impo TAI'!Área_de_impresión</vt:lpstr>
      <vt:lpstr>'11.2- impo TAV'!Área_de_impresión</vt:lpstr>
      <vt:lpstr>'11-Máx. Prod.'!Área_de_impresión</vt:lpstr>
      <vt:lpstr>'12.1 Reventa TAI'!Área_de_impresión</vt:lpstr>
      <vt:lpstr>'12.2 Reventa TAV'!Área_de_impresión</vt:lpstr>
      <vt:lpstr>'13.1 existencias TAI'!Área_de_impresión</vt:lpstr>
      <vt:lpstr>'13.2 existencias TAV'!Área_de_impresión</vt:lpstr>
      <vt:lpstr>'14-horas trabajadas'!Área_de_impresión</vt:lpstr>
      <vt:lpstr>'14impo semi '!Área_de_impresión</vt:lpstr>
      <vt:lpstr>'2.1 prod.nac TAI'!Área_de_impresión</vt:lpstr>
      <vt:lpstr>'2.2 prod.nac. TAV'!Área_de_impresión</vt:lpstr>
      <vt:lpstr>'3.1 vol. TAI'!Área_de_impresión</vt:lpstr>
      <vt:lpstr>'3.2 vol. TAV'!Área_de_impresión</vt:lpstr>
      <vt:lpstr>'4.1 conf TAI'!Área_de_impresión</vt:lpstr>
      <vt:lpstr>'4.1 RES PUB TAI'!Área_de_impresión</vt:lpstr>
      <vt:lpstr>'4.1$ TAI'!Área_de_impresión</vt:lpstr>
      <vt:lpstr>'4.2 $ TAV'!Área_de_impresión</vt:lpstr>
      <vt:lpstr>'4.2 conf TAV'!Área_de_impresión</vt:lpstr>
      <vt:lpstr>'4.2 RES PUB TAV'!Área_de_impresión</vt:lpstr>
      <vt:lpstr>'5.1 capprod TAI'!Área_de_impresión</vt:lpstr>
      <vt:lpstr>'5.2 capprod TAV'!Área_de_impresión</vt:lpstr>
      <vt:lpstr>'6.1-empleo TAI'!Área_de_impresión</vt:lpstr>
      <vt:lpstr>'6.2-empleo TAV '!Área_de_impresión</vt:lpstr>
      <vt:lpstr>'7.1 costos totales TAI '!Área_de_impresión</vt:lpstr>
      <vt:lpstr>'7.2 costos totales TAV'!Área_de_impresión</vt:lpstr>
      <vt:lpstr>'7.costos totales coproductos'!Área_de_impresión</vt:lpstr>
      <vt:lpstr>'8.1 Costos TAI'!Área_de_impresión</vt:lpstr>
      <vt:lpstr>'8.2 Costos TAV'!Área_de_impresión</vt:lpstr>
      <vt:lpstr>'9.1 Adicional costosTAI'!Área_de_impresión</vt:lpstr>
      <vt:lpstr>'9.2 Adicional costos TAV 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Mariel Zambón</cp:lastModifiedBy>
  <cp:lastPrinted>2018-05-31T20:52:37Z</cp:lastPrinted>
  <dcterms:created xsi:type="dcterms:W3CDTF">1996-10-10T17:31:07Z</dcterms:created>
  <dcterms:modified xsi:type="dcterms:W3CDTF">2018-06-01T19:43:43Z</dcterms:modified>
</cp:coreProperties>
</file>