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Revisiones\2018_TAMBORES\040 Cuestionarios\10 Modelo Enviado\Productores\"/>
    </mc:Choice>
  </mc:AlternateContent>
  <bookViews>
    <workbookView xWindow="240" yWindow="45" windowWidth="9135" windowHeight="4965" tabRatio="684" firstSheet="15" activeTab="22"/>
  </bookViews>
  <sheets>
    <sheet name="parámetros e instrucciones" sheetId="48" r:id="rId1"/>
    <sheet name="anexo" sheetId="1" r:id="rId2"/>
    <sheet name="1.modelos" sheetId="2" r:id="rId3"/>
    <sheet name="2. prod.  nac." sheetId="28" r:id="rId4"/>
    <sheet name="3.vol." sheetId="45" r:id="rId5"/>
    <sheet name="4.$" sheetId="52" r:id="rId6"/>
    <sheet name="4.conf" sheetId="47" r:id="rId7"/>
    <sheet name="4.RES PUB" sheetId="46" r:id="rId8"/>
    <sheet name="5capprod" sheetId="32" r:id="rId9"/>
    <sheet name="Ejemplo" sheetId="33" r:id="rId10"/>
    <sheet name="6-empleo " sheetId="34" r:id="rId11"/>
    <sheet name="7.costos totales " sheetId="49" r:id="rId12"/>
    <sheet name="7.costos totales coproductos" sheetId="50" state="hidden" r:id="rId13"/>
    <sheet name="8.a.... Costos" sheetId="36" r:id="rId14"/>
    <sheet name="8.a.... Costos (2)" sheetId="53" r:id="rId15"/>
    <sheet name="9.adicional costos" sheetId="51" r:id="rId16"/>
    <sheet name="9.adicional costos (2)" sheetId="54" r:id="rId17"/>
    <sheet name="10.a-precios" sheetId="38" r:id="rId18"/>
    <sheet name="10.b-precios" sheetId="55" r:id="rId19"/>
    <sheet name="11- impo " sheetId="40" r:id="rId20"/>
    <sheet name="12Reventa" sheetId="41" r:id="rId21"/>
    <sheet name="13 existencias" sheetId="42" r:id="rId22"/>
    <sheet name="14impo semi " sheetId="43" r:id="rId23"/>
    <sheet name="11-Máx. Prod." sheetId="14" state="hidden" r:id="rId24"/>
    <sheet name="14-horas trabajadas" sheetId="23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al">[2]PARAMETROS!$C$5</definedName>
    <definedName name="año1">'[3]0a_Parámetros'!$H$7</definedName>
    <definedName name="_xlnm.Print_Area" localSheetId="2">'1.modelos'!$A$1:$F$42</definedName>
    <definedName name="_xlnm.Print_Area" localSheetId="17">'10.a-precios'!$B$1:$F$66</definedName>
    <definedName name="_xlnm.Print_Area" localSheetId="18">'10.b-precios'!$B$1:$F$66</definedName>
    <definedName name="_xlnm.Print_Area" localSheetId="19">'11- impo '!$A$1:$F$65</definedName>
    <definedName name="_xlnm.Print_Area" localSheetId="23">'11-Máx. Prod.'!$A$1:$B$5</definedName>
    <definedName name="_xlnm.Print_Area" localSheetId="20">'12Reventa'!$A$1:$I$66</definedName>
    <definedName name="_xlnm.Print_Area" localSheetId="21">'13 existencias'!$A$1:$E$15</definedName>
    <definedName name="_xlnm.Print_Area" localSheetId="24">'14-horas trabajadas'!$A$1:$D$10</definedName>
    <definedName name="_xlnm.Print_Area" localSheetId="22">'14impo semi '!$A$1:$F$67</definedName>
    <definedName name="_xlnm.Print_Area" localSheetId="3">'2. prod.  nac.'!$A$1:$C$18</definedName>
    <definedName name="_xlnm.Print_Area" localSheetId="4">'3.vol.'!$C$1:$M$65</definedName>
    <definedName name="_xlnm.Print_Area" localSheetId="5">'4.$'!$A$1:$E$66</definedName>
    <definedName name="_xlnm.Print_Area" localSheetId="7">'4.RES PUB'!$A$1:$C$64</definedName>
    <definedName name="_xlnm.Print_Area" localSheetId="8">'5capprod'!$A$1:$B$13</definedName>
    <definedName name="_xlnm.Print_Area" localSheetId="10">'6-empleo '!$B$1:$H$14</definedName>
    <definedName name="_xlnm.Print_Area" localSheetId="11">'7.costos totales '!$A$1:$P$45</definedName>
    <definedName name="_xlnm.Print_Area" localSheetId="13">'8.a.... Costos'!$A$1:$O$67</definedName>
    <definedName name="_xlnm.Print_Area" localSheetId="14">'8.a.... Costos (2)'!$A$1:$I$67</definedName>
    <definedName name="_xlnm.Print_Area" localSheetId="15">'9.adicional costos'!$A$1:$J$45</definedName>
    <definedName name="_xlnm.Print_Area" localSheetId="16">'9.adicional costos (2)'!$A$1:$G$45</definedName>
    <definedName name="_xlnm.Print_Area" localSheetId="1">anexo!$C$10</definedName>
    <definedName name="_xlnm.Print_Area" localSheetId="9">Ejemplo!$A$1:$G$43</definedName>
  </definedNames>
  <calcPr calcId="162913" calcMode="manual"/>
</workbook>
</file>

<file path=xl/calcChain.xml><?xml version="1.0" encoding="utf-8"?>
<calcChain xmlns="http://schemas.openxmlformats.org/spreadsheetml/2006/main">
  <c r="B7" i="34" l="1"/>
  <c r="B8" i="34"/>
  <c r="B9" i="34"/>
  <c r="B3" i="55"/>
  <c r="D76" i="55"/>
  <c r="C76" i="55"/>
  <c r="D75" i="55"/>
  <c r="C75" i="55"/>
  <c r="D74" i="55"/>
  <c r="C74" i="55"/>
  <c r="D73" i="55"/>
  <c r="C73" i="55"/>
  <c r="D72" i="55"/>
  <c r="C72" i="55"/>
  <c r="B65" i="55"/>
  <c r="B75" i="55"/>
  <c r="B54" i="55"/>
  <c r="B53" i="55"/>
  <c r="B52" i="55"/>
  <c r="B51" i="55"/>
  <c r="B50" i="55"/>
  <c r="B49" i="55"/>
  <c r="B48" i="55"/>
  <c r="B47" i="55"/>
  <c r="B46" i="55"/>
  <c r="B45" i="55"/>
  <c r="B44" i="55"/>
  <c r="B43" i="55"/>
  <c r="B42" i="55"/>
  <c r="B41" i="55"/>
  <c r="B40" i="55"/>
  <c r="B39" i="55"/>
  <c r="B38" i="55"/>
  <c r="B37" i="55"/>
  <c r="B36" i="55"/>
  <c r="B35" i="55"/>
  <c r="B34" i="55"/>
  <c r="B33" i="55"/>
  <c r="B32" i="55"/>
  <c r="B31" i="55"/>
  <c r="B30" i="55"/>
  <c r="B29" i="55"/>
  <c r="B28" i="55"/>
  <c r="B27" i="55"/>
  <c r="B26" i="55"/>
  <c r="B25" i="55"/>
  <c r="B24" i="55"/>
  <c r="B23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10" i="55"/>
  <c r="B9" i="55"/>
  <c r="A3" i="54"/>
  <c r="F25" i="54"/>
  <c r="E25" i="54"/>
  <c r="D25" i="54"/>
  <c r="C25" i="54"/>
  <c r="F8" i="54"/>
  <c r="E8" i="54"/>
  <c r="D8" i="54"/>
  <c r="A4" i="54"/>
  <c r="I8" i="51"/>
  <c r="H8" i="51"/>
  <c r="G8" i="51"/>
  <c r="A4" i="51"/>
  <c r="A3" i="51"/>
  <c r="H71" i="53"/>
  <c r="F71" i="53"/>
  <c r="D71" i="53"/>
  <c r="B71" i="53"/>
  <c r="H70" i="53"/>
  <c r="F70" i="53"/>
  <c r="D70" i="53"/>
  <c r="B70" i="53"/>
  <c r="E7" i="50"/>
  <c r="D7" i="50"/>
  <c r="C7" i="50"/>
  <c r="B7" i="50"/>
  <c r="B25" i="50"/>
  <c r="B14" i="34"/>
  <c r="B13" i="34"/>
  <c r="B12" i="34"/>
  <c r="B11" i="34"/>
  <c r="B10" i="34"/>
  <c r="A13" i="32"/>
  <c r="A24" i="32"/>
  <c r="A12" i="32"/>
  <c r="A11" i="32"/>
  <c r="A10" i="32"/>
  <c r="A9" i="32"/>
  <c r="A64" i="46"/>
  <c r="B66" i="55"/>
  <c r="B76" i="55"/>
  <c r="A65" i="47"/>
  <c r="A74" i="47"/>
  <c r="A64" i="52"/>
  <c r="A63" i="52"/>
  <c r="A62" i="52"/>
  <c r="A61" i="52"/>
  <c r="A60" i="52"/>
  <c r="A52" i="52"/>
  <c r="A51" i="52"/>
  <c r="A50" i="52"/>
  <c r="A49" i="52"/>
  <c r="A48" i="52"/>
  <c r="A47" i="52"/>
  <c r="A46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A15" i="28"/>
  <c r="A14" i="28"/>
  <c r="A13" i="28"/>
  <c r="A12" i="28"/>
  <c r="A11" i="28"/>
  <c r="H52" i="49"/>
  <c r="G52" i="49"/>
  <c r="E52" i="49"/>
  <c r="H50" i="49"/>
  <c r="E50" i="49"/>
  <c r="G50" i="49"/>
  <c r="E75" i="52"/>
  <c r="C75" i="52"/>
  <c r="E74" i="52"/>
  <c r="C74" i="52"/>
  <c r="E73" i="52"/>
  <c r="C73" i="52"/>
  <c r="E72" i="52"/>
  <c r="C72" i="52"/>
  <c r="E71" i="52"/>
  <c r="C71" i="52"/>
  <c r="E56" i="52"/>
  <c r="E70" i="52"/>
  <c r="C56" i="52"/>
  <c r="C70" i="52"/>
  <c r="F16" i="33"/>
  <c r="E22" i="33"/>
  <c r="D22" i="33"/>
  <c r="C22" i="33"/>
  <c r="B22" i="33"/>
  <c r="B66" i="38"/>
  <c r="B76" i="38"/>
  <c r="A63" i="46"/>
  <c r="A62" i="46"/>
  <c r="B63" i="55"/>
  <c r="B74" i="55"/>
  <c r="A61" i="46"/>
  <c r="A60" i="46"/>
  <c r="B61" i="55"/>
  <c r="B72" i="55"/>
  <c r="A64" i="47"/>
  <c r="A73" i="47"/>
  <c r="A63" i="47"/>
  <c r="A72" i="47"/>
  <c r="A62" i="47"/>
  <c r="A71" i="47"/>
  <c r="A61" i="47"/>
  <c r="A70" i="47"/>
  <c r="A52" i="46"/>
  <c r="A53" i="47"/>
  <c r="A51" i="46"/>
  <c r="A52" i="47"/>
  <c r="A50" i="46"/>
  <c r="A51" i="47"/>
  <c r="A49" i="46"/>
  <c r="A50" i="47"/>
  <c r="A48" i="46"/>
  <c r="A49" i="47"/>
  <c r="A47" i="46"/>
  <c r="A48" i="47"/>
  <c r="A46" i="46"/>
  <c r="A47" i="47"/>
  <c r="A45" i="46"/>
  <c r="A46" i="47"/>
  <c r="A44" i="46"/>
  <c r="A45" i="47"/>
  <c r="A43" i="46"/>
  <c r="A44" i="47"/>
  <c r="A42" i="46"/>
  <c r="A43" i="47"/>
  <c r="A41" i="46"/>
  <c r="A42" i="47"/>
  <c r="A40" i="46"/>
  <c r="A41" i="47"/>
  <c r="A39" i="46"/>
  <c r="A40" i="47"/>
  <c r="A38" i="46"/>
  <c r="A39" i="47"/>
  <c r="A37" i="46"/>
  <c r="A38" i="47"/>
  <c r="A36" i="46"/>
  <c r="A37" i="47"/>
  <c r="A35" i="46"/>
  <c r="A36" i="47"/>
  <c r="A34" i="46"/>
  <c r="A35" i="47"/>
  <c r="A33" i="46"/>
  <c r="A34" i="47"/>
  <c r="A32" i="46"/>
  <c r="A33" i="47"/>
  <c r="A31" i="46"/>
  <c r="A32" i="47"/>
  <c r="A30" i="46"/>
  <c r="A31" i="47"/>
  <c r="A29" i="46"/>
  <c r="A30" i="47"/>
  <c r="A28" i="46"/>
  <c r="A29" i="47"/>
  <c r="A27" i="46"/>
  <c r="A28" i="47"/>
  <c r="A26" i="46"/>
  <c r="A27" i="47"/>
  <c r="A25" i="46"/>
  <c r="A26" i="47"/>
  <c r="A24" i="46"/>
  <c r="A25" i="47"/>
  <c r="A23" i="46"/>
  <c r="A24" i="47"/>
  <c r="A22" i="46"/>
  <c r="A23" i="47"/>
  <c r="A21" i="46"/>
  <c r="A22" i="47"/>
  <c r="A20" i="46"/>
  <c r="A21" i="47"/>
  <c r="A19" i="46"/>
  <c r="A20" i="47"/>
  <c r="A18" i="46"/>
  <c r="A19" i="47"/>
  <c r="A17" i="46"/>
  <c r="A18" i="47"/>
  <c r="A16" i="46"/>
  <c r="A17" i="47"/>
  <c r="A15" i="46"/>
  <c r="A16" i="47"/>
  <c r="A14" i="46"/>
  <c r="A15" i="47"/>
  <c r="A13" i="46"/>
  <c r="A14" i="47"/>
  <c r="A12" i="46"/>
  <c r="A13" i="47"/>
  <c r="A11" i="46"/>
  <c r="A12" i="47"/>
  <c r="A10" i="46"/>
  <c r="A11" i="47"/>
  <c r="A9" i="46"/>
  <c r="A10" i="47"/>
  <c r="A8" i="46"/>
  <c r="A9" i="47"/>
  <c r="A7" i="46"/>
  <c r="A8" i="47"/>
  <c r="A56" i="46"/>
  <c r="C74" i="45"/>
  <c r="C73" i="45"/>
  <c r="C72" i="45"/>
  <c r="C71" i="45"/>
  <c r="C70" i="45"/>
  <c r="I25" i="51"/>
  <c r="H25" i="51"/>
  <c r="G25" i="51"/>
  <c r="F25" i="51"/>
  <c r="E27" i="50"/>
  <c r="D27" i="50"/>
  <c r="C27" i="50"/>
  <c r="B27" i="50"/>
  <c r="E25" i="50"/>
  <c r="D25" i="50"/>
  <c r="C25" i="50"/>
  <c r="F6" i="34"/>
  <c r="C6" i="34"/>
  <c r="A3" i="32"/>
  <c r="A3" i="47"/>
  <c r="A3" i="46"/>
  <c r="C3" i="45"/>
  <c r="A3" i="28"/>
  <c r="H64" i="46"/>
  <c r="H63" i="46"/>
  <c r="H62" i="46"/>
  <c r="C62" i="46"/>
  <c r="H61" i="46"/>
  <c r="H60" i="46"/>
  <c r="H54" i="46"/>
  <c r="C54" i="46"/>
  <c r="H53" i="46"/>
  <c r="H52" i="46"/>
  <c r="H51" i="46"/>
  <c r="H50" i="46"/>
  <c r="C50" i="46"/>
  <c r="H49" i="46"/>
  <c r="H48" i="46"/>
  <c r="H47" i="46"/>
  <c r="H46" i="46"/>
  <c r="C46" i="46"/>
  <c r="H45" i="46"/>
  <c r="H44" i="46"/>
  <c r="H43" i="46"/>
  <c r="H42" i="46"/>
  <c r="C42" i="46"/>
  <c r="H41" i="46"/>
  <c r="C41" i="46"/>
  <c r="H40" i="46"/>
  <c r="H39" i="46"/>
  <c r="C39" i="46"/>
  <c r="H38" i="46"/>
  <c r="H37" i="46"/>
  <c r="C37" i="46"/>
  <c r="H36" i="46"/>
  <c r="C36" i="46"/>
  <c r="H35" i="46"/>
  <c r="H34" i="46"/>
  <c r="H33" i="46"/>
  <c r="C33" i="46"/>
  <c r="H32" i="46"/>
  <c r="H31" i="46"/>
  <c r="H30" i="46"/>
  <c r="H29" i="46"/>
  <c r="C29" i="46"/>
  <c r="H28" i="46"/>
  <c r="H27" i="46"/>
  <c r="H26" i="46"/>
  <c r="H25" i="46"/>
  <c r="C25" i="46"/>
  <c r="H24" i="46"/>
  <c r="H23" i="46"/>
  <c r="H22" i="46"/>
  <c r="H21" i="46"/>
  <c r="C21" i="46"/>
  <c r="H20" i="46"/>
  <c r="H19" i="46"/>
  <c r="H18" i="46"/>
  <c r="H17" i="46"/>
  <c r="C17" i="46"/>
  <c r="H16" i="46"/>
  <c r="H15" i="46"/>
  <c r="H14" i="46"/>
  <c r="C14" i="46"/>
  <c r="H13" i="46"/>
  <c r="C13" i="46"/>
  <c r="H12" i="46"/>
  <c r="H11" i="46"/>
  <c r="H10" i="46"/>
  <c r="H9" i="46"/>
  <c r="C9" i="46"/>
  <c r="H8" i="46"/>
  <c r="H7" i="46"/>
  <c r="B25" i="42"/>
  <c r="B24" i="42"/>
  <c r="B23" i="42"/>
  <c r="B22" i="42"/>
  <c r="B21" i="42"/>
  <c r="A25" i="42"/>
  <c r="A24" i="42"/>
  <c r="B20" i="42"/>
  <c r="L74" i="45"/>
  <c r="K74" i="45"/>
  <c r="J74" i="45"/>
  <c r="I74" i="45"/>
  <c r="H74" i="45"/>
  <c r="G74" i="45"/>
  <c r="F74" i="45"/>
  <c r="E74" i="45"/>
  <c r="L73" i="45"/>
  <c r="K73" i="45"/>
  <c r="J73" i="45"/>
  <c r="I73" i="45"/>
  <c r="H73" i="45"/>
  <c r="G73" i="45"/>
  <c r="F73" i="45"/>
  <c r="E73" i="45"/>
  <c r="L72" i="45"/>
  <c r="K72" i="45"/>
  <c r="J72" i="45"/>
  <c r="I72" i="45"/>
  <c r="H72" i="45"/>
  <c r="G72" i="45"/>
  <c r="F72" i="45"/>
  <c r="E72" i="45"/>
  <c r="L71" i="45"/>
  <c r="K71" i="45"/>
  <c r="J71" i="45"/>
  <c r="I71" i="45"/>
  <c r="H71" i="45"/>
  <c r="G71" i="45"/>
  <c r="F71" i="45"/>
  <c r="E71" i="45"/>
  <c r="L70" i="45"/>
  <c r="K70" i="45"/>
  <c r="J70" i="45"/>
  <c r="I70" i="45"/>
  <c r="H70" i="45"/>
  <c r="G70" i="45"/>
  <c r="F70" i="45"/>
  <c r="E70" i="45"/>
  <c r="K56" i="45"/>
  <c r="K69" i="45"/>
  <c r="J56" i="45"/>
  <c r="J69" i="45"/>
  <c r="I56" i="45"/>
  <c r="I69" i="45"/>
  <c r="H56" i="45"/>
  <c r="H69" i="45"/>
  <c r="G56" i="45"/>
  <c r="G69" i="45"/>
  <c r="F56" i="45"/>
  <c r="F69" i="45"/>
  <c r="E56" i="45"/>
  <c r="E69" i="45"/>
  <c r="P7" i="45"/>
  <c r="P8" i="45"/>
  <c r="P9" i="45"/>
  <c r="P10" i="45"/>
  <c r="P11" i="45"/>
  <c r="P12" i="45"/>
  <c r="P13" i="45"/>
  <c r="P14" i="45"/>
  <c r="P15" i="45"/>
  <c r="P16" i="45"/>
  <c r="P17" i="45"/>
  <c r="P18" i="45"/>
  <c r="P19" i="45"/>
  <c r="P20" i="45"/>
  <c r="P21" i="45"/>
  <c r="P22" i="45"/>
  <c r="P23" i="45"/>
  <c r="P24" i="45"/>
  <c r="P25" i="45"/>
  <c r="P26" i="45"/>
  <c r="P27" i="45"/>
  <c r="P28" i="45"/>
  <c r="P29" i="45"/>
  <c r="P30" i="45"/>
  <c r="P31" i="45"/>
  <c r="P32" i="45"/>
  <c r="P33" i="45"/>
  <c r="P34" i="45"/>
  <c r="P35" i="45"/>
  <c r="P36" i="45"/>
  <c r="P37" i="45"/>
  <c r="P38" i="45"/>
  <c r="P39" i="45"/>
  <c r="P40" i="45"/>
  <c r="P41" i="45"/>
  <c r="P42" i="45"/>
  <c r="P43" i="45"/>
  <c r="P44" i="45"/>
  <c r="P45" i="45"/>
  <c r="P46" i="45"/>
  <c r="P47" i="45"/>
  <c r="P48" i="45"/>
  <c r="P49" i="45"/>
  <c r="P50" i="45"/>
  <c r="P51" i="45"/>
  <c r="P52" i="45"/>
  <c r="P53" i="45"/>
  <c r="P54" i="45"/>
  <c r="C64" i="46"/>
  <c r="C43" i="46"/>
  <c r="C44" i="46"/>
  <c r="C45" i="46"/>
  <c r="C47" i="46"/>
  <c r="C48" i="46"/>
  <c r="C49" i="46"/>
  <c r="C51" i="46"/>
  <c r="C52" i="46"/>
  <c r="C53" i="46"/>
  <c r="C63" i="46"/>
  <c r="C31" i="46"/>
  <c r="C32" i="46"/>
  <c r="C34" i="46"/>
  <c r="C35" i="46"/>
  <c r="C38" i="46"/>
  <c r="C40" i="46"/>
  <c r="C61" i="46"/>
  <c r="C19" i="46"/>
  <c r="C20" i="46"/>
  <c r="C72" i="46"/>
  <c r="C22" i="46"/>
  <c r="C23" i="46"/>
  <c r="C24" i="46"/>
  <c r="C26" i="46"/>
  <c r="C27" i="46"/>
  <c r="C28" i="46"/>
  <c r="C30" i="46"/>
  <c r="C60" i="46"/>
  <c r="C7" i="46"/>
  <c r="C8" i="46"/>
  <c r="C10" i="46"/>
  <c r="C11" i="46"/>
  <c r="C12" i="46"/>
  <c r="C15" i="46"/>
  <c r="C16" i="46"/>
  <c r="C18" i="46"/>
  <c r="C56" i="46"/>
  <c r="C70" i="46"/>
  <c r="H56" i="46"/>
  <c r="B21" i="32"/>
  <c r="I78" i="41"/>
  <c r="B78" i="41"/>
  <c r="C78" i="41"/>
  <c r="C70" i="47"/>
  <c r="D77" i="43"/>
  <c r="C77" i="43"/>
  <c r="D76" i="43"/>
  <c r="C76" i="43"/>
  <c r="D75" i="43"/>
  <c r="C75" i="43"/>
  <c r="D74" i="43"/>
  <c r="C74" i="43"/>
  <c r="D73" i="43"/>
  <c r="C73" i="43"/>
  <c r="B50" i="38"/>
  <c r="A49" i="40"/>
  <c r="A50" i="41"/>
  <c r="A49" i="43"/>
  <c r="B51" i="38"/>
  <c r="A50" i="40"/>
  <c r="A51" i="41"/>
  <c r="A50" i="43"/>
  <c r="B52" i="38"/>
  <c r="A51" i="40"/>
  <c r="A52" i="41"/>
  <c r="A51" i="43"/>
  <c r="B53" i="38"/>
  <c r="A52" i="40"/>
  <c r="A53" i="41"/>
  <c r="A52" i="43"/>
  <c r="B54" i="38"/>
  <c r="A53" i="40"/>
  <c r="A54" i="41"/>
  <c r="A53" i="43"/>
  <c r="B74" i="41"/>
  <c r="B75" i="41"/>
  <c r="B76" i="41"/>
  <c r="B77" i="41"/>
  <c r="C73" i="40"/>
  <c r="C74" i="41"/>
  <c r="D74" i="41"/>
  <c r="E74" i="41"/>
  <c r="F74" i="41"/>
  <c r="G74" i="41"/>
  <c r="H74" i="41"/>
  <c r="I74" i="41"/>
  <c r="C75" i="41"/>
  <c r="D75" i="41"/>
  <c r="E75" i="41"/>
  <c r="F75" i="41"/>
  <c r="G75" i="41"/>
  <c r="H75" i="41"/>
  <c r="I75" i="41"/>
  <c r="C76" i="41"/>
  <c r="D76" i="41"/>
  <c r="E76" i="41"/>
  <c r="F76" i="41"/>
  <c r="G76" i="41"/>
  <c r="H76" i="41"/>
  <c r="I76" i="41"/>
  <c r="C77" i="41"/>
  <c r="D77" i="41"/>
  <c r="E77" i="41"/>
  <c r="F77" i="41"/>
  <c r="G77" i="41"/>
  <c r="H77" i="41"/>
  <c r="I77" i="41"/>
  <c r="D78" i="41"/>
  <c r="E78" i="41"/>
  <c r="F78" i="41"/>
  <c r="G78" i="41"/>
  <c r="H78" i="41"/>
  <c r="D77" i="40"/>
  <c r="D76" i="40"/>
  <c r="C77" i="40"/>
  <c r="C76" i="40"/>
  <c r="D73" i="40"/>
  <c r="D74" i="40"/>
  <c r="D75" i="40"/>
  <c r="C75" i="40"/>
  <c r="C74" i="40"/>
  <c r="D72" i="38"/>
  <c r="D73" i="38"/>
  <c r="D74" i="38"/>
  <c r="D75" i="38"/>
  <c r="D76" i="38"/>
  <c r="C76" i="38"/>
  <c r="C75" i="38"/>
  <c r="C74" i="38"/>
  <c r="C73" i="38"/>
  <c r="C72" i="38"/>
  <c r="C74" i="47"/>
  <c r="C73" i="47"/>
  <c r="A23" i="32"/>
  <c r="B47" i="38"/>
  <c r="A46" i="40"/>
  <c r="A47" i="41"/>
  <c r="N71" i="36"/>
  <c r="N70" i="36"/>
  <c r="L71" i="36"/>
  <c r="L70" i="36"/>
  <c r="J71" i="36"/>
  <c r="J70" i="36"/>
  <c r="H70" i="36"/>
  <c r="H71" i="36"/>
  <c r="B22" i="32"/>
  <c r="B23" i="32"/>
  <c r="B24" i="32"/>
  <c r="B20" i="32"/>
  <c r="B49" i="38"/>
  <c r="A48" i="40"/>
  <c r="A49" i="41"/>
  <c r="A48" i="43"/>
  <c r="B48" i="38"/>
  <c r="A47" i="40"/>
  <c r="A48" i="41"/>
  <c r="A47" i="43"/>
  <c r="B46" i="38"/>
  <c r="A45" i="40"/>
  <c r="A46" i="41"/>
  <c r="A46" i="43"/>
  <c r="B45" i="38"/>
  <c r="A44" i="40"/>
  <c r="A45" i="41"/>
  <c r="A45" i="43"/>
  <c r="B44" i="38"/>
  <c r="A43" i="40"/>
  <c r="A44" i="41"/>
  <c r="A44" i="43"/>
  <c r="B43" i="38"/>
  <c r="A42" i="40"/>
  <c r="A43" i="41"/>
  <c r="A43" i="43"/>
  <c r="B42" i="38"/>
  <c r="A41" i="40"/>
  <c r="A42" i="41"/>
  <c r="A42" i="43"/>
  <c r="B41" i="38"/>
  <c r="A40" i="40"/>
  <c r="A41" i="41"/>
  <c r="A41" i="43"/>
  <c r="B40" i="38"/>
  <c r="A39" i="40"/>
  <c r="A40" i="41"/>
  <c r="A40" i="43"/>
  <c r="B39" i="38"/>
  <c r="A38" i="40"/>
  <c r="A39" i="41"/>
  <c r="A39" i="43"/>
  <c r="B38" i="38"/>
  <c r="A37" i="40"/>
  <c r="A38" i="41"/>
  <c r="A38" i="43"/>
  <c r="B37" i="38"/>
  <c r="A36" i="40"/>
  <c r="A37" i="41"/>
  <c r="A37" i="43"/>
  <c r="B36" i="38"/>
  <c r="A35" i="40"/>
  <c r="A36" i="41"/>
  <c r="A36" i="43"/>
  <c r="B35" i="38"/>
  <c r="A34" i="40"/>
  <c r="A35" i="41"/>
  <c r="A35" i="43"/>
  <c r="B34" i="38"/>
  <c r="A33" i="40"/>
  <c r="A34" i="41"/>
  <c r="A34" i="43"/>
  <c r="B33" i="38"/>
  <c r="A32" i="40"/>
  <c r="A33" i="41"/>
  <c r="A33" i="43"/>
  <c r="B32" i="38"/>
  <c r="A31" i="40"/>
  <c r="A32" i="41"/>
  <c r="A32" i="43"/>
  <c r="B31" i="38"/>
  <c r="A30" i="40"/>
  <c r="A31" i="41"/>
  <c r="A31" i="43"/>
  <c r="B30" i="38"/>
  <c r="A29" i="40"/>
  <c r="A30" i="41"/>
  <c r="A30" i="43"/>
  <c r="B29" i="38"/>
  <c r="A28" i="40"/>
  <c r="A29" i="41"/>
  <c r="A29" i="43"/>
  <c r="B28" i="38"/>
  <c r="A27" i="40"/>
  <c r="A28" i="41"/>
  <c r="A28" i="43"/>
  <c r="B27" i="38"/>
  <c r="A26" i="40"/>
  <c r="A27" i="41"/>
  <c r="A27" i="43"/>
  <c r="B26" i="38"/>
  <c r="A25" i="40"/>
  <c r="A26" i="41"/>
  <c r="A26" i="43"/>
  <c r="B25" i="38"/>
  <c r="A24" i="40"/>
  <c r="A25" i="41"/>
  <c r="A25" i="43"/>
  <c r="B24" i="38"/>
  <c r="A23" i="40"/>
  <c r="A24" i="41"/>
  <c r="A24" i="43"/>
  <c r="B23" i="38"/>
  <c r="A22" i="40"/>
  <c r="A23" i="41"/>
  <c r="A23" i="43"/>
  <c r="B22" i="38"/>
  <c r="A21" i="40"/>
  <c r="A22" i="41"/>
  <c r="A22" i="43"/>
  <c r="B21" i="38"/>
  <c r="A20" i="40"/>
  <c r="A21" i="41"/>
  <c r="A21" i="43"/>
  <c r="B20" i="38"/>
  <c r="A19" i="40"/>
  <c r="A20" i="41"/>
  <c r="A20" i="43"/>
  <c r="B19" i="38"/>
  <c r="A18" i="40"/>
  <c r="A19" i="41"/>
  <c r="A19" i="43"/>
  <c r="B18" i="38"/>
  <c r="A17" i="40"/>
  <c r="A18" i="41"/>
  <c r="A18" i="43"/>
  <c r="B17" i="38"/>
  <c r="A16" i="40"/>
  <c r="A17" i="41"/>
  <c r="A17" i="43"/>
  <c r="B16" i="38"/>
  <c r="A15" i="40"/>
  <c r="A16" i="41"/>
  <c r="A16" i="43"/>
  <c r="B15" i="38"/>
  <c r="A14" i="40"/>
  <c r="A15" i="41"/>
  <c r="A15" i="43"/>
  <c r="B14" i="38"/>
  <c r="A13" i="40"/>
  <c r="A14" i="41"/>
  <c r="A14" i="43"/>
  <c r="B13" i="38"/>
  <c r="A12" i="40"/>
  <c r="A13" i="41"/>
  <c r="A13" i="43"/>
  <c r="B12" i="38"/>
  <c r="A11" i="40"/>
  <c r="A12" i="41"/>
  <c r="A12" i="43"/>
  <c r="B11" i="38"/>
  <c r="A10" i="40"/>
  <c r="A11" i="41"/>
  <c r="A11" i="43"/>
  <c r="B10" i="38"/>
  <c r="A9" i="40"/>
  <c r="A10" i="41"/>
  <c r="A10" i="43"/>
  <c r="B9" i="38"/>
  <c r="A8" i="40"/>
  <c r="A9" i="41"/>
  <c r="A9" i="43"/>
  <c r="C72" i="47"/>
  <c r="C71" i="47"/>
  <c r="B5" i="32"/>
  <c r="A3" i="40"/>
  <c r="A3" i="41"/>
  <c r="A3" i="43"/>
  <c r="A65" i="40"/>
  <c r="A65" i="43"/>
  <c r="A77" i="43"/>
  <c r="C71" i="46"/>
  <c r="C75" i="46"/>
  <c r="C74" i="46"/>
  <c r="C73" i="46"/>
  <c r="B61" i="38"/>
  <c r="B72" i="38"/>
  <c r="A75" i="46"/>
  <c r="A66" i="41"/>
  <c r="A78" i="41"/>
  <c r="B65" i="38"/>
  <c r="B75" i="38"/>
  <c r="A74" i="46"/>
  <c r="B62" i="38"/>
  <c r="A61" i="40"/>
  <c r="B62" i="55"/>
  <c r="B73" i="55"/>
  <c r="B63" i="38"/>
  <c r="A60" i="40"/>
  <c r="A61" i="41"/>
  <c r="A74" i="41"/>
  <c r="A62" i="40"/>
  <c r="A63" i="41"/>
  <c r="A76" i="41"/>
  <c r="B74" i="38"/>
  <c r="A64" i="40"/>
  <c r="A65" i="41"/>
  <c r="A77" i="41"/>
  <c r="A64" i="43"/>
  <c r="A76" i="43"/>
  <c r="A76" i="40"/>
  <c r="A75" i="40"/>
  <c r="A62" i="43"/>
  <c r="A75" i="43"/>
  <c r="A61" i="43"/>
  <c r="A74" i="43"/>
  <c r="A74" i="40"/>
  <c r="A62" i="41"/>
  <c r="A75" i="41"/>
  <c r="A60" i="43"/>
  <c r="A73" i="43"/>
  <c r="B73" i="38"/>
  <c r="A73" i="40"/>
  <c r="A77" i="40"/>
</calcChain>
</file>

<file path=xl/sharedStrings.xml><?xml version="1.0" encoding="utf-8"?>
<sst xmlns="http://schemas.openxmlformats.org/spreadsheetml/2006/main" count="591" uniqueCount="258">
  <si>
    <t>ANEXO ESTADÍSTICO</t>
  </si>
  <si>
    <t>Cuadro N° 1</t>
  </si>
  <si>
    <t>Producto</t>
  </si>
  <si>
    <t>RANKING</t>
  </si>
  <si>
    <t>1° tipo</t>
  </si>
  <si>
    <t>2° tipo</t>
  </si>
  <si>
    <t>3° tipo</t>
  </si>
  <si>
    <t>Cuadro Nº 3</t>
  </si>
  <si>
    <t>Mes</t>
  </si>
  <si>
    <t>Año</t>
  </si>
  <si>
    <t>.................</t>
  </si>
  <si>
    <t>Período</t>
  </si>
  <si>
    <t>Total</t>
  </si>
  <si>
    <t xml:space="preserve">Reventa al mercado interno de </t>
  </si>
  <si>
    <t>Origen:.............................</t>
  </si>
  <si>
    <t>Valores ($)</t>
  </si>
  <si>
    <t>Valor FOB</t>
  </si>
  <si>
    <t>Existencias de</t>
  </si>
  <si>
    <t>Producción</t>
  </si>
  <si>
    <t>Autoconsumo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</si>
  <si>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</si>
  <si>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</si>
  <si>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</si>
  <si>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</si>
  <si>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</si>
  <si>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</si>
  <si>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</si>
  <si>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</si>
  <si>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</si>
  <si>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</si>
  <si>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</si>
  <si>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</si>
  <si>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</si>
  <si>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</si>
  <si>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</si>
  <si>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</si>
  <si>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</si>
  <si>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</si>
  <si>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</si>
  <si>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</si>
  <si>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</si>
  <si>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</si>
  <si>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</si>
  <si>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</si>
  <si>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</si>
  <si>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</si>
  <si>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</si>
  <si>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</si>
  <si>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</si>
  <si>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</si>
  <si>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</si>
  <si>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</si>
  <si>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 xml:space="preserve">Valor 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</si>
  <si>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</si>
  <si>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</si>
  <si>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</si>
  <si>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</si>
  <si>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</si>
  <si>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</si>
  <si>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</si>
  <si>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</si>
  <si>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</si>
  <si>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</si>
  <si>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</si>
  <si>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</si>
  <si>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</si>
  <si>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</si>
  <si>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</si>
  <si>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</si>
  <si>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</si>
  <si>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</si>
  <si>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</si>
  <si>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</si>
  <si>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</si>
  <si>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Precios en el mercado interno de </t>
  </si>
  <si>
    <t xml:space="preserve">Total </t>
  </si>
  <si>
    <t>Ingreso Medio</t>
  </si>
  <si>
    <t>Facturado (1)</t>
  </si>
  <si>
    <t>(Unidades)(2)</t>
  </si>
  <si>
    <t>Por Ventas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</si>
  <si>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</si>
  <si>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</si>
  <si>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</si>
  <si>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</si>
  <si>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</si>
  <si>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</si>
  <si>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Unidades</t>
  </si>
  <si>
    <t>(Total)</t>
  </si>
  <si>
    <t>(1) Completar un cuadro por cada origen desde el que realizó importaciones.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</si>
  <si>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</si>
  <si>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</si>
  <si>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</si>
  <si>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</si>
  <si>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</si>
  <si>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</si>
  <si>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</si>
  <si>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</si>
  <si>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</si>
  <si>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Valor CIF</t>
  </si>
  <si>
    <t>*Cuando se expresa el precio del insumo, aclarar a qué unidad de medida está referida (ej. $/Kg; $/m, etc)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</si>
  <si>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</si>
  <si>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</si>
  <si>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</si>
  <si>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</si>
  <si>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</si>
  <si>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</si>
  <si>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</si>
  <si>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</si>
  <si>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</si>
  <si>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</si>
  <si>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</si>
  <si>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%</t>
  </si>
  <si>
    <t>TOTAL</t>
  </si>
  <si>
    <t>En valores</t>
  </si>
  <si>
    <t>PERÍODO</t>
  </si>
  <si>
    <t>Exportaciones</t>
  </si>
  <si>
    <t>Producción Contratada a Terceros</t>
  </si>
  <si>
    <t>Producción para Terceros</t>
  </si>
  <si>
    <t>Producción, Autoconusmo, Ventas, Exportaciones y Existencias de</t>
  </si>
  <si>
    <t>Exportaciones en US$ FOB</t>
  </si>
  <si>
    <t xml:space="preserve">Exportaciones de </t>
  </si>
  <si>
    <t>US$ FOB</t>
  </si>
  <si>
    <t>CONTROL CNCE</t>
  </si>
  <si>
    <t>CONTROLES CNCE</t>
  </si>
  <si>
    <t>Ventas de Producción Propia</t>
  </si>
  <si>
    <t>Ventas de Producción Contratada a Terceros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</si>
  <si>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</si>
  <si>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</si>
  <si>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</si>
  <si>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</si>
  <si>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</si>
  <si>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</si>
  <si>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ATENCIÓN</t>
  </si>
  <si>
    <t>Cantidad de Empleados</t>
  </si>
  <si>
    <t>Cantidad de empleados y masa salarial</t>
  </si>
  <si>
    <t>Cuadro Nº 6</t>
  </si>
  <si>
    <t>Área de producción</t>
  </si>
  <si>
    <t>Cuadro Nº 5</t>
  </si>
  <si>
    <r>
      <t>Estructura de costos de</t>
    </r>
    <r>
      <rPr>
        <b/>
        <sz val="10"/>
        <rFont val="Arial"/>
      </rPr>
      <t xml:space="preserve"> </t>
    </r>
  </si>
  <si>
    <t>Cuadro N° 12</t>
  </si>
  <si>
    <t>Cuadro N° 13</t>
  </si>
  <si>
    <r>
      <t xml:space="preserve">capacidad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producción</t>
    </r>
  </si>
  <si>
    <t>volumen</t>
  </si>
  <si>
    <t>pesos</t>
  </si>
  <si>
    <t>COSTO TOTAl</t>
  </si>
  <si>
    <t>EXPORTACIONES US$ FOB   RESÚMEN PÚBLICO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</si>
  <si>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</si>
  <si>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</si>
  <si>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</si>
  <si>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</si>
  <si>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</si>
  <si>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CONTROLES CNCE (muestran diferencias entre totales y mensuales)</t>
  </si>
  <si>
    <t>CONTROLES CNCE (muestran diferencias entre totales y parciales)</t>
  </si>
  <si>
    <t>Existencias teóricas mensuales (deben ser positivas)</t>
  </si>
  <si>
    <t>Existencias anuales</t>
  </si>
  <si>
    <t>CONTROLES CNCE (muestran diferencias entre totales y mensuales y diferencia existencias informadas con teóricas)</t>
  </si>
  <si>
    <t>CONTROLES CNCE (muestran diferencias entre existencias informadas y teóricas del origen investigado)</t>
  </si>
  <si>
    <t>EN EL RESUMEN PÚBLICO DE EXPORTACIONES EN US$ FOB ESTA CARGADA LA FÓRMULA, PERO ES NECESARIO QUE LA EMPRESA COMPLETE (EN LA HOJA CONFIDENCIAL)  EL PRIMER MES CON OPERACIONES Y SU MONTO</t>
  </si>
  <si>
    <t>(muestran el resumen público del cuadro confidencial)</t>
  </si>
  <si>
    <t>Ventas de Producción Propia
En pesos</t>
  </si>
  <si>
    <t>Ventas de Producción Encargada o Contratada a Terceros
En pesos</t>
  </si>
  <si>
    <t>Insumos Importados</t>
  </si>
  <si>
    <t>Insumos Nacionales</t>
  </si>
  <si>
    <t>Mano de Obra Directa</t>
  </si>
  <si>
    <t>Gastos Adm., Comerc., etc.</t>
  </si>
  <si>
    <t xml:space="preserve">TOTAL </t>
  </si>
  <si>
    <t>Cuadro N° 7</t>
  </si>
  <si>
    <t>Costos Fijos de Fabricación</t>
  </si>
  <si>
    <t>Otros Costos Variables de Fabricación</t>
  </si>
  <si>
    <t>(diferencias entre totales y parciales)</t>
  </si>
  <si>
    <t>Nota: Esta información debe ser consistente con el resto de la información suministrada en el cuestionario, en especial en el Cuadro Nº 8.</t>
  </si>
  <si>
    <t>total</t>
  </si>
  <si>
    <t>unitario</t>
  </si>
  <si>
    <t>en pesos</t>
  </si>
  <si>
    <t>Fletes a cargo de los clientes - porcentaje sobre el precio</t>
  </si>
  <si>
    <t xml:space="preserve">                           %</t>
  </si>
  <si>
    <t>Agregue todas las filas que le resulten necesarias.</t>
  </si>
  <si>
    <t>comunes de fábrica</t>
  </si>
  <si>
    <t>Costos Totales del conjunto de todos los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</si>
  <si>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</si>
  <si>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</si>
  <si>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</si>
  <si>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</si>
  <si>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</si>
  <si>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</si>
  <si>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</si>
  <si>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 xml:space="preserve">Costos Totales Conjuntos de </t>
  </si>
  <si>
    <t>producto y coproducto/s</t>
  </si>
  <si>
    <t xml:space="preserve">Información adicional sobre la Estructura de Costos de </t>
  </si>
  <si>
    <t>unidad de medida del insumo</t>
  </si>
  <si>
    <t xml:space="preserve">Insumos nacionales </t>
  </si>
  <si>
    <t>Insumos importados</t>
  </si>
  <si>
    <t>Valor por unidad de producto - Cuadro Nº 8</t>
  </si>
  <si>
    <t>Diferencial (+ / - ) asignable a canal mayorista</t>
  </si>
  <si>
    <t>Diferencial (+ / - ) asignable a canal minorista</t>
  </si>
  <si>
    <t>Diferencial (+ / - ) asignable a canal …….</t>
  </si>
  <si>
    <t>Gastos Fijos de Comercialización</t>
  </si>
  <si>
    <t>Otro (indicar)……………………</t>
  </si>
  <si>
    <t>Cuadro Nº 10.a</t>
  </si>
  <si>
    <t>Existencias al cierre de cada período</t>
  </si>
  <si>
    <t>….° tipo</t>
  </si>
  <si>
    <t>Otros (Resto)</t>
  </si>
  <si>
    <t>ene-xxx 06</t>
  </si>
  <si>
    <t>Beneficio Fiscal</t>
  </si>
  <si>
    <t>Exportaciones de</t>
  </si>
  <si>
    <t>Ventas de</t>
  </si>
  <si>
    <t>ene-xxx05</t>
  </si>
  <si>
    <t>Cuadro Nº 4.1</t>
  </si>
  <si>
    <t>Cuadro Nº 4.2.b</t>
  </si>
  <si>
    <t>Cuadro Nº 4.2.a</t>
  </si>
  <si>
    <t>Masa Salalrial (en pesos)</t>
  </si>
  <si>
    <t>(1)   Insumos o componentes  o partes y piezas o subconjuntos. Proporcionar la información de los principales insumos utilizados en el proceso de producción (aquellos que repesenten al menos un 80% del total de insumos nacionales/importados). Agregue las filas que sean necesarias.</t>
  </si>
  <si>
    <t>Origenes no objeto de medidas</t>
  </si>
  <si>
    <t>Indique la/s forma/s de asignación de los costos comunes entre los distintos productos (por ej. comunes de fabricación, administrativos, comerciales, etc.)</t>
  </si>
  <si>
    <t>Supongamos que la capacidad de la etapa que limita la producción fue utilizada en 2010</t>
  </si>
  <si>
    <t>Mix de producción de 2010</t>
  </si>
  <si>
    <t>Mix 2010</t>
  </si>
  <si>
    <t>eleva en un 50%, las unidades totales pasan a ser 1800 de acuerdo al mix vigente en 2010</t>
  </si>
  <si>
    <t xml:space="preserve">Si en el año 2011 la capacidad de producción, debido a inversiones que se hayan realizado se </t>
  </si>
  <si>
    <t>LA HOJA ANTERIOR</t>
  </si>
  <si>
    <t>(vendidos al mercado interno)</t>
  </si>
  <si>
    <t>octubre</t>
  </si>
  <si>
    <t>Tambores</t>
  </si>
  <si>
    <r>
      <t xml:space="preserve">Tipos/Modelos de </t>
    </r>
    <r>
      <rPr>
        <b/>
        <i/>
        <u/>
        <sz val="10"/>
        <rFont val="Arial"/>
        <family val="2"/>
      </rPr>
      <t/>
    </r>
  </si>
  <si>
    <t>ene-oct 2018</t>
  </si>
  <si>
    <t>Principales características físicas y técnicas (forma cilindrica/cónica, capacidad, dimensiones, espesor, peso, revestimiento, etc.)</t>
  </si>
  <si>
    <t>ene-oct 17</t>
  </si>
  <si>
    <t>ene-oct 18</t>
  </si>
  <si>
    <t>En unidades</t>
  </si>
  <si>
    <t>(En unidades)</t>
  </si>
  <si>
    <t>TAMBOR CILÍNDRICO DE CAPACIDAD 200 LITROS, TAPA DESMONTABLE</t>
  </si>
  <si>
    <t>En pesos por unidad</t>
  </si>
  <si>
    <t>indicar modelo/artículo: __________________________________</t>
  </si>
  <si>
    <t>promedio 2015</t>
  </si>
  <si>
    <t>promedio 2016</t>
  </si>
  <si>
    <t>promedio 2017</t>
  </si>
  <si>
    <t>promedio ene-oct 2018</t>
  </si>
  <si>
    <t>por unidad</t>
  </si>
  <si>
    <t>TAMBOR CONICO DE CAPACIDAD 220/230 LITROS</t>
  </si>
  <si>
    <t>Cuadro N° 8.b</t>
  </si>
  <si>
    <t>Cuadro N° 8.a</t>
  </si>
  <si>
    <t>cantidad por tambor</t>
  </si>
  <si>
    <t>promedio ene-ago 2018</t>
  </si>
  <si>
    <t>Cuadro N° 9.a</t>
  </si>
  <si>
    <t>Cuadro N° 9.b</t>
  </si>
  <si>
    <t>Cuadro Nº 10.b</t>
  </si>
  <si>
    <t>Chile</t>
  </si>
  <si>
    <t>importados de todos los orígenes</t>
  </si>
  <si>
    <t>(en unidades y valores de primera venta)</t>
  </si>
  <si>
    <t>Origen:.....................</t>
  </si>
  <si>
    <t>Producto importado de todos los orígenes</t>
  </si>
  <si>
    <t>Origen...............</t>
  </si>
  <si>
    <t>SEMITERMINADOS</t>
  </si>
  <si>
    <t>OTRO CANAL</t>
  </si>
  <si>
    <t>USUARIOS</t>
  </si>
  <si>
    <t>promedio 2012</t>
  </si>
  <si>
    <t>promedio 2013</t>
  </si>
  <si>
    <t>promedio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</si>
</sst>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9" formatCode="#,##0_ \ \ ;______@_ \ \ \ "/>
    <numFmt numFmtId="170" formatCode="_-* #,##0.00\ [$€]_-;\-* #,##0.00\ [$€]_-;_-* &quot;-&quot;??\ [$€]_-;_-@_-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i/>
      <sz val="10"/>
      <name val="MS Sans Serif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70" fontId="3" fillId="0" borderId="0" applyFont="0" applyFill="0" applyBorder="0" applyAlignment="0" applyProtection="0"/>
    <xf numFmtId="0" fontId="3" fillId="0" borderId="1"/>
    <xf numFmtId="164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573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69" fontId="11" fillId="0" borderId="0" xfId="3" quotePrefix="1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11" fillId="0" borderId="29" xfId="0" applyNumberFormat="1" applyFont="1" applyBorder="1" applyAlignment="1" applyProtection="1">
      <alignment horizontal="center"/>
      <protection locked="0"/>
    </xf>
    <xf numFmtId="0" fontId="11" fillId="0" borderId="12" xfId="0" quotePrefix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" fontId="11" fillId="2" borderId="0" xfId="0" quotePrefix="1" applyNumberFormat="1" applyFont="1" applyFill="1" applyBorder="1" applyAlignment="1" applyProtection="1">
      <alignment horizontal="center"/>
      <protection locked="0"/>
    </xf>
    <xf numFmtId="0" fontId="11" fillId="2" borderId="0" xfId="0" quotePrefix="1" applyFont="1" applyFill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3" fontId="11" fillId="0" borderId="4" xfId="0" applyNumberFormat="1" applyFont="1" applyBorder="1" applyAlignment="1" applyProtection="1">
      <alignment horizontal="center"/>
      <protection locked="0"/>
    </xf>
    <xf numFmtId="3" fontId="11" fillId="0" borderId="31" xfId="0" applyNumberFormat="1" applyFont="1" applyBorder="1" applyAlignment="1" applyProtection="1">
      <alignment horizontal="center"/>
      <protection locked="0"/>
    </xf>
    <xf numFmtId="3" fontId="11" fillId="0" borderId="14" xfId="0" applyNumberFormat="1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quotePrefix="1" applyNumberFormat="1" applyFont="1" applyFill="1" applyBorder="1" applyAlignment="1" applyProtection="1">
      <alignment horizontal="center"/>
      <protection locked="0"/>
    </xf>
    <xf numFmtId="0" fontId="11" fillId="0" borderId="7" xfId="0" quotePrefix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4" fontId="19" fillId="0" borderId="0" xfId="0" applyNumberFormat="1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1" fontId="20" fillId="0" borderId="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20" fillId="0" borderId="11" xfId="0" applyNumberFormat="1" applyFont="1" applyFill="1" applyBorder="1" applyAlignment="1" applyProtection="1">
      <alignment horizontal="center"/>
      <protection locked="0"/>
    </xf>
    <xf numFmtId="1" fontId="20" fillId="0" borderId="12" xfId="0" applyNumberFormat="1" applyFont="1" applyFill="1" applyBorder="1" applyAlignment="1" applyProtection="1">
      <alignment horizontal="center"/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1" fontId="20" fillId="0" borderId="9" xfId="0" applyNumberFormat="1" applyFont="1" applyFill="1" applyBorder="1" applyAlignment="1" applyProtection="1">
      <alignment horizontal="center"/>
      <protection locked="0"/>
    </xf>
    <xf numFmtId="17" fontId="4" fillId="3" borderId="28" xfId="0" applyNumberFormat="1" applyFont="1" applyFill="1" applyBorder="1" applyAlignment="1" applyProtection="1">
      <alignment horizontal="center"/>
      <protection locked="0"/>
    </xf>
    <xf numFmtId="3" fontId="11" fillId="0" borderId="34" xfId="3" quotePrefix="1" applyNumberFormat="1" applyFont="1" applyFill="1" applyBorder="1" applyAlignment="1" applyProtection="1">
      <alignment horizontal="right"/>
      <protection locked="0"/>
    </xf>
    <xf numFmtId="3" fontId="11" fillId="0" borderId="5" xfId="3" quotePrefix="1" applyNumberFormat="1" applyFont="1" applyFill="1" applyBorder="1" applyAlignment="1" applyProtection="1">
      <alignment horizontal="right"/>
      <protection locked="0"/>
    </xf>
    <xf numFmtId="3" fontId="11" fillId="0" borderId="6" xfId="3" quotePrefix="1" applyNumberFormat="1" applyFont="1" applyFill="1" applyBorder="1" applyAlignment="1" applyProtection="1">
      <alignment horizontal="right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4" fontId="19" fillId="4" borderId="21" xfId="0" applyNumberFormat="1" applyFont="1" applyFill="1" applyBorder="1" applyAlignment="1" applyProtection="1">
      <alignment horizontal="center"/>
    </xf>
    <xf numFmtId="4" fontId="19" fillId="4" borderId="22" xfId="0" applyNumberFormat="1" applyFont="1" applyFill="1" applyBorder="1" applyAlignment="1" applyProtection="1">
      <alignment horizontal="center"/>
    </xf>
    <xf numFmtId="4" fontId="19" fillId="4" borderId="35" xfId="0" applyNumberFormat="1" applyFont="1" applyFill="1" applyBorder="1" applyAlignment="1" applyProtection="1">
      <alignment horizontal="center"/>
    </xf>
    <xf numFmtId="4" fontId="19" fillId="4" borderId="2" xfId="0" applyNumberFormat="1" applyFont="1" applyFill="1" applyBorder="1" applyAlignment="1" applyProtection="1">
      <alignment horizontal="center"/>
    </xf>
    <xf numFmtId="4" fontId="19" fillId="4" borderId="23" xfId="0" applyNumberFormat="1" applyFont="1" applyFill="1" applyBorder="1" applyAlignment="1" applyProtection="1">
      <alignment horizontal="center"/>
    </xf>
    <xf numFmtId="4" fontId="19" fillId="4" borderId="3" xfId="0" applyNumberFormat="1" applyFont="1" applyFill="1" applyBorder="1" applyAlignment="1" applyProtection="1">
      <alignment horizontal="center"/>
    </xf>
    <xf numFmtId="4" fontId="19" fillId="4" borderId="36" xfId="0" applyNumberFormat="1" applyFont="1" applyFill="1" applyBorder="1" applyAlignment="1" applyProtection="1">
      <alignment horizontal="center"/>
    </xf>
    <xf numFmtId="4" fontId="19" fillId="4" borderId="11" xfId="0" applyNumberFormat="1" applyFont="1" applyFill="1" applyBorder="1" applyAlignment="1" applyProtection="1">
      <alignment horizontal="center"/>
    </xf>
    <xf numFmtId="4" fontId="19" fillId="4" borderId="26" xfId="0" applyNumberFormat="1" applyFont="1" applyFill="1" applyBorder="1" applyAlignment="1" applyProtection="1">
      <alignment horizontal="center"/>
    </xf>
    <xf numFmtId="4" fontId="19" fillId="4" borderId="27" xfId="0" applyNumberFormat="1" applyFont="1" applyFill="1" applyBorder="1" applyAlignment="1" applyProtection="1">
      <alignment horizontal="center"/>
    </xf>
    <xf numFmtId="4" fontId="19" fillId="4" borderId="37" xfId="0" applyNumberFormat="1" applyFont="1" applyFill="1" applyBorder="1" applyAlignment="1" applyProtection="1">
      <alignment horizontal="center"/>
    </xf>
    <xf numFmtId="4" fontId="19" fillId="4" borderId="12" xfId="0" applyNumberFormat="1" applyFont="1" applyFill="1" applyBorder="1" applyAlignment="1" applyProtection="1">
      <alignment horizontal="center"/>
    </xf>
    <xf numFmtId="4" fontId="19" fillId="4" borderId="28" xfId="0" applyNumberFormat="1" applyFont="1" applyFill="1" applyBorder="1" applyAlignment="1" applyProtection="1">
      <alignment horizontal="center"/>
    </xf>
    <xf numFmtId="4" fontId="19" fillId="4" borderId="4" xfId="0" applyNumberFormat="1" applyFont="1" applyFill="1" applyBorder="1" applyAlignment="1" applyProtection="1">
      <alignment horizontal="center"/>
    </xf>
    <xf numFmtId="4" fontId="19" fillId="4" borderId="31" xfId="0" applyNumberFormat="1" applyFont="1" applyFill="1" applyBorder="1" applyAlignment="1" applyProtection="1">
      <alignment horizontal="center"/>
    </xf>
    <xf numFmtId="4" fontId="19" fillId="4" borderId="18" xfId="0" applyNumberFormat="1" applyFont="1" applyFill="1" applyBorder="1" applyAlignment="1" applyProtection="1">
      <alignment horizontal="center"/>
    </xf>
    <xf numFmtId="4" fontId="19" fillId="4" borderId="29" xfId="0" applyNumberFormat="1" applyFont="1" applyFill="1" applyBorder="1" applyAlignment="1" applyProtection="1">
      <alignment horizontal="center"/>
    </xf>
    <xf numFmtId="4" fontId="19" fillId="4" borderId="14" xfId="0" applyNumberFormat="1" applyFont="1" applyFill="1" applyBorder="1" applyAlignment="1" applyProtection="1">
      <alignment horizontal="center"/>
    </xf>
    <xf numFmtId="4" fontId="19" fillId="4" borderId="24" xfId="0" applyNumberFormat="1" applyFont="1" applyFill="1" applyBorder="1" applyAlignment="1" applyProtection="1">
      <alignment horizontal="center"/>
    </xf>
    <xf numFmtId="4" fontId="19" fillId="4" borderId="7" xfId="0" quotePrefix="1" applyNumberFormat="1" applyFont="1" applyFill="1" applyBorder="1" applyAlignment="1" applyProtection="1">
      <alignment horizontal="center"/>
    </xf>
    <xf numFmtId="4" fontId="19" fillId="4" borderId="37" xfId="0" quotePrefix="1" applyNumberFormat="1" applyFont="1" applyFill="1" applyBorder="1" applyAlignment="1" applyProtection="1">
      <alignment horizontal="center"/>
    </xf>
    <xf numFmtId="4" fontId="19" fillId="4" borderId="12" xfId="0" quotePrefix="1" applyNumberFormat="1" applyFont="1" applyFill="1" applyBorder="1" applyAlignment="1" applyProtection="1">
      <alignment horizontal="center"/>
    </xf>
    <xf numFmtId="4" fontId="19" fillId="4" borderId="2" xfId="3" quotePrefix="1" applyNumberFormat="1" applyFont="1" applyFill="1" applyBorder="1" applyAlignment="1" applyProtection="1">
      <alignment horizontal="right"/>
    </xf>
    <xf numFmtId="4" fontId="19" fillId="4" borderId="11" xfId="3" quotePrefix="1" applyNumberFormat="1" applyFont="1" applyFill="1" applyBorder="1" applyAlignment="1" applyProtection="1">
      <alignment horizontal="right"/>
    </xf>
    <xf numFmtId="4" fontId="19" fillId="4" borderId="12" xfId="3" quotePrefix="1" applyNumberFormat="1" applyFont="1" applyFill="1" applyBorder="1" applyAlignment="1" applyProtection="1">
      <alignment horizontal="right"/>
    </xf>
    <xf numFmtId="4" fontId="19" fillId="4" borderId="15" xfId="3" quotePrefix="1" applyNumberFormat="1" applyFont="1" applyFill="1" applyBorder="1" applyAlignment="1" applyProtection="1">
      <alignment horizontal="right"/>
    </xf>
    <xf numFmtId="4" fontId="19" fillId="4" borderId="28" xfId="3" quotePrefix="1" applyNumberFormat="1" applyFont="1" applyFill="1" applyBorder="1" applyAlignment="1" applyProtection="1">
      <alignment horizontal="right"/>
    </xf>
    <xf numFmtId="1" fontId="20" fillId="4" borderId="2" xfId="0" applyNumberFormat="1" applyFont="1" applyFill="1" applyBorder="1" applyAlignment="1" applyProtection="1">
      <alignment horizontal="center"/>
    </xf>
    <xf numFmtId="1" fontId="20" fillId="4" borderId="11" xfId="0" applyNumberFormat="1" applyFont="1" applyFill="1" applyBorder="1" applyAlignment="1" applyProtection="1">
      <alignment horizontal="center"/>
    </xf>
    <xf numFmtId="1" fontId="20" fillId="4" borderId="12" xfId="0" applyNumberFormat="1" applyFont="1" applyFill="1" applyBorder="1" applyAlignment="1" applyProtection="1">
      <alignment horizontal="center"/>
    </xf>
    <xf numFmtId="0" fontId="3" fillId="0" borderId="0" xfId="4" applyBorder="1" applyProtection="1"/>
    <xf numFmtId="2" fontId="20" fillId="4" borderId="9" xfId="0" applyNumberFormat="1" applyFont="1" applyFill="1" applyBorder="1" applyAlignment="1" applyProtection="1">
      <alignment horizontal="center"/>
    </xf>
    <xf numFmtId="0" fontId="0" fillId="0" borderId="36" xfId="0" applyBorder="1" applyProtection="1">
      <protection locked="0"/>
    </xf>
    <xf numFmtId="0" fontId="20" fillId="0" borderId="38" xfId="0" applyFont="1" applyBorder="1" applyProtection="1">
      <protection locked="0"/>
    </xf>
    <xf numFmtId="0" fontId="20" fillId="0" borderId="39" xfId="0" applyFont="1" applyBorder="1" applyProtection="1">
      <protection locked="0"/>
    </xf>
    <xf numFmtId="49" fontId="20" fillId="0" borderId="9" xfId="0" applyNumberFormat="1" applyFont="1" applyBorder="1" applyAlignment="1" applyProtection="1">
      <alignment horizontal="center"/>
      <protection locked="0"/>
    </xf>
    <xf numFmtId="0" fontId="20" fillId="0" borderId="40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20" fillId="0" borderId="32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16" fillId="0" borderId="14" xfId="0" applyFont="1" applyBorder="1" applyProtection="1">
      <protection locked="0"/>
    </xf>
    <xf numFmtId="0" fontId="16" fillId="0" borderId="29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9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5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11" fillId="0" borderId="46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11" fillId="0" borderId="48" xfId="0" applyFont="1" applyBorder="1" applyProtection="1">
      <protection locked="0"/>
    </xf>
    <xf numFmtId="0" fontId="11" fillId="0" borderId="49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50" xfId="0" applyFont="1" applyBorder="1" applyProtection="1">
      <protection locked="0"/>
    </xf>
    <xf numFmtId="0" fontId="11" fillId="0" borderId="45" xfId="0" applyFont="1" applyBorder="1" applyProtection="1"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11" fillId="0" borderId="51" xfId="0" applyFont="1" applyBorder="1" applyProtection="1">
      <protection locked="0"/>
    </xf>
    <xf numFmtId="0" fontId="11" fillId="0" borderId="52" xfId="0" applyFont="1" applyBorder="1" applyProtection="1">
      <protection locked="0"/>
    </xf>
    <xf numFmtId="17" fontId="20" fillId="0" borderId="9" xfId="0" applyNumberFormat="1" applyFont="1" applyBorder="1" applyAlignment="1" applyProtection="1">
      <alignment horizontal="center"/>
      <protection locked="0"/>
    </xf>
    <xf numFmtId="3" fontId="20" fillId="0" borderId="9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7" fontId="6" fillId="0" borderId="0" xfId="0" applyNumberFormat="1" applyFont="1" applyBorder="1" applyAlignment="1" applyProtection="1">
      <alignment horizontal="left"/>
      <protection locked="0"/>
    </xf>
    <xf numFmtId="0" fontId="16" fillId="0" borderId="43" xfId="0" applyFont="1" applyBorder="1" applyAlignment="1" applyProtection="1">
      <alignment horizontal="centerContinuous"/>
      <protection locked="0"/>
    </xf>
    <xf numFmtId="0" fontId="16" fillId="0" borderId="44" xfId="0" applyFont="1" applyBorder="1" applyAlignment="1" applyProtection="1">
      <alignment horizontal="centerContinuous"/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Continuous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4" fillId="0" borderId="54" xfId="0" applyFont="1" applyBorder="1" applyAlignment="1" applyProtection="1">
      <alignment horizontal="left"/>
      <protection locked="0"/>
    </xf>
    <xf numFmtId="0" fontId="4" fillId="0" borderId="55" xfId="0" applyFont="1" applyBorder="1" applyAlignment="1" applyProtection="1">
      <alignment horizontal="centerContinuous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17" fontId="11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17" fontId="4" fillId="0" borderId="28" xfId="0" applyNumberFormat="1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3" fillId="0" borderId="0" xfId="4" applyBorder="1" applyProtection="1">
      <protection locked="0"/>
    </xf>
    <xf numFmtId="0" fontId="12" fillId="0" borderId="0" xfId="4" applyFont="1" applyFill="1" applyBorder="1" applyProtection="1">
      <protection locked="0"/>
    </xf>
    <xf numFmtId="0" fontId="12" fillId="0" borderId="0" xfId="4" applyFont="1" applyBorder="1" applyProtection="1">
      <protection locked="0"/>
    </xf>
    <xf numFmtId="0" fontId="9" fillId="0" borderId="0" xfId="4" applyFont="1" applyFill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center"/>
      <protection locked="0"/>
    </xf>
    <xf numFmtId="0" fontId="1" fillId="0" borderId="8" xfId="4" applyFont="1" applyBorder="1" applyProtection="1">
      <protection locked="0"/>
    </xf>
    <xf numFmtId="0" fontId="1" fillId="0" borderId="8" xfId="4" applyFont="1" applyBorder="1" applyAlignment="1" applyProtection="1">
      <alignment horizontal="center"/>
      <protection locked="0"/>
    </xf>
    <xf numFmtId="0" fontId="1" fillId="0" borderId="0" xfId="4" applyFont="1" applyBorder="1" applyProtection="1">
      <protection locked="0"/>
    </xf>
    <xf numFmtId="0" fontId="1" fillId="0" borderId="2" xfId="4" applyFont="1" applyBorder="1" applyAlignment="1" applyProtection="1">
      <alignment horizontal="left"/>
      <protection locked="0"/>
    </xf>
    <xf numFmtId="0" fontId="3" fillId="0" borderId="22" xfId="4" applyBorder="1" applyAlignment="1" applyProtection="1">
      <alignment horizontal="center"/>
      <protection locked="0"/>
    </xf>
    <xf numFmtId="9" fontId="3" fillId="0" borderId="34" xfId="5" applyBorder="1" applyAlignment="1" applyProtection="1">
      <alignment horizontal="center"/>
      <protection locked="0"/>
    </xf>
    <xf numFmtId="0" fontId="3" fillId="0" borderId="2" xfId="4" applyBorder="1" applyProtection="1">
      <protection locked="0"/>
    </xf>
    <xf numFmtId="0" fontId="1" fillId="0" borderId="11" xfId="4" applyFont="1" applyBorder="1" applyProtection="1">
      <protection locked="0"/>
    </xf>
    <xf numFmtId="0" fontId="3" fillId="0" borderId="3" xfId="4" applyBorder="1" applyAlignment="1" applyProtection="1">
      <alignment horizontal="center"/>
      <protection locked="0"/>
    </xf>
    <xf numFmtId="9" fontId="3" fillId="0" borderId="5" xfId="5" applyBorder="1" applyAlignment="1" applyProtection="1">
      <alignment horizontal="center"/>
      <protection locked="0"/>
    </xf>
    <xf numFmtId="0" fontId="3" fillId="0" borderId="11" xfId="4" applyBorder="1" applyProtection="1">
      <protection locked="0"/>
    </xf>
    <xf numFmtId="0" fontId="1" fillId="0" borderId="12" xfId="4" applyFont="1" applyBorder="1" applyProtection="1">
      <protection locked="0"/>
    </xf>
    <xf numFmtId="0" fontId="3" fillId="0" borderId="7" xfId="4" applyBorder="1" applyAlignment="1" applyProtection="1">
      <alignment horizontal="center"/>
      <protection locked="0"/>
    </xf>
    <xf numFmtId="0" fontId="3" fillId="0" borderId="12" xfId="4" applyBorder="1" applyProtection="1">
      <protection locked="0"/>
    </xf>
    <xf numFmtId="0" fontId="3" fillId="0" borderId="0" xfId="4" applyBorder="1" applyAlignment="1" applyProtection="1">
      <alignment horizontal="center"/>
      <protection locked="0"/>
    </xf>
    <xf numFmtId="9" fontId="3" fillId="0" borderId="0" xfId="5" applyAlignment="1" applyProtection="1">
      <alignment horizontal="center"/>
      <protection locked="0"/>
    </xf>
    <xf numFmtId="0" fontId="1" fillId="0" borderId="9" xfId="4" applyFont="1" applyBorder="1" applyAlignment="1" applyProtection="1">
      <alignment horizontal="left"/>
      <protection locked="0"/>
    </xf>
    <xf numFmtId="0" fontId="3" fillId="0" borderId="20" xfId="4" applyBorder="1" applyAlignment="1" applyProtection="1">
      <alignment horizontal="center"/>
      <protection locked="0"/>
    </xf>
    <xf numFmtId="9" fontId="3" fillId="0" borderId="13" xfId="5" applyBorder="1" applyAlignment="1" applyProtection="1">
      <alignment horizontal="center"/>
      <protection locked="0"/>
    </xf>
    <xf numFmtId="0" fontId="3" fillId="0" borderId="21" xfId="4" applyBorder="1" applyAlignment="1" applyProtection="1">
      <alignment horizontal="center"/>
      <protection locked="0"/>
    </xf>
    <xf numFmtId="0" fontId="1" fillId="0" borderId="11" xfId="4" applyFont="1" applyBorder="1" applyAlignment="1" applyProtection="1">
      <alignment horizontal="left"/>
      <protection locked="0"/>
    </xf>
    <xf numFmtId="0" fontId="3" fillId="0" borderId="23" xfId="4" applyBorder="1" applyAlignment="1" applyProtection="1">
      <alignment horizontal="center"/>
      <protection locked="0"/>
    </xf>
    <xf numFmtId="0" fontId="3" fillId="0" borderId="24" xfId="4" applyBorder="1" applyAlignment="1" applyProtection="1">
      <alignment horizontal="center"/>
      <protection locked="0"/>
    </xf>
    <xf numFmtId="9" fontId="3" fillId="0" borderId="0" xfId="5" applyBorder="1" applyAlignment="1" applyProtection="1">
      <alignment horizontal="center"/>
      <protection locked="0"/>
    </xf>
    <xf numFmtId="0" fontId="1" fillId="0" borderId="28" xfId="4" applyFont="1" applyBorder="1" applyProtection="1">
      <protection locked="0"/>
    </xf>
    <xf numFmtId="0" fontId="3" fillId="0" borderId="26" xfId="4" applyBorder="1" applyAlignment="1" applyProtection="1">
      <alignment horizontal="center"/>
      <protection locked="0"/>
    </xf>
    <xf numFmtId="9" fontId="3" fillId="0" borderId="53" xfId="5" applyBorder="1" applyAlignment="1" applyProtection="1">
      <alignment horizontal="center"/>
      <protection locked="0"/>
    </xf>
    <xf numFmtId="0" fontId="3" fillId="0" borderId="27" xfId="4" applyBorder="1" applyAlignment="1" applyProtection="1">
      <alignment horizontal="center"/>
      <protection locked="0"/>
    </xf>
    <xf numFmtId="0" fontId="1" fillId="0" borderId="28" xfId="4" applyFont="1" applyBorder="1" applyAlignment="1" applyProtection="1">
      <alignment horizontal="left"/>
      <protection locked="0"/>
    </xf>
    <xf numFmtId="0" fontId="1" fillId="0" borderId="12" xfId="4" applyFont="1" applyBorder="1" applyAlignment="1" applyProtection="1">
      <alignment horizontal="left"/>
      <protection locked="0"/>
    </xf>
    <xf numFmtId="0" fontId="7" fillId="0" borderId="58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49" xfId="0" applyFont="1" applyBorder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4" applyFon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1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Continuous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9" fontId="1" fillId="0" borderId="41" xfId="5" applyFont="1" applyBorder="1" applyAlignment="1" applyProtection="1">
      <alignment horizontal="center"/>
      <protection locked="0"/>
    </xf>
    <xf numFmtId="9" fontId="1" fillId="0" borderId="42" xfId="5" applyFont="1" applyBorder="1" applyAlignment="1" applyProtection="1">
      <alignment horizontal="center"/>
      <protection locked="0"/>
    </xf>
    <xf numFmtId="9" fontId="3" fillId="0" borderId="0" xfId="5" applyBorder="1" applyProtection="1">
      <protection locked="0"/>
    </xf>
    <xf numFmtId="4" fontId="11" fillId="6" borderId="2" xfId="3" quotePrefix="1" applyNumberFormat="1" applyFont="1" applyFill="1" applyBorder="1" applyAlignment="1" applyProtection="1">
      <alignment horizontal="center"/>
    </xf>
    <xf numFmtId="4" fontId="11" fillId="6" borderId="11" xfId="3" quotePrefix="1" applyNumberFormat="1" applyFont="1" applyFill="1" applyBorder="1" applyAlignment="1" applyProtection="1">
      <alignment horizontal="center"/>
    </xf>
    <xf numFmtId="4" fontId="11" fillId="6" borderId="12" xfId="3" quotePrefix="1" applyNumberFormat="1" applyFont="1" applyFill="1" applyBorder="1" applyAlignment="1" applyProtection="1">
      <alignment horizontal="center"/>
    </xf>
    <xf numFmtId="4" fontId="11" fillId="6" borderId="15" xfId="3" quotePrefix="1" applyNumberFormat="1" applyFont="1" applyFill="1" applyBorder="1" applyAlignment="1" applyProtection="1">
      <alignment horizontal="center"/>
    </xf>
    <xf numFmtId="4" fontId="11" fillId="6" borderId="28" xfId="3" quotePrefix="1" applyNumberFormat="1" applyFont="1" applyFill="1" applyBorder="1" applyAlignment="1" applyProtection="1">
      <alignment horizontal="center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2" xfId="0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0" borderId="29" xfId="0" applyNumberFormat="1" applyFont="1" applyFill="1" applyBorder="1" applyAlignment="1" applyProtection="1">
      <alignment horizontal="center"/>
      <protection locked="0"/>
    </xf>
    <xf numFmtId="4" fontId="11" fillId="0" borderId="12" xfId="0" quotePrefix="1" applyNumberFormat="1" applyFont="1" applyFill="1" applyBorder="1" applyAlignment="1" applyProtection="1">
      <alignment horizontal="center"/>
      <protection locked="0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4" fontId="19" fillId="4" borderId="0" xfId="0" applyNumberFormat="1" applyFont="1" applyFill="1" applyBorder="1" applyAlignment="1" applyProtection="1">
      <alignment horizontal="center"/>
    </xf>
    <xf numFmtId="4" fontId="19" fillId="4" borderId="0" xfId="0" quotePrefix="1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37" xfId="0" applyFont="1" applyBorder="1" applyProtection="1">
      <protection locked="0"/>
    </xf>
    <xf numFmtId="2" fontId="20" fillId="4" borderId="9" xfId="0" applyNumberFormat="1" applyFont="1" applyFill="1" applyBorder="1" applyAlignment="1" applyProtection="1">
      <alignment horizontal="right"/>
    </xf>
    <xf numFmtId="2" fontId="20" fillId="4" borderId="8" xfId="0" applyNumberFormat="1" applyFont="1" applyFill="1" applyBorder="1" applyAlignment="1" applyProtection="1">
      <alignment horizontal="right"/>
    </xf>
    <xf numFmtId="2" fontId="20" fillId="4" borderId="42" xfId="0" applyNumberFormat="1" applyFont="1" applyFill="1" applyBorder="1" applyAlignment="1" applyProtection="1">
      <alignment horizontal="right"/>
    </xf>
    <xf numFmtId="0" fontId="20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38" xfId="4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/>
    <xf numFmtId="0" fontId="11" fillId="0" borderId="32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11" fillId="0" borderId="44" xfId="0" applyFont="1" applyBorder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1" fillId="0" borderId="0" xfId="4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9" xfId="0" applyFont="1" applyBorder="1" applyAlignment="1" applyProtection="1">
      <alignment horizontal="centerContinuous"/>
      <protection locked="0"/>
    </xf>
    <xf numFmtId="17" fontId="4" fillId="3" borderId="15" xfId="0" applyNumberFormat="1" applyFont="1" applyFill="1" applyBorder="1" applyAlignment="1" applyProtection="1">
      <alignment horizontal="center"/>
      <protection locked="0"/>
    </xf>
    <xf numFmtId="1" fontId="4" fillId="0" borderId="65" xfId="0" applyNumberFormat="1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centerContinuous"/>
      <protection locked="0"/>
    </xf>
    <xf numFmtId="0" fontId="0" fillId="7" borderId="0" xfId="0" applyFill="1" applyAlignment="1" applyProtection="1">
      <alignment horizontal="centerContinuous"/>
      <protection locked="0"/>
    </xf>
    <xf numFmtId="0" fontId="4" fillId="7" borderId="0" xfId="0" applyFont="1" applyFill="1" applyAlignment="1" applyProtection="1">
      <alignment horizontal="centerContinuous"/>
      <protection locked="0"/>
    </xf>
    <xf numFmtId="0" fontId="11" fillId="7" borderId="0" xfId="0" applyFont="1" applyFill="1" applyAlignment="1" applyProtection="1">
      <alignment horizontal="centerContinuous"/>
      <protection locked="0"/>
    </xf>
    <xf numFmtId="0" fontId="1" fillId="7" borderId="9" xfId="0" applyFont="1" applyFill="1" applyBorder="1" applyAlignment="1" applyProtection="1">
      <alignment horizontal="center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7" borderId="9" xfId="0" applyFont="1" applyFill="1" applyBorder="1" applyAlignment="1" applyProtection="1">
      <alignment horizontal="centerContinuous" wrapText="1"/>
      <protection locked="0"/>
    </xf>
    <xf numFmtId="1" fontId="4" fillId="7" borderId="2" xfId="0" applyNumberFormat="1" applyFont="1" applyFill="1" applyBorder="1" applyAlignment="1" applyProtection="1">
      <alignment horizontal="center"/>
      <protection locked="0"/>
    </xf>
    <xf numFmtId="1" fontId="4" fillId="7" borderId="12" xfId="0" applyNumberFormat="1" applyFont="1" applyFill="1" applyBorder="1" applyAlignment="1" applyProtection="1">
      <alignment horizontal="center"/>
      <protection locked="0"/>
    </xf>
    <xf numFmtId="3" fontId="11" fillId="0" borderId="17" xfId="3" quotePrefix="1" applyNumberFormat="1" applyFont="1" applyFill="1" applyBorder="1" applyAlignment="1" applyProtection="1">
      <alignment horizontal="right"/>
      <protection locked="0"/>
    </xf>
    <xf numFmtId="0" fontId="4" fillId="7" borderId="0" xfId="0" applyFont="1" applyFill="1" applyAlignment="1" applyProtection="1">
      <protection locked="0"/>
    </xf>
    <xf numFmtId="0" fontId="11" fillId="7" borderId="0" xfId="0" applyFont="1" applyFill="1" applyBorder="1" applyProtection="1">
      <protection locked="0"/>
    </xf>
    <xf numFmtId="0" fontId="4" fillId="7" borderId="45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/>
      <protection locked="0"/>
    </xf>
    <xf numFmtId="17" fontId="4" fillId="7" borderId="2" xfId="0" applyNumberFormat="1" applyFont="1" applyFill="1" applyBorder="1" applyAlignment="1" applyProtection="1">
      <alignment horizontal="center"/>
      <protection locked="0"/>
    </xf>
    <xf numFmtId="2" fontId="4" fillId="7" borderId="12" xfId="0" applyNumberFormat="1" applyFont="1" applyFill="1" applyBorder="1" applyAlignment="1" applyProtection="1">
      <alignment horizontal="center"/>
      <protection locked="0"/>
    </xf>
    <xf numFmtId="0" fontId="4" fillId="7" borderId="50" xfId="0" applyFont="1" applyFill="1" applyBorder="1" applyAlignment="1" applyProtection="1">
      <alignment horizontal="center"/>
      <protection locked="0"/>
    </xf>
    <xf numFmtId="0" fontId="11" fillId="7" borderId="9" xfId="0" applyFont="1" applyFill="1" applyBorder="1" applyAlignment="1" applyProtection="1">
      <alignment horizontal="center"/>
      <protection locked="0"/>
    </xf>
    <xf numFmtId="0" fontId="11" fillId="7" borderId="0" xfId="0" applyFont="1" applyFill="1" applyProtection="1">
      <protection locked="0"/>
    </xf>
    <xf numFmtId="0" fontId="4" fillId="7" borderId="44" xfId="0" applyFont="1" applyFill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16" fillId="7" borderId="0" xfId="4" applyFont="1" applyFill="1" applyBorder="1" applyAlignment="1" applyProtection="1">
      <alignment horizontal="left"/>
      <protection locked="0"/>
    </xf>
    <xf numFmtId="0" fontId="4" fillId="7" borderId="0" xfId="4" applyFont="1" applyFill="1" applyBorder="1" applyAlignment="1" applyProtection="1">
      <alignment horizontal="left"/>
      <protection locked="0"/>
    </xf>
    <xf numFmtId="0" fontId="11" fillId="7" borderId="0" xfId="4" applyFont="1" applyFill="1" applyBorder="1" applyProtection="1">
      <protection locked="0"/>
    </xf>
    <xf numFmtId="0" fontId="24" fillId="7" borderId="0" xfId="4" applyFont="1" applyFill="1" applyBorder="1" applyProtection="1">
      <protection locked="0"/>
    </xf>
    <xf numFmtId="0" fontId="1" fillId="7" borderId="8" xfId="4" applyFont="1" applyFill="1" applyBorder="1" applyAlignment="1" applyProtection="1">
      <alignment horizontal="center"/>
      <protection locked="0"/>
    </xf>
    <xf numFmtId="0" fontId="9" fillId="7" borderId="0" xfId="4" applyFont="1" applyFill="1" applyBorder="1" applyAlignment="1" applyProtection="1">
      <alignment horizontal="left"/>
      <protection locked="0"/>
    </xf>
    <xf numFmtId="0" fontId="11" fillId="7" borderId="8" xfId="0" applyFont="1" applyFill="1" applyBorder="1" applyAlignment="1">
      <alignment horizontal="center" vertical="center" wrapText="1"/>
    </xf>
    <xf numFmtId="0" fontId="1" fillId="7" borderId="40" xfId="4" applyFont="1" applyFill="1" applyBorder="1" applyAlignment="1" applyProtection="1">
      <alignment vertical="center"/>
      <protection locked="0"/>
    </xf>
    <xf numFmtId="0" fontId="0" fillId="7" borderId="8" xfId="0" applyFill="1" applyBorder="1" applyAlignment="1">
      <alignment horizontal="center" vertical="center" wrapText="1"/>
    </xf>
    <xf numFmtId="0" fontId="0" fillId="7" borderId="0" xfId="0" applyFill="1"/>
    <xf numFmtId="0" fontId="3" fillId="7" borderId="0" xfId="4" applyFill="1" applyBorder="1" applyProtection="1">
      <protection locked="0"/>
    </xf>
    <xf numFmtId="0" fontId="1" fillId="7" borderId="0" xfId="0" applyFont="1" applyFill="1" applyProtection="1">
      <protection locked="0"/>
    </xf>
    <xf numFmtId="0" fontId="4" fillId="7" borderId="0" xfId="0" applyFont="1" applyFill="1" applyAlignment="1" applyProtection="1">
      <alignment horizontal="center"/>
      <protection locked="0"/>
    </xf>
    <xf numFmtId="17" fontId="4" fillId="7" borderId="12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11" fillId="7" borderId="0" xfId="0" applyFont="1" applyFill="1" applyBorder="1" applyAlignment="1" applyProtection="1">
      <alignment horizontal="centerContinuous"/>
      <protection locked="0"/>
    </xf>
    <xf numFmtId="14" fontId="4" fillId="7" borderId="12" xfId="0" applyNumberFormat="1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3" fontId="11" fillId="0" borderId="7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7" fillId="7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14" fillId="7" borderId="66" xfId="0" applyFont="1" applyFill="1" applyBorder="1" applyProtection="1">
      <protection locked="0"/>
    </xf>
    <xf numFmtId="0" fontId="7" fillId="7" borderId="48" xfId="0" applyFont="1" applyFill="1" applyBorder="1" applyProtection="1">
      <protection locked="0"/>
    </xf>
    <xf numFmtId="0" fontId="7" fillId="7" borderId="62" xfId="0" applyFont="1" applyFill="1" applyBorder="1" applyProtection="1">
      <protection locked="0"/>
    </xf>
    <xf numFmtId="0" fontId="7" fillId="7" borderId="49" xfId="0" applyFont="1" applyFill="1" applyBorder="1" applyProtection="1">
      <protection locked="0"/>
    </xf>
    <xf numFmtId="0" fontId="25" fillId="7" borderId="67" xfId="0" applyFont="1" applyFill="1" applyBorder="1" applyProtection="1">
      <protection locked="0"/>
    </xf>
    <xf numFmtId="0" fontId="25" fillId="7" borderId="68" xfId="0" applyFont="1" applyFill="1" applyBorder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69" xfId="0" applyFont="1" applyBorder="1" applyAlignment="1">
      <alignment horizontal="left"/>
    </xf>
    <xf numFmtId="0" fontId="4" fillId="0" borderId="7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63" xfId="0" applyFont="1" applyBorder="1" applyAlignment="1">
      <alignment horizontal="left"/>
    </xf>
    <xf numFmtId="0" fontId="4" fillId="0" borderId="71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11" fillId="0" borderId="72" xfId="0" applyFont="1" applyBorder="1" applyAlignment="1">
      <alignment horizontal="left"/>
    </xf>
    <xf numFmtId="0" fontId="11" fillId="0" borderId="73" xfId="0" applyFont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11" fillId="0" borderId="54" xfId="0" applyFont="1" applyBorder="1" applyAlignment="1">
      <alignment horizontal="left"/>
    </xf>
    <xf numFmtId="0" fontId="11" fillId="0" borderId="69" xfId="0" applyFont="1" applyBorder="1" applyAlignment="1">
      <alignment horizontal="left"/>
    </xf>
    <xf numFmtId="0" fontId="11" fillId="0" borderId="7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29" xfId="0" applyFont="1" applyBorder="1"/>
    <xf numFmtId="17" fontId="4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7" borderId="38" xfId="0" applyFont="1" applyFill="1" applyBorder="1" applyAlignment="1" applyProtection="1">
      <alignment horizontal="centerContinuous"/>
      <protection locked="0"/>
    </xf>
    <xf numFmtId="0" fontId="4" fillId="7" borderId="4" xfId="0" applyFont="1" applyFill="1" applyBorder="1" applyProtection="1">
      <protection locked="0"/>
    </xf>
    <xf numFmtId="0" fontId="0" fillId="0" borderId="73" xfId="0" applyBorder="1" applyAlignment="1" applyProtection="1">
      <alignment horizontal="center"/>
      <protection locked="0"/>
    </xf>
    <xf numFmtId="0" fontId="4" fillId="7" borderId="14" xfId="0" applyFont="1" applyFill="1" applyBorder="1" applyProtection="1">
      <protection locked="0"/>
    </xf>
    <xf numFmtId="14" fontId="4" fillId="7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7" borderId="3" xfId="0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14" fontId="4" fillId="0" borderId="12" xfId="0" applyNumberFormat="1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34" xfId="0" applyFont="1" applyFill="1" applyBorder="1" applyProtection="1">
      <protection locked="0"/>
    </xf>
    <xf numFmtId="0" fontId="4" fillId="7" borderId="5" xfId="0" applyFont="1" applyFill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7" borderId="72" xfId="0" applyFont="1" applyFill="1" applyBorder="1" applyProtection="1">
      <protection locked="0"/>
    </xf>
    <xf numFmtId="0" fontId="4" fillId="7" borderId="73" xfId="0" applyFont="1" applyFill="1" applyBorder="1" applyProtection="1">
      <protection locked="0"/>
    </xf>
    <xf numFmtId="0" fontId="2" fillId="0" borderId="73" xfId="0" applyFont="1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Continuous"/>
      <protection locked="0"/>
    </xf>
    <xf numFmtId="0" fontId="4" fillId="7" borderId="11" xfId="0" applyFont="1" applyFill="1" applyBorder="1" applyAlignment="1" applyProtection="1">
      <alignment horizontal="centerContinuous"/>
      <protection locked="0"/>
    </xf>
    <xf numFmtId="0" fontId="18" fillId="0" borderId="81" xfId="0" applyFont="1" applyBorder="1" applyAlignment="1" applyProtection="1">
      <alignment horizontal="center"/>
      <protection locked="0"/>
    </xf>
    <xf numFmtId="0" fontId="18" fillId="0" borderId="82" xfId="0" applyFont="1" applyBorder="1" applyAlignment="1" applyProtection="1">
      <alignment horizontal="center"/>
      <protection locked="0"/>
    </xf>
    <xf numFmtId="0" fontId="11" fillId="0" borderId="82" xfId="0" applyFont="1" applyBorder="1" applyProtection="1">
      <protection locked="0"/>
    </xf>
    <xf numFmtId="0" fontId="18" fillId="0" borderId="58" xfId="0" applyFont="1" applyBorder="1" applyAlignment="1" applyProtection="1">
      <alignment horizontal="center"/>
      <protection locked="0"/>
    </xf>
    <xf numFmtId="0" fontId="18" fillId="0" borderId="46" xfId="0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11" fillId="0" borderId="55" xfId="0" applyFont="1" applyBorder="1" applyAlignment="1" applyProtection="1">
      <alignment horizontal="right"/>
      <protection locked="0"/>
    </xf>
    <xf numFmtId="0" fontId="11" fillId="0" borderId="76" xfId="0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75" xfId="0" applyFont="1" applyBorder="1" applyAlignment="1" applyProtection="1">
      <alignment horizontal="center"/>
      <protection locked="0"/>
    </xf>
    <xf numFmtId="0" fontId="11" fillId="0" borderId="36" xfId="0" applyFont="1" applyBorder="1" applyAlignment="1" applyProtection="1">
      <alignment horizontal="right"/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right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11" fillId="0" borderId="77" xfId="0" applyFont="1" applyBorder="1" applyAlignment="1" applyProtection="1">
      <alignment horizontal="right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23" fillId="7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0" fillId="0" borderId="78" xfId="0" applyFont="1" applyBorder="1" applyAlignment="1" applyProtection="1">
      <alignment horizontal="center"/>
      <protection locked="0"/>
    </xf>
    <xf numFmtId="0" fontId="20" fillId="0" borderId="79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22" fillId="0" borderId="32" xfId="4" applyFont="1" applyBorder="1" applyAlignment="1" applyProtection="1">
      <alignment horizontal="center" vertical="center" wrapText="1"/>
      <protection locked="0"/>
    </xf>
    <xf numFmtId="0" fontId="22" fillId="0" borderId="43" xfId="4" applyFont="1" applyBorder="1" applyAlignment="1" applyProtection="1">
      <alignment horizontal="center" vertical="center" wrapText="1"/>
      <protection locked="0"/>
    </xf>
    <xf numFmtId="0" fontId="22" fillId="0" borderId="44" xfId="4" applyFont="1" applyBorder="1" applyAlignment="1" applyProtection="1">
      <alignment horizontal="center" vertical="center" wrapText="1"/>
      <protection locked="0"/>
    </xf>
    <xf numFmtId="0" fontId="11" fillId="0" borderId="0" xfId="4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32" xfId="4" applyFont="1" applyFill="1" applyBorder="1" applyAlignment="1" applyProtection="1">
      <alignment horizontal="center"/>
      <protection locked="0"/>
    </xf>
    <xf numFmtId="0" fontId="4" fillId="0" borderId="44" xfId="4" applyFont="1" applyFill="1" applyBorder="1" applyAlignment="1" applyProtection="1">
      <alignment horizontal="center"/>
      <protection locked="0"/>
    </xf>
    <xf numFmtId="0" fontId="4" fillId="7" borderId="32" xfId="4" applyFont="1" applyFill="1" applyBorder="1" applyAlignment="1" applyProtection="1">
      <alignment horizontal="center"/>
      <protection locked="0"/>
    </xf>
    <xf numFmtId="0" fontId="4" fillId="7" borderId="44" xfId="4" applyFont="1" applyFill="1" applyBorder="1" applyAlignment="1" applyProtection="1">
      <alignment horizontal="center"/>
      <protection locked="0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14" xfId="4" applyFont="1" applyBorder="1" applyAlignment="1" applyProtection="1">
      <alignment horizontal="center" vertical="center" wrapText="1"/>
      <protection locked="0"/>
    </xf>
    <xf numFmtId="0" fontId="1" fillId="0" borderId="8" xfId="4" applyFont="1" applyBorder="1" applyAlignment="1" applyProtection="1">
      <alignment horizontal="center" vertical="center" wrapText="1"/>
      <protection locked="0"/>
    </xf>
    <xf numFmtId="0" fontId="4" fillId="0" borderId="14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7" borderId="0" xfId="0" applyFont="1" applyFill="1" applyAlignment="1" applyProtection="1">
      <alignment horizontal="center" wrapText="1"/>
      <protection locked="0"/>
    </xf>
    <xf numFmtId="0" fontId="4" fillId="7" borderId="35" xfId="0" applyFont="1" applyFill="1" applyBorder="1" applyAlignment="1" applyProtection="1">
      <alignment horizontal="center"/>
      <protection locked="0"/>
    </xf>
    <xf numFmtId="0" fontId="4" fillId="7" borderId="55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22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5</xdr:row>
      <xdr:rowOff>47625</xdr:rowOff>
    </xdr:to>
    <xdr:sp macro="" textlink="">
      <xdr:nvSpPr>
        <xdr:cNvPr id="2073" name="AutoShape 1"/>
        <xdr:cNvSpPr>
          <a:spLocks noChangeArrowheads="1"/>
        </xdr:cNvSpPr>
      </xdr:nvSpPr>
      <xdr:spPr bwMode="auto">
        <a:xfrm rot="1316310">
          <a:off x="4486275" y="409575"/>
          <a:ext cx="685800" cy="447675"/>
        </a:xfrm>
        <a:prstGeom prst="curvedDownArrow">
          <a:avLst>
            <a:gd name="adj1" fmla="val 30638"/>
            <a:gd name="adj2" fmla="val 61277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4</xdr:row>
      <xdr:rowOff>123825</xdr:rowOff>
    </xdr:from>
    <xdr:to>
      <xdr:col>5</xdr:col>
      <xdr:colOff>276225</xdr:colOff>
      <xdr:row>5</xdr:row>
      <xdr:rowOff>371475</xdr:rowOff>
    </xdr:to>
    <xdr:sp macro="" textlink="">
      <xdr:nvSpPr>
        <xdr:cNvPr id="1052" name="AutoShape 4"/>
        <xdr:cNvSpPr>
          <a:spLocks noChangeArrowheads="1"/>
        </xdr:cNvSpPr>
      </xdr:nvSpPr>
      <xdr:spPr bwMode="auto">
        <a:xfrm rot="629847">
          <a:off x="6362700" y="790575"/>
          <a:ext cx="742950" cy="419100"/>
        </a:xfrm>
        <a:prstGeom prst="curvedDownArrow">
          <a:avLst>
            <a:gd name="adj1" fmla="val 35455"/>
            <a:gd name="adj2" fmla="val 70909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ores/No%20Participantes%20en%20Investig/cuest%20productor%20que%20no%20participo%20en%20investi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SALVAGUARD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dum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20-Modelo%20para%20expedientes/Cuestionarios/dumping-subvenciones/Cuadro%20productores%20SALVAGUAR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anexo"/>
      <sheetName val="1-tipos prod"/>
      <sheetName val="2. prod.  nac."/>
      <sheetName val="3-producción"/>
      <sheetName val="4. autocons, facon"/>
      <sheetName val="5. % produ en ventas"/>
      <sheetName val="6.a ventas"/>
      <sheetName val="6.b. vtas. "/>
      <sheetName val="7-exportación "/>
      <sheetName val="7-expo conf"/>
      <sheetName val="8  existencias"/>
      <sheetName val="9-10capprod"/>
      <sheetName val="Ejemplo (2)"/>
      <sheetName val="11-empleo "/>
      <sheetName val="12-salarios "/>
      <sheetName val="13a.b.c.d.- Costos"/>
      <sheetName val="14.costos totales"/>
      <sheetName val="-15.a-15.b-precios"/>
      <sheetName val="16. pr y cost por canales"/>
      <sheetName val="17- impo "/>
      <sheetName val="18 Reventa"/>
      <sheetName val="19 exist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unidades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4" sqref="E4"/>
    </sheetView>
  </sheetViews>
  <sheetFormatPr baseColWidth="10" defaultRowHeight="12.75" x14ac:dyDescent="0.2"/>
  <cols>
    <col min="1" max="1" width="12.28515625" style="51" bestFit="1" customWidth="1"/>
    <col min="2" max="4" width="11.42578125" style="51"/>
    <col min="5" max="5" width="12.140625" style="51" customWidth="1"/>
    <col min="6" max="6" width="11.5703125" style="51" customWidth="1"/>
    <col min="7" max="7" width="11.42578125" style="51"/>
    <col min="8" max="8" width="12.140625" style="51" customWidth="1"/>
    <col min="9" max="16384" width="11.42578125" style="51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54" t="s">
        <v>147</v>
      </c>
      <c r="B3" s="155"/>
      <c r="C3" s="155"/>
      <c r="D3" s="155"/>
      <c r="E3" s="156" t="s">
        <v>221</v>
      </c>
    </row>
    <row r="4" spans="1:8" ht="15" customHeight="1" thickBot="1" x14ac:dyDescent="0.25">
      <c r="A4" s="157" t="s">
        <v>148</v>
      </c>
      <c r="B4" s="158"/>
      <c r="C4" s="158"/>
      <c r="D4" s="158"/>
      <c r="E4" s="159"/>
    </row>
    <row r="5" spans="1:8" ht="15" customHeight="1" thickBot="1" x14ac:dyDescent="0.25"/>
    <row r="6" spans="1:8" ht="15" customHeight="1" thickBot="1" x14ac:dyDescent="0.25">
      <c r="A6" s="160" t="s">
        <v>149</v>
      </c>
      <c r="B6" s="161"/>
      <c r="C6" s="161"/>
      <c r="D6" s="161"/>
      <c r="E6" s="162"/>
    </row>
    <row r="7" spans="1:8" ht="15" customHeight="1" thickBot="1" x14ac:dyDescent="0.25"/>
    <row r="8" spans="1:8" ht="15" customHeight="1" thickBot="1" x14ac:dyDescent="0.25">
      <c r="A8" s="160" t="s">
        <v>150</v>
      </c>
      <c r="B8" s="161"/>
      <c r="C8" s="161"/>
      <c r="D8" s="161"/>
      <c r="E8" s="161"/>
      <c r="F8" s="161"/>
      <c r="G8" s="161"/>
      <c r="H8" s="162"/>
    </row>
    <row r="9" spans="1:8" ht="15" customHeight="1" thickBot="1" x14ac:dyDescent="0.25"/>
    <row r="10" spans="1:8" ht="41.25" customHeight="1" thickBot="1" x14ac:dyDescent="0.25">
      <c r="A10" s="502" t="s">
        <v>157</v>
      </c>
      <c r="B10" s="503"/>
      <c r="C10" s="503"/>
      <c r="D10" s="503"/>
      <c r="E10" s="503"/>
      <c r="F10" s="503"/>
      <c r="G10" s="503"/>
      <c r="H10" s="504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63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2:F51"/>
  <sheetViews>
    <sheetView showGridLines="0" zoomScale="75" workbookViewId="0">
      <selection activeCell="A2" sqref="A2"/>
    </sheetView>
  </sheetViews>
  <sheetFormatPr baseColWidth="10" defaultRowHeight="12.75" x14ac:dyDescent="0.2"/>
  <cols>
    <col min="1" max="1" width="11.42578125" style="51"/>
    <col min="2" max="2" width="14.7109375" style="51" customWidth="1"/>
    <col min="3" max="5" width="11.42578125" style="51"/>
    <col min="6" max="6" width="13.7109375" style="51" customWidth="1"/>
    <col min="7" max="7" width="11.7109375" style="51" customWidth="1"/>
    <col min="8" max="16384" width="11.42578125" style="51"/>
  </cols>
  <sheetData>
    <row r="2" spans="1:6" x14ac:dyDescent="0.2">
      <c r="A2" s="310" t="s">
        <v>21</v>
      </c>
    </row>
    <row r="4" spans="1:6" x14ac:dyDescent="0.2">
      <c r="A4" s="311" t="s">
        <v>22</v>
      </c>
    </row>
    <row r="5" spans="1:6" x14ac:dyDescent="0.2">
      <c r="A5" s="51" t="s">
        <v>23</v>
      </c>
    </row>
    <row r="6" spans="1:6" x14ac:dyDescent="0.2">
      <c r="A6" s="51" t="s">
        <v>24</v>
      </c>
    </row>
    <row r="8" spans="1:6" x14ac:dyDescent="0.2">
      <c r="A8" s="51" t="s">
        <v>214</v>
      </c>
    </row>
    <row r="9" spans="1:6" x14ac:dyDescent="0.2">
      <c r="A9" s="51" t="s">
        <v>25</v>
      </c>
    </row>
    <row r="11" spans="1:6" x14ac:dyDescent="0.2">
      <c r="A11" s="51" t="s">
        <v>26</v>
      </c>
    </row>
    <row r="12" spans="1:6" x14ac:dyDescent="0.2">
      <c r="A12" s="51" t="s">
        <v>27</v>
      </c>
    </row>
    <row r="14" spans="1:6" ht="13.5" thickBot="1" x14ac:dyDescent="0.25">
      <c r="C14" s="312" t="s">
        <v>28</v>
      </c>
      <c r="D14" s="166"/>
    </row>
    <row r="15" spans="1:6" x14ac:dyDescent="0.2">
      <c r="A15" s="313" t="s">
        <v>29</v>
      </c>
      <c r="B15" s="314" t="s">
        <v>30</v>
      </c>
      <c r="C15" s="314" t="s">
        <v>31</v>
      </c>
      <c r="D15" s="314" t="s">
        <v>32</v>
      </c>
      <c r="E15" s="315" t="s">
        <v>33</v>
      </c>
      <c r="F15" s="316" t="s">
        <v>12</v>
      </c>
    </row>
    <row r="16" spans="1:6" ht="13.5" thickBot="1" x14ac:dyDescent="0.25">
      <c r="A16" s="225">
        <v>2010</v>
      </c>
      <c r="B16" s="226">
        <v>384</v>
      </c>
      <c r="C16" s="226">
        <v>430</v>
      </c>
      <c r="D16" s="226">
        <v>96</v>
      </c>
      <c r="E16" s="317">
        <v>50</v>
      </c>
      <c r="F16" s="206">
        <f>SUM(B16:E16)</f>
        <v>960</v>
      </c>
    </row>
    <row r="18" spans="1:5" x14ac:dyDescent="0.2">
      <c r="A18" s="51" t="s">
        <v>34</v>
      </c>
    </row>
    <row r="20" spans="1:5" ht="13.5" thickBot="1" x14ac:dyDescent="0.25">
      <c r="A20" s="51" t="s">
        <v>215</v>
      </c>
    </row>
    <row r="21" spans="1:5" x14ac:dyDescent="0.2">
      <c r="A21" s="318" t="s">
        <v>35</v>
      </c>
      <c r="B21" s="319" t="s">
        <v>30</v>
      </c>
      <c r="C21" s="319" t="s">
        <v>31</v>
      </c>
      <c r="D21" s="319" t="s">
        <v>32</v>
      </c>
      <c r="E21" s="320" t="s">
        <v>33</v>
      </c>
    </row>
    <row r="22" spans="1:5" ht="13.5" thickBot="1" x14ac:dyDescent="0.25">
      <c r="A22" s="321" t="s">
        <v>216</v>
      </c>
      <c r="B22" s="322">
        <f>+B16/$F$16</f>
        <v>0.4</v>
      </c>
      <c r="C22" s="322">
        <f>+C16/$F$16</f>
        <v>0.44791666666666669</v>
      </c>
      <c r="D22" s="322">
        <f>+D16/$F$16</f>
        <v>0.1</v>
      </c>
      <c r="E22" s="323">
        <f>+E16/$F$16</f>
        <v>5.2083333333333336E-2</v>
      </c>
    </row>
    <row r="24" spans="1:5" x14ac:dyDescent="0.2">
      <c r="A24" s="51" t="s">
        <v>36</v>
      </c>
    </row>
    <row r="26" spans="1:5" x14ac:dyDescent="0.2">
      <c r="A26" s="51" t="s">
        <v>37</v>
      </c>
    </row>
    <row r="27" spans="1:5" x14ac:dyDescent="0.2">
      <c r="A27" s="51" t="s">
        <v>38</v>
      </c>
    </row>
    <row r="28" spans="1:5" x14ac:dyDescent="0.2">
      <c r="A28" s="51" t="s">
        <v>39</v>
      </c>
    </row>
    <row r="29" spans="1:5" x14ac:dyDescent="0.2">
      <c r="A29" s="51" t="s">
        <v>40</v>
      </c>
    </row>
    <row r="31" spans="1:5" x14ac:dyDescent="0.2">
      <c r="A31" s="51" t="s">
        <v>41</v>
      </c>
    </row>
    <row r="32" spans="1:5" x14ac:dyDescent="0.2">
      <c r="A32" s="51" t="s">
        <v>42</v>
      </c>
    </row>
    <row r="34" spans="1:1" x14ac:dyDescent="0.2">
      <c r="A34" s="51" t="s">
        <v>218</v>
      </c>
    </row>
    <row r="35" spans="1:1" x14ac:dyDescent="0.2">
      <c r="A35" s="51" t="s">
        <v>217</v>
      </c>
    </row>
    <row r="36" spans="1:1" x14ac:dyDescent="0.2">
      <c r="A36" s="51" t="s">
        <v>43</v>
      </c>
    </row>
    <row r="38" spans="1:1" x14ac:dyDescent="0.2">
      <c r="A38" s="51" t="s">
        <v>44</v>
      </c>
    </row>
    <row r="39" spans="1:1" x14ac:dyDescent="0.2">
      <c r="A39" s="51" t="s">
        <v>45</v>
      </c>
    </row>
    <row r="40" spans="1:1" x14ac:dyDescent="0.2">
      <c r="A40" s="51" t="s">
        <v>46</v>
      </c>
    </row>
    <row r="41" spans="1:1" x14ac:dyDescent="0.2">
      <c r="A41" s="51" t="s">
        <v>47</v>
      </c>
    </row>
    <row r="50" spans="1:4" x14ac:dyDescent="0.2">
      <c r="A50" s="213"/>
      <c r="B50" s="324"/>
      <c r="C50" s="324"/>
      <c r="D50" s="324"/>
    </row>
    <row r="51" spans="1:4" x14ac:dyDescent="0.2">
      <c r="A51" s="213"/>
      <c r="B51" s="324"/>
      <c r="C51" s="324"/>
      <c r="D51" s="324"/>
    </row>
  </sheetData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14"/>
  <sheetViews>
    <sheetView showGridLines="0" zoomScale="75" workbookViewId="0">
      <selection activeCell="B2" sqref="B2:H2"/>
    </sheetView>
  </sheetViews>
  <sheetFormatPr baseColWidth="10" defaultRowHeight="12.75" x14ac:dyDescent="0.2"/>
  <cols>
    <col min="1" max="1" width="6.85546875" style="51" customWidth="1"/>
    <col min="2" max="2" width="15.7109375" style="51" customWidth="1"/>
    <col min="3" max="8" width="22.42578125" style="51" customWidth="1"/>
    <col min="9" max="16384" width="11.42578125" style="51"/>
  </cols>
  <sheetData>
    <row r="1" spans="2:8" x14ac:dyDescent="0.2">
      <c r="B1" s="529" t="s">
        <v>135</v>
      </c>
      <c r="C1" s="529"/>
      <c r="D1" s="529"/>
      <c r="E1" s="529"/>
      <c r="F1" s="529"/>
      <c r="G1" s="529"/>
      <c r="H1" s="529"/>
    </row>
    <row r="2" spans="2:8" x14ac:dyDescent="0.2">
      <c r="B2" s="529" t="s">
        <v>134</v>
      </c>
      <c r="C2" s="529"/>
      <c r="D2" s="529"/>
      <c r="E2" s="529"/>
      <c r="F2" s="529"/>
      <c r="G2" s="529"/>
      <c r="H2" s="529"/>
    </row>
    <row r="3" spans="2:8" ht="13.5" thickBot="1" x14ac:dyDescent="0.25">
      <c r="B3" s="165"/>
      <c r="C3" s="305"/>
      <c r="D3" s="305"/>
      <c r="E3" s="305"/>
      <c r="F3" s="305"/>
    </row>
    <row r="4" spans="2:8" ht="13.5" thickBot="1" x14ac:dyDescent="0.25">
      <c r="B4" s="526" t="s">
        <v>11</v>
      </c>
      <c r="C4" s="530" t="s">
        <v>133</v>
      </c>
      <c r="D4" s="524"/>
      <c r="E4" s="525"/>
      <c r="F4" s="530" t="s">
        <v>210</v>
      </c>
      <c r="G4" s="524"/>
      <c r="H4" s="525"/>
    </row>
    <row r="5" spans="2:8" ht="15.75" customHeight="1" thickBot="1" x14ac:dyDescent="0.25">
      <c r="B5" s="527"/>
      <c r="C5" s="524" t="s">
        <v>136</v>
      </c>
      <c r="D5" s="524"/>
      <c r="E5" s="525"/>
      <c r="F5" s="524" t="s">
        <v>136</v>
      </c>
      <c r="G5" s="524"/>
      <c r="H5" s="525"/>
    </row>
    <row r="6" spans="2:8" ht="20.25" customHeight="1" thickBot="1" x14ac:dyDescent="0.25">
      <c r="B6" s="528"/>
      <c r="C6" s="413" t="str">
        <f>+'1.modelos'!A3</f>
        <v>Tambores</v>
      </c>
      <c r="D6" s="58" t="s">
        <v>50</v>
      </c>
      <c r="E6" s="58" t="s">
        <v>177</v>
      </c>
      <c r="F6" s="441" t="str">
        <f>+'1.modelos'!A3</f>
        <v>Tambores</v>
      </c>
      <c r="G6" s="58" t="s">
        <v>50</v>
      </c>
      <c r="H6" s="58" t="s">
        <v>177</v>
      </c>
    </row>
    <row r="7" spans="2:8" x14ac:dyDescent="0.2">
      <c r="B7" s="389">
        <f>'3.vol.'!C58</f>
        <v>2012</v>
      </c>
      <c r="C7" s="308"/>
      <c r="D7" s="359"/>
      <c r="E7" s="170"/>
      <c r="F7" s="438"/>
      <c r="G7" s="439"/>
      <c r="H7" s="440"/>
    </row>
    <row r="8" spans="2:8" x14ac:dyDescent="0.2">
      <c r="B8" s="389">
        <f>'3.vol.'!C59</f>
        <v>2013</v>
      </c>
      <c r="C8" s="308"/>
      <c r="D8" s="359"/>
      <c r="E8" s="170"/>
      <c r="F8" s="308"/>
      <c r="G8" s="359"/>
      <c r="H8" s="170"/>
    </row>
    <row r="9" spans="2:8" x14ac:dyDescent="0.2">
      <c r="B9" s="389">
        <f>'3.vol.'!C60</f>
        <v>2014</v>
      </c>
      <c r="C9" s="308"/>
      <c r="D9" s="359"/>
      <c r="E9" s="170"/>
      <c r="F9" s="308"/>
      <c r="G9" s="359"/>
      <c r="H9" s="170"/>
    </row>
    <row r="10" spans="2:8" x14ac:dyDescent="0.2">
      <c r="B10" s="389">
        <f>'3.vol.'!C61</f>
        <v>2015</v>
      </c>
      <c r="C10" s="308"/>
      <c r="D10" s="359"/>
      <c r="E10" s="170"/>
      <c r="F10" s="308"/>
      <c r="G10" s="359"/>
      <c r="H10" s="170"/>
    </row>
    <row r="11" spans="2:8" x14ac:dyDescent="0.2">
      <c r="B11" s="183">
        <f>'3.vol.'!C62</f>
        <v>2016</v>
      </c>
      <c r="C11" s="308"/>
      <c r="D11" s="359"/>
      <c r="E11" s="170"/>
      <c r="F11" s="308"/>
      <c r="G11" s="359"/>
      <c r="H11" s="170"/>
    </row>
    <row r="12" spans="2:8" ht="13.5" thickBot="1" x14ac:dyDescent="0.25">
      <c r="B12" s="192">
        <f>'3.vol.'!C63</f>
        <v>2017</v>
      </c>
      <c r="C12" s="309"/>
      <c r="D12" s="360"/>
      <c r="E12" s="171"/>
      <c r="F12" s="309"/>
      <c r="G12" s="360"/>
      <c r="H12" s="171"/>
    </row>
    <row r="13" spans="2:8" x14ac:dyDescent="0.2">
      <c r="B13" s="410" t="str">
        <f>'3.vol.'!C64</f>
        <v>ene-oct 17</v>
      </c>
      <c r="C13" s="306"/>
      <c r="D13" s="358"/>
      <c r="E13" s="307"/>
      <c r="F13" s="306"/>
      <c r="G13" s="358"/>
      <c r="H13" s="307"/>
    </row>
    <row r="14" spans="2:8" ht="13.5" thickBot="1" x14ac:dyDescent="0.25">
      <c r="B14" s="407" t="str">
        <f>'3.vol.'!C65</f>
        <v>ene-oct 18</v>
      </c>
      <c r="C14" s="309"/>
      <c r="D14" s="360"/>
      <c r="E14" s="171"/>
      <c r="F14" s="309"/>
      <c r="G14" s="360"/>
      <c r="H14" s="171"/>
    </row>
  </sheetData>
  <mergeCells count="7">
    <mergeCell ref="C5:E5"/>
    <mergeCell ref="F5:H5"/>
    <mergeCell ref="B4:B6"/>
    <mergeCell ref="B1:H1"/>
    <mergeCell ref="B2:H2"/>
    <mergeCell ref="C4:E4"/>
    <mergeCell ref="F4:H4"/>
  </mergeCells>
  <phoneticPr fontId="0" type="noConversion"/>
  <printOptions horizontalCentered="1" verticalCentered="1"/>
  <pageMargins left="0.74803149606299213" right="0.74803149606299213" top="0.6692913385826772" bottom="0.55118110236220474" header="0" footer="0"/>
  <pageSetup paperSize="9" scale="88" orientation="landscape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H56"/>
  <sheetViews>
    <sheetView workbookViewId="0">
      <selection sqref="A1:F1"/>
    </sheetView>
  </sheetViews>
  <sheetFormatPr baseColWidth="10" defaultRowHeight="12.75" x14ac:dyDescent="0.2"/>
  <cols>
    <col min="1" max="1" width="38.28515625" style="51" customWidth="1"/>
    <col min="2" max="6" width="15" style="51" customWidth="1"/>
    <col min="7" max="8" width="15" style="54" customWidth="1"/>
    <col min="9" max="16384" width="11.42578125" style="51"/>
  </cols>
  <sheetData>
    <row r="1" spans="1:8" x14ac:dyDescent="0.2">
      <c r="A1" s="546" t="s">
        <v>166</v>
      </c>
      <c r="B1" s="546"/>
      <c r="C1" s="546"/>
      <c r="D1" s="546"/>
      <c r="E1" s="546"/>
      <c r="F1" s="546"/>
      <c r="G1" s="50"/>
    </row>
    <row r="2" spans="1:8" s="54" customFormat="1" x14ac:dyDescent="0.2">
      <c r="A2" s="547" t="s">
        <v>178</v>
      </c>
      <c r="B2" s="547"/>
      <c r="C2" s="547"/>
      <c r="D2" s="547"/>
      <c r="E2" s="547"/>
      <c r="F2" s="547"/>
      <c r="G2" s="50"/>
    </row>
    <row r="3" spans="1:8" s="54" customFormat="1" x14ac:dyDescent="0.2">
      <c r="A3" s="548" t="s">
        <v>222</v>
      </c>
      <c r="B3" s="548"/>
      <c r="C3" s="548"/>
      <c r="D3" s="548"/>
      <c r="E3" s="548"/>
      <c r="F3" s="548"/>
      <c r="G3" s="50"/>
    </row>
    <row r="4" spans="1:8" s="54" customFormat="1" x14ac:dyDescent="0.2">
      <c r="A4" s="392" t="s">
        <v>220</v>
      </c>
      <c r="B4" s="392"/>
      <c r="C4" s="392"/>
      <c r="D4" s="392"/>
      <c r="E4" s="393"/>
      <c r="F4" s="393"/>
      <c r="G4" s="50"/>
    </row>
    <row r="5" spans="1:8" s="53" customFormat="1" x14ac:dyDescent="0.2">
      <c r="A5" s="357" t="s">
        <v>173</v>
      </c>
      <c r="B5" s="357"/>
      <c r="C5" s="357"/>
      <c r="D5" s="357"/>
      <c r="E5" s="357"/>
      <c r="F5" s="357"/>
      <c r="G5" s="50"/>
    </row>
    <row r="6" spans="1:8" ht="22.5" customHeight="1" thickBot="1" x14ac:dyDescent="0.25"/>
    <row r="7" spans="1:8" ht="24.75" customHeight="1" thickBot="1" x14ac:dyDescent="0.25">
      <c r="A7" s="544" t="s">
        <v>51</v>
      </c>
      <c r="B7" s="390">
        <v>2012</v>
      </c>
      <c r="C7" s="390">
        <v>2013</v>
      </c>
      <c r="D7" s="390">
        <v>2014</v>
      </c>
      <c r="E7" s="390">
        <v>2015</v>
      </c>
      <c r="F7" s="390">
        <v>2016</v>
      </c>
      <c r="G7" s="390">
        <v>2017</v>
      </c>
      <c r="H7" s="414" t="s">
        <v>224</v>
      </c>
    </row>
    <row r="8" spans="1:8" ht="25.5" customHeight="1" x14ac:dyDescent="0.2">
      <c r="A8" s="545"/>
      <c r="B8" s="526" t="s">
        <v>165</v>
      </c>
      <c r="C8" s="526" t="s">
        <v>165</v>
      </c>
      <c r="D8" s="526" t="s">
        <v>165</v>
      </c>
      <c r="E8" s="526" t="s">
        <v>165</v>
      </c>
      <c r="F8" s="526" t="s">
        <v>165</v>
      </c>
      <c r="G8" s="526" t="s">
        <v>165</v>
      </c>
      <c r="H8" s="526" t="s">
        <v>165</v>
      </c>
    </row>
    <row r="9" spans="1:8" ht="28.5" customHeight="1" thickBot="1" x14ac:dyDescent="0.25">
      <c r="A9" s="545"/>
      <c r="B9" s="528"/>
      <c r="C9" s="528"/>
      <c r="D9" s="528"/>
      <c r="E9" s="528"/>
      <c r="F9" s="528"/>
      <c r="G9" s="528"/>
      <c r="H9" s="528"/>
    </row>
    <row r="10" spans="1:8" x14ac:dyDescent="0.2">
      <c r="A10" s="350" t="s">
        <v>162</v>
      </c>
      <c r="B10" s="350"/>
      <c r="C10" s="350"/>
      <c r="D10" s="350"/>
      <c r="E10" s="199"/>
      <c r="F10" s="199"/>
      <c r="G10" s="199"/>
      <c r="H10" s="199"/>
    </row>
    <row r="11" spans="1:8" x14ac:dyDescent="0.2">
      <c r="A11" s="351" t="s">
        <v>161</v>
      </c>
      <c r="B11" s="351"/>
      <c r="C11" s="351"/>
      <c r="D11" s="351"/>
      <c r="E11" s="203"/>
      <c r="F11" s="203"/>
      <c r="G11" s="203"/>
      <c r="H11" s="203"/>
    </row>
    <row r="12" spans="1:8" x14ac:dyDescent="0.2">
      <c r="A12" s="351" t="s">
        <v>179</v>
      </c>
      <c r="B12" s="351"/>
      <c r="C12" s="351"/>
      <c r="D12" s="351"/>
      <c r="E12" s="203"/>
      <c r="F12" s="203"/>
      <c r="G12" s="203"/>
      <c r="H12" s="203"/>
    </row>
    <row r="13" spans="1:8" x14ac:dyDescent="0.2">
      <c r="A13" s="351" t="s">
        <v>180</v>
      </c>
      <c r="B13" s="351"/>
      <c r="C13" s="351"/>
      <c r="D13" s="351"/>
      <c r="E13" s="203"/>
      <c r="F13" s="203"/>
      <c r="G13" s="203"/>
      <c r="H13" s="203"/>
    </row>
    <row r="14" spans="1:8" x14ac:dyDescent="0.2">
      <c r="A14" s="351" t="s">
        <v>181</v>
      </c>
      <c r="B14" s="351"/>
      <c r="C14" s="351"/>
      <c r="D14" s="351"/>
      <c r="E14" s="203"/>
      <c r="F14" s="203"/>
      <c r="G14" s="203"/>
      <c r="H14" s="203"/>
    </row>
    <row r="15" spans="1:8" x14ac:dyDescent="0.2">
      <c r="A15" s="351" t="s">
        <v>182</v>
      </c>
      <c r="B15" s="351"/>
      <c r="C15" s="351"/>
      <c r="D15" s="351"/>
      <c r="E15" s="203"/>
      <c r="F15" s="203"/>
      <c r="G15" s="203"/>
      <c r="H15" s="203"/>
    </row>
    <row r="16" spans="1:8" ht="13.5" thickBot="1" x14ac:dyDescent="0.25">
      <c r="A16" s="352" t="s">
        <v>183</v>
      </c>
      <c r="B16" s="352"/>
      <c r="C16" s="352"/>
      <c r="D16" s="352"/>
      <c r="E16" s="211"/>
      <c r="F16" s="211"/>
      <c r="G16" s="211"/>
      <c r="H16" s="211"/>
    </row>
    <row r="17" spans="1:8" ht="13.5" thickBot="1" x14ac:dyDescent="0.25">
      <c r="A17" s="181" t="s">
        <v>112</v>
      </c>
      <c r="B17" s="181"/>
      <c r="C17" s="181"/>
      <c r="D17" s="181"/>
      <c r="E17" s="384"/>
      <c r="F17" s="384"/>
      <c r="G17" s="384"/>
      <c r="H17" s="384"/>
    </row>
    <row r="18" spans="1:8" ht="13.5" thickBot="1" x14ac:dyDescent="0.25">
      <c r="A18" s="74"/>
      <c r="B18" s="74"/>
      <c r="C18" s="74"/>
      <c r="D18" s="74"/>
      <c r="E18" s="214"/>
      <c r="F18" s="214"/>
      <c r="G18" s="214"/>
      <c r="H18" s="214"/>
    </row>
    <row r="19" spans="1:8" ht="13.5" thickBot="1" x14ac:dyDescent="0.25">
      <c r="A19" s="381" t="s">
        <v>203</v>
      </c>
      <c r="B19" s="381"/>
      <c r="C19" s="381"/>
      <c r="D19" s="381"/>
      <c r="E19" s="384"/>
      <c r="F19" s="384"/>
      <c r="G19" s="384"/>
      <c r="H19" s="384"/>
    </row>
    <row r="20" spans="1:8" x14ac:dyDescent="0.2">
      <c r="A20" s="74"/>
      <c r="B20" s="74"/>
      <c r="C20" s="74"/>
      <c r="D20" s="74"/>
      <c r="E20" s="213"/>
      <c r="G20" s="228"/>
      <c r="H20" s="213"/>
    </row>
    <row r="21" spans="1:8" ht="12.75" customHeight="1" x14ac:dyDescent="0.2">
      <c r="A21" s="531" t="s">
        <v>170</v>
      </c>
      <c r="B21" s="531"/>
      <c r="C21" s="531"/>
      <c r="D21" s="531"/>
      <c r="E21" s="531"/>
      <c r="F21" s="531"/>
      <c r="G21" s="531"/>
      <c r="H21" s="531"/>
    </row>
    <row r="22" spans="1:8" ht="12.75" customHeight="1" x14ac:dyDescent="0.2">
      <c r="A22" s="59" t="s">
        <v>184</v>
      </c>
      <c r="B22" s="59"/>
      <c r="C22" s="59"/>
      <c r="D22" s="59"/>
    </row>
    <row r="23" spans="1:8" ht="12.75" customHeight="1" x14ac:dyDescent="0.2">
      <c r="A23" s="59"/>
      <c r="B23" s="59"/>
      <c r="C23" s="59"/>
      <c r="D23" s="59"/>
    </row>
    <row r="24" spans="1:8" ht="12.75" customHeight="1" thickBot="1" x14ac:dyDescent="0.25">
      <c r="A24" s="59"/>
      <c r="B24" s="59"/>
      <c r="C24" s="59"/>
      <c r="D24" s="59"/>
    </row>
    <row r="25" spans="1:8" ht="12.75" customHeight="1" thickBot="1" x14ac:dyDescent="0.25">
      <c r="A25" s="173" t="s">
        <v>51</v>
      </c>
      <c r="B25" s="432"/>
      <c r="C25" s="432"/>
      <c r="D25" s="432"/>
      <c r="E25" s="530" t="s">
        <v>185</v>
      </c>
      <c r="F25" s="524"/>
      <c r="G25" s="524"/>
      <c r="H25" s="525"/>
    </row>
    <row r="26" spans="1:8" ht="12.75" customHeight="1" x14ac:dyDescent="0.2">
      <c r="A26" s="532"/>
      <c r="B26" s="248"/>
      <c r="C26" s="248"/>
      <c r="D26" s="248"/>
      <c r="E26" s="538"/>
      <c r="F26" s="539"/>
      <c r="G26" s="539"/>
      <c r="H26" s="540"/>
    </row>
    <row r="27" spans="1:8" ht="12.75" customHeight="1" x14ac:dyDescent="0.2">
      <c r="A27" s="533"/>
      <c r="B27" s="442"/>
      <c r="C27" s="442"/>
      <c r="D27" s="442"/>
      <c r="E27" s="541"/>
      <c r="F27" s="542"/>
      <c r="G27" s="542"/>
      <c r="H27" s="543"/>
    </row>
    <row r="28" spans="1:8" ht="12.75" customHeight="1" x14ac:dyDescent="0.2">
      <c r="A28" s="533"/>
      <c r="B28" s="442"/>
      <c r="C28" s="442"/>
      <c r="D28" s="442"/>
      <c r="E28" s="541"/>
      <c r="F28" s="542"/>
      <c r="G28" s="542"/>
      <c r="H28" s="543"/>
    </row>
    <row r="29" spans="1:8" ht="12.75" customHeight="1" thickBot="1" x14ac:dyDescent="0.25">
      <c r="A29" s="534"/>
      <c r="B29" s="250"/>
      <c r="C29" s="250"/>
      <c r="D29" s="250"/>
      <c r="E29" s="535"/>
      <c r="F29" s="536"/>
      <c r="G29" s="536"/>
      <c r="H29" s="537"/>
    </row>
    <row r="30" spans="1:8" ht="12.75" customHeight="1" x14ac:dyDescent="0.2">
      <c r="A30" s="532"/>
      <c r="B30" s="248"/>
      <c r="C30" s="248"/>
      <c r="D30" s="248"/>
      <c r="E30" s="538"/>
      <c r="F30" s="539"/>
      <c r="G30" s="539"/>
      <c r="H30" s="540"/>
    </row>
    <row r="31" spans="1:8" ht="12.75" customHeight="1" x14ac:dyDescent="0.2">
      <c r="A31" s="533"/>
      <c r="B31" s="442"/>
      <c r="C31" s="442"/>
      <c r="D31" s="442"/>
      <c r="E31" s="541"/>
      <c r="F31" s="542"/>
      <c r="G31" s="542"/>
      <c r="H31" s="543"/>
    </row>
    <row r="32" spans="1:8" ht="12.75" customHeight="1" x14ac:dyDescent="0.2">
      <c r="A32" s="533"/>
      <c r="B32" s="442"/>
      <c r="C32" s="442"/>
      <c r="D32" s="442"/>
      <c r="E32" s="541"/>
      <c r="F32" s="542"/>
      <c r="G32" s="542"/>
      <c r="H32" s="543"/>
    </row>
    <row r="33" spans="1:8" ht="12.75" customHeight="1" thickBot="1" x14ac:dyDescent="0.25">
      <c r="A33" s="534"/>
      <c r="B33" s="250"/>
      <c r="C33" s="250"/>
      <c r="D33" s="250"/>
      <c r="E33" s="535"/>
      <c r="F33" s="536"/>
      <c r="G33" s="536"/>
      <c r="H33" s="537"/>
    </row>
    <row r="34" spans="1:8" ht="12.75" customHeight="1" x14ac:dyDescent="0.2">
      <c r="A34" s="532"/>
      <c r="B34" s="248"/>
      <c r="C34" s="248"/>
      <c r="D34" s="248"/>
      <c r="E34" s="538"/>
      <c r="F34" s="539"/>
      <c r="G34" s="539"/>
      <c r="H34" s="540"/>
    </row>
    <row r="35" spans="1:8" ht="12.75" customHeight="1" x14ac:dyDescent="0.2">
      <c r="A35" s="533"/>
      <c r="B35" s="442"/>
      <c r="C35" s="442"/>
      <c r="D35" s="442"/>
      <c r="E35" s="541"/>
      <c r="F35" s="542"/>
      <c r="G35" s="542"/>
      <c r="H35" s="543"/>
    </row>
    <row r="36" spans="1:8" ht="12.75" customHeight="1" x14ac:dyDescent="0.2">
      <c r="A36" s="533"/>
      <c r="B36" s="442"/>
      <c r="C36" s="442"/>
      <c r="D36" s="442"/>
      <c r="E36" s="541"/>
      <c r="F36" s="542"/>
      <c r="G36" s="542"/>
      <c r="H36" s="543"/>
    </row>
    <row r="37" spans="1:8" ht="12.75" customHeight="1" thickBot="1" x14ac:dyDescent="0.25">
      <c r="A37" s="534"/>
      <c r="B37" s="250"/>
      <c r="C37" s="250"/>
      <c r="D37" s="250"/>
      <c r="E37" s="535"/>
      <c r="F37" s="536"/>
      <c r="G37" s="536"/>
      <c r="H37" s="537"/>
    </row>
    <row r="38" spans="1:8" ht="12.75" customHeight="1" x14ac:dyDescent="0.2">
      <c r="A38" s="532"/>
      <c r="B38" s="248"/>
      <c r="C38" s="248"/>
      <c r="D38" s="248"/>
      <c r="E38" s="538"/>
      <c r="F38" s="539"/>
      <c r="G38" s="539"/>
      <c r="H38" s="540"/>
    </row>
    <row r="39" spans="1:8" ht="12.75" customHeight="1" x14ac:dyDescent="0.2">
      <c r="A39" s="533"/>
      <c r="B39" s="442"/>
      <c r="C39" s="442"/>
      <c r="D39" s="442"/>
      <c r="E39" s="541"/>
      <c r="F39" s="542"/>
      <c r="G39" s="542"/>
      <c r="H39" s="543"/>
    </row>
    <row r="40" spans="1:8" ht="12.75" customHeight="1" x14ac:dyDescent="0.2">
      <c r="A40" s="533"/>
      <c r="B40" s="442"/>
      <c r="C40" s="442"/>
      <c r="D40" s="442"/>
      <c r="E40" s="541"/>
      <c r="F40" s="542"/>
      <c r="G40" s="542"/>
      <c r="H40" s="543"/>
    </row>
    <row r="41" spans="1:8" ht="12.75" customHeight="1" thickBot="1" x14ac:dyDescent="0.25">
      <c r="A41" s="534"/>
      <c r="B41" s="250"/>
      <c r="C41" s="250"/>
      <c r="D41" s="250"/>
      <c r="E41" s="535"/>
      <c r="F41" s="536"/>
      <c r="G41" s="536"/>
      <c r="H41" s="537"/>
    </row>
    <row r="42" spans="1:8" ht="12.75" customHeight="1" x14ac:dyDescent="0.2">
      <c r="A42" s="532"/>
      <c r="B42" s="248"/>
      <c r="C42" s="248"/>
      <c r="D42" s="248"/>
      <c r="E42" s="538"/>
      <c r="F42" s="539"/>
      <c r="G42" s="539"/>
      <c r="H42" s="540"/>
    </row>
    <row r="43" spans="1:8" ht="12.75" customHeight="1" x14ac:dyDescent="0.2">
      <c r="A43" s="533"/>
      <c r="B43" s="442"/>
      <c r="C43" s="442"/>
      <c r="D43" s="442"/>
      <c r="E43" s="541"/>
      <c r="F43" s="542"/>
      <c r="G43" s="542"/>
      <c r="H43" s="543"/>
    </row>
    <row r="44" spans="1:8" ht="12.75" customHeight="1" x14ac:dyDescent="0.2">
      <c r="A44" s="533"/>
      <c r="B44" s="442"/>
      <c r="C44" s="442"/>
      <c r="D44" s="442"/>
      <c r="E44" s="541"/>
      <c r="F44" s="542"/>
      <c r="G44" s="542"/>
      <c r="H44" s="543"/>
    </row>
    <row r="45" spans="1:8" ht="12.75" customHeight="1" thickBot="1" x14ac:dyDescent="0.25">
      <c r="A45" s="534"/>
      <c r="B45" s="250"/>
      <c r="C45" s="250"/>
      <c r="D45" s="250"/>
      <c r="E45" s="535"/>
      <c r="F45" s="536"/>
      <c r="G45" s="536"/>
      <c r="H45" s="537"/>
    </row>
    <row r="46" spans="1:8" ht="12.75" customHeight="1" x14ac:dyDescent="0.2">
      <c r="A46" s="59"/>
      <c r="B46" s="59"/>
      <c r="C46" s="59"/>
      <c r="D46" s="59"/>
    </row>
    <row r="47" spans="1:8" ht="12.75" customHeight="1" x14ac:dyDescent="0.2">
      <c r="A47" s="59"/>
      <c r="B47" s="59"/>
      <c r="C47" s="59"/>
      <c r="D47" s="59"/>
    </row>
    <row r="49" spans="1:8" ht="13.5" thickBot="1" x14ac:dyDescent="0.25">
      <c r="A49" s="99"/>
      <c r="B49" s="99"/>
      <c r="C49" s="99"/>
      <c r="D49" s="99"/>
    </row>
    <row r="50" spans="1:8" ht="13.5" thickBot="1" x14ac:dyDescent="0.25">
      <c r="E50" s="356">
        <f>+E7</f>
        <v>2015</v>
      </c>
      <c r="G50" s="356">
        <f>+E50</f>
        <v>2015</v>
      </c>
      <c r="H50" s="356">
        <f>+F7</f>
        <v>2016</v>
      </c>
    </row>
    <row r="51" spans="1:8" ht="13.5" thickBot="1" x14ac:dyDescent="0.25">
      <c r="E51" s="173" t="s">
        <v>171</v>
      </c>
      <c r="F51" s="348"/>
      <c r="G51" s="173" t="s">
        <v>172</v>
      </c>
      <c r="H51" s="173" t="s">
        <v>171</v>
      </c>
    </row>
    <row r="52" spans="1:8" ht="13.5" thickBot="1" x14ac:dyDescent="0.25">
      <c r="A52" s="99" t="s">
        <v>169</v>
      </c>
      <c r="B52" s="99"/>
      <c r="C52" s="99"/>
      <c r="D52" s="99"/>
      <c r="E52" s="354">
        <f>+E17-SUM(E10:E16)</f>
        <v>0</v>
      </c>
      <c r="G52" s="353" t="e">
        <f>+#REF!-SUM(#REF!)</f>
        <v>#REF!</v>
      </c>
      <c r="H52" s="353">
        <f>+F17-SUM(F10:F16)</f>
        <v>0</v>
      </c>
    </row>
    <row r="53" spans="1:8" x14ac:dyDescent="0.2">
      <c r="A53" s="99"/>
      <c r="B53" s="99"/>
      <c r="C53" s="99"/>
      <c r="D53" s="99"/>
    </row>
    <row r="54" spans="1:8" x14ac:dyDescent="0.2">
      <c r="A54" s="99"/>
      <c r="B54" s="99"/>
      <c r="C54" s="99"/>
      <c r="D54" s="99"/>
    </row>
    <row r="55" spans="1:8" x14ac:dyDescent="0.2">
      <c r="A55" s="99"/>
      <c r="B55" s="99"/>
      <c r="C55" s="99"/>
      <c r="D55" s="99"/>
    </row>
    <row r="56" spans="1:8" x14ac:dyDescent="0.2">
      <c r="A56" s="99"/>
      <c r="B56" s="99"/>
      <c r="C56" s="99"/>
      <c r="D56" s="99"/>
    </row>
  </sheetData>
  <mergeCells count="38">
    <mergeCell ref="A7:A9"/>
    <mergeCell ref="H8:H9"/>
    <mergeCell ref="A1:F1"/>
    <mergeCell ref="A2:F2"/>
    <mergeCell ref="A3:F3"/>
    <mergeCell ref="F8:F9"/>
    <mergeCell ref="E8:E9"/>
    <mergeCell ref="G8:G9"/>
    <mergeCell ref="B8:B9"/>
    <mergeCell ref="C8:C9"/>
    <mergeCell ref="E44:H44"/>
    <mergeCell ref="A38:A41"/>
    <mergeCell ref="A42:A45"/>
    <mergeCell ref="E45:H45"/>
    <mergeCell ref="E37:H37"/>
    <mergeCell ref="E38:H38"/>
    <mergeCell ref="E39:H39"/>
    <mergeCell ref="E40:H40"/>
    <mergeCell ref="A34:A37"/>
    <mergeCell ref="E34:H34"/>
    <mergeCell ref="E30:H30"/>
    <mergeCell ref="E41:H41"/>
    <mergeCell ref="E42:H42"/>
    <mergeCell ref="E43:H43"/>
    <mergeCell ref="E35:H35"/>
    <mergeCell ref="E36:H36"/>
    <mergeCell ref="E31:H31"/>
    <mergeCell ref="E32:H32"/>
    <mergeCell ref="D8:D9"/>
    <mergeCell ref="A21:H21"/>
    <mergeCell ref="A26:A29"/>
    <mergeCell ref="A30:A33"/>
    <mergeCell ref="E33:H33"/>
    <mergeCell ref="E25:H25"/>
    <mergeCell ref="E26:H26"/>
    <mergeCell ref="E27:H27"/>
    <mergeCell ref="E28:H28"/>
    <mergeCell ref="E29:H29"/>
  </mergeCells>
  <phoneticPr fontId="17" type="noConversion"/>
  <printOptions horizontalCentered="1" verticalCentered="1"/>
  <pageMargins left="0.27559055118110237" right="0.35433070866141736" top="0.98425196850393704" bottom="0.98425196850393704" header="0" footer="0"/>
  <pageSetup paperSize="9" scale="61" orientation="landscape" horizontalDpi="300" verticalDpi="300" r:id="rId1"/>
  <headerFooter alignWithMargins="0">
    <oddHeader xml:space="preserve">&amp;R2018 – Año del Centenario de la Reforma Universitaria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3" sqref="A3:B3"/>
    </sheetView>
  </sheetViews>
  <sheetFormatPr baseColWidth="10" defaultRowHeight="12.75" x14ac:dyDescent="0.2"/>
  <cols>
    <col min="1" max="1" width="35.28515625" style="51" customWidth="1"/>
    <col min="2" max="2" width="14.140625" style="51" customWidth="1"/>
    <col min="3" max="4" width="14.140625" style="54" customWidth="1"/>
    <col min="5" max="5" width="14.140625" style="51" customWidth="1"/>
    <col min="6" max="16384" width="11.42578125" style="51"/>
  </cols>
  <sheetData>
    <row r="1" spans="1:5" x14ac:dyDescent="0.2">
      <c r="A1" s="546" t="s">
        <v>166</v>
      </c>
      <c r="B1" s="546"/>
    </row>
    <row r="2" spans="1:5" s="54" customFormat="1" x14ac:dyDescent="0.2">
      <c r="A2" s="547" t="s">
        <v>186</v>
      </c>
      <c r="B2" s="547"/>
    </row>
    <row r="3" spans="1:5" s="54" customFormat="1" x14ac:dyDescent="0.2">
      <c r="A3" s="549" t="s">
        <v>187</v>
      </c>
      <c r="B3" s="549"/>
    </row>
    <row r="4" spans="1:5" s="54" customFormat="1" x14ac:dyDescent="0.2">
      <c r="A4" s="392" t="s">
        <v>220</v>
      </c>
      <c r="B4" s="393"/>
    </row>
    <row r="5" spans="1:5" s="53" customFormat="1" x14ac:dyDescent="0.2">
      <c r="A5" s="357" t="s">
        <v>173</v>
      </c>
      <c r="B5" s="357"/>
    </row>
    <row r="6" spans="1:5" ht="22.5" customHeight="1" thickBot="1" x14ac:dyDescent="0.25"/>
    <row r="7" spans="1:5" ht="24.75" customHeight="1" thickBot="1" x14ac:dyDescent="0.25">
      <c r="A7" s="544" t="s">
        <v>51</v>
      </c>
      <c r="B7" s="390">
        <f>'7.costos totales '!E7</f>
        <v>2015</v>
      </c>
      <c r="C7" s="390">
        <f>'7.costos totales '!F7</f>
        <v>2016</v>
      </c>
      <c r="D7" s="390">
        <f>'7.costos totales '!G7</f>
        <v>2017</v>
      </c>
      <c r="E7" s="391" t="str">
        <f>'7.costos totales '!H7</f>
        <v>ene-oct 2018</v>
      </c>
    </row>
    <row r="8" spans="1:5" ht="25.5" customHeight="1" x14ac:dyDescent="0.2">
      <c r="A8" s="545"/>
      <c r="B8" s="544" t="s">
        <v>165</v>
      </c>
      <c r="C8" s="544" t="s">
        <v>165</v>
      </c>
      <c r="D8" s="544" t="s">
        <v>165</v>
      </c>
      <c r="E8" s="544" t="s">
        <v>165</v>
      </c>
    </row>
    <row r="9" spans="1:5" ht="28.5" customHeight="1" thickBot="1" x14ac:dyDescent="0.25">
      <c r="A9" s="545"/>
      <c r="B9" s="545"/>
      <c r="C9" s="545"/>
      <c r="D9" s="545"/>
      <c r="E9" s="545"/>
    </row>
    <row r="10" spans="1:5" x14ac:dyDescent="0.2">
      <c r="A10" s="350" t="s">
        <v>162</v>
      </c>
      <c r="B10" s="200"/>
      <c r="C10" s="200"/>
      <c r="D10" s="200"/>
      <c r="E10" s="200"/>
    </row>
    <row r="11" spans="1:5" x14ac:dyDescent="0.2">
      <c r="A11" s="351" t="s">
        <v>161</v>
      </c>
      <c r="B11" s="175"/>
      <c r="C11" s="175"/>
      <c r="D11" s="175"/>
      <c r="E11" s="175"/>
    </row>
    <row r="12" spans="1:5" x14ac:dyDescent="0.2">
      <c r="A12" s="351" t="s">
        <v>163</v>
      </c>
      <c r="B12" s="175"/>
      <c r="C12" s="175"/>
      <c r="D12" s="175"/>
      <c r="E12" s="175"/>
    </row>
    <row r="13" spans="1:5" x14ac:dyDescent="0.2">
      <c r="A13" s="351" t="s">
        <v>168</v>
      </c>
      <c r="B13" s="175"/>
      <c r="C13" s="175"/>
      <c r="D13" s="175"/>
      <c r="E13" s="175"/>
    </row>
    <row r="14" spans="1:5" x14ac:dyDescent="0.2">
      <c r="A14" s="351" t="s">
        <v>101</v>
      </c>
      <c r="B14" s="175"/>
      <c r="C14" s="175"/>
      <c r="D14" s="175"/>
      <c r="E14" s="175"/>
    </row>
    <row r="15" spans="1:5" x14ac:dyDescent="0.2">
      <c r="A15" s="351" t="s">
        <v>167</v>
      </c>
      <c r="B15" s="175"/>
      <c r="C15" s="175"/>
      <c r="D15" s="175"/>
      <c r="E15" s="175"/>
    </row>
    <row r="16" spans="1:5" ht="13.5" thickBot="1" x14ac:dyDescent="0.25">
      <c r="A16" s="352" t="s">
        <v>164</v>
      </c>
      <c r="B16" s="205"/>
      <c r="C16" s="205"/>
      <c r="D16" s="205"/>
      <c r="E16" s="205"/>
    </row>
    <row r="17" spans="1:5" ht="13.5" thickBot="1" x14ac:dyDescent="0.25">
      <c r="A17" s="181" t="s">
        <v>112</v>
      </c>
      <c r="B17" s="349"/>
      <c r="C17" s="349"/>
      <c r="D17" s="349"/>
      <c r="E17" s="349"/>
    </row>
    <row r="18" spans="1:5" ht="13.5" thickBot="1" x14ac:dyDescent="0.25">
      <c r="A18" s="74"/>
      <c r="B18" s="213"/>
      <c r="C18" s="213"/>
      <c r="D18" s="213"/>
      <c r="E18" s="213"/>
    </row>
    <row r="19" spans="1:5" ht="13.5" customHeight="1" thickBot="1" x14ac:dyDescent="0.25">
      <c r="A19" s="381" t="s">
        <v>203</v>
      </c>
      <c r="B19" s="349"/>
      <c r="C19" s="349"/>
      <c r="D19" s="349"/>
      <c r="E19" s="349"/>
    </row>
    <row r="20" spans="1:5" x14ac:dyDescent="0.2">
      <c r="A20" s="74"/>
      <c r="B20" s="213"/>
      <c r="C20" s="213"/>
      <c r="D20" s="213"/>
      <c r="E20" s="213"/>
    </row>
    <row r="21" spans="1:5" ht="24.75" customHeight="1" x14ac:dyDescent="0.2">
      <c r="A21" s="531" t="s">
        <v>170</v>
      </c>
      <c r="B21" s="531"/>
      <c r="C21" s="531"/>
      <c r="D21" s="531"/>
      <c r="E21" s="531"/>
    </row>
    <row r="22" spans="1:5" ht="12.75" customHeight="1" x14ac:dyDescent="0.2"/>
    <row r="24" spans="1:5" ht="13.5" thickBot="1" x14ac:dyDescent="0.25">
      <c r="A24" s="99"/>
    </row>
    <row r="25" spans="1:5" ht="13.5" thickBot="1" x14ac:dyDescent="0.25">
      <c r="B25" s="356">
        <f>+B7</f>
        <v>2015</v>
      </c>
      <c r="C25" s="356">
        <f>+C7</f>
        <v>2016</v>
      </c>
      <c r="D25" s="356">
        <f>+D7</f>
        <v>2017</v>
      </c>
      <c r="E25" s="356" t="str">
        <f>+E7</f>
        <v>ene-oct 2018</v>
      </c>
    </row>
    <row r="26" spans="1:5" ht="13.5" thickBot="1" x14ac:dyDescent="0.25">
      <c r="B26" s="173" t="s">
        <v>171</v>
      </c>
      <c r="C26" s="173" t="s">
        <v>171</v>
      </c>
      <c r="D26" s="173" t="s">
        <v>171</v>
      </c>
      <c r="E26" s="173" t="s">
        <v>171</v>
      </c>
    </row>
    <row r="27" spans="1:5" ht="13.5" thickBot="1" x14ac:dyDescent="0.25">
      <c r="A27" s="99" t="s">
        <v>169</v>
      </c>
      <c r="B27" s="354">
        <f>+B17-SUM(B10:B16)</f>
        <v>0</v>
      </c>
      <c r="C27" s="353">
        <f>+C17-SUM(C10:C16)</f>
        <v>0</v>
      </c>
      <c r="D27" s="355">
        <f>+D17-SUM(D10:D16)</f>
        <v>0</v>
      </c>
      <c r="E27" s="354">
        <f>+E17-SUM(E10:E16)</f>
        <v>0</v>
      </c>
    </row>
    <row r="28" spans="1:5" x14ac:dyDescent="0.2">
      <c r="A28" s="99"/>
    </row>
    <row r="29" spans="1:5" x14ac:dyDescent="0.2">
      <c r="A29" s="99"/>
    </row>
    <row r="30" spans="1:5" x14ac:dyDescent="0.2">
      <c r="A30" s="99"/>
    </row>
    <row r="31" spans="1:5" x14ac:dyDescent="0.2">
      <c r="A31" s="99"/>
    </row>
  </sheetData>
  <mergeCells count="9">
    <mergeCell ref="C8:C9"/>
    <mergeCell ref="D8:D9"/>
    <mergeCell ref="E8:E9"/>
    <mergeCell ref="A21:E21"/>
    <mergeCell ref="A1:B1"/>
    <mergeCell ref="A2:B2"/>
    <mergeCell ref="A3:B3"/>
    <mergeCell ref="A7:A9"/>
    <mergeCell ref="B8:B9"/>
  </mergeCells>
  <phoneticPr fontId="17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2:Q71"/>
  <sheetViews>
    <sheetView showGridLines="0" topLeftCell="A2" workbookViewId="0">
      <selection activeCell="A4" sqref="A4"/>
    </sheetView>
  </sheetViews>
  <sheetFormatPr baseColWidth="10" defaultRowHeight="12.75" x14ac:dyDescent="0.2"/>
  <cols>
    <col min="1" max="1" width="38.28515625" style="257" customWidth="1"/>
    <col min="2" max="7" width="12.28515625" style="257" hidden="1" customWidth="1"/>
    <col min="8" max="15" width="12.28515625" style="257" customWidth="1"/>
    <col min="16" max="16" width="1.5703125" style="257" customWidth="1"/>
    <col min="17" max="16384" width="11.42578125" style="257"/>
  </cols>
  <sheetData>
    <row r="2" spans="1:15" x14ac:dyDescent="0.2">
      <c r="A2" s="256" t="s">
        <v>240</v>
      </c>
      <c r="B2" s="256"/>
      <c r="C2" s="256"/>
      <c r="D2" s="256"/>
      <c r="E2" s="256"/>
      <c r="F2" s="256"/>
      <c r="G2" s="256"/>
    </row>
    <row r="3" spans="1:15" x14ac:dyDescent="0.2">
      <c r="A3" s="256" t="s">
        <v>138</v>
      </c>
      <c r="B3" s="256"/>
      <c r="C3" s="256"/>
      <c r="D3" s="256"/>
      <c r="E3" s="256"/>
      <c r="F3" s="256"/>
      <c r="G3" s="256"/>
    </row>
    <row r="4" spans="1:15" x14ac:dyDescent="0.2">
      <c r="A4" s="416" t="s">
        <v>230</v>
      </c>
      <c r="B4" s="416"/>
      <c r="C4" s="416"/>
      <c r="D4" s="416"/>
      <c r="E4" s="416"/>
      <c r="F4" s="416"/>
      <c r="G4" s="416"/>
    </row>
    <row r="5" spans="1:15" x14ac:dyDescent="0.2">
      <c r="A5" s="416" t="s">
        <v>232</v>
      </c>
      <c r="B5" s="416"/>
      <c r="C5" s="416"/>
      <c r="D5" s="416"/>
      <c r="E5" s="416"/>
      <c r="F5" s="416"/>
      <c r="G5" s="416"/>
      <c r="H5" s="417"/>
      <c r="I5" s="417"/>
    </row>
    <row r="6" spans="1:15" s="259" customFormat="1" x14ac:dyDescent="0.2">
      <c r="A6" s="416" t="s">
        <v>231</v>
      </c>
      <c r="B6" s="416"/>
      <c r="C6" s="416"/>
      <c r="D6" s="416"/>
      <c r="E6" s="416"/>
      <c r="F6" s="416"/>
      <c r="G6" s="416"/>
      <c r="H6" s="418"/>
      <c r="I6" s="418"/>
    </row>
    <row r="7" spans="1:15" s="259" customFormat="1" ht="13.5" thickBot="1" x14ac:dyDescent="0.25">
      <c r="A7" s="260"/>
      <c r="B7" s="260"/>
      <c r="C7" s="260"/>
      <c r="D7" s="260"/>
      <c r="E7" s="260"/>
      <c r="F7" s="260"/>
      <c r="G7" s="260"/>
      <c r="H7" s="258"/>
      <c r="I7" s="258"/>
    </row>
    <row r="8" spans="1:15" ht="13.5" thickBot="1" x14ac:dyDescent="0.25">
      <c r="B8" s="555" t="s">
        <v>233</v>
      </c>
      <c r="C8" s="556"/>
      <c r="D8" s="555" t="s">
        <v>234</v>
      </c>
      <c r="E8" s="556"/>
      <c r="F8" s="555" t="s">
        <v>235</v>
      </c>
      <c r="G8" s="556"/>
      <c r="H8" s="555" t="s">
        <v>233</v>
      </c>
      <c r="I8" s="556"/>
      <c r="J8" s="555" t="s">
        <v>234</v>
      </c>
      <c r="K8" s="556"/>
      <c r="L8" s="555" t="s">
        <v>235</v>
      </c>
      <c r="M8" s="556"/>
      <c r="N8" s="557" t="s">
        <v>236</v>
      </c>
      <c r="O8" s="558"/>
    </row>
    <row r="9" spans="1:15" x14ac:dyDescent="0.2">
      <c r="A9" s="261" t="s">
        <v>51</v>
      </c>
      <c r="B9" s="262" t="s">
        <v>52</v>
      </c>
      <c r="C9" s="262" t="s">
        <v>53</v>
      </c>
      <c r="D9" s="262" t="s">
        <v>52</v>
      </c>
      <c r="E9" s="262" t="s">
        <v>53</v>
      </c>
      <c r="F9" s="262" t="s">
        <v>52</v>
      </c>
      <c r="G9" s="262" t="s">
        <v>53</v>
      </c>
      <c r="H9" s="262" t="s">
        <v>52</v>
      </c>
      <c r="I9" s="262" t="s">
        <v>53</v>
      </c>
      <c r="J9" s="262" t="s">
        <v>52</v>
      </c>
      <c r="K9" s="262" t="s">
        <v>53</v>
      </c>
      <c r="L9" s="262" t="s">
        <v>52</v>
      </c>
      <c r="M9" s="262" t="s">
        <v>53</v>
      </c>
      <c r="N9" s="262" t="s">
        <v>52</v>
      </c>
      <c r="O9" s="262" t="s">
        <v>53</v>
      </c>
    </row>
    <row r="10" spans="1:15" ht="13.5" thickBot="1" x14ac:dyDescent="0.25">
      <c r="A10" s="263"/>
      <c r="B10" s="419" t="s">
        <v>237</v>
      </c>
      <c r="C10" s="264" t="s">
        <v>54</v>
      </c>
      <c r="D10" s="419" t="s">
        <v>237</v>
      </c>
      <c r="E10" s="264" t="s">
        <v>54</v>
      </c>
      <c r="F10" s="419" t="s">
        <v>237</v>
      </c>
      <c r="G10" s="264" t="s">
        <v>54</v>
      </c>
      <c r="H10" s="419" t="s">
        <v>237</v>
      </c>
      <c r="I10" s="264" t="s">
        <v>54</v>
      </c>
      <c r="J10" s="419" t="s">
        <v>237</v>
      </c>
      <c r="K10" s="264" t="s">
        <v>54</v>
      </c>
      <c r="L10" s="419" t="s">
        <v>237</v>
      </c>
      <c r="M10" s="264" t="s">
        <v>54</v>
      </c>
      <c r="N10" s="419" t="s">
        <v>237</v>
      </c>
      <c r="O10" s="264" t="s">
        <v>54</v>
      </c>
    </row>
    <row r="11" spans="1:15" ht="13.5" thickBot="1" x14ac:dyDescent="0.25">
      <c r="A11" s="265"/>
    </row>
    <row r="12" spans="1:15" x14ac:dyDescent="0.2">
      <c r="A12" s="266" t="s">
        <v>55</v>
      </c>
      <c r="B12" s="267"/>
      <c r="C12" s="268"/>
      <c r="D12" s="267"/>
      <c r="E12" s="268"/>
      <c r="F12" s="267"/>
      <c r="G12" s="268"/>
      <c r="H12" s="267"/>
      <c r="I12" s="268"/>
      <c r="J12" s="267"/>
      <c r="K12" s="268"/>
      <c r="L12" s="267"/>
      <c r="M12" s="268"/>
      <c r="N12" s="267"/>
      <c r="O12" s="268"/>
    </row>
    <row r="13" spans="1:15" x14ac:dyDescent="0.2">
      <c r="A13" s="270"/>
      <c r="B13" s="271"/>
      <c r="C13" s="272"/>
      <c r="D13" s="271"/>
      <c r="E13" s="272"/>
      <c r="F13" s="271"/>
      <c r="G13" s="272"/>
      <c r="H13" s="271"/>
      <c r="I13" s="272"/>
      <c r="J13" s="271"/>
      <c r="K13" s="272"/>
      <c r="L13" s="271"/>
      <c r="M13" s="272"/>
      <c r="N13" s="271"/>
      <c r="O13" s="272"/>
    </row>
    <row r="14" spans="1:15" x14ac:dyDescent="0.2">
      <c r="A14" s="270"/>
      <c r="B14" s="271"/>
      <c r="C14" s="272"/>
      <c r="D14" s="271"/>
      <c r="E14" s="272"/>
      <c r="F14" s="271"/>
      <c r="G14" s="272"/>
      <c r="H14" s="271"/>
      <c r="I14" s="272"/>
      <c r="J14" s="271"/>
      <c r="K14" s="272"/>
      <c r="L14" s="271"/>
      <c r="M14" s="272"/>
      <c r="N14" s="271"/>
      <c r="O14" s="272"/>
    </row>
    <row r="15" spans="1:15" x14ac:dyDescent="0.2">
      <c r="A15" s="270"/>
      <c r="B15" s="271"/>
      <c r="C15" s="272"/>
      <c r="D15" s="271"/>
      <c r="E15" s="272"/>
      <c r="F15" s="271"/>
      <c r="G15" s="272"/>
      <c r="H15" s="271"/>
      <c r="I15" s="272"/>
      <c r="J15" s="271"/>
      <c r="K15" s="272"/>
      <c r="L15" s="271"/>
      <c r="M15" s="272"/>
      <c r="N15" s="271"/>
      <c r="O15" s="272"/>
    </row>
    <row r="16" spans="1:15" x14ac:dyDescent="0.2">
      <c r="A16" s="270"/>
      <c r="B16" s="271"/>
      <c r="C16" s="272"/>
      <c r="D16" s="271"/>
      <c r="E16" s="272"/>
      <c r="F16" s="271"/>
      <c r="G16" s="272"/>
      <c r="H16" s="271"/>
      <c r="I16" s="272"/>
      <c r="J16" s="271"/>
      <c r="K16" s="272"/>
      <c r="L16" s="271"/>
      <c r="M16" s="272"/>
      <c r="N16" s="271"/>
      <c r="O16" s="272"/>
    </row>
    <row r="17" spans="1:15" ht="13.5" thickBot="1" x14ac:dyDescent="0.25">
      <c r="A17" s="274"/>
      <c r="B17" s="275"/>
      <c r="C17" s="177"/>
      <c r="D17" s="275"/>
      <c r="E17" s="177"/>
      <c r="F17" s="275"/>
      <c r="G17" s="177"/>
      <c r="H17" s="275"/>
      <c r="I17" s="177"/>
      <c r="J17" s="275"/>
      <c r="K17" s="177"/>
      <c r="L17" s="275"/>
      <c r="M17" s="177"/>
      <c r="N17" s="275"/>
      <c r="O17" s="177"/>
    </row>
    <row r="18" spans="1:15" ht="13.5" thickBot="1" x14ac:dyDescent="0.25">
      <c r="A18" s="265"/>
      <c r="B18" s="277"/>
      <c r="C18" s="278"/>
      <c r="D18" s="277"/>
      <c r="E18" s="278"/>
      <c r="F18" s="277"/>
      <c r="G18" s="278"/>
      <c r="H18" s="277"/>
      <c r="I18" s="278"/>
      <c r="J18" s="277"/>
      <c r="K18" s="278"/>
      <c r="L18" s="277"/>
      <c r="M18" s="278"/>
      <c r="N18" s="277"/>
      <c r="O18" s="278"/>
    </row>
    <row r="19" spans="1:15" x14ac:dyDescent="0.2">
      <c r="A19" s="266" t="s">
        <v>56</v>
      </c>
      <c r="B19" s="267"/>
      <c r="C19" s="268"/>
      <c r="D19" s="267"/>
      <c r="E19" s="268"/>
      <c r="F19" s="267"/>
      <c r="G19" s="268"/>
      <c r="H19" s="267"/>
      <c r="I19" s="268"/>
      <c r="J19" s="267"/>
      <c r="K19" s="268"/>
      <c r="L19" s="267"/>
      <c r="M19" s="268"/>
      <c r="N19" s="267"/>
      <c r="O19" s="268"/>
    </row>
    <row r="20" spans="1:15" x14ac:dyDescent="0.2">
      <c r="A20" s="270"/>
      <c r="B20" s="271"/>
      <c r="C20" s="272"/>
      <c r="D20" s="271"/>
      <c r="E20" s="272"/>
      <c r="F20" s="271"/>
      <c r="G20" s="272"/>
      <c r="H20" s="271"/>
      <c r="I20" s="272"/>
      <c r="J20" s="271"/>
      <c r="K20" s="272"/>
      <c r="L20" s="271"/>
      <c r="M20" s="272"/>
      <c r="N20" s="271"/>
      <c r="O20" s="272"/>
    </row>
    <row r="21" spans="1:15" x14ac:dyDescent="0.2">
      <c r="A21" s="270"/>
      <c r="B21" s="271"/>
      <c r="C21" s="272"/>
      <c r="D21" s="271"/>
      <c r="E21" s="272"/>
      <c r="F21" s="271"/>
      <c r="G21" s="272"/>
      <c r="H21" s="271"/>
      <c r="I21" s="272"/>
      <c r="J21" s="271"/>
      <c r="K21" s="272"/>
      <c r="L21" s="271"/>
      <c r="M21" s="272"/>
      <c r="N21" s="271"/>
      <c r="O21" s="272"/>
    </row>
    <row r="22" spans="1:15" x14ac:dyDescent="0.2">
      <c r="A22" s="270"/>
      <c r="B22" s="271"/>
      <c r="C22" s="272"/>
      <c r="D22" s="271"/>
      <c r="E22" s="272"/>
      <c r="F22" s="271"/>
      <c r="G22" s="272"/>
      <c r="H22" s="271"/>
      <c r="I22" s="272"/>
      <c r="J22" s="271"/>
      <c r="K22" s="272"/>
      <c r="L22" s="271"/>
      <c r="M22" s="272"/>
      <c r="N22" s="271"/>
      <c r="O22" s="272"/>
    </row>
    <row r="23" spans="1:15" x14ac:dyDescent="0.2">
      <c r="A23" s="270"/>
      <c r="B23" s="271"/>
      <c r="C23" s="272"/>
      <c r="D23" s="271"/>
      <c r="E23" s="272"/>
      <c r="F23" s="271"/>
      <c r="G23" s="272"/>
      <c r="H23" s="271"/>
      <c r="I23" s="272"/>
      <c r="J23" s="271"/>
      <c r="K23" s="272"/>
      <c r="L23" s="271"/>
      <c r="M23" s="272"/>
      <c r="N23" s="271"/>
      <c r="O23" s="272"/>
    </row>
    <row r="24" spans="1:15" ht="13.5" thickBot="1" x14ac:dyDescent="0.25">
      <c r="A24" s="274"/>
      <c r="B24" s="275"/>
      <c r="C24" s="177"/>
      <c r="D24" s="275"/>
      <c r="E24" s="177"/>
      <c r="F24" s="275"/>
      <c r="G24" s="177"/>
      <c r="H24" s="275"/>
      <c r="I24" s="177"/>
      <c r="J24" s="275"/>
      <c r="K24" s="177"/>
      <c r="L24" s="275"/>
      <c r="M24" s="177"/>
      <c r="N24" s="275"/>
      <c r="O24" s="177"/>
    </row>
    <row r="25" spans="1:15" ht="13.5" thickBot="1" x14ac:dyDescent="0.25">
      <c r="A25" s="265"/>
      <c r="B25" s="277"/>
      <c r="C25" s="278"/>
      <c r="D25" s="277"/>
      <c r="E25" s="278"/>
      <c r="F25" s="277"/>
      <c r="G25" s="278"/>
      <c r="H25" s="277"/>
      <c r="I25" s="278"/>
      <c r="J25" s="277"/>
      <c r="K25" s="278"/>
      <c r="L25" s="277"/>
      <c r="M25" s="278"/>
      <c r="N25" s="277"/>
      <c r="O25" s="278"/>
    </row>
    <row r="26" spans="1:15" ht="13.5" thickBot="1" x14ac:dyDescent="0.25">
      <c r="A26" s="279" t="s">
        <v>57</v>
      </c>
      <c r="B26" s="280"/>
      <c r="C26" s="281"/>
      <c r="D26" s="280"/>
      <c r="E26" s="281"/>
      <c r="F26" s="280"/>
      <c r="G26" s="281"/>
      <c r="H26" s="280"/>
      <c r="I26" s="281"/>
      <c r="J26" s="280"/>
      <c r="K26" s="281"/>
      <c r="L26" s="280"/>
      <c r="M26" s="281"/>
      <c r="N26" s="280"/>
      <c r="O26" s="281"/>
    </row>
    <row r="27" spans="1:15" ht="13.5" thickBot="1" x14ac:dyDescent="0.25">
      <c r="A27" s="265"/>
      <c r="B27" s="277"/>
      <c r="C27" s="278"/>
      <c r="D27" s="277"/>
      <c r="E27" s="278"/>
      <c r="F27" s="277"/>
      <c r="G27" s="278"/>
      <c r="H27" s="277"/>
      <c r="I27" s="278"/>
      <c r="J27" s="277"/>
      <c r="K27" s="278"/>
      <c r="L27" s="277"/>
      <c r="M27" s="278"/>
      <c r="N27" s="277"/>
      <c r="O27" s="278"/>
    </row>
    <row r="28" spans="1:15" x14ac:dyDescent="0.2">
      <c r="A28" s="266" t="s">
        <v>58</v>
      </c>
      <c r="B28" s="282"/>
      <c r="C28" s="268"/>
      <c r="D28" s="282"/>
      <c r="E28" s="268"/>
      <c r="F28" s="282"/>
      <c r="G28" s="268"/>
      <c r="H28" s="282"/>
      <c r="I28" s="268"/>
      <c r="J28" s="282"/>
      <c r="K28" s="268"/>
      <c r="L28" s="282"/>
      <c r="M28" s="268"/>
      <c r="N28" s="282"/>
      <c r="O28" s="268"/>
    </row>
    <row r="29" spans="1:15" x14ac:dyDescent="0.2">
      <c r="A29" s="283" t="s">
        <v>59</v>
      </c>
      <c r="B29" s="284"/>
      <c r="C29" s="272"/>
      <c r="D29" s="284"/>
      <c r="E29" s="272"/>
      <c r="F29" s="284"/>
      <c r="G29" s="272"/>
      <c r="H29" s="284"/>
      <c r="I29" s="272"/>
      <c r="J29" s="284"/>
      <c r="K29" s="272"/>
      <c r="L29" s="284"/>
      <c r="M29" s="272"/>
      <c r="N29" s="284"/>
      <c r="O29" s="272"/>
    </row>
    <row r="30" spans="1:15" x14ac:dyDescent="0.2">
      <c r="A30" s="283" t="s">
        <v>60</v>
      </c>
      <c r="B30" s="284"/>
      <c r="C30" s="272"/>
      <c r="D30" s="284"/>
      <c r="E30" s="272"/>
      <c r="F30" s="284"/>
      <c r="G30" s="272"/>
      <c r="H30" s="284"/>
      <c r="I30" s="272"/>
      <c r="J30" s="284"/>
      <c r="K30" s="272"/>
      <c r="L30" s="284"/>
      <c r="M30" s="272"/>
      <c r="N30" s="284"/>
      <c r="O30" s="272"/>
    </row>
    <row r="31" spans="1:15" x14ac:dyDescent="0.2">
      <c r="A31" s="283" t="s">
        <v>61</v>
      </c>
      <c r="B31" s="284"/>
      <c r="C31" s="272"/>
      <c r="D31" s="284"/>
      <c r="E31" s="272"/>
      <c r="F31" s="284"/>
      <c r="G31" s="272"/>
      <c r="H31" s="284"/>
      <c r="I31" s="272"/>
      <c r="J31" s="284"/>
      <c r="K31" s="272"/>
      <c r="L31" s="284"/>
      <c r="M31" s="272"/>
      <c r="N31" s="284"/>
      <c r="O31" s="272"/>
    </row>
    <row r="32" spans="1:15" ht="13.5" thickBot="1" x14ac:dyDescent="0.25">
      <c r="A32" s="274" t="s">
        <v>62</v>
      </c>
      <c r="B32" s="285"/>
      <c r="C32" s="177"/>
      <c r="D32" s="285"/>
      <c r="E32" s="177"/>
      <c r="F32" s="285"/>
      <c r="G32" s="177"/>
      <c r="H32" s="285"/>
      <c r="I32" s="177"/>
      <c r="J32" s="285"/>
      <c r="K32" s="177"/>
      <c r="L32" s="285"/>
      <c r="M32" s="177"/>
      <c r="N32" s="285"/>
      <c r="O32" s="177"/>
    </row>
    <row r="33" spans="1:15" ht="13.5" thickBot="1" x14ac:dyDescent="0.25">
      <c r="A33" s="256"/>
      <c r="B33" s="277"/>
      <c r="C33" s="286"/>
      <c r="D33" s="277"/>
      <c r="E33" s="286"/>
      <c r="F33" s="277"/>
      <c r="G33" s="286"/>
      <c r="H33" s="277"/>
      <c r="I33" s="286"/>
      <c r="J33" s="277"/>
      <c r="K33" s="286"/>
      <c r="L33" s="277"/>
      <c r="M33" s="286"/>
      <c r="N33" s="277"/>
      <c r="O33" s="286"/>
    </row>
    <row r="34" spans="1:15" x14ac:dyDescent="0.2">
      <c r="A34" s="266" t="s">
        <v>63</v>
      </c>
      <c r="B34" s="282"/>
      <c r="C34" s="268"/>
      <c r="D34" s="282"/>
      <c r="E34" s="268"/>
      <c r="F34" s="282"/>
      <c r="G34" s="268"/>
      <c r="H34" s="282"/>
      <c r="I34" s="268"/>
      <c r="J34" s="282"/>
      <c r="K34" s="268"/>
      <c r="L34" s="282"/>
      <c r="M34" s="268"/>
      <c r="N34" s="282"/>
      <c r="O34" s="268"/>
    </row>
    <row r="35" spans="1:15" x14ac:dyDescent="0.2">
      <c r="A35" s="270" t="s">
        <v>64</v>
      </c>
      <c r="B35" s="284"/>
      <c r="C35" s="272"/>
      <c r="D35" s="284"/>
      <c r="E35" s="272"/>
      <c r="F35" s="284"/>
      <c r="G35" s="272"/>
      <c r="H35" s="284"/>
      <c r="I35" s="272"/>
      <c r="J35" s="284"/>
      <c r="K35" s="272"/>
      <c r="L35" s="284"/>
      <c r="M35" s="272"/>
      <c r="N35" s="284"/>
      <c r="O35" s="272"/>
    </row>
    <row r="36" spans="1:15" x14ac:dyDescent="0.2">
      <c r="A36" s="287" t="s">
        <v>101</v>
      </c>
      <c r="B36" s="288"/>
      <c r="C36" s="289"/>
      <c r="D36" s="288"/>
      <c r="E36" s="289"/>
      <c r="F36" s="288"/>
      <c r="G36" s="289"/>
      <c r="H36" s="288"/>
      <c r="I36" s="289"/>
      <c r="J36" s="288"/>
      <c r="K36" s="289"/>
      <c r="L36" s="288"/>
      <c r="M36" s="289"/>
      <c r="N36" s="288"/>
      <c r="O36" s="289"/>
    </row>
    <row r="37" spans="1:15" ht="13.5" thickBot="1" x14ac:dyDescent="0.25">
      <c r="A37" s="274" t="s">
        <v>89</v>
      </c>
      <c r="B37" s="285"/>
      <c r="C37" s="177"/>
      <c r="D37" s="285"/>
      <c r="E37" s="177"/>
      <c r="F37" s="285"/>
      <c r="G37" s="177"/>
      <c r="H37" s="285"/>
      <c r="I37" s="177"/>
      <c r="J37" s="285"/>
      <c r="K37" s="177"/>
      <c r="L37" s="285"/>
      <c r="M37" s="177"/>
      <c r="N37" s="285"/>
      <c r="O37" s="177"/>
    </row>
    <row r="38" spans="1:15" ht="13.5" thickBot="1" x14ac:dyDescent="0.25">
      <c r="A38" s="265"/>
      <c r="B38" s="277"/>
      <c r="C38" s="278"/>
      <c r="D38" s="277"/>
      <c r="E38" s="278"/>
      <c r="F38" s="277"/>
      <c r="G38" s="278"/>
      <c r="H38" s="277"/>
      <c r="I38" s="278"/>
      <c r="J38" s="277"/>
      <c r="K38" s="278"/>
      <c r="L38" s="277"/>
      <c r="M38" s="278"/>
      <c r="N38" s="277"/>
      <c r="O38" s="278"/>
    </row>
    <row r="39" spans="1:15" x14ac:dyDescent="0.2">
      <c r="A39" s="266" t="s">
        <v>65</v>
      </c>
      <c r="B39" s="267"/>
      <c r="C39" s="268"/>
      <c r="D39" s="267"/>
      <c r="E39" s="268"/>
      <c r="F39" s="267"/>
      <c r="G39" s="268"/>
      <c r="H39" s="267"/>
      <c r="I39" s="268"/>
      <c r="J39" s="267"/>
      <c r="K39" s="268"/>
      <c r="L39" s="267"/>
      <c r="M39" s="268"/>
      <c r="N39" s="267"/>
      <c r="O39" s="268"/>
    </row>
    <row r="40" spans="1:15" x14ac:dyDescent="0.2">
      <c r="A40" s="283" t="s">
        <v>66</v>
      </c>
      <c r="B40" s="271"/>
      <c r="C40" s="272"/>
      <c r="D40" s="271"/>
      <c r="E40" s="272"/>
      <c r="F40" s="271"/>
      <c r="G40" s="272"/>
      <c r="H40" s="271"/>
      <c r="I40" s="272"/>
      <c r="J40" s="271"/>
      <c r="K40" s="272"/>
      <c r="L40" s="271"/>
      <c r="M40" s="272"/>
      <c r="N40" s="271"/>
      <c r="O40" s="272"/>
    </row>
    <row r="41" spans="1:15" x14ac:dyDescent="0.2">
      <c r="A41" s="283" t="s">
        <v>67</v>
      </c>
      <c r="B41" s="271"/>
      <c r="C41" s="272"/>
      <c r="D41" s="271"/>
      <c r="E41" s="272"/>
      <c r="F41" s="271"/>
      <c r="G41" s="272"/>
      <c r="H41" s="271"/>
      <c r="I41" s="272"/>
      <c r="J41" s="271"/>
      <c r="K41" s="272"/>
      <c r="L41" s="271"/>
      <c r="M41" s="272"/>
      <c r="N41" s="271"/>
      <c r="O41" s="272"/>
    </row>
    <row r="42" spans="1:15" x14ac:dyDescent="0.2">
      <c r="A42" s="283" t="s">
        <v>68</v>
      </c>
      <c r="B42" s="271"/>
      <c r="C42" s="272"/>
      <c r="D42" s="271"/>
      <c r="E42" s="272"/>
      <c r="F42" s="271"/>
      <c r="G42" s="272"/>
      <c r="H42" s="271"/>
      <c r="I42" s="272"/>
      <c r="J42" s="271"/>
      <c r="K42" s="272"/>
      <c r="L42" s="271"/>
      <c r="M42" s="272"/>
      <c r="N42" s="271"/>
      <c r="O42" s="272"/>
    </row>
    <row r="43" spans="1:15" x14ac:dyDescent="0.2">
      <c r="A43" s="270" t="s">
        <v>69</v>
      </c>
      <c r="B43" s="290"/>
      <c r="C43" s="289"/>
      <c r="D43" s="290"/>
      <c r="E43" s="289"/>
      <c r="F43" s="290"/>
      <c r="G43" s="289"/>
      <c r="H43" s="290"/>
      <c r="I43" s="289"/>
      <c r="J43" s="290"/>
      <c r="K43" s="289"/>
      <c r="L43" s="290"/>
      <c r="M43" s="289"/>
      <c r="N43" s="290"/>
      <c r="O43" s="289"/>
    </row>
    <row r="44" spans="1:15" x14ac:dyDescent="0.2">
      <c r="A44" s="291"/>
      <c r="B44" s="290"/>
      <c r="C44" s="289"/>
      <c r="D44" s="290"/>
      <c r="E44" s="289"/>
      <c r="F44" s="290"/>
      <c r="G44" s="289"/>
      <c r="H44" s="290"/>
      <c r="I44" s="289"/>
      <c r="J44" s="290"/>
      <c r="K44" s="289"/>
      <c r="L44" s="290"/>
      <c r="M44" s="289"/>
      <c r="N44" s="290"/>
      <c r="O44" s="289"/>
    </row>
    <row r="45" spans="1:15" ht="13.5" thickBot="1" x14ac:dyDescent="0.25">
      <c r="A45" s="292"/>
      <c r="B45" s="275"/>
      <c r="C45" s="177"/>
      <c r="D45" s="275"/>
      <c r="E45" s="177"/>
      <c r="F45" s="275"/>
      <c r="G45" s="177"/>
      <c r="H45" s="275"/>
      <c r="I45" s="177"/>
      <c r="J45" s="275"/>
      <c r="K45" s="177"/>
      <c r="L45" s="275"/>
      <c r="M45" s="177"/>
      <c r="N45" s="275"/>
      <c r="O45" s="177"/>
    </row>
    <row r="46" spans="1:15" ht="13.5" thickBot="1" x14ac:dyDescent="0.25">
      <c r="A46" s="265"/>
      <c r="B46" s="277"/>
      <c r="C46" s="286"/>
      <c r="D46" s="277"/>
      <c r="E46" s="286"/>
      <c r="F46" s="277"/>
      <c r="G46" s="286"/>
      <c r="H46" s="277"/>
      <c r="I46" s="286"/>
      <c r="J46" s="277"/>
      <c r="K46" s="286"/>
      <c r="L46" s="277"/>
      <c r="M46" s="286"/>
      <c r="N46" s="277"/>
      <c r="O46" s="286"/>
    </row>
    <row r="47" spans="1:15" x14ac:dyDescent="0.2">
      <c r="A47" s="266" t="s">
        <v>70</v>
      </c>
      <c r="B47" s="267"/>
      <c r="C47" s="268"/>
      <c r="D47" s="267"/>
      <c r="E47" s="268"/>
      <c r="F47" s="267"/>
      <c r="G47" s="268"/>
      <c r="H47" s="267"/>
      <c r="I47" s="268"/>
      <c r="J47" s="267"/>
      <c r="K47" s="268"/>
      <c r="L47" s="267"/>
      <c r="M47" s="268"/>
      <c r="N47" s="267"/>
      <c r="O47" s="268"/>
    </row>
    <row r="48" spans="1:15" x14ac:dyDescent="0.2">
      <c r="A48" s="283" t="s">
        <v>102</v>
      </c>
      <c r="B48" s="271"/>
      <c r="C48" s="272"/>
      <c r="D48" s="271"/>
      <c r="E48" s="272"/>
      <c r="F48" s="271"/>
      <c r="G48" s="272"/>
      <c r="H48" s="271"/>
      <c r="I48" s="272"/>
      <c r="J48" s="271"/>
      <c r="K48" s="272"/>
      <c r="L48" s="271"/>
      <c r="M48" s="272"/>
      <c r="N48" s="271"/>
      <c r="O48" s="272"/>
    </row>
    <row r="49" spans="1:17" x14ac:dyDescent="0.2">
      <c r="A49" s="283" t="s">
        <v>71</v>
      </c>
      <c r="B49" s="271"/>
      <c r="C49" s="272"/>
      <c r="D49" s="271"/>
      <c r="E49" s="272"/>
      <c r="F49" s="271"/>
      <c r="G49" s="272"/>
      <c r="H49" s="271"/>
      <c r="I49" s="272"/>
      <c r="J49" s="271"/>
      <c r="K49" s="272"/>
      <c r="L49" s="271"/>
      <c r="M49" s="272"/>
      <c r="N49" s="271"/>
      <c r="O49" s="272"/>
    </row>
    <row r="50" spans="1:17" x14ac:dyDescent="0.2">
      <c r="A50" s="283" t="s">
        <v>103</v>
      </c>
      <c r="B50" s="271"/>
      <c r="C50" s="272"/>
      <c r="D50" s="271"/>
      <c r="E50" s="272"/>
      <c r="F50" s="271"/>
      <c r="G50" s="272"/>
      <c r="H50" s="271"/>
      <c r="I50" s="272"/>
      <c r="J50" s="271"/>
      <c r="K50" s="272"/>
      <c r="L50" s="271"/>
      <c r="M50" s="272"/>
      <c r="N50" s="271"/>
      <c r="O50" s="272"/>
    </row>
    <row r="51" spans="1:17" ht="13.5" thickBot="1" x14ac:dyDescent="0.25">
      <c r="A51" s="274" t="s">
        <v>72</v>
      </c>
      <c r="B51" s="275"/>
      <c r="C51" s="177"/>
      <c r="D51" s="275"/>
      <c r="E51" s="177"/>
      <c r="F51" s="275"/>
      <c r="G51" s="177"/>
      <c r="H51" s="275"/>
      <c r="I51" s="177"/>
      <c r="J51" s="275"/>
      <c r="K51" s="177"/>
      <c r="L51" s="275"/>
      <c r="M51" s="177"/>
      <c r="N51" s="275"/>
      <c r="O51" s="177"/>
    </row>
    <row r="52" spans="1:17" ht="13.5" thickBot="1" x14ac:dyDescent="0.25">
      <c r="A52" s="265"/>
      <c r="B52" s="277"/>
      <c r="C52" s="278"/>
      <c r="D52" s="277"/>
      <c r="E52" s="278"/>
      <c r="F52" s="277"/>
      <c r="G52" s="278"/>
      <c r="H52" s="277"/>
      <c r="I52" s="278"/>
      <c r="J52" s="277"/>
      <c r="K52" s="278"/>
      <c r="L52" s="277"/>
      <c r="M52" s="278"/>
      <c r="N52" s="277"/>
      <c r="O52" s="278"/>
    </row>
    <row r="53" spans="1:17" ht="13.5" thickBot="1" x14ac:dyDescent="0.25">
      <c r="A53" s="279" t="s">
        <v>73</v>
      </c>
      <c r="B53" s="280"/>
      <c r="C53" s="281">
        <v>1</v>
      </c>
      <c r="D53" s="280"/>
      <c r="E53" s="281">
        <v>1</v>
      </c>
      <c r="F53" s="280"/>
      <c r="G53" s="281">
        <v>1</v>
      </c>
      <c r="H53" s="280"/>
      <c r="I53" s="281">
        <v>1</v>
      </c>
      <c r="J53" s="280"/>
      <c r="K53" s="281">
        <v>1</v>
      </c>
      <c r="L53" s="280"/>
      <c r="M53" s="281">
        <v>1</v>
      </c>
      <c r="N53" s="280"/>
      <c r="O53" s="281">
        <v>1</v>
      </c>
    </row>
    <row r="54" spans="1:17" ht="13.5" thickBot="1" x14ac:dyDescent="0.25">
      <c r="A54" s="265"/>
    </row>
    <row r="55" spans="1:17" ht="13.5" thickBot="1" x14ac:dyDescent="0.25">
      <c r="A55" s="381" t="s">
        <v>203</v>
      </c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Q55" s="51"/>
    </row>
    <row r="56" spans="1:17" ht="13.5" thickBot="1" x14ac:dyDescent="0.25">
      <c r="A56" s="265"/>
    </row>
    <row r="57" spans="1:17" ht="13.5" thickBot="1" x14ac:dyDescent="0.25">
      <c r="A57" s="279" t="s">
        <v>90</v>
      </c>
      <c r="B57" s="277"/>
      <c r="C57" s="286"/>
      <c r="D57" s="277"/>
      <c r="E57" s="286"/>
      <c r="F57" s="277"/>
      <c r="G57" s="286"/>
      <c r="H57" s="277"/>
      <c r="I57" s="286"/>
      <c r="J57" s="277"/>
      <c r="K57" s="286"/>
      <c r="L57" s="277"/>
      <c r="M57" s="286"/>
      <c r="N57" s="277"/>
      <c r="O57" s="286"/>
    </row>
    <row r="58" spans="1:17" x14ac:dyDescent="0.2">
      <c r="A58" s="449" t="s">
        <v>254</v>
      </c>
      <c r="B58" s="293"/>
      <c r="C58" s="294"/>
      <c r="D58" s="294"/>
      <c r="E58" s="294"/>
      <c r="F58" s="294"/>
      <c r="G58" s="294"/>
      <c r="H58" s="293"/>
      <c r="I58" s="294"/>
      <c r="J58" s="294"/>
      <c r="K58" s="294"/>
      <c r="L58" s="294"/>
      <c r="M58" s="294"/>
      <c r="N58" s="294"/>
      <c r="O58" s="295"/>
    </row>
    <row r="59" spans="1:17" x14ac:dyDescent="0.2">
      <c r="A59" s="450" t="s">
        <v>253</v>
      </c>
      <c r="B59" s="296"/>
      <c r="C59" s="297"/>
      <c r="D59" s="297"/>
      <c r="E59" s="297"/>
      <c r="F59" s="297"/>
      <c r="G59" s="297"/>
      <c r="H59" s="296"/>
      <c r="I59" s="297"/>
      <c r="J59" s="297"/>
      <c r="K59" s="297"/>
      <c r="L59" s="297"/>
      <c r="M59" s="297"/>
      <c r="N59" s="297"/>
      <c r="O59" s="298"/>
    </row>
    <row r="60" spans="1:17" s="425" customFormat="1" ht="13.5" thickBot="1" x14ac:dyDescent="0.25">
      <c r="A60" s="445"/>
      <c r="B60" s="446"/>
      <c r="C60" s="447"/>
      <c r="D60" s="447"/>
      <c r="E60" s="447"/>
      <c r="F60" s="447"/>
      <c r="G60" s="447"/>
      <c r="H60" s="446"/>
      <c r="I60" s="447"/>
      <c r="J60" s="447"/>
      <c r="K60" s="447"/>
      <c r="L60" s="447"/>
      <c r="M60" s="447"/>
      <c r="N60" s="447"/>
      <c r="O60" s="448"/>
    </row>
    <row r="61" spans="1:17" x14ac:dyDescent="0.2">
      <c r="A61" s="302"/>
      <c r="B61" s="302"/>
      <c r="C61" s="302"/>
      <c r="D61" s="302"/>
      <c r="E61" s="302"/>
      <c r="F61" s="302"/>
      <c r="G61" s="302"/>
      <c r="H61" s="51"/>
      <c r="I61" s="303"/>
      <c r="J61" s="303"/>
      <c r="K61" s="303"/>
      <c r="L61" s="303"/>
      <c r="M61" s="303"/>
      <c r="N61" s="303"/>
      <c r="O61" s="303"/>
    </row>
    <row r="62" spans="1:17" s="425" customFormat="1" x14ac:dyDescent="0.2">
      <c r="A62" s="443"/>
      <c r="B62" s="443"/>
      <c r="C62" s="443"/>
      <c r="D62" s="443"/>
      <c r="E62" s="443"/>
      <c r="F62" s="443"/>
      <c r="G62" s="443"/>
      <c r="H62" s="444"/>
      <c r="I62" s="444"/>
      <c r="J62" s="444"/>
      <c r="K62" s="444"/>
      <c r="L62" s="444"/>
      <c r="M62" s="444"/>
      <c r="N62" s="444"/>
      <c r="O62" s="444"/>
    </row>
    <row r="64" spans="1:17" x14ac:dyDescent="0.2">
      <c r="A64" s="304" t="s">
        <v>99</v>
      </c>
      <c r="B64" s="304"/>
      <c r="C64" s="304"/>
      <c r="D64" s="304"/>
      <c r="E64" s="304"/>
      <c r="F64" s="304"/>
      <c r="G64" s="304"/>
    </row>
    <row r="65" spans="1:15" ht="29.25" customHeight="1" x14ac:dyDescent="0.2">
      <c r="A65" s="553" t="s">
        <v>211</v>
      </c>
      <c r="B65" s="553"/>
      <c r="C65" s="553"/>
      <c r="D65" s="553"/>
      <c r="E65" s="553"/>
      <c r="F65" s="553"/>
      <c r="G65" s="553"/>
      <c r="H65" s="554"/>
      <c r="I65" s="554"/>
      <c r="J65" s="554"/>
      <c r="K65" s="554"/>
      <c r="L65" s="554"/>
      <c r="M65" s="554"/>
      <c r="N65" s="554"/>
      <c r="O65" s="554"/>
    </row>
    <row r="66" spans="1:15" ht="11.25" customHeight="1" thickBot="1" x14ac:dyDescent="0.25">
      <c r="A66" s="385"/>
      <c r="B66" s="385"/>
      <c r="C66" s="385"/>
      <c r="D66" s="385"/>
      <c r="E66" s="385"/>
      <c r="F66" s="385"/>
      <c r="G66" s="385"/>
      <c r="H66" s="386"/>
      <c r="I66" s="386"/>
      <c r="J66" s="386"/>
      <c r="K66" s="386"/>
      <c r="L66" s="386"/>
      <c r="M66" s="386"/>
      <c r="N66" s="386"/>
      <c r="O66" s="386"/>
    </row>
    <row r="67" spans="1:15" ht="29.25" customHeight="1" thickBot="1" x14ac:dyDescent="0.25">
      <c r="A67" s="550" t="s">
        <v>213</v>
      </c>
      <c r="B67" s="551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1"/>
      <c r="O67" s="552"/>
    </row>
    <row r="69" spans="1:15" ht="13.5" thickBot="1" x14ac:dyDescent="0.25">
      <c r="A69" s="93" t="s">
        <v>152</v>
      </c>
      <c r="B69" s="93"/>
      <c r="C69" s="93"/>
      <c r="D69" s="93"/>
      <c r="E69" s="93"/>
      <c r="F69" s="93"/>
      <c r="G69" s="93"/>
    </row>
    <row r="70" spans="1:15" ht="13.5" thickBot="1" x14ac:dyDescent="0.25">
      <c r="A70" s="98" t="s">
        <v>9</v>
      </c>
      <c r="B70" s="98"/>
      <c r="C70" s="98"/>
      <c r="D70" s="98"/>
      <c r="E70" s="98"/>
      <c r="F70" s="98"/>
      <c r="G70" s="98"/>
      <c r="H70" s="98" t="str">
        <f>+H8</f>
        <v>promedio 2015</v>
      </c>
      <c r="J70" s="98" t="str">
        <f>+J8</f>
        <v>promedio 2016</v>
      </c>
      <c r="L70" s="98" t="str">
        <f>+L8</f>
        <v>promedio 2017</v>
      </c>
      <c r="N70" s="120" t="str">
        <f>+N8</f>
        <v>promedio ene-oct 2018</v>
      </c>
    </row>
    <row r="71" spans="1:15" ht="13.5" thickBot="1" x14ac:dyDescent="0.25">
      <c r="A71" s="115" t="s">
        <v>144</v>
      </c>
      <c r="B71" s="115"/>
      <c r="C71" s="115"/>
      <c r="D71" s="115"/>
      <c r="E71" s="115"/>
      <c r="F71" s="115"/>
      <c r="G71" s="115"/>
      <c r="H71" s="152">
        <f>+H53-SUM(H47:H51,H39:H45,H34:H37,H28:H32,H26,H19:H24,H12:H17)</f>
        <v>0</v>
      </c>
      <c r="I71" s="151"/>
      <c r="J71" s="152">
        <f>+J53-SUM(J47:J51,J39:J45,J34:J37,J28:J32,J26,J19:J24,J12:J17)</f>
        <v>0</v>
      </c>
      <c r="K71" s="151"/>
      <c r="L71" s="152">
        <f>+L53-SUM(L47:L51,L39:L45,L34:L37,L28:L32,L26,L19:L24,L12:L17)</f>
        <v>0</v>
      </c>
      <c r="M71" s="151"/>
      <c r="N71" s="152">
        <f>+N53-SUM(N47:N51,N39:N45,N34:N37,N28:N32,N26,N19:N24,N12:N17)</f>
        <v>0</v>
      </c>
    </row>
  </sheetData>
  <sheetProtection formatCells="0" formatColumns="0" formatRows="0"/>
  <mergeCells count="9">
    <mergeCell ref="A67:O67"/>
    <mergeCell ref="A65:O65"/>
    <mergeCell ref="H8:I8"/>
    <mergeCell ref="J8:K8"/>
    <mergeCell ref="L8:M8"/>
    <mergeCell ref="N8:O8"/>
    <mergeCell ref="B8:C8"/>
    <mergeCell ref="D8:E8"/>
    <mergeCell ref="F8:G8"/>
  </mergeCells>
  <phoneticPr fontId="0" type="noConversion"/>
  <printOptions horizontalCentered="1" verticalCentered="1"/>
  <pageMargins left="0.23622047244094491" right="0.27559055118110237" top="0.51181102362204722" bottom="0.59055118110236227" header="0.51181102362204722" footer="0.51181102362204722"/>
  <pageSetup paperSize="9" scale="58" orientation="landscape" r:id="rId1"/>
  <headerFooter alignWithMargins="0">
    <oddHeader xml:space="preserve">&amp;R2018 – Año del Centenario de la Reforma Universitaria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2:K71"/>
  <sheetViews>
    <sheetView showGridLines="0" topLeftCell="A2" workbookViewId="0">
      <selection activeCell="A4" sqref="A4"/>
    </sheetView>
  </sheetViews>
  <sheetFormatPr baseColWidth="10" defaultRowHeight="12.75" x14ac:dyDescent="0.2"/>
  <cols>
    <col min="1" max="1" width="38.28515625" style="257" customWidth="1"/>
    <col min="2" max="2" width="14.28515625" style="257" bestFit="1" customWidth="1"/>
    <col min="3" max="3" width="11.42578125" style="257"/>
    <col min="4" max="4" width="14.28515625" style="257" bestFit="1" customWidth="1"/>
    <col min="5" max="5" width="11.42578125" style="257"/>
    <col min="6" max="6" width="14.28515625" style="257" bestFit="1" customWidth="1"/>
    <col min="7" max="7" width="11.42578125" style="257"/>
    <col min="8" max="8" width="14.42578125" style="257" customWidth="1"/>
    <col min="9" max="9" width="11.42578125" style="257"/>
    <col min="10" max="10" width="1.5703125" style="257" customWidth="1"/>
    <col min="11" max="16384" width="11.42578125" style="257"/>
  </cols>
  <sheetData>
    <row r="2" spans="1:9" x14ac:dyDescent="0.2">
      <c r="A2" s="256" t="s">
        <v>239</v>
      </c>
    </row>
    <row r="3" spans="1:9" x14ac:dyDescent="0.2">
      <c r="A3" s="256" t="s">
        <v>138</v>
      </c>
    </row>
    <row r="4" spans="1:9" x14ac:dyDescent="0.2">
      <c r="A4" s="416" t="s">
        <v>238</v>
      </c>
    </row>
    <row r="5" spans="1:9" x14ac:dyDescent="0.2">
      <c r="A5" s="416" t="s">
        <v>232</v>
      </c>
      <c r="B5" s="417"/>
      <c r="C5" s="417"/>
    </row>
    <row r="6" spans="1:9" s="259" customFormat="1" x14ac:dyDescent="0.2">
      <c r="A6" s="416" t="s">
        <v>231</v>
      </c>
      <c r="B6" s="418"/>
      <c r="C6" s="418"/>
    </row>
    <row r="7" spans="1:9" s="259" customFormat="1" ht="13.5" thickBot="1" x14ac:dyDescent="0.25">
      <c r="A7" s="260"/>
      <c r="B7" s="258"/>
      <c r="C7" s="258"/>
    </row>
    <row r="8" spans="1:9" ht="13.5" thickBot="1" x14ac:dyDescent="0.25">
      <c r="B8" s="555" t="s">
        <v>233</v>
      </c>
      <c r="C8" s="556"/>
      <c r="D8" s="555" t="s">
        <v>234</v>
      </c>
      <c r="E8" s="556"/>
      <c r="F8" s="555" t="s">
        <v>235</v>
      </c>
      <c r="G8" s="556"/>
      <c r="H8" s="557" t="s">
        <v>236</v>
      </c>
      <c r="I8" s="558"/>
    </row>
    <row r="9" spans="1:9" x14ac:dyDescent="0.2">
      <c r="A9" s="261" t="s">
        <v>51</v>
      </c>
      <c r="B9" s="262" t="s">
        <v>52</v>
      </c>
      <c r="C9" s="262" t="s">
        <v>53</v>
      </c>
      <c r="D9" s="262" t="s">
        <v>52</v>
      </c>
      <c r="E9" s="262" t="s">
        <v>53</v>
      </c>
      <c r="F9" s="262" t="s">
        <v>52</v>
      </c>
      <c r="G9" s="262" t="s">
        <v>53</v>
      </c>
      <c r="H9" s="262" t="s">
        <v>52</v>
      </c>
      <c r="I9" s="262" t="s">
        <v>53</v>
      </c>
    </row>
    <row r="10" spans="1:9" ht="13.5" thickBot="1" x14ac:dyDescent="0.25">
      <c r="A10" s="263"/>
      <c r="B10" s="419" t="s">
        <v>237</v>
      </c>
      <c r="C10" s="264" t="s">
        <v>54</v>
      </c>
      <c r="D10" s="419" t="s">
        <v>237</v>
      </c>
      <c r="E10" s="264" t="s">
        <v>54</v>
      </c>
      <c r="F10" s="419" t="s">
        <v>237</v>
      </c>
      <c r="G10" s="264" t="s">
        <v>54</v>
      </c>
      <c r="H10" s="419" t="s">
        <v>237</v>
      </c>
      <c r="I10" s="264" t="s">
        <v>54</v>
      </c>
    </row>
    <row r="11" spans="1:9" ht="13.5" thickBot="1" x14ac:dyDescent="0.25">
      <c r="A11" s="265"/>
    </row>
    <row r="12" spans="1:9" x14ac:dyDescent="0.2">
      <c r="A12" s="266" t="s">
        <v>55</v>
      </c>
      <c r="B12" s="267"/>
      <c r="C12" s="268"/>
      <c r="D12" s="267"/>
      <c r="E12" s="268"/>
      <c r="F12" s="267"/>
      <c r="G12" s="268"/>
      <c r="H12" s="267"/>
      <c r="I12" s="268"/>
    </row>
    <row r="13" spans="1:9" x14ac:dyDescent="0.2">
      <c r="A13" s="270"/>
      <c r="B13" s="271"/>
      <c r="C13" s="272"/>
      <c r="D13" s="271"/>
      <c r="E13" s="272"/>
      <c r="F13" s="271"/>
      <c r="G13" s="272"/>
      <c r="H13" s="271"/>
      <c r="I13" s="272"/>
    </row>
    <row r="14" spans="1:9" x14ac:dyDescent="0.2">
      <c r="A14" s="270"/>
      <c r="B14" s="271"/>
      <c r="C14" s="272"/>
      <c r="D14" s="271"/>
      <c r="E14" s="272"/>
      <c r="F14" s="271"/>
      <c r="G14" s="272"/>
      <c r="H14" s="271"/>
      <c r="I14" s="272"/>
    </row>
    <row r="15" spans="1:9" x14ac:dyDescent="0.2">
      <c r="A15" s="270"/>
      <c r="B15" s="271"/>
      <c r="C15" s="272"/>
      <c r="D15" s="271"/>
      <c r="E15" s="272"/>
      <c r="F15" s="271"/>
      <c r="G15" s="272"/>
      <c r="H15" s="271"/>
      <c r="I15" s="272"/>
    </row>
    <row r="16" spans="1:9" x14ac:dyDescent="0.2">
      <c r="A16" s="270"/>
      <c r="B16" s="271"/>
      <c r="C16" s="272"/>
      <c r="D16" s="271"/>
      <c r="E16" s="272"/>
      <c r="F16" s="271"/>
      <c r="G16" s="272"/>
      <c r="H16" s="271"/>
      <c r="I16" s="272"/>
    </row>
    <row r="17" spans="1:9" ht="13.5" thickBot="1" x14ac:dyDescent="0.25">
      <c r="A17" s="274"/>
      <c r="B17" s="275"/>
      <c r="C17" s="177"/>
      <c r="D17" s="275"/>
      <c r="E17" s="177"/>
      <c r="F17" s="275"/>
      <c r="G17" s="177"/>
      <c r="H17" s="275"/>
      <c r="I17" s="177"/>
    </row>
    <row r="18" spans="1:9" ht="13.5" thickBot="1" x14ac:dyDescent="0.25">
      <c r="A18" s="265"/>
      <c r="B18" s="277"/>
      <c r="C18" s="278"/>
      <c r="D18" s="277"/>
      <c r="E18" s="278"/>
      <c r="F18" s="277"/>
      <c r="G18" s="278"/>
      <c r="H18" s="277"/>
      <c r="I18" s="278"/>
    </row>
    <row r="19" spans="1:9" x14ac:dyDescent="0.2">
      <c r="A19" s="266" t="s">
        <v>56</v>
      </c>
      <c r="B19" s="267"/>
      <c r="C19" s="268"/>
      <c r="D19" s="267"/>
      <c r="E19" s="268"/>
      <c r="F19" s="267"/>
      <c r="G19" s="268"/>
      <c r="H19" s="267"/>
      <c r="I19" s="268"/>
    </row>
    <row r="20" spans="1:9" x14ac:dyDescent="0.2">
      <c r="A20" s="270"/>
      <c r="B20" s="271"/>
      <c r="C20" s="272"/>
      <c r="D20" s="271"/>
      <c r="E20" s="272"/>
      <c r="F20" s="271"/>
      <c r="G20" s="272"/>
      <c r="H20" s="271"/>
      <c r="I20" s="272"/>
    </row>
    <row r="21" spans="1:9" x14ac:dyDescent="0.2">
      <c r="A21" s="270"/>
      <c r="B21" s="271"/>
      <c r="C21" s="272"/>
      <c r="D21" s="271"/>
      <c r="E21" s="272"/>
      <c r="F21" s="271"/>
      <c r="G21" s="272"/>
      <c r="H21" s="271"/>
      <c r="I21" s="272"/>
    </row>
    <row r="22" spans="1:9" x14ac:dyDescent="0.2">
      <c r="A22" s="270"/>
      <c r="B22" s="271"/>
      <c r="C22" s="272"/>
      <c r="D22" s="271"/>
      <c r="E22" s="272"/>
      <c r="F22" s="271"/>
      <c r="G22" s="272"/>
      <c r="H22" s="271"/>
      <c r="I22" s="272"/>
    </row>
    <row r="23" spans="1:9" x14ac:dyDescent="0.2">
      <c r="A23" s="270"/>
      <c r="B23" s="271"/>
      <c r="C23" s="272"/>
      <c r="D23" s="271"/>
      <c r="E23" s="272"/>
      <c r="F23" s="271"/>
      <c r="G23" s="272"/>
      <c r="H23" s="271"/>
      <c r="I23" s="272"/>
    </row>
    <row r="24" spans="1:9" ht="13.5" thickBot="1" x14ac:dyDescent="0.25">
      <c r="A24" s="274"/>
      <c r="B24" s="275"/>
      <c r="C24" s="177"/>
      <c r="D24" s="275"/>
      <c r="E24" s="177"/>
      <c r="F24" s="275"/>
      <c r="G24" s="177"/>
      <c r="H24" s="275"/>
      <c r="I24" s="177"/>
    </row>
    <row r="25" spans="1:9" ht="13.5" thickBot="1" x14ac:dyDescent="0.25">
      <c r="A25" s="265"/>
      <c r="B25" s="277"/>
      <c r="C25" s="278"/>
      <c r="D25" s="277"/>
      <c r="E25" s="278"/>
      <c r="F25" s="277"/>
      <c r="G25" s="278"/>
      <c r="H25" s="277"/>
      <c r="I25" s="278"/>
    </row>
    <row r="26" spans="1:9" ht="13.5" thickBot="1" x14ac:dyDescent="0.25">
      <c r="A26" s="279" t="s">
        <v>57</v>
      </c>
      <c r="B26" s="280"/>
      <c r="C26" s="281"/>
      <c r="D26" s="280"/>
      <c r="E26" s="281"/>
      <c r="F26" s="280"/>
      <c r="G26" s="281"/>
      <c r="H26" s="280"/>
      <c r="I26" s="281"/>
    </row>
    <row r="27" spans="1:9" ht="13.5" thickBot="1" x14ac:dyDescent="0.25">
      <c r="A27" s="265"/>
      <c r="B27" s="277"/>
      <c r="C27" s="278"/>
      <c r="D27" s="277"/>
      <c r="E27" s="278"/>
      <c r="F27" s="277"/>
      <c r="G27" s="278"/>
      <c r="H27" s="277"/>
      <c r="I27" s="278"/>
    </row>
    <row r="28" spans="1:9" x14ac:dyDescent="0.2">
      <c r="A28" s="266" t="s">
        <v>58</v>
      </c>
      <c r="B28" s="282"/>
      <c r="C28" s="268"/>
      <c r="D28" s="282"/>
      <c r="E28" s="268"/>
      <c r="F28" s="282"/>
      <c r="G28" s="268"/>
      <c r="H28" s="282"/>
      <c r="I28" s="268"/>
    </row>
    <row r="29" spans="1:9" x14ac:dyDescent="0.2">
      <c r="A29" s="283" t="s">
        <v>59</v>
      </c>
      <c r="B29" s="284"/>
      <c r="C29" s="272"/>
      <c r="D29" s="284"/>
      <c r="E29" s="272"/>
      <c r="F29" s="284"/>
      <c r="G29" s="272"/>
      <c r="H29" s="284"/>
      <c r="I29" s="272"/>
    </row>
    <row r="30" spans="1:9" x14ac:dyDescent="0.2">
      <c r="A30" s="283" t="s">
        <v>60</v>
      </c>
      <c r="B30" s="284"/>
      <c r="C30" s="272"/>
      <c r="D30" s="284"/>
      <c r="E30" s="272"/>
      <c r="F30" s="284"/>
      <c r="G30" s="272"/>
      <c r="H30" s="284"/>
      <c r="I30" s="272"/>
    </row>
    <row r="31" spans="1:9" x14ac:dyDescent="0.2">
      <c r="A31" s="283" t="s">
        <v>61</v>
      </c>
      <c r="B31" s="284"/>
      <c r="C31" s="272"/>
      <c r="D31" s="284"/>
      <c r="E31" s="272"/>
      <c r="F31" s="284"/>
      <c r="G31" s="272"/>
      <c r="H31" s="284"/>
      <c r="I31" s="272"/>
    </row>
    <row r="32" spans="1:9" ht="13.5" thickBot="1" x14ac:dyDescent="0.25">
      <c r="A32" s="274" t="s">
        <v>62</v>
      </c>
      <c r="B32" s="285"/>
      <c r="C32" s="177"/>
      <c r="D32" s="285"/>
      <c r="E32" s="177"/>
      <c r="F32" s="285"/>
      <c r="G32" s="177"/>
      <c r="H32" s="285"/>
      <c r="I32" s="177"/>
    </row>
    <row r="33" spans="1:9" ht="13.5" thickBot="1" x14ac:dyDescent="0.25">
      <c r="A33" s="256"/>
      <c r="B33" s="277"/>
      <c r="C33" s="286"/>
      <c r="D33" s="277"/>
      <c r="E33" s="286"/>
      <c r="F33" s="277"/>
      <c r="G33" s="286"/>
      <c r="H33" s="277"/>
      <c r="I33" s="286"/>
    </row>
    <row r="34" spans="1:9" x14ac:dyDescent="0.2">
      <c r="A34" s="266" t="s">
        <v>63</v>
      </c>
      <c r="B34" s="282"/>
      <c r="C34" s="268"/>
      <c r="D34" s="282"/>
      <c r="E34" s="268"/>
      <c r="F34" s="282"/>
      <c r="G34" s="268"/>
      <c r="H34" s="282"/>
      <c r="I34" s="268"/>
    </row>
    <row r="35" spans="1:9" x14ac:dyDescent="0.2">
      <c r="A35" s="270" t="s">
        <v>64</v>
      </c>
      <c r="B35" s="284"/>
      <c r="C35" s="272"/>
      <c r="D35" s="284"/>
      <c r="E35" s="272"/>
      <c r="F35" s="284"/>
      <c r="G35" s="272"/>
      <c r="H35" s="284"/>
      <c r="I35" s="272"/>
    </row>
    <row r="36" spans="1:9" x14ac:dyDescent="0.2">
      <c r="A36" s="287" t="s">
        <v>101</v>
      </c>
      <c r="B36" s="288"/>
      <c r="C36" s="289"/>
      <c r="D36" s="288"/>
      <c r="E36" s="289"/>
      <c r="F36" s="288"/>
      <c r="G36" s="289"/>
      <c r="H36" s="288"/>
      <c r="I36" s="289"/>
    </row>
    <row r="37" spans="1:9" ht="13.5" thickBot="1" x14ac:dyDescent="0.25">
      <c r="A37" s="274" t="s">
        <v>89</v>
      </c>
      <c r="B37" s="285"/>
      <c r="C37" s="177"/>
      <c r="D37" s="285"/>
      <c r="E37" s="177"/>
      <c r="F37" s="285"/>
      <c r="G37" s="177"/>
      <c r="H37" s="285"/>
      <c r="I37" s="177"/>
    </row>
    <row r="38" spans="1:9" ht="13.5" thickBot="1" x14ac:dyDescent="0.25">
      <c r="A38" s="265"/>
      <c r="B38" s="277"/>
      <c r="C38" s="278"/>
      <c r="D38" s="277"/>
      <c r="E38" s="278"/>
      <c r="F38" s="277"/>
      <c r="G38" s="278"/>
      <c r="H38" s="277"/>
      <c r="I38" s="278"/>
    </row>
    <row r="39" spans="1:9" x14ac:dyDescent="0.2">
      <c r="A39" s="266" t="s">
        <v>65</v>
      </c>
      <c r="B39" s="267"/>
      <c r="C39" s="268"/>
      <c r="D39" s="267"/>
      <c r="E39" s="268"/>
      <c r="F39" s="267"/>
      <c r="G39" s="268"/>
      <c r="H39" s="267"/>
      <c r="I39" s="268"/>
    </row>
    <row r="40" spans="1:9" x14ac:dyDescent="0.2">
      <c r="A40" s="283" t="s">
        <v>66</v>
      </c>
      <c r="B40" s="271"/>
      <c r="C40" s="272"/>
      <c r="D40" s="271"/>
      <c r="E40" s="272"/>
      <c r="F40" s="271"/>
      <c r="G40" s="272"/>
      <c r="H40" s="271"/>
      <c r="I40" s="272"/>
    </row>
    <row r="41" spans="1:9" x14ac:dyDescent="0.2">
      <c r="A41" s="283" t="s">
        <v>67</v>
      </c>
      <c r="B41" s="271"/>
      <c r="C41" s="272"/>
      <c r="D41" s="271"/>
      <c r="E41" s="272"/>
      <c r="F41" s="271"/>
      <c r="G41" s="272"/>
      <c r="H41" s="271"/>
      <c r="I41" s="272"/>
    </row>
    <row r="42" spans="1:9" x14ac:dyDescent="0.2">
      <c r="A42" s="283" t="s">
        <v>68</v>
      </c>
      <c r="B42" s="271"/>
      <c r="C42" s="272"/>
      <c r="D42" s="271"/>
      <c r="E42" s="272"/>
      <c r="F42" s="271"/>
      <c r="G42" s="272"/>
      <c r="H42" s="271"/>
      <c r="I42" s="272"/>
    </row>
    <row r="43" spans="1:9" x14ac:dyDescent="0.2">
      <c r="A43" s="270" t="s">
        <v>69</v>
      </c>
      <c r="B43" s="290"/>
      <c r="C43" s="289"/>
      <c r="D43" s="290"/>
      <c r="E43" s="289"/>
      <c r="F43" s="290"/>
      <c r="G43" s="289"/>
      <c r="H43" s="290"/>
      <c r="I43" s="289"/>
    </row>
    <row r="44" spans="1:9" x14ac:dyDescent="0.2">
      <c r="A44" s="291"/>
      <c r="B44" s="290"/>
      <c r="C44" s="289"/>
      <c r="D44" s="290"/>
      <c r="E44" s="289"/>
      <c r="F44" s="290"/>
      <c r="G44" s="289"/>
      <c r="H44" s="290"/>
      <c r="I44" s="289"/>
    </row>
    <row r="45" spans="1:9" ht="13.5" thickBot="1" x14ac:dyDescent="0.25">
      <c r="A45" s="292"/>
      <c r="B45" s="275"/>
      <c r="C45" s="177"/>
      <c r="D45" s="275"/>
      <c r="E45" s="177"/>
      <c r="F45" s="275"/>
      <c r="G45" s="177"/>
      <c r="H45" s="275"/>
      <c r="I45" s="177"/>
    </row>
    <row r="46" spans="1:9" ht="13.5" thickBot="1" x14ac:dyDescent="0.25">
      <c r="A46" s="265"/>
      <c r="B46" s="277"/>
      <c r="C46" s="286"/>
      <c r="D46" s="277"/>
      <c r="E46" s="286"/>
      <c r="F46" s="277"/>
      <c r="G46" s="286"/>
      <c r="H46" s="277"/>
      <c r="I46" s="286"/>
    </row>
    <row r="47" spans="1:9" x14ac:dyDescent="0.2">
      <c r="A47" s="266" t="s">
        <v>70</v>
      </c>
      <c r="B47" s="267"/>
      <c r="C47" s="268"/>
      <c r="D47" s="267"/>
      <c r="E47" s="268"/>
      <c r="F47" s="267"/>
      <c r="G47" s="268"/>
      <c r="H47" s="267"/>
      <c r="I47" s="268"/>
    </row>
    <row r="48" spans="1:9" x14ac:dyDescent="0.2">
      <c r="A48" s="283" t="s">
        <v>102</v>
      </c>
      <c r="B48" s="271"/>
      <c r="C48" s="272"/>
      <c r="D48" s="271"/>
      <c r="E48" s="272"/>
      <c r="F48" s="271"/>
      <c r="G48" s="272"/>
      <c r="H48" s="271"/>
      <c r="I48" s="272"/>
    </row>
    <row r="49" spans="1:11" x14ac:dyDescent="0.2">
      <c r="A49" s="283" t="s">
        <v>71</v>
      </c>
      <c r="B49" s="271"/>
      <c r="C49" s="272"/>
      <c r="D49" s="271"/>
      <c r="E49" s="272"/>
      <c r="F49" s="271"/>
      <c r="G49" s="272"/>
      <c r="H49" s="271"/>
      <c r="I49" s="272"/>
    </row>
    <row r="50" spans="1:11" x14ac:dyDescent="0.2">
      <c r="A50" s="283" t="s">
        <v>103</v>
      </c>
      <c r="B50" s="271"/>
      <c r="C50" s="272"/>
      <c r="D50" s="271"/>
      <c r="E50" s="272"/>
      <c r="F50" s="271"/>
      <c r="G50" s="272"/>
      <c r="H50" s="271"/>
      <c r="I50" s="272"/>
    </row>
    <row r="51" spans="1:11" ht="13.5" thickBot="1" x14ac:dyDescent="0.25">
      <c r="A51" s="274" t="s">
        <v>72</v>
      </c>
      <c r="B51" s="275"/>
      <c r="C51" s="177"/>
      <c r="D51" s="275"/>
      <c r="E51" s="177"/>
      <c r="F51" s="275"/>
      <c r="G51" s="177"/>
      <c r="H51" s="275"/>
      <c r="I51" s="177"/>
    </row>
    <row r="52" spans="1:11" ht="13.5" thickBot="1" x14ac:dyDescent="0.25">
      <c r="A52" s="265"/>
      <c r="B52" s="277"/>
      <c r="C52" s="278"/>
      <c r="D52" s="277"/>
      <c r="E52" s="278"/>
      <c r="F52" s="277"/>
      <c r="G52" s="278"/>
      <c r="H52" s="277"/>
      <c r="I52" s="278"/>
    </row>
    <row r="53" spans="1:11" ht="13.5" thickBot="1" x14ac:dyDescent="0.25">
      <c r="A53" s="279" t="s">
        <v>73</v>
      </c>
      <c r="B53" s="280"/>
      <c r="C53" s="281">
        <v>1</v>
      </c>
      <c r="D53" s="280"/>
      <c r="E53" s="281">
        <v>1</v>
      </c>
      <c r="F53" s="280"/>
      <c r="G53" s="281">
        <v>1</v>
      </c>
      <c r="H53" s="280"/>
      <c r="I53" s="281">
        <v>1</v>
      </c>
    </row>
    <row r="54" spans="1:11" ht="13.5" thickBot="1" x14ac:dyDescent="0.25">
      <c r="A54" s="265"/>
    </row>
    <row r="55" spans="1:11" ht="13.5" thickBot="1" x14ac:dyDescent="0.25">
      <c r="A55" s="381" t="s">
        <v>203</v>
      </c>
      <c r="B55" s="349"/>
      <c r="C55" s="349"/>
      <c r="D55" s="349"/>
      <c r="E55" s="349"/>
      <c r="F55" s="349"/>
      <c r="G55" s="349"/>
      <c r="H55" s="349"/>
      <c r="I55" s="349"/>
      <c r="K55" s="51"/>
    </row>
    <row r="56" spans="1:11" ht="13.5" thickBot="1" x14ac:dyDescent="0.25">
      <c r="A56" s="265"/>
    </row>
    <row r="57" spans="1:11" ht="13.5" thickBot="1" x14ac:dyDescent="0.25">
      <c r="A57" s="279" t="s">
        <v>90</v>
      </c>
      <c r="B57" s="277"/>
      <c r="C57" s="286"/>
      <c r="D57" s="277"/>
      <c r="E57" s="286"/>
      <c r="F57" s="277"/>
      <c r="G57" s="286"/>
      <c r="H57" s="277"/>
      <c r="I57" s="286"/>
    </row>
    <row r="58" spans="1:11" x14ac:dyDescent="0.2">
      <c r="A58" s="449" t="s">
        <v>254</v>
      </c>
      <c r="B58" s="293"/>
      <c r="C58" s="294"/>
      <c r="D58" s="294"/>
      <c r="E58" s="294"/>
      <c r="F58" s="294"/>
      <c r="G58" s="294"/>
      <c r="H58" s="294"/>
      <c r="I58" s="295"/>
    </row>
    <row r="59" spans="1:11" x14ac:dyDescent="0.2">
      <c r="A59" s="450" t="s">
        <v>253</v>
      </c>
      <c r="B59" s="296"/>
      <c r="C59" s="297"/>
      <c r="D59" s="297"/>
      <c r="E59" s="297"/>
      <c r="F59" s="297"/>
      <c r="G59" s="297"/>
      <c r="H59" s="297"/>
      <c r="I59" s="298"/>
    </row>
    <row r="60" spans="1:11" ht="13.5" thickBot="1" x14ac:dyDescent="0.25">
      <c r="A60" s="445"/>
      <c r="B60" s="299"/>
      <c r="C60" s="300"/>
      <c r="D60" s="300"/>
      <c r="E60" s="300"/>
      <c r="F60" s="300"/>
      <c r="G60" s="300"/>
      <c r="H60" s="300"/>
      <c r="I60" s="301"/>
    </row>
    <row r="61" spans="1:11" x14ac:dyDescent="0.2">
      <c r="A61" s="302"/>
      <c r="B61" s="51"/>
      <c r="C61" s="303"/>
      <c r="D61" s="303"/>
      <c r="E61" s="303"/>
      <c r="F61" s="303"/>
      <c r="G61" s="303"/>
      <c r="H61" s="303"/>
      <c r="I61" s="303"/>
    </row>
    <row r="62" spans="1:11" s="425" customFormat="1" x14ac:dyDescent="0.2">
      <c r="A62" s="443"/>
      <c r="B62" s="444"/>
      <c r="C62" s="444"/>
      <c r="D62" s="444"/>
      <c r="E62" s="444"/>
      <c r="F62" s="444"/>
      <c r="G62" s="444"/>
      <c r="H62" s="444"/>
      <c r="I62" s="444"/>
    </row>
    <row r="64" spans="1:11" x14ac:dyDescent="0.2">
      <c r="A64" s="304" t="s">
        <v>99</v>
      </c>
    </row>
    <row r="65" spans="1:9" ht="29.25" customHeight="1" x14ac:dyDescent="0.2">
      <c r="A65" s="553" t="s">
        <v>211</v>
      </c>
      <c r="B65" s="554"/>
      <c r="C65" s="554"/>
      <c r="D65" s="554"/>
      <c r="E65" s="554"/>
      <c r="F65" s="554"/>
      <c r="G65" s="554"/>
      <c r="H65" s="554"/>
      <c r="I65" s="554"/>
    </row>
    <row r="66" spans="1:9" ht="11.25" customHeight="1" thickBot="1" x14ac:dyDescent="0.25">
      <c r="A66" s="385"/>
      <c r="B66" s="386"/>
      <c r="C66" s="386"/>
      <c r="D66" s="386"/>
      <c r="E66" s="386"/>
      <c r="F66" s="386"/>
      <c r="G66" s="386"/>
      <c r="H66" s="386"/>
      <c r="I66" s="386"/>
    </row>
    <row r="67" spans="1:9" ht="29.25" customHeight="1" thickBot="1" x14ac:dyDescent="0.25">
      <c r="A67" s="550" t="s">
        <v>213</v>
      </c>
      <c r="B67" s="551"/>
      <c r="C67" s="551"/>
      <c r="D67" s="551"/>
      <c r="E67" s="551"/>
      <c r="F67" s="551"/>
      <c r="G67" s="551"/>
      <c r="H67" s="551"/>
      <c r="I67" s="552"/>
    </row>
    <row r="69" spans="1:9" ht="13.5" thickBot="1" x14ac:dyDescent="0.25">
      <c r="A69" s="93" t="s">
        <v>152</v>
      </c>
    </row>
    <row r="70" spans="1:9" ht="13.5" thickBot="1" x14ac:dyDescent="0.25">
      <c r="A70" s="98" t="s">
        <v>9</v>
      </c>
      <c r="B70" s="98" t="str">
        <f>+B8</f>
        <v>promedio 2015</v>
      </c>
      <c r="D70" s="98" t="str">
        <f>+D8</f>
        <v>promedio 2016</v>
      </c>
      <c r="F70" s="98" t="str">
        <f>+F8</f>
        <v>promedio 2017</v>
      </c>
      <c r="H70" s="120" t="str">
        <f>+H8</f>
        <v>promedio ene-oct 2018</v>
      </c>
    </row>
    <row r="71" spans="1:9" ht="13.5" thickBot="1" x14ac:dyDescent="0.25">
      <c r="A71" s="115" t="s">
        <v>144</v>
      </c>
      <c r="B71" s="152">
        <f>+B53-SUM(B47:B51,B39:B45,B34:B37,B28:B32,B26,B19:B24,B12:B17)</f>
        <v>0</v>
      </c>
      <c r="C71" s="151"/>
      <c r="D71" s="152">
        <f>+D53-SUM(D47:D51,D39:D45,D34:D37,D28:D32,D26,D19:D24,D12:D17)</f>
        <v>0</v>
      </c>
      <c r="E71" s="151"/>
      <c r="F71" s="152">
        <f>+F53-SUM(F47:F51,F39:F45,F34:F37,F28:F32,F26,F19:F24,F12:F17)</f>
        <v>0</v>
      </c>
      <c r="G71" s="151"/>
      <c r="H71" s="152">
        <f>+H53-SUM(H47:H51,H39:H45,H34:H37,H28:H32,H26,H19:H24,H12:H17)</f>
        <v>0</v>
      </c>
    </row>
  </sheetData>
  <sheetProtection formatCells="0" formatColumns="0" formatRows="0"/>
  <mergeCells count="6">
    <mergeCell ref="B8:C8"/>
    <mergeCell ref="D8:E8"/>
    <mergeCell ref="F8:G8"/>
    <mergeCell ref="H8:I8"/>
    <mergeCell ref="A65:I65"/>
    <mergeCell ref="A67:I67"/>
  </mergeCells>
  <printOptions horizontalCentered="1" verticalCentered="1"/>
  <pageMargins left="0.23622047244094491" right="0.27559055118110237" top="0.51181102362204722" bottom="0.59055118110236227" header="0.51181102362204722" footer="0.51181102362204722"/>
  <pageSetup paperSize="9" scale="58" orientation="landscape" r:id="rId1"/>
  <headerFooter alignWithMargins="0">
    <oddHeader xml:space="preserve">&amp;R2018 – Año del Centenario de la Reforma Universitaria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3" sqref="A3"/>
    </sheetView>
  </sheetViews>
  <sheetFormatPr baseColWidth="10" defaultRowHeight="12.75" x14ac:dyDescent="0.2"/>
  <cols>
    <col min="1" max="1" width="35.85546875" customWidth="1"/>
    <col min="2" max="2" width="14.28515625" customWidth="1"/>
    <col min="3" max="5" width="16.28515625" hidden="1" customWidth="1"/>
    <col min="6" max="8" width="16.28515625" customWidth="1"/>
    <col min="9" max="9" width="22.5703125" bestFit="1" customWidth="1"/>
    <col min="10" max="10" width="19.5703125" customWidth="1"/>
    <col min="13" max="13" width="15.42578125" style="257" bestFit="1" customWidth="1"/>
  </cols>
  <sheetData>
    <row r="1" spans="1:13" x14ac:dyDescent="0.2">
      <c r="A1" s="256" t="s">
        <v>243</v>
      </c>
      <c r="B1" s="256"/>
      <c r="C1" s="256"/>
      <c r="D1" s="256"/>
      <c r="E1" s="256"/>
    </row>
    <row r="2" spans="1:13" x14ac:dyDescent="0.2">
      <c r="A2" s="256" t="s">
        <v>188</v>
      </c>
      <c r="B2" s="256"/>
      <c r="C2" s="256"/>
      <c r="D2" s="256"/>
      <c r="E2" s="256"/>
    </row>
    <row r="3" spans="1:13" x14ac:dyDescent="0.2">
      <c r="A3" s="256" t="str">
        <f>+'8.a.... Costos'!A4</f>
        <v>TAMBOR CILÍNDRICO DE CAPACIDAD 200 LITROS, TAPA DESMONTABLE</v>
      </c>
      <c r="B3" s="415"/>
      <c r="C3" s="415"/>
      <c r="D3" s="415"/>
      <c r="E3" s="415"/>
    </row>
    <row r="4" spans="1:13" x14ac:dyDescent="0.2">
      <c r="A4" s="256" t="str">
        <f>+'8.a.... Costos'!A5</f>
        <v>indicar modelo/artículo: __________________________________</v>
      </c>
      <c r="B4" s="420"/>
      <c r="C4" s="420"/>
      <c r="D4" s="420"/>
      <c r="E4" s="420"/>
    </row>
    <row r="5" spans="1:13" x14ac:dyDescent="0.2">
      <c r="A5" s="256"/>
      <c r="B5" s="420"/>
      <c r="C5" s="420"/>
      <c r="D5" s="420"/>
      <c r="E5" s="420"/>
    </row>
    <row r="6" spans="1:13" ht="13.5" thickBot="1" x14ac:dyDescent="0.25">
      <c r="M6" s="259"/>
    </row>
    <row r="7" spans="1:13" ht="13.5" customHeight="1" x14ac:dyDescent="0.2">
      <c r="A7" s="361" t="s">
        <v>51</v>
      </c>
      <c r="B7" s="561" t="s">
        <v>189</v>
      </c>
      <c r="C7" s="362" t="s">
        <v>255</v>
      </c>
      <c r="D7" s="362" t="s">
        <v>256</v>
      </c>
      <c r="E7" s="362" t="s">
        <v>257</v>
      </c>
      <c r="F7" s="362" t="s">
        <v>233</v>
      </c>
      <c r="G7" s="362" t="s">
        <v>234</v>
      </c>
      <c r="H7" s="362" t="s">
        <v>235</v>
      </c>
      <c r="I7" s="362" t="s">
        <v>242</v>
      </c>
      <c r="J7" s="563" t="s">
        <v>104</v>
      </c>
      <c r="M7" s="259"/>
    </row>
    <row r="8" spans="1:13" s="424" customFormat="1" ht="36.75" customHeight="1" thickBot="1" x14ac:dyDescent="0.25">
      <c r="A8" s="422"/>
      <c r="B8" s="562"/>
      <c r="C8" s="421" t="s">
        <v>241</v>
      </c>
      <c r="D8" s="421" t="s">
        <v>241</v>
      </c>
      <c r="E8" s="421" t="s">
        <v>241</v>
      </c>
      <c r="F8" s="421" t="s">
        <v>241</v>
      </c>
      <c r="G8" s="423" t="str">
        <f>+F8</f>
        <v>cantidad por tambor</v>
      </c>
      <c r="H8" s="423" t="str">
        <f>+F8</f>
        <v>cantidad por tambor</v>
      </c>
      <c r="I8" s="423" t="str">
        <f>+F8</f>
        <v>cantidad por tambor</v>
      </c>
      <c r="J8" s="564"/>
      <c r="M8" s="425"/>
    </row>
    <row r="9" spans="1:13" ht="13.5" thickBot="1" x14ac:dyDescent="0.25">
      <c r="A9" s="265"/>
      <c r="B9" s="265"/>
      <c r="C9" s="265"/>
      <c r="D9" s="265"/>
      <c r="E9" s="265"/>
      <c r="J9" s="257"/>
    </row>
    <row r="10" spans="1:13" x14ac:dyDescent="0.2">
      <c r="A10" s="266" t="s">
        <v>190</v>
      </c>
      <c r="B10" s="266"/>
      <c r="C10" s="266"/>
      <c r="D10" s="266"/>
      <c r="E10" s="266"/>
      <c r="F10" s="269"/>
      <c r="G10" s="269"/>
      <c r="H10" s="269"/>
      <c r="I10" s="269"/>
      <c r="J10" s="269"/>
    </row>
    <row r="11" spans="1:13" x14ac:dyDescent="0.2">
      <c r="A11" s="270"/>
      <c r="B11" s="270"/>
      <c r="C11" s="270"/>
      <c r="D11" s="270"/>
      <c r="E11" s="270"/>
      <c r="F11" s="273"/>
      <c r="G11" s="273"/>
      <c r="H11" s="273"/>
      <c r="I11" s="273"/>
      <c r="J11" s="273"/>
    </row>
    <row r="12" spans="1:13" x14ac:dyDescent="0.2">
      <c r="A12" s="270"/>
      <c r="B12" s="270"/>
      <c r="C12" s="270"/>
      <c r="D12" s="270"/>
      <c r="E12" s="270"/>
      <c r="F12" s="273"/>
      <c r="G12" s="273"/>
      <c r="H12" s="273"/>
      <c r="I12" s="273"/>
      <c r="J12" s="273"/>
    </row>
    <row r="13" spans="1:13" x14ac:dyDescent="0.2">
      <c r="A13" s="270"/>
      <c r="B13" s="270"/>
      <c r="C13" s="270"/>
      <c r="D13" s="270"/>
      <c r="E13" s="270"/>
      <c r="F13" s="273"/>
      <c r="G13" s="273"/>
      <c r="H13" s="273"/>
      <c r="I13" s="273"/>
      <c r="J13" s="273"/>
    </row>
    <row r="14" spans="1:13" x14ac:dyDescent="0.2">
      <c r="A14" s="270"/>
      <c r="B14" s="270"/>
      <c r="C14" s="270"/>
      <c r="D14" s="270"/>
      <c r="E14" s="270"/>
      <c r="F14" s="273"/>
      <c r="G14" s="273"/>
      <c r="H14" s="273"/>
      <c r="I14" s="273"/>
      <c r="J14" s="273"/>
    </row>
    <row r="15" spans="1:13" ht="13.5" thickBot="1" x14ac:dyDescent="0.25">
      <c r="A15" s="274"/>
      <c r="B15" s="274"/>
      <c r="C15" s="274"/>
      <c r="D15" s="274"/>
      <c r="E15" s="274"/>
      <c r="F15" s="276"/>
      <c r="G15" s="276"/>
      <c r="H15" s="276"/>
      <c r="I15" s="276"/>
      <c r="J15" s="276"/>
    </row>
    <row r="16" spans="1:13" ht="13.5" thickBot="1" x14ac:dyDescent="0.25">
      <c r="A16" s="265"/>
      <c r="B16" s="265"/>
      <c r="C16" s="265"/>
      <c r="D16" s="265"/>
      <c r="E16" s="265"/>
      <c r="J16" s="257"/>
    </row>
    <row r="17" spans="1:10" x14ac:dyDescent="0.2">
      <c r="A17" s="266" t="s">
        <v>191</v>
      </c>
      <c r="B17" s="266"/>
      <c r="C17" s="266"/>
      <c r="D17" s="266"/>
      <c r="E17" s="266"/>
      <c r="F17" s="269"/>
      <c r="G17" s="269"/>
      <c r="H17" s="269"/>
      <c r="I17" s="269"/>
      <c r="J17" s="269"/>
    </row>
    <row r="18" spans="1:10" x14ac:dyDescent="0.2">
      <c r="A18" s="270"/>
      <c r="B18" s="270"/>
      <c r="C18" s="270"/>
      <c r="D18" s="270"/>
      <c r="E18" s="270"/>
      <c r="F18" s="273"/>
      <c r="G18" s="273"/>
      <c r="H18" s="273"/>
      <c r="I18" s="273"/>
      <c r="J18" s="273"/>
    </row>
    <row r="19" spans="1:10" x14ac:dyDescent="0.2">
      <c r="A19" s="270"/>
      <c r="B19" s="270"/>
      <c r="C19" s="270"/>
      <c r="D19" s="270"/>
      <c r="E19" s="270"/>
      <c r="F19" s="273"/>
      <c r="G19" s="273"/>
      <c r="H19" s="273"/>
      <c r="I19" s="273"/>
      <c r="J19" s="273"/>
    </row>
    <row r="20" spans="1:10" x14ac:dyDescent="0.2">
      <c r="A20" s="270"/>
      <c r="B20" s="270"/>
      <c r="C20" s="270"/>
      <c r="D20" s="270"/>
      <c r="E20" s="270"/>
      <c r="F20" s="273"/>
      <c r="G20" s="273"/>
      <c r="H20" s="273"/>
      <c r="I20" s="273"/>
      <c r="J20" s="273"/>
    </row>
    <row r="21" spans="1:10" x14ac:dyDescent="0.2">
      <c r="A21" s="270"/>
      <c r="B21" s="270"/>
      <c r="C21" s="270"/>
      <c r="D21" s="270"/>
      <c r="E21" s="270"/>
      <c r="F21" s="273"/>
      <c r="G21" s="273"/>
      <c r="H21" s="273"/>
      <c r="I21" s="273"/>
      <c r="J21" s="273"/>
    </row>
    <row r="22" spans="1:10" ht="13.5" thickBot="1" x14ac:dyDescent="0.25">
      <c r="A22" s="274"/>
      <c r="B22" s="274"/>
      <c r="C22" s="274"/>
      <c r="D22" s="274"/>
      <c r="E22" s="274"/>
      <c r="F22" s="276"/>
      <c r="G22" s="276"/>
      <c r="H22" s="276"/>
      <c r="I22" s="276"/>
      <c r="J22" s="276"/>
    </row>
    <row r="24" spans="1:10" ht="13.5" thickBot="1" x14ac:dyDescent="0.25"/>
    <row r="25" spans="1:10" ht="13.5" thickBot="1" x14ac:dyDescent="0.25">
      <c r="A25" s="565" t="s">
        <v>51</v>
      </c>
      <c r="B25" s="566"/>
      <c r="C25" s="455" t="s">
        <v>255</v>
      </c>
      <c r="D25" s="455" t="s">
        <v>256</v>
      </c>
      <c r="E25" s="455" t="s">
        <v>257</v>
      </c>
      <c r="F25" s="363" t="str">
        <f>+F7</f>
        <v>promedio 2015</v>
      </c>
      <c r="G25" s="363" t="str">
        <f>+G7</f>
        <v>promedio 2016</v>
      </c>
      <c r="H25" s="363" t="str">
        <f>+H7</f>
        <v>promedio 2017</v>
      </c>
      <c r="I25" s="363" t="str">
        <f>+I7</f>
        <v>promedio ene-ago 2018</v>
      </c>
    </row>
    <row r="26" spans="1:10" ht="13.5" thickBot="1" x14ac:dyDescent="0.25">
      <c r="A26" s="559" t="s">
        <v>101</v>
      </c>
      <c r="B26" s="567"/>
      <c r="C26" s="451"/>
      <c r="D26" s="451"/>
      <c r="E26" s="451"/>
    </row>
    <row r="27" spans="1:10" x14ac:dyDescent="0.2">
      <c r="A27" s="364" t="s">
        <v>192</v>
      </c>
      <c r="B27" s="456"/>
      <c r="C27" s="462"/>
      <c r="D27" s="452"/>
      <c r="E27" s="462"/>
      <c r="F27" s="466"/>
      <c r="G27" s="469"/>
      <c r="H27" s="459"/>
      <c r="I27" s="367"/>
    </row>
    <row r="28" spans="1:10" x14ac:dyDescent="0.2">
      <c r="A28" s="368" t="s">
        <v>193</v>
      </c>
      <c r="B28" s="457"/>
      <c r="C28" s="463"/>
      <c r="D28" s="453"/>
      <c r="E28" s="463"/>
      <c r="F28" s="467"/>
      <c r="G28" s="470"/>
      <c r="H28" s="460"/>
      <c r="I28" s="371"/>
    </row>
    <row r="29" spans="1:10" x14ac:dyDescent="0.2">
      <c r="A29" s="368" t="s">
        <v>194</v>
      </c>
      <c r="B29" s="457"/>
      <c r="C29" s="463"/>
      <c r="D29" s="453"/>
      <c r="E29" s="463"/>
      <c r="F29" s="467"/>
      <c r="G29" s="470"/>
      <c r="H29" s="460"/>
      <c r="I29" s="371"/>
    </row>
    <row r="30" spans="1:10" ht="13.5" thickBot="1" x14ac:dyDescent="0.25">
      <c r="A30" s="372" t="s">
        <v>195</v>
      </c>
      <c r="B30" s="458"/>
      <c r="C30" s="464"/>
      <c r="D30" s="454"/>
      <c r="E30" s="464"/>
      <c r="F30" s="468"/>
      <c r="G30" s="471"/>
      <c r="H30" s="461"/>
      <c r="I30" s="375"/>
    </row>
    <row r="31" spans="1:10" ht="13.5" thickBot="1" x14ac:dyDescent="0.25">
      <c r="A31" s="559" t="s">
        <v>196</v>
      </c>
      <c r="B31" s="560"/>
      <c r="C31" s="465"/>
      <c r="D31" s="451"/>
      <c r="E31" s="465"/>
      <c r="F31" s="376"/>
      <c r="G31" s="472"/>
      <c r="H31" s="376"/>
      <c r="I31" s="376"/>
    </row>
    <row r="32" spans="1:10" x14ac:dyDescent="0.2">
      <c r="A32" s="364" t="s">
        <v>192</v>
      </c>
      <c r="B32" s="456"/>
      <c r="C32" s="462"/>
      <c r="D32" s="452"/>
      <c r="E32" s="462"/>
      <c r="F32" s="466"/>
      <c r="G32" s="469"/>
      <c r="H32" s="459"/>
      <c r="I32" s="367"/>
    </row>
    <row r="33" spans="1:9" x14ac:dyDescent="0.2">
      <c r="A33" s="368" t="s">
        <v>193</v>
      </c>
      <c r="B33" s="457"/>
      <c r="C33" s="463"/>
      <c r="D33" s="453"/>
      <c r="E33" s="463"/>
      <c r="F33" s="467"/>
      <c r="G33" s="470"/>
      <c r="H33" s="460"/>
      <c r="I33" s="371"/>
    </row>
    <row r="34" spans="1:9" x14ac:dyDescent="0.2">
      <c r="A34" s="368" t="s">
        <v>194</v>
      </c>
      <c r="B34" s="457"/>
      <c r="C34" s="463"/>
      <c r="D34" s="453"/>
      <c r="E34" s="463"/>
      <c r="F34" s="467"/>
      <c r="G34" s="470"/>
      <c r="H34" s="460"/>
      <c r="I34" s="371"/>
    </row>
    <row r="35" spans="1:9" ht="13.5" thickBot="1" x14ac:dyDescent="0.25">
      <c r="A35" s="372" t="s">
        <v>195</v>
      </c>
      <c r="B35" s="458"/>
      <c r="C35" s="464"/>
      <c r="D35" s="454"/>
      <c r="E35" s="464"/>
      <c r="F35" s="468"/>
      <c r="G35" s="471"/>
      <c r="H35" s="461"/>
      <c r="I35" s="375"/>
    </row>
    <row r="36" spans="1:9" ht="13.5" thickBot="1" x14ac:dyDescent="0.25">
      <c r="A36" s="559" t="s">
        <v>197</v>
      </c>
      <c r="B36" s="560"/>
      <c r="C36" s="465"/>
      <c r="D36" s="451"/>
      <c r="E36" s="465"/>
      <c r="F36" s="376"/>
      <c r="G36" s="472"/>
      <c r="H36" s="376"/>
      <c r="I36" s="376"/>
    </row>
    <row r="37" spans="1:9" x14ac:dyDescent="0.2">
      <c r="A37" s="364" t="s">
        <v>192</v>
      </c>
      <c r="B37" s="456"/>
      <c r="C37" s="462"/>
      <c r="D37" s="452"/>
      <c r="E37" s="462"/>
      <c r="F37" s="466"/>
      <c r="G37" s="469"/>
      <c r="H37" s="459"/>
      <c r="I37" s="367"/>
    </row>
    <row r="38" spans="1:9" x14ac:dyDescent="0.2">
      <c r="A38" s="368" t="s">
        <v>193</v>
      </c>
      <c r="B38" s="457"/>
      <c r="C38" s="463"/>
      <c r="D38" s="453"/>
      <c r="E38" s="463"/>
      <c r="F38" s="467"/>
      <c r="G38" s="470"/>
      <c r="H38" s="460"/>
      <c r="I38" s="371"/>
    </row>
    <row r="39" spans="1:9" x14ac:dyDescent="0.2">
      <c r="A39" s="368" t="s">
        <v>194</v>
      </c>
      <c r="B39" s="457"/>
      <c r="C39" s="463"/>
      <c r="D39" s="453"/>
      <c r="E39" s="463"/>
      <c r="F39" s="467"/>
      <c r="G39" s="470"/>
      <c r="H39" s="460"/>
      <c r="I39" s="371"/>
    </row>
    <row r="40" spans="1:9" ht="13.5" thickBot="1" x14ac:dyDescent="0.25">
      <c r="A40" s="372" t="s">
        <v>195</v>
      </c>
      <c r="B40" s="458"/>
      <c r="C40" s="464"/>
      <c r="D40" s="454"/>
      <c r="E40" s="464"/>
      <c r="F40" s="468"/>
      <c r="G40" s="471"/>
      <c r="H40" s="461"/>
      <c r="I40" s="375"/>
    </row>
    <row r="41" spans="1:9" ht="13.5" thickBot="1" x14ac:dyDescent="0.25">
      <c r="A41" s="559" t="s">
        <v>197</v>
      </c>
      <c r="B41" s="560"/>
      <c r="C41" s="465"/>
      <c r="D41" s="451"/>
      <c r="E41" s="465"/>
      <c r="F41" s="376"/>
      <c r="G41" s="472"/>
      <c r="H41" s="376"/>
      <c r="I41" s="376"/>
    </row>
    <row r="42" spans="1:9" x14ac:dyDescent="0.2">
      <c r="A42" s="364" t="s">
        <v>192</v>
      </c>
      <c r="B42" s="456"/>
      <c r="C42" s="462"/>
      <c r="D42" s="452"/>
      <c r="E42" s="462"/>
      <c r="F42" s="466"/>
      <c r="G42" s="469"/>
      <c r="H42" s="459"/>
      <c r="I42" s="367"/>
    </row>
    <row r="43" spans="1:9" x14ac:dyDescent="0.2">
      <c r="A43" s="368" t="s">
        <v>193</v>
      </c>
      <c r="B43" s="457"/>
      <c r="C43" s="463"/>
      <c r="D43" s="453"/>
      <c r="E43" s="463"/>
      <c r="F43" s="467"/>
      <c r="G43" s="470"/>
      <c r="H43" s="460"/>
      <c r="I43" s="371"/>
    </row>
    <row r="44" spans="1:9" x14ac:dyDescent="0.2">
      <c r="A44" s="368" t="s">
        <v>194</v>
      </c>
      <c r="B44" s="457"/>
      <c r="C44" s="463"/>
      <c r="D44" s="453"/>
      <c r="E44" s="463"/>
      <c r="F44" s="467"/>
      <c r="G44" s="470"/>
      <c r="H44" s="460"/>
      <c r="I44" s="371"/>
    </row>
    <row r="45" spans="1:9" ht="13.5" thickBot="1" x14ac:dyDescent="0.25">
      <c r="A45" s="372" t="s">
        <v>195</v>
      </c>
      <c r="B45" s="458"/>
      <c r="C45" s="464"/>
      <c r="D45" s="454"/>
      <c r="E45" s="464"/>
      <c r="F45" s="468"/>
      <c r="G45" s="471"/>
      <c r="H45" s="461"/>
      <c r="I45" s="375"/>
    </row>
  </sheetData>
  <mergeCells count="7">
    <mergeCell ref="A36:B36"/>
    <mergeCell ref="A41:B41"/>
    <mergeCell ref="B7:B8"/>
    <mergeCell ref="J7:J8"/>
    <mergeCell ref="A25:B25"/>
    <mergeCell ref="A26:B26"/>
    <mergeCell ref="A31:B31"/>
  </mergeCells>
  <phoneticPr fontId="17" type="noConversion"/>
  <printOptions horizontalCentered="1" verticalCentered="1"/>
  <pageMargins left="0.19685039370078741" right="0.15748031496062992" top="0.23622047244094491" bottom="0.31496062992125984" header="0" footer="0"/>
  <pageSetup orientation="landscape" verticalDpi="4294967295" r:id="rId1"/>
  <headerFooter alignWithMargins="0">
    <oddHeader xml:space="preserve">&amp;R2018 – Año del Centenario de la Reforma Universitaria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G45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5703125" customWidth="1"/>
    <col min="6" max="6" width="22.5703125" bestFit="1" customWidth="1"/>
    <col min="7" max="7" width="19.5703125" customWidth="1"/>
    <col min="10" max="10" width="15.42578125" style="257" bestFit="1" customWidth="1"/>
  </cols>
  <sheetData>
    <row r="1" spans="1:10" x14ac:dyDescent="0.2">
      <c r="A1" s="256" t="s">
        <v>244</v>
      </c>
      <c r="B1" s="256"/>
    </row>
    <row r="2" spans="1:10" x14ac:dyDescent="0.2">
      <c r="A2" s="256" t="s">
        <v>188</v>
      </c>
      <c r="B2" s="256"/>
    </row>
    <row r="3" spans="1:10" x14ac:dyDescent="0.2">
      <c r="A3" s="256" t="str">
        <f>+'8.a.... Costos (2)'!A4</f>
        <v>TAMBOR CONICO DE CAPACIDAD 220/230 LITROS</v>
      </c>
      <c r="B3" s="415"/>
    </row>
    <row r="4" spans="1:10" x14ac:dyDescent="0.2">
      <c r="A4" s="256" t="str">
        <f>+'8.a.... Costos'!A5</f>
        <v>indicar modelo/artículo: __________________________________</v>
      </c>
      <c r="B4" s="420"/>
    </row>
    <row r="5" spans="1:10" x14ac:dyDescent="0.2">
      <c r="A5" s="256"/>
      <c r="B5" s="420"/>
    </row>
    <row r="6" spans="1:10" ht="13.5" thickBot="1" x14ac:dyDescent="0.25">
      <c r="J6" s="259"/>
    </row>
    <row r="7" spans="1:10" ht="13.5" customHeight="1" x14ac:dyDescent="0.2">
      <c r="A7" s="361" t="s">
        <v>51</v>
      </c>
      <c r="B7" s="561" t="s">
        <v>189</v>
      </c>
      <c r="C7" s="362" t="s">
        <v>233</v>
      </c>
      <c r="D7" s="362" t="s">
        <v>234</v>
      </c>
      <c r="E7" s="362" t="s">
        <v>235</v>
      </c>
      <c r="F7" s="362" t="s">
        <v>242</v>
      </c>
      <c r="G7" s="563" t="s">
        <v>104</v>
      </c>
      <c r="J7" s="259"/>
    </row>
    <row r="8" spans="1:10" s="424" customFormat="1" ht="36.75" customHeight="1" thickBot="1" x14ac:dyDescent="0.25">
      <c r="A8" s="422"/>
      <c r="B8" s="562"/>
      <c r="C8" s="421" t="s">
        <v>241</v>
      </c>
      <c r="D8" s="423" t="str">
        <f>+C8</f>
        <v>cantidad por tambor</v>
      </c>
      <c r="E8" s="423" t="str">
        <f>+C8</f>
        <v>cantidad por tambor</v>
      </c>
      <c r="F8" s="423" t="str">
        <f>+C8</f>
        <v>cantidad por tambor</v>
      </c>
      <c r="G8" s="564"/>
      <c r="J8" s="425"/>
    </row>
    <row r="9" spans="1:10" ht="13.5" thickBot="1" x14ac:dyDescent="0.25">
      <c r="A9" s="265"/>
      <c r="B9" s="265"/>
      <c r="G9" s="257"/>
    </row>
    <row r="10" spans="1:10" x14ac:dyDescent="0.2">
      <c r="A10" s="266" t="s">
        <v>190</v>
      </c>
      <c r="B10" s="266"/>
      <c r="C10" s="269"/>
      <c r="D10" s="269"/>
      <c r="E10" s="269"/>
      <c r="F10" s="269"/>
      <c r="G10" s="269"/>
    </row>
    <row r="11" spans="1:10" x14ac:dyDescent="0.2">
      <c r="A11" s="270"/>
      <c r="B11" s="270"/>
      <c r="C11" s="273"/>
      <c r="D11" s="273"/>
      <c r="E11" s="273"/>
      <c r="F11" s="273"/>
      <c r="G11" s="273"/>
    </row>
    <row r="12" spans="1:10" x14ac:dyDescent="0.2">
      <c r="A12" s="270"/>
      <c r="B12" s="270"/>
      <c r="C12" s="273"/>
      <c r="D12" s="273"/>
      <c r="E12" s="273"/>
      <c r="F12" s="273"/>
      <c r="G12" s="273"/>
    </row>
    <row r="13" spans="1:10" x14ac:dyDescent="0.2">
      <c r="A13" s="270"/>
      <c r="B13" s="270"/>
      <c r="C13" s="273"/>
      <c r="D13" s="273"/>
      <c r="E13" s="273"/>
      <c r="F13" s="273"/>
      <c r="G13" s="273"/>
    </row>
    <row r="14" spans="1:10" x14ac:dyDescent="0.2">
      <c r="A14" s="270"/>
      <c r="B14" s="270"/>
      <c r="C14" s="273"/>
      <c r="D14" s="273"/>
      <c r="E14" s="273"/>
      <c r="F14" s="273"/>
      <c r="G14" s="273"/>
    </row>
    <row r="15" spans="1:10" ht="13.5" thickBot="1" x14ac:dyDescent="0.25">
      <c r="A15" s="274"/>
      <c r="B15" s="274"/>
      <c r="C15" s="276"/>
      <c r="D15" s="276"/>
      <c r="E15" s="276"/>
      <c r="F15" s="276"/>
      <c r="G15" s="276"/>
    </row>
    <row r="16" spans="1:10" ht="13.5" thickBot="1" x14ac:dyDescent="0.25">
      <c r="A16" s="265"/>
      <c r="B16" s="265"/>
      <c r="G16" s="257"/>
    </row>
    <row r="17" spans="1:7" x14ac:dyDescent="0.2">
      <c r="A17" s="266" t="s">
        <v>191</v>
      </c>
      <c r="B17" s="266"/>
      <c r="C17" s="269"/>
      <c r="D17" s="269"/>
      <c r="E17" s="269"/>
      <c r="F17" s="269"/>
      <c r="G17" s="269"/>
    </row>
    <row r="18" spans="1:7" x14ac:dyDescent="0.2">
      <c r="A18" s="270"/>
      <c r="B18" s="270"/>
      <c r="C18" s="273"/>
      <c r="D18" s="273"/>
      <c r="E18" s="273"/>
      <c r="F18" s="273"/>
      <c r="G18" s="273"/>
    </row>
    <row r="19" spans="1:7" x14ac:dyDescent="0.2">
      <c r="A19" s="270"/>
      <c r="B19" s="270"/>
      <c r="C19" s="273"/>
      <c r="D19" s="273"/>
      <c r="E19" s="273"/>
      <c r="F19" s="273"/>
      <c r="G19" s="273"/>
    </row>
    <row r="20" spans="1:7" x14ac:dyDescent="0.2">
      <c r="A20" s="270"/>
      <c r="B20" s="270"/>
      <c r="C20" s="273"/>
      <c r="D20" s="273"/>
      <c r="E20" s="273"/>
      <c r="F20" s="273"/>
      <c r="G20" s="273"/>
    </row>
    <row r="21" spans="1:7" x14ac:dyDescent="0.2">
      <c r="A21" s="270"/>
      <c r="B21" s="270"/>
      <c r="C21" s="273"/>
      <c r="D21" s="273"/>
      <c r="E21" s="273"/>
      <c r="F21" s="273"/>
      <c r="G21" s="273"/>
    </row>
    <row r="22" spans="1:7" ht="13.5" thickBot="1" x14ac:dyDescent="0.25">
      <c r="A22" s="274"/>
      <c r="B22" s="274"/>
      <c r="C22" s="276"/>
      <c r="D22" s="276"/>
      <c r="E22" s="276"/>
      <c r="F22" s="276"/>
      <c r="G22" s="276"/>
    </row>
    <row r="24" spans="1:7" ht="13.5" thickBot="1" x14ac:dyDescent="0.25"/>
    <row r="25" spans="1:7" ht="13.5" thickBot="1" x14ac:dyDescent="0.25">
      <c r="A25" s="565" t="s">
        <v>51</v>
      </c>
      <c r="B25" s="566"/>
      <c r="C25" s="363" t="str">
        <f>+C7</f>
        <v>promedio 2015</v>
      </c>
      <c r="D25" s="363" t="str">
        <f>+D7</f>
        <v>promedio 2016</v>
      </c>
      <c r="E25" s="363" t="str">
        <f>+E7</f>
        <v>promedio 2017</v>
      </c>
      <c r="F25" s="363" t="str">
        <f>+F7</f>
        <v>promedio ene-ago 2018</v>
      </c>
    </row>
    <row r="26" spans="1:7" ht="13.5" thickBot="1" x14ac:dyDescent="0.25">
      <c r="A26" s="559" t="s">
        <v>101</v>
      </c>
      <c r="B26" s="567"/>
    </row>
    <row r="27" spans="1:7" x14ac:dyDescent="0.2">
      <c r="A27" s="364" t="s">
        <v>192</v>
      </c>
      <c r="B27" s="365"/>
      <c r="C27" s="366"/>
      <c r="D27" s="367"/>
      <c r="E27" s="366"/>
      <c r="F27" s="367"/>
    </row>
    <row r="28" spans="1:7" x14ac:dyDescent="0.2">
      <c r="A28" s="368" t="s">
        <v>193</v>
      </c>
      <c r="B28" s="369"/>
      <c r="C28" s="370"/>
      <c r="D28" s="371"/>
      <c r="E28" s="370"/>
      <c r="F28" s="371"/>
    </row>
    <row r="29" spans="1:7" x14ac:dyDescent="0.2">
      <c r="A29" s="368" t="s">
        <v>194</v>
      </c>
      <c r="B29" s="369"/>
      <c r="C29" s="370"/>
      <c r="D29" s="371"/>
      <c r="E29" s="370"/>
      <c r="F29" s="371"/>
    </row>
    <row r="30" spans="1:7" ht="13.5" thickBot="1" x14ac:dyDescent="0.25">
      <c r="A30" s="372" t="s">
        <v>195</v>
      </c>
      <c r="B30" s="373"/>
      <c r="C30" s="374"/>
      <c r="D30" s="375"/>
      <c r="E30" s="374"/>
      <c r="F30" s="375"/>
    </row>
    <row r="31" spans="1:7" ht="13.5" thickBot="1" x14ac:dyDescent="0.25">
      <c r="A31" s="559" t="s">
        <v>196</v>
      </c>
      <c r="B31" s="567"/>
      <c r="C31" s="376"/>
      <c r="D31" s="376"/>
      <c r="E31" s="376"/>
      <c r="F31" s="376"/>
    </row>
    <row r="32" spans="1:7" x14ac:dyDescent="0.2">
      <c r="A32" s="364" t="s">
        <v>192</v>
      </c>
      <c r="B32" s="365"/>
      <c r="C32" s="366"/>
      <c r="D32" s="367"/>
      <c r="E32" s="366"/>
      <c r="F32" s="367"/>
    </row>
    <row r="33" spans="1:6" x14ac:dyDescent="0.2">
      <c r="A33" s="368" t="s">
        <v>193</v>
      </c>
      <c r="B33" s="369"/>
      <c r="C33" s="370"/>
      <c r="D33" s="371"/>
      <c r="E33" s="370"/>
      <c r="F33" s="371"/>
    </row>
    <row r="34" spans="1:6" x14ac:dyDescent="0.2">
      <c r="A34" s="368" t="s">
        <v>194</v>
      </c>
      <c r="B34" s="369"/>
      <c r="C34" s="370"/>
      <c r="D34" s="371"/>
      <c r="E34" s="370"/>
      <c r="F34" s="371"/>
    </row>
    <row r="35" spans="1:6" ht="13.5" thickBot="1" x14ac:dyDescent="0.25">
      <c r="A35" s="372" t="s">
        <v>195</v>
      </c>
      <c r="B35" s="373"/>
      <c r="C35" s="374"/>
      <c r="D35" s="375"/>
      <c r="E35" s="374"/>
      <c r="F35" s="375"/>
    </row>
    <row r="36" spans="1:6" ht="13.5" thickBot="1" x14ac:dyDescent="0.25">
      <c r="A36" s="559" t="s">
        <v>197</v>
      </c>
      <c r="B36" s="567"/>
      <c r="C36" s="376"/>
      <c r="D36" s="376"/>
      <c r="E36" s="376"/>
      <c r="F36" s="376"/>
    </row>
    <row r="37" spans="1:6" x14ac:dyDescent="0.2">
      <c r="A37" s="364" t="s">
        <v>192</v>
      </c>
      <c r="B37" s="365"/>
      <c r="C37" s="366"/>
      <c r="D37" s="367"/>
      <c r="E37" s="366"/>
      <c r="F37" s="367"/>
    </row>
    <row r="38" spans="1:6" x14ac:dyDescent="0.2">
      <c r="A38" s="368" t="s">
        <v>193</v>
      </c>
      <c r="B38" s="369"/>
      <c r="C38" s="370"/>
      <c r="D38" s="371"/>
      <c r="E38" s="370"/>
      <c r="F38" s="371"/>
    </row>
    <row r="39" spans="1:6" x14ac:dyDescent="0.2">
      <c r="A39" s="368" t="s">
        <v>194</v>
      </c>
      <c r="B39" s="369"/>
      <c r="C39" s="370"/>
      <c r="D39" s="371"/>
      <c r="E39" s="370"/>
      <c r="F39" s="371"/>
    </row>
    <row r="40" spans="1:6" ht="13.5" thickBot="1" x14ac:dyDescent="0.25">
      <c r="A40" s="372" t="s">
        <v>195</v>
      </c>
      <c r="B40" s="373"/>
      <c r="C40" s="374"/>
      <c r="D40" s="375"/>
      <c r="E40" s="374"/>
      <c r="F40" s="375"/>
    </row>
    <row r="41" spans="1:6" ht="13.5" thickBot="1" x14ac:dyDescent="0.25">
      <c r="A41" s="559" t="s">
        <v>197</v>
      </c>
      <c r="B41" s="567"/>
      <c r="C41" s="376"/>
      <c r="D41" s="376"/>
      <c r="E41" s="376"/>
      <c r="F41" s="376"/>
    </row>
    <row r="42" spans="1:6" x14ac:dyDescent="0.2">
      <c r="A42" s="364" t="s">
        <v>192</v>
      </c>
      <c r="B42" s="365"/>
      <c r="C42" s="366"/>
      <c r="D42" s="367"/>
      <c r="E42" s="366"/>
      <c r="F42" s="367"/>
    </row>
    <row r="43" spans="1:6" x14ac:dyDescent="0.2">
      <c r="A43" s="368" t="s">
        <v>193</v>
      </c>
      <c r="B43" s="369"/>
      <c r="C43" s="370"/>
      <c r="D43" s="371"/>
      <c r="E43" s="370"/>
      <c r="F43" s="371"/>
    </row>
    <row r="44" spans="1:6" x14ac:dyDescent="0.2">
      <c r="A44" s="368" t="s">
        <v>194</v>
      </c>
      <c r="B44" s="369"/>
      <c r="C44" s="370"/>
      <c r="D44" s="371"/>
      <c r="E44" s="370"/>
      <c r="F44" s="371"/>
    </row>
    <row r="45" spans="1:6" ht="13.5" thickBot="1" x14ac:dyDescent="0.25">
      <c r="A45" s="372" t="s">
        <v>195</v>
      </c>
      <c r="B45" s="373"/>
      <c r="C45" s="374"/>
      <c r="D45" s="375"/>
      <c r="E45" s="374"/>
      <c r="F45" s="375"/>
    </row>
  </sheetData>
  <mergeCells count="7">
    <mergeCell ref="A41:B41"/>
    <mergeCell ref="B7:B8"/>
    <mergeCell ref="G7:G8"/>
    <mergeCell ref="A25:B25"/>
    <mergeCell ref="A26:B26"/>
    <mergeCell ref="A31:B31"/>
    <mergeCell ref="A36:B36"/>
  </mergeCells>
  <printOptions horizontalCentered="1" verticalCentered="1"/>
  <pageMargins left="0.19685039370078741" right="0.15748031496062992" top="0.23622047244094491" bottom="0.31496062992125984" header="0" footer="0"/>
  <pageSetup scale="75" orientation="landscape" verticalDpi="4294967295" r:id="rId1"/>
  <headerFooter alignWithMargins="0">
    <oddHeader xml:space="preserve">&amp;R2018 – Año del Centenario de la Reforma Universitaria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AT76"/>
  <sheetViews>
    <sheetView showGridLines="0" topLeftCell="A13" zoomScale="75" workbookViewId="0">
      <selection activeCell="H60" sqref="H60"/>
    </sheetView>
  </sheetViews>
  <sheetFormatPr baseColWidth="10" defaultRowHeight="12.75" x14ac:dyDescent="0.2"/>
  <cols>
    <col min="1" max="1" width="4.140625" style="51" customWidth="1"/>
    <col min="2" max="2" width="16" style="51" customWidth="1"/>
    <col min="3" max="5" width="17.28515625" style="254" customWidth="1"/>
    <col min="6" max="6" width="7.5703125" style="51" customWidth="1"/>
    <col min="7" max="7" width="17.5703125" style="51" customWidth="1"/>
    <col min="8" max="16384" width="11.42578125" style="51"/>
  </cols>
  <sheetData>
    <row r="1" spans="2:7" s="189" customFormat="1" x14ac:dyDescent="0.2">
      <c r="B1" s="165" t="s">
        <v>198</v>
      </c>
      <c r="C1" s="165"/>
      <c r="D1" s="165"/>
      <c r="E1" s="165"/>
    </row>
    <row r="2" spans="2:7" s="189" customFormat="1" x14ac:dyDescent="0.2">
      <c r="B2" s="165" t="s">
        <v>74</v>
      </c>
      <c r="C2" s="165"/>
      <c r="D2" s="165"/>
      <c r="E2" s="165"/>
    </row>
    <row r="3" spans="2:7" s="426" customFormat="1" ht="30" customHeight="1" x14ac:dyDescent="0.2">
      <c r="B3" s="568" t="s">
        <v>230</v>
      </c>
      <c r="C3" s="568"/>
      <c r="D3" s="568"/>
      <c r="E3" s="568"/>
    </row>
    <row r="4" spans="2:7" s="426" customFormat="1" ht="19.5" customHeight="1" x14ac:dyDescent="0.2">
      <c r="B4" s="518" t="s">
        <v>231</v>
      </c>
      <c r="C4" s="518"/>
      <c r="D4" s="518"/>
      <c r="E4" s="518"/>
    </row>
    <row r="5" spans="2:7" x14ac:dyDescent="0.2">
      <c r="B5" s="382"/>
      <c r="C5" s="382"/>
      <c r="D5" s="382"/>
      <c r="E5" s="382"/>
      <c r="F5" s="383"/>
      <c r="G5" s="213"/>
    </row>
    <row r="6" spans="2:7" ht="12.75" customHeight="1" thickBot="1" x14ac:dyDescent="0.25">
      <c r="C6" s="230"/>
      <c r="D6" s="230"/>
      <c r="E6" s="230"/>
      <c r="F6" s="213"/>
    </row>
    <row r="7" spans="2:7" ht="26.25" customHeight="1" x14ac:dyDescent="0.2">
      <c r="B7" s="247" t="s">
        <v>8</v>
      </c>
      <c r="C7" s="248" t="s">
        <v>75</v>
      </c>
      <c r="D7" s="179" t="s">
        <v>12</v>
      </c>
      <c r="E7" s="249" t="s">
        <v>76</v>
      </c>
      <c r="F7" s="59"/>
    </row>
    <row r="8" spans="2:7" ht="13.5" thickBot="1" x14ac:dyDescent="0.25">
      <c r="B8" s="234" t="s">
        <v>9</v>
      </c>
      <c r="C8" s="250" t="s">
        <v>77</v>
      </c>
      <c r="D8" s="197" t="s">
        <v>78</v>
      </c>
      <c r="E8" s="235" t="s">
        <v>79</v>
      </c>
      <c r="F8" s="59"/>
    </row>
    <row r="9" spans="2:7" x14ac:dyDescent="0.2">
      <c r="B9" s="198">
        <f>+'3.vol.'!C7</f>
        <v>42005</v>
      </c>
      <c r="C9" s="199"/>
      <c r="D9" s="200"/>
      <c r="E9" s="201"/>
    </row>
    <row r="10" spans="2:7" x14ac:dyDescent="0.2">
      <c r="B10" s="202">
        <f>+'3.vol.'!C8</f>
        <v>42036</v>
      </c>
      <c r="C10" s="203"/>
      <c r="D10" s="175"/>
      <c r="E10" s="176"/>
    </row>
    <row r="11" spans="2:7" x14ac:dyDescent="0.2">
      <c r="B11" s="202">
        <f>+'3.vol.'!C9</f>
        <v>42064</v>
      </c>
      <c r="C11" s="203"/>
      <c r="D11" s="175"/>
      <c r="E11" s="176"/>
    </row>
    <row r="12" spans="2:7" x14ac:dyDescent="0.2">
      <c r="B12" s="202">
        <f>+'3.vol.'!C10</f>
        <v>42095</v>
      </c>
      <c r="C12" s="203"/>
      <c r="D12" s="175"/>
      <c r="E12" s="176"/>
    </row>
    <row r="13" spans="2:7" x14ac:dyDescent="0.2">
      <c r="B13" s="202">
        <f>+'3.vol.'!C11</f>
        <v>42125</v>
      </c>
      <c r="C13" s="175"/>
      <c r="D13" s="175"/>
      <c r="E13" s="176"/>
    </row>
    <row r="14" spans="2:7" x14ac:dyDescent="0.2">
      <c r="B14" s="202">
        <f>+'3.vol.'!C12</f>
        <v>42156</v>
      </c>
      <c r="C14" s="203"/>
      <c r="D14" s="175"/>
      <c r="E14" s="176"/>
    </row>
    <row r="15" spans="2:7" x14ac:dyDescent="0.2">
      <c r="B15" s="202">
        <f>+'3.vol.'!C13</f>
        <v>42186</v>
      </c>
      <c r="C15" s="175"/>
      <c r="D15" s="175"/>
      <c r="E15" s="176"/>
    </row>
    <row r="16" spans="2:7" x14ac:dyDescent="0.2">
      <c r="B16" s="202">
        <f>+'3.vol.'!C14</f>
        <v>42217</v>
      </c>
      <c r="C16" s="175"/>
      <c r="D16" s="175"/>
      <c r="E16" s="176"/>
    </row>
    <row r="17" spans="2:5" x14ac:dyDescent="0.2">
      <c r="B17" s="202">
        <f>+'3.vol.'!C15</f>
        <v>42248</v>
      </c>
      <c r="C17" s="175"/>
      <c r="D17" s="175"/>
      <c r="E17" s="176"/>
    </row>
    <row r="18" spans="2:5" x14ac:dyDescent="0.2">
      <c r="B18" s="202">
        <f>+'3.vol.'!C16</f>
        <v>42278</v>
      </c>
      <c r="C18" s="175"/>
      <c r="D18" s="175"/>
      <c r="E18" s="176"/>
    </row>
    <row r="19" spans="2:5" x14ac:dyDescent="0.2">
      <c r="B19" s="202">
        <f>+'3.vol.'!C17</f>
        <v>42309</v>
      </c>
      <c r="C19" s="175"/>
      <c r="D19" s="175"/>
      <c r="E19" s="176"/>
    </row>
    <row r="20" spans="2:5" ht="13.5" thickBot="1" x14ac:dyDescent="0.25">
      <c r="B20" s="204">
        <f>+'3.vol.'!C18</f>
        <v>42339</v>
      </c>
      <c r="C20" s="205"/>
      <c r="D20" s="205"/>
      <c r="E20" s="206"/>
    </row>
    <row r="21" spans="2:5" x14ac:dyDescent="0.2">
      <c r="B21" s="198">
        <f>+'3.vol.'!C19</f>
        <v>42370</v>
      </c>
      <c r="C21" s="200"/>
      <c r="D21" s="200"/>
      <c r="E21" s="176"/>
    </row>
    <row r="22" spans="2:5" x14ac:dyDescent="0.2">
      <c r="B22" s="202">
        <f>+'3.vol.'!C20</f>
        <v>42401</v>
      </c>
      <c r="C22" s="175"/>
      <c r="D22" s="175"/>
      <c r="E22" s="207"/>
    </row>
    <row r="23" spans="2:5" x14ac:dyDescent="0.2">
      <c r="B23" s="202">
        <f>+'3.vol.'!C21</f>
        <v>42430</v>
      </c>
      <c r="C23" s="175"/>
      <c r="D23" s="175"/>
      <c r="E23" s="176"/>
    </row>
    <row r="24" spans="2:5" x14ac:dyDescent="0.2">
      <c r="B24" s="202">
        <f>+'3.vol.'!C22</f>
        <v>42461</v>
      </c>
      <c r="C24" s="175"/>
      <c r="D24" s="175"/>
      <c r="E24" s="176"/>
    </row>
    <row r="25" spans="2:5" x14ac:dyDescent="0.2">
      <c r="B25" s="202">
        <f>+'3.vol.'!C23</f>
        <v>42491</v>
      </c>
      <c r="C25" s="175"/>
      <c r="D25" s="175"/>
      <c r="E25" s="176"/>
    </row>
    <row r="26" spans="2:5" x14ac:dyDescent="0.2">
      <c r="B26" s="202">
        <f>+'3.vol.'!C24</f>
        <v>42522</v>
      </c>
      <c r="C26" s="175"/>
      <c r="D26" s="175"/>
      <c r="E26" s="176"/>
    </row>
    <row r="27" spans="2:5" x14ac:dyDescent="0.2">
      <c r="B27" s="202">
        <f>+'3.vol.'!C25</f>
        <v>42552</v>
      </c>
      <c r="C27" s="175"/>
      <c r="D27" s="175"/>
      <c r="E27" s="176"/>
    </row>
    <row r="28" spans="2:5" x14ac:dyDescent="0.2">
      <c r="B28" s="202">
        <f>+'3.vol.'!C26</f>
        <v>42583</v>
      </c>
      <c r="C28" s="175"/>
      <c r="D28" s="175"/>
      <c r="E28" s="176"/>
    </row>
    <row r="29" spans="2:5" x14ac:dyDescent="0.2">
      <c r="B29" s="202">
        <f>+'3.vol.'!C27</f>
        <v>42614</v>
      </c>
      <c r="C29" s="175"/>
      <c r="D29" s="175"/>
      <c r="E29" s="176"/>
    </row>
    <row r="30" spans="2:5" x14ac:dyDescent="0.2">
      <c r="B30" s="202">
        <f>+'3.vol.'!C28</f>
        <v>42644</v>
      </c>
      <c r="C30" s="175"/>
      <c r="D30" s="175"/>
      <c r="E30" s="176"/>
    </row>
    <row r="31" spans="2:5" x14ac:dyDescent="0.2">
      <c r="B31" s="202">
        <f>+'3.vol.'!C29</f>
        <v>42675</v>
      </c>
      <c r="C31" s="175"/>
      <c r="D31" s="175"/>
      <c r="E31" s="176"/>
    </row>
    <row r="32" spans="2:5" ht="13.5" thickBot="1" x14ac:dyDescent="0.25">
      <c r="B32" s="204">
        <f>+'3.vol.'!C30</f>
        <v>42705</v>
      </c>
      <c r="C32" s="205"/>
      <c r="D32" s="205"/>
      <c r="E32" s="208"/>
    </row>
    <row r="33" spans="2:5" x14ac:dyDescent="0.2">
      <c r="B33" s="198">
        <f>+'3.vol.'!C31</f>
        <v>42736</v>
      </c>
      <c r="C33" s="200"/>
      <c r="D33" s="209"/>
      <c r="E33" s="199"/>
    </row>
    <row r="34" spans="2:5" x14ac:dyDescent="0.2">
      <c r="B34" s="202">
        <f>+'3.vol.'!C32</f>
        <v>42767</v>
      </c>
      <c r="C34" s="175"/>
      <c r="D34" s="153"/>
      <c r="E34" s="203"/>
    </row>
    <row r="35" spans="2:5" x14ac:dyDescent="0.2">
      <c r="B35" s="202">
        <f>+'3.vol.'!C33</f>
        <v>42795</v>
      </c>
      <c r="C35" s="175"/>
      <c r="D35" s="153"/>
      <c r="E35" s="203"/>
    </row>
    <row r="36" spans="2:5" x14ac:dyDescent="0.2">
      <c r="B36" s="202">
        <f>+'3.vol.'!C34</f>
        <v>42826</v>
      </c>
      <c r="C36" s="175"/>
      <c r="D36" s="153"/>
      <c r="E36" s="203"/>
    </row>
    <row r="37" spans="2:5" x14ac:dyDescent="0.2">
      <c r="B37" s="202">
        <f>+'3.vol.'!C35</f>
        <v>42856</v>
      </c>
      <c r="C37" s="175"/>
      <c r="D37" s="153"/>
      <c r="E37" s="203"/>
    </row>
    <row r="38" spans="2:5" x14ac:dyDescent="0.2">
      <c r="B38" s="202">
        <f>+'3.vol.'!C36</f>
        <v>42887</v>
      </c>
      <c r="C38" s="175"/>
      <c r="D38" s="153"/>
      <c r="E38" s="203"/>
    </row>
    <row r="39" spans="2:5" x14ac:dyDescent="0.2">
      <c r="B39" s="202">
        <f>+'3.vol.'!C37</f>
        <v>42917</v>
      </c>
      <c r="C39" s="175"/>
      <c r="D39" s="153"/>
      <c r="E39" s="203"/>
    </row>
    <row r="40" spans="2:5" x14ac:dyDescent="0.2">
      <c r="B40" s="202">
        <f>+'3.vol.'!C38</f>
        <v>42948</v>
      </c>
      <c r="C40" s="175"/>
      <c r="D40" s="153"/>
      <c r="E40" s="203"/>
    </row>
    <row r="41" spans="2:5" x14ac:dyDescent="0.2">
      <c r="B41" s="202">
        <f>+'3.vol.'!C39</f>
        <v>42979</v>
      </c>
      <c r="C41" s="175"/>
      <c r="D41" s="153"/>
      <c r="E41" s="203"/>
    </row>
    <row r="42" spans="2:5" x14ac:dyDescent="0.2">
      <c r="B42" s="202">
        <f>+'3.vol.'!C40</f>
        <v>43009</v>
      </c>
      <c r="C42" s="175"/>
      <c r="D42" s="153"/>
      <c r="E42" s="203"/>
    </row>
    <row r="43" spans="2:5" x14ac:dyDescent="0.2">
      <c r="B43" s="202">
        <f>+'3.vol.'!C41</f>
        <v>43040</v>
      </c>
      <c r="C43" s="175"/>
      <c r="D43" s="153"/>
      <c r="E43" s="203"/>
    </row>
    <row r="44" spans="2:5" ht="13.5" thickBot="1" x14ac:dyDescent="0.25">
      <c r="B44" s="251">
        <f>+'3.vol.'!C42</f>
        <v>43070</v>
      </c>
      <c r="C44" s="252"/>
      <c r="D44" s="253"/>
      <c r="E44" s="246"/>
    </row>
    <row r="45" spans="2:5" x14ac:dyDescent="0.2">
      <c r="B45" s="198">
        <f>+'3.vol.'!C43</f>
        <v>43101</v>
      </c>
      <c r="C45" s="200"/>
      <c r="D45" s="200"/>
      <c r="E45" s="199"/>
    </row>
    <row r="46" spans="2:5" x14ac:dyDescent="0.2">
      <c r="B46" s="202">
        <f>+'3.vol.'!C44</f>
        <v>43132</v>
      </c>
      <c r="C46" s="175"/>
      <c r="D46" s="175"/>
      <c r="E46" s="203"/>
    </row>
    <row r="47" spans="2:5" x14ac:dyDescent="0.2">
      <c r="B47" s="202">
        <f>+'3.vol.'!C45</f>
        <v>43160</v>
      </c>
      <c r="C47" s="175"/>
      <c r="D47" s="175"/>
      <c r="E47" s="203"/>
    </row>
    <row r="48" spans="2:5" x14ac:dyDescent="0.2">
      <c r="B48" s="202">
        <f>+'3.vol.'!C46</f>
        <v>43191</v>
      </c>
      <c r="C48" s="175"/>
      <c r="D48" s="175"/>
      <c r="E48" s="203"/>
    </row>
    <row r="49" spans="2:46" x14ac:dyDescent="0.2">
      <c r="B49" s="202">
        <f>+'3.vol.'!C47</f>
        <v>43221</v>
      </c>
      <c r="C49" s="175"/>
      <c r="D49" s="175"/>
      <c r="E49" s="203"/>
    </row>
    <row r="50" spans="2:46" x14ac:dyDescent="0.2">
      <c r="B50" s="202">
        <f>+'3.vol.'!C48</f>
        <v>43252</v>
      </c>
      <c r="C50" s="175"/>
      <c r="D50" s="175"/>
      <c r="E50" s="203"/>
    </row>
    <row r="51" spans="2:46" x14ac:dyDescent="0.2">
      <c r="B51" s="202">
        <f>+'3.vol.'!C49</f>
        <v>43282</v>
      </c>
      <c r="C51" s="175"/>
      <c r="D51" s="175"/>
      <c r="E51" s="203"/>
    </row>
    <row r="52" spans="2:46" x14ac:dyDescent="0.2">
      <c r="B52" s="202">
        <f>+'3.vol.'!C50</f>
        <v>43313</v>
      </c>
      <c r="C52" s="175"/>
      <c r="D52" s="175"/>
      <c r="E52" s="203"/>
    </row>
    <row r="53" spans="2:46" x14ac:dyDescent="0.2">
      <c r="B53" s="202">
        <f>+'3.vol.'!C51</f>
        <v>43344</v>
      </c>
      <c r="C53" s="175"/>
      <c r="D53" s="175"/>
      <c r="E53" s="203"/>
    </row>
    <row r="54" spans="2:46" x14ac:dyDescent="0.2">
      <c r="B54" s="202">
        <f>+'3.vol.'!C52</f>
        <v>43374</v>
      </c>
      <c r="C54" s="175"/>
      <c r="D54" s="175"/>
      <c r="E54" s="203"/>
    </row>
    <row r="55" spans="2:46" hidden="1" x14ac:dyDescent="0.2">
      <c r="B55" s="202"/>
      <c r="C55" s="175"/>
      <c r="D55" s="175"/>
      <c r="E55" s="203"/>
    </row>
    <row r="56" spans="2:46" ht="13.5" hidden="1" thickBot="1" x14ac:dyDescent="0.25">
      <c r="B56" s="204"/>
      <c r="C56" s="205"/>
      <c r="D56" s="205"/>
      <c r="E56" s="211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</row>
    <row r="57" spans="2:46" ht="13.5" thickBot="1" x14ac:dyDescent="0.25">
      <c r="B57" s="218"/>
      <c r="C57" s="213"/>
      <c r="D57" s="213"/>
      <c r="E57" s="214"/>
    </row>
    <row r="58" spans="2:46" x14ac:dyDescent="0.2">
      <c r="B58" s="215">
        <v>2012</v>
      </c>
      <c r="C58" s="200"/>
      <c r="D58" s="200"/>
      <c r="E58" s="200"/>
    </row>
    <row r="59" spans="2:46" x14ac:dyDescent="0.2">
      <c r="B59" s="216">
        <v>2013</v>
      </c>
      <c r="C59" s="175"/>
      <c r="D59" s="175"/>
      <c r="E59" s="175"/>
    </row>
    <row r="60" spans="2:46" ht="13.5" thickBot="1" x14ac:dyDescent="0.25">
      <c r="B60" s="217">
        <v>2014</v>
      </c>
      <c r="C60" s="205"/>
      <c r="D60" s="205"/>
      <c r="E60" s="205"/>
    </row>
    <row r="61" spans="2:46" x14ac:dyDescent="0.2">
      <c r="B61" s="215">
        <f>+'4.RES PUB'!A60</f>
        <v>2015</v>
      </c>
      <c r="C61" s="200"/>
      <c r="D61" s="200"/>
      <c r="E61" s="200"/>
      <c r="F61" s="213"/>
    </row>
    <row r="62" spans="2:46" x14ac:dyDescent="0.2">
      <c r="B62" s="216">
        <f>+'4.RES PUB'!A61</f>
        <v>2016</v>
      </c>
      <c r="C62" s="175"/>
      <c r="D62" s="175"/>
      <c r="E62" s="175"/>
      <c r="F62" s="213"/>
    </row>
    <row r="63" spans="2:46" ht="13.5" thickBot="1" x14ac:dyDescent="0.25">
      <c r="B63" s="217">
        <f>+'4.RES PUB'!A62</f>
        <v>2017</v>
      </c>
      <c r="C63" s="205"/>
      <c r="D63" s="205"/>
      <c r="E63" s="205"/>
    </row>
    <row r="64" spans="2:46" ht="13.5" thickBot="1" x14ac:dyDescent="0.25">
      <c r="B64" s="218"/>
      <c r="C64" s="213"/>
      <c r="D64" s="213"/>
      <c r="E64" s="213"/>
    </row>
    <row r="65" spans="2:5" x14ac:dyDescent="0.2">
      <c r="B65" s="408" t="str">
        <f>+'4.RES PUB'!A63</f>
        <v>ene-oct 17</v>
      </c>
      <c r="C65" s="200"/>
      <c r="D65" s="200"/>
      <c r="E65" s="200"/>
    </row>
    <row r="66" spans="2:5" ht="13.5" thickBot="1" x14ac:dyDescent="0.25">
      <c r="B66" s="428" t="str">
        <f>+'4.RES PUB'!A64</f>
        <v>ene-oct 18</v>
      </c>
      <c r="C66" s="205"/>
      <c r="D66" s="205"/>
      <c r="E66" s="205"/>
    </row>
    <row r="67" spans="2:5" x14ac:dyDescent="0.2">
      <c r="C67" s="51"/>
      <c r="D67" s="51"/>
    </row>
    <row r="68" spans="2:5" x14ac:dyDescent="0.2">
      <c r="B68" s="255"/>
      <c r="C68" s="51"/>
      <c r="D68" s="51"/>
    </row>
    <row r="69" spans="2:5" x14ac:dyDescent="0.2">
      <c r="B69" s="93" t="s">
        <v>151</v>
      </c>
      <c r="C69" s="94"/>
      <c r="D69" s="56"/>
      <c r="E69" s="56"/>
    </row>
    <row r="70" spans="2:5" ht="13.5" thickBot="1" x14ac:dyDescent="0.25">
      <c r="B70" s="56"/>
      <c r="C70" s="56"/>
      <c r="D70" s="56"/>
      <c r="E70" s="56"/>
    </row>
    <row r="71" spans="2:5" ht="13.5" thickBot="1" x14ac:dyDescent="0.25">
      <c r="B71" s="98" t="s">
        <v>9</v>
      </c>
      <c r="C71" s="100" t="s">
        <v>142</v>
      </c>
      <c r="D71" s="114" t="s">
        <v>143</v>
      </c>
    </row>
    <row r="72" spans="2:5" x14ac:dyDescent="0.2">
      <c r="B72" s="106">
        <f>+B61</f>
        <v>2015</v>
      </c>
      <c r="C72" s="121">
        <f>+C61-SUM(C9:C20)</f>
        <v>0</v>
      </c>
      <c r="D72" s="124">
        <f>+D61-SUM(D9:D20)</f>
        <v>0</v>
      </c>
    </row>
    <row r="73" spans="2:5" x14ac:dyDescent="0.2">
      <c r="B73" s="108">
        <f>+B62</f>
        <v>2016</v>
      </c>
      <c r="C73" s="125">
        <f>+C62-SUM(C21:C32)</f>
        <v>0</v>
      </c>
      <c r="D73" s="128">
        <f>+D62-SUM(D21:D32)</f>
        <v>0</v>
      </c>
    </row>
    <row r="74" spans="2:5" ht="13.5" thickBot="1" x14ac:dyDescent="0.25">
      <c r="B74" s="109">
        <f>+B63</f>
        <v>2017</v>
      </c>
      <c r="C74" s="129">
        <f>+C63-SUM(C33:C44)</f>
        <v>0</v>
      </c>
      <c r="D74" s="132">
        <f>+D63-SUM(D33:D44)</f>
        <v>0</v>
      </c>
    </row>
    <row r="75" spans="2:5" x14ac:dyDescent="0.2">
      <c r="B75" s="106" t="str">
        <f>+B65</f>
        <v>ene-oct 17</v>
      </c>
      <c r="C75" s="138" t="e">
        <f>+C65-(SUM(C33:INDEX(C33:C44,'parámetros e instrucciones'!$E$3)))</f>
        <v>#VALUE!</v>
      </c>
      <c r="D75" s="138" t="e">
        <f>+D65-(SUM(D33:INDEX(D33:D44,'parámetros e instrucciones'!$E$3)))</f>
        <v>#VALUE!</v>
      </c>
    </row>
    <row r="76" spans="2:5" ht="13.5" thickBot="1" x14ac:dyDescent="0.25">
      <c r="B76" s="109" t="str">
        <f>+B66</f>
        <v>ene-oct 18</v>
      </c>
      <c r="C76" s="142" t="e">
        <f>+C66-(SUM(C45:INDEX(C45:C56,'parámetros e instrucciones'!$E$3)))</f>
        <v>#VALUE!</v>
      </c>
      <c r="D76" s="142" t="e">
        <f>+D66-(SUM(D45:INDEX(D45:D56,'parámetros e instrucciones'!$E$3)))</f>
        <v>#VALUE!</v>
      </c>
    </row>
  </sheetData>
  <sheetProtection formatCells="0" formatColumns="0" formatRows="0"/>
  <mergeCells count="2">
    <mergeCell ref="B4:E4"/>
    <mergeCell ref="B3:E3"/>
  </mergeCells>
  <phoneticPr fontId="0" type="noConversion"/>
  <printOptions horizontalCentered="1" verticalCentered="1" gridLinesSet="0"/>
  <pageMargins left="0.31496062992125984" right="0.47244094488188981" top="0.39370078740157483" bottom="0.35433070866141736" header="0" footer="0"/>
  <pageSetup paperSize="9" scale="64" orientation="landscape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1:AT76"/>
  <sheetViews>
    <sheetView showGridLines="0" topLeftCell="A13" zoomScale="75" workbookViewId="0">
      <selection activeCell="B58" sqref="B58"/>
    </sheetView>
  </sheetViews>
  <sheetFormatPr baseColWidth="10" defaultRowHeight="12.75" x14ac:dyDescent="0.2"/>
  <cols>
    <col min="1" max="1" width="4.140625" style="51" customWidth="1"/>
    <col min="2" max="2" width="16" style="51" customWidth="1"/>
    <col min="3" max="5" width="17.28515625" style="254" customWidth="1"/>
    <col min="6" max="6" width="7.5703125" style="51" customWidth="1"/>
    <col min="7" max="7" width="17.5703125" style="51" customWidth="1"/>
    <col min="8" max="16384" width="11.42578125" style="51"/>
  </cols>
  <sheetData>
    <row r="1" spans="2:7" s="189" customFormat="1" x14ac:dyDescent="0.2">
      <c r="B1" s="165" t="s">
        <v>245</v>
      </c>
      <c r="C1" s="165"/>
      <c r="D1" s="165"/>
      <c r="E1" s="165"/>
    </row>
    <row r="2" spans="2:7" s="189" customFormat="1" x14ac:dyDescent="0.2">
      <c r="B2" s="165" t="s">
        <v>74</v>
      </c>
      <c r="C2" s="165"/>
      <c r="D2" s="165"/>
      <c r="E2" s="165"/>
    </row>
    <row r="3" spans="2:7" s="426" customFormat="1" x14ac:dyDescent="0.2">
      <c r="B3" s="568" t="str">
        <f>+'8.a.... Costos (2)'!A4</f>
        <v>TAMBOR CONICO DE CAPACIDAD 220/230 LITROS</v>
      </c>
      <c r="C3" s="568"/>
      <c r="D3" s="568"/>
      <c r="E3" s="568"/>
    </row>
    <row r="4" spans="2:7" s="426" customFormat="1" ht="19.5" customHeight="1" x14ac:dyDescent="0.2">
      <c r="B4" s="518" t="s">
        <v>231</v>
      </c>
      <c r="C4" s="518"/>
      <c r="D4" s="518"/>
      <c r="E4" s="518"/>
    </row>
    <row r="5" spans="2:7" x14ac:dyDescent="0.2">
      <c r="B5" s="382"/>
      <c r="C5" s="382"/>
      <c r="D5" s="382"/>
      <c r="E5" s="382"/>
      <c r="F5" s="383"/>
      <c r="G5" s="213"/>
    </row>
    <row r="6" spans="2:7" ht="12.75" customHeight="1" thickBot="1" x14ac:dyDescent="0.25">
      <c r="C6" s="230"/>
      <c r="D6" s="230"/>
      <c r="E6" s="230"/>
      <c r="F6" s="213"/>
    </row>
    <row r="7" spans="2:7" ht="26.25" customHeight="1" x14ac:dyDescent="0.2">
      <c r="B7" s="247" t="s">
        <v>8</v>
      </c>
      <c r="C7" s="248" t="s">
        <v>75</v>
      </c>
      <c r="D7" s="179" t="s">
        <v>12</v>
      </c>
      <c r="E7" s="249" t="s">
        <v>76</v>
      </c>
      <c r="F7" s="59"/>
    </row>
    <row r="8" spans="2:7" ht="13.5" thickBot="1" x14ac:dyDescent="0.25">
      <c r="B8" s="234" t="s">
        <v>9</v>
      </c>
      <c r="C8" s="250" t="s">
        <v>77</v>
      </c>
      <c r="D8" s="197" t="s">
        <v>78</v>
      </c>
      <c r="E8" s="235" t="s">
        <v>79</v>
      </c>
      <c r="F8" s="59"/>
    </row>
    <row r="9" spans="2:7" x14ac:dyDescent="0.2">
      <c r="B9" s="198">
        <f>+'3.vol.'!C7</f>
        <v>42005</v>
      </c>
      <c r="C9" s="199"/>
      <c r="D9" s="200"/>
      <c r="E9" s="201"/>
    </row>
    <row r="10" spans="2:7" x14ac:dyDescent="0.2">
      <c r="B10" s="202">
        <f>+'3.vol.'!C8</f>
        <v>42036</v>
      </c>
      <c r="C10" s="203"/>
      <c r="D10" s="175"/>
      <c r="E10" s="176"/>
    </row>
    <row r="11" spans="2:7" x14ac:dyDescent="0.2">
      <c r="B11" s="202">
        <f>+'3.vol.'!C9</f>
        <v>42064</v>
      </c>
      <c r="C11" s="203"/>
      <c r="D11" s="175"/>
      <c r="E11" s="176"/>
    </row>
    <row r="12" spans="2:7" x14ac:dyDescent="0.2">
      <c r="B12" s="202">
        <f>+'3.vol.'!C10</f>
        <v>42095</v>
      </c>
      <c r="C12" s="203"/>
      <c r="D12" s="175"/>
      <c r="E12" s="176"/>
    </row>
    <row r="13" spans="2:7" x14ac:dyDescent="0.2">
      <c r="B13" s="202">
        <f>+'3.vol.'!C11</f>
        <v>42125</v>
      </c>
      <c r="C13" s="175"/>
      <c r="D13" s="175"/>
      <c r="E13" s="176"/>
    </row>
    <row r="14" spans="2:7" x14ac:dyDescent="0.2">
      <c r="B14" s="202">
        <f>+'3.vol.'!C12</f>
        <v>42156</v>
      </c>
      <c r="C14" s="203"/>
      <c r="D14" s="175"/>
      <c r="E14" s="176"/>
    </row>
    <row r="15" spans="2:7" x14ac:dyDescent="0.2">
      <c r="B15" s="202">
        <f>+'3.vol.'!C13</f>
        <v>42186</v>
      </c>
      <c r="C15" s="175"/>
      <c r="D15" s="175"/>
      <c r="E15" s="176"/>
    </row>
    <row r="16" spans="2:7" x14ac:dyDescent="0.2">
      <c r="B16" s="202">
        <f>+'3.vol.'!C14</f>
        <v>42217</v>
      </c>
      <c r="C16" s="175"/>
      <c r="D16" s="175"/>
      <c r="E16" s="176"/>
    </row>
    <row r="17" spans="2:5" x14ac:dyDescent="0.2">
      <c r="B17" s="202">
        <f>+'3.vol.'!C15</f>
        <v>42248</v>
      </c>
      <c r="C17" s="175"/>
      <c r="D17" s="175"/>
      <c r="E17" s="176"/>
    </row>
    <row r="18" spans="2:5" x14ac:dyDescent="0.2">
      <c r="B18" s="202">
        <f>+'3.vol.'!C16</f>
        <v>42278</v>
      </c>
      <c r="C18" s="175"/>
      <c r="D18" s="175"/>
      <c r="E18" s="176"/>
    </row>
    <row r="19" spans="2:5" x14ac:dyDescent="0.2">
      <c r="B19" s="202">
        <f>+'3.vol.'!C17</f>
        <v>42309</v>
      </c>
      <c r="C19" s="175"/>
      <c r="D19" s="175"/>
      <c r="E19" s="176"/>
    </row>
    <row r="20" spans="2:5" ht="13.5" thickBot="1" x14ac:dyDescent="0.25">
      <c r="B20" s="204">
        <f>+'3.vol.'!C18</f>
        <v>42339</v>
      </c>
      <c r="C20" s="205"/>
      <c r="D20" s="205"/>
      <c r="E20" s="206"/>
    </row>
    <row r="21" spans="2:5" x14ac:dyDescent="0.2">
      <c r="B21" s="198">
        <f>+'3.vol.'!C19</f>
        <v>42370</v>
      </c>
      <c r="C21" s="200"/>
      <c r="D21" s="200"/>
      <c r="E21" s="176"/>
    </row>
    <row r="22" spans="2:5" x14ac:dyDescent="0.2">
      <c r="B22" s="202">
        <f>+'3.vol.'!C20</f>
        <v>42401</v>
      </c>
      <c r="C22" s="175"/>
      <c r="D22" s="175"/>
      <c r="E22" s="207"/>
    </row>
    <row r="23" spans="2:5" x14ac:dyDescent="0.2">
      <c r="B23" s="202">
        <f>+'3.vol.'!C21</f>
        <v>42430</v>
      </c>
      <c r="C23" s="175"/>
      <c r="D23" s="175"/>
      <c r="E23" s="176"/>
    </row>
    <row r="24" spans="2:5" x14ac:dyDescent="0.2">
      <c r="B24" s="202">
        <f>+'3.vol.'!C22</f>
        <v>42461</v>
      </c>
      <c r="C24" s="175"/>
      <c r="D24" s="175"/>
      <c r="E24" s="176"/>
    </row>
    <row r="25" spans="2:5" x14ac:dyDescent="0.2">
      <c r="B25" s="202">
        <f>+'3.vol.'!C23</f>
        <v>42491</v>
      </c>
      <c r="C25" s="175"/>
      <c r="D25" s="175"/>
      <c r="E25" s="176"/>
    </row>
    <row r="26" spans="2:5" x14ac:dyDescent="0.2">
      <c r="B26" s="202">
        <f>+'3.vol.'!C24</f>
        <v>42522</v>
      </c>
      <c r="C26" s="175"/>
      <c r="D26" s="175"/>
      <c r="E26" s="176"/>
    </row>
    <row r="27" spans="2:5" x14ac:dyDescent="0.2">
      <c r="B27" s="202">
        <f>+'3.vol.'!C25</f>
        <v>42552</v>
      </c>
      <c r="C27" s="175"/>
      <c r="D27" s="175"/>
      <c r="E27" s="176"/>
    </row>
    <row r="28" spans="2:5" x14ac:dyDescent="0.2">
      <c r="B28" s="202">
        <f>+'3.vol.'!C26</f>
        <v>42583</v>
      </c>
      <c r="C28" s="175"/>
      <c r="D28" s="175"/>
      <c r="E28" s="176"/>
    </row>
    <row r="29" spans="2:5" x14ac:dyDescent="0.2">
      <c r="B29" s="202">
        <f>+'3.vol.'!C27</f>
        <v>42614</v>
      </c>
      <c r="C29" s="175"/>
      <c r="D29" s="175"/>
      <c r="E29" s="176"/>
    </row>
    <row r="30" spans="2:5" x14ac:dyDescent="0.2">
      <c r="B30" s="202">
        <f>+'3.vol.'!C28</f>
        <v>42644</v>
      </c>
      <c r="C30" s="175"/>
      <c r="D30" s="175"/>
      <c r="E30" s="176"/>
    </row>
    <row r="31" spans="2:5" x14ac:dyDescent="0.2">
      <c r="B31" s="202">
        <f>+'3.vol.'!C29</f>
        <v>42675</v>
      </c>
      <c r="C31" s="175"/>
      <c r="D31" s="175"/>
      <c r="E31" s="176"/>
    </row>
    <row r="32" spans="2:5" ht="13.5" thickBot="1" x14ac:dyDescent="0.25">
      <c r="B32" s="204">
        <f>+'3.vol.'!C30</f>
        <v>42705</v>
      </c>
      <c r="C32" s="205"/>
      <c r="D32" s="205"/>
      <c r="E32" s="208"/>
    </row>
    <row r="33" spans="2:5" x14ac:dyDescent="0.2">
      <c r="B33" s="198">
        <f>+'3.vol.'!C31</f>
        <v>42736</v>
      </c>
      <c r="C33" s="200"/>
      <c r="D33" s="209"/>
      <c r="E33" s="199"/>
    </row>
    <row r="34" spans="2:5" x14ac:dyDescent="0.2">
      <c r="B34" s="202">
        <f>+'3.vol.'!C32</f>
        <v>42767</v>
      </c>
      <c r="C34" s="175"/>
      <c r="D34" s="153"/>
      <c r="E34" s="203"/>
    </row>
    <row r="35" spans="2:5" x14ac:dyDescent="0.2">
      <c r="B35" s="202">
        <f>+'3.vol.'!C33</f>
        <v>42795</v>
      </c>
      <c r="C35" s="175"/>
      <c r="D35" s="153"/>
      <c r="E35" s="203"/>
    </row>
    <row r="36" spans="2:5" x14ac:dyDescent="0.2">
      <c r="B36" s="202">
        <f>+'3.vol.'!C34</f>
        <v>42826</v>
      </c>
      <c r="C36" s="175"/>
      <c r="D36" s="153"/>
      <c r="E36" s="203"/>
    </row>
    <row r="37" spans="2:5" x14ac:dyDescent="0.2">
      <c r="B37" s="202">
        <f>+'3.vol.'!C35</f>
        <v>42856</v>
      </c>
      <c r="C37" s="175"/>
      <c r="D37" s="153"/>
      <c r="E37" s="203"/>
    </row>
    <row r="38" spans="2:5" x14ac:dyDescent="0.2">
      <c r="B38" s="202">
        <f>+'3.vol.'!C36</f>
        <v>42887</v>
      </c>
      <c r="C38" s="175"/>
      <c r="D38" s="153"/>
      <c r="E38" s="203"/>
    </row>
    <row r="39" spans="2:5" x14ac:dyDescent="0.2">
      <c r="B39" s="202">
        <f>+'3.vol.'!C37</f>
        <v>42917</v>
      </c>
      <c r="C39" s="175"/>
      <c r="D39" s="153"/>
      <c r="E39" s="203"/>
    </row>
    <row r="40" spans="2:5" x14ac:dyDescent="0.2">
      <c r="B40" s="202">
        <f>+'3.vol.'!C38</f>
        <v>42948</v>
      </c>
      <c r="C40" s="175"/>
      <c r="D40" s="153"/>
      <c r="E40" s="203"/>
    </row>
    <row r="41" spans="2:5" x14ac:dyDescent="0.2">
      <c r="B41" s="202">
        <f>+'3.vol.'!C39</f>
        <v>42979</v>
      </c>
      <c r="C41" s="175"/>
      <c r="D41" s="153"/>
      <c r="E41" s="203"/>
    </row>
    <row r="42" spans="2:5" x14ac:dyDescent="0.2">
      <c r="B42" s="202">
        <f>+'3.vol.'!C40</f>
        <v>43009</v>
      </c>
      <c r="C42" s="175"/>
      <c r="D42" s="153"/>
      <c r="E42" s="203"/>
    </row>
    <row r="43" spans="2:5" x14ac:dyDescent="0.2">
      <c r="B43" s="202">
        <f>+'3.vol.'!C41</f>
        <v>43040</v>
      </c>
      <c r="C43" s="175"/>
      <c r="D43" s="153"/>
      <c r="E43" s="203"/>
    </row>
    <row r="44" spans="2:5" ht="13.5" thickBot="1" x14ac:dyDescent="0.25">
      <c r="B44" s="251">
        <f>+'3.vol.'!C42</f>
        <v>43070</v>
      </c>
      <c r="C44" s="252"/>
      <c r="D44" s="253"/>
      <c r="E44" s="246"/>
    </row>
    <row r="45" spans="2:5" x14ac:dyDescent="0.2">
      <c r="B45" s="198">
        <f>+'3.vol.'!C43</f>
        <v>43101</v>
      </c>
      <c r="C45" s="200"/>
      <c r="D45" s="200"/>
      <c r="E45" s="199"/>
    </row>
    <row r="46" spans="2:5" x14ac:dyDescent="0.2">
      <c r="B46" s="202">
        <f>+'3.vol.'!C44</f>
        <v>43132</v>
      </c>
      <c r="C46" s="175"/>
      <c r="D46" s="175"/>
      <c r="E46" s="203"/>
    </row>
    <row r="47" spans="2:5" x14ac:dyDescent="0.2">
      <c r="B47" s="202">
        <f>+'3.vol.'!C45</f>
        <v>43160</v>
      </c>
      <c r="C47" s="175"/>
      <c r="D47" s="175"/>
      <c r="E47" s="203"/>
    </row>
    <row r="48" spans="2:5" x14ac:dyDescent="0.2">
      <c r="B48" s="202">
        <f>+'3.vol.'!C46</f>
        <v>43191</v>
      </c>
      <c r="C48" s="175"/>
      <c r="D48" s="175"/>
      <c r="E48" s="203"/>
    </row>
    <row r="49" spans="2:46" x14ac:dyDescent="0.2">
      <c r="B49" s="202">
        <f>+'3.vol.'!C47</f>
        <v>43221</v>
      </c>
      <c r="C49" s="175"/>
      <c r="D49" s="175"/>
      <c r="E49" s="203"/>
    </row>
    <row r="50" spans="2:46" x14ac:dyDescent="0.2">
      <c r="B50" s="202">
        <f>+'3.vol.'!C48</f>
        <v>43252</v>
      </c>
      <c r="C50" s="175"/>
      <c r="D50" s="175"/>
      <c r="E50" s="203"/>
    </row>
    <row r="51" spans="2:46" x14ac:dyDescent="0.2">
      <c r="B51" s="202">
        <f>+'3.vol.'!C49</f>
        <v>43282</v>
      </c>
      <c r="C51" s="175"/>
      <c r="D51" s="175"/>
      <c r="E51" s="203"/>
    </row>
    <row r="52" spans="2:46" x14ac:dyDescent="0.2">
      <c r="B52" s="202">
        <f>+'3.vol.'!C50</f>
        <v>43313</v>
      </c>
      <c r="C52" s="175"/>
      <c r="D52" s="175"/>
      <c r="E52" s="203"/>
    </row>
    <row r="53" spans="2:46" x14ac:dyDescent="0.2">
      <c r="B53" s="202">
        <f>+'3.vol.'!C51</f>
        <v>43344</v>
      </c>
      <c r="C53" s="175"/>
      <c r="D53" s="175"/>
      <c r="E53" s="203"/>
    </row>
    <row r="54" spans="2:46" ht="13.5" thickBot="1" x14ac:dyDescent="0.25">
      <c r="B54" s="204">
        <f>+'3.vol.'!C52</f>
        <v>43374</v>
      </c>
      <c r="C54" s="205"/>
      <c r="D54" s="205"/>
      <c r="E54" s="211"/>
    </row>
    <row r="55" spans="2:46" hidden="1" x14ac:dyDescent="0.2">
      <c r="B55" s="473"/>
      <c r="C55" s="474"/>
      <c r="D55" s="474"/>
      <c r="E55" s="475"/>
    </row>
    <row r="56" spans="2:46" ht="13.5" hidden="1" thickBot="1" x14ac:dyDescent="0.25">
      <c r="B56" s="204"/>
      <c r="C56" s="205"/>
      <c r="D56" s="205"/>
      <c r="E56" s="211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</row>
    <row r="57" spans="2:46" ht="13.5" thickBot="1" x14ac:dyDescent="0.25">
      <c r="B57" s="218"/>
      <c r="C57" s="213"/>
      <c r="D57" s="213"/>
      <c r="E57" s="214"/>
    </row>
    <row r="58" spans="2:46" x14ac:dyDescent="0.2">
      <c r="B58" s="215">
        <v>2012</v>
      </c>
      <c r="C58" s="200"/>
      <c r="D58" s="200"/>
      <c r="E58" s="200"/>
    </row>
    <row r="59" spans="2:46" x14ac:dyDescent="0.2">
      <c r="B59" s="216">
        <v>2013</v>
      </c>
      <c r="C59" s="175"/>
      <c r="D59" s="175"/>
      <c r="E59" s="175"/>
    </row>
    <row r="60" spans="2:46" ht="13.5" thickBot="1" x14ac:dyDescent="0.25">
      <c r="B60" s="217">
        <v>2014</v>
      </c>
      <c r="C60" s="205"/>
      <c r="D60" s="205"/>
      <c r="E60" s="205"/>
    </row>
    <row r="61" spans="2:46" x14ac:dyDescent="0.2">
      <c r="B61" s="215">
        <f>+'4.RES PUB'!A60</f>
        <v>2015</v>
      </c>
      <c r="C61" s="200"/>
      <c r="D61" s="200"/>
      <c r="E61" s="200"/>
      <c r="F61" s="213"/>
    </row>
    <row r="62" spans="2:46" x14ac:dyDescent="0.2">
      <c r="B62" s="216">
        <f>+'4.RES PUB'!A61</f>
        <v>2016</v>
      </c>
      <c r="C62" s="175"/>
      <c r="D62" s="175"/>
      <c r="E62" s="175"/>
      <c r="F62" s="213"/>
    </row>
    <row r="63" spans="2:46" ht="13.5" thickBot="1" x14ac:dyDescent="0.25">
      <c r="B63" s="217">
        <f>+'4.RES PUB'!A62</f>
        <v>2017</v>
      </c>
      <c r="C63" s="205"/>
      <c r="D63" s="205"/>
      <c r="E63" s="205"/>
    </row>
    <row r="64" spans="2:46" ht="13.5" thickBot="1" x14ac:dyDescent="0.25">
      <c r="B64" s="218"/>
      <c r="C64" s="213"/>
      <c r="D64" s="213"/>
      <c r="E64" s="213"/>
    </row>
    <row r="65" spans="2:5" x14ac:dyDescent="0.2">
      <c r="B65" s="408" t="str">
        <f>+'4.RES PUB'!A63</f>
        <v>ene-oct 17</v>
      </c>
      <c r="C65" s="200"/>
      <c r="D65" s="200"/>
      <c r="E65" s="200"/>
    </row>
    <row r="66" spans="2:5" ht="13.5" thickBot="1" x14ac:dyDescent="0.25">
      <c r="B66" s="428" t="str">
        <f>+'4.RES PUB'!A64</f>
        <v>ene-oct 18</v>
      </c>
      <c r="C66" s="205"/>
      <c r="D66" s="205"/>
      <c r="E66" s="205"/>
    </row>
    <row r="67" spans="2:5" x14ac:dyDescent="0.2">
      <c r="C67" s="51"/>
      <c r="D67" s="51"/>
    </row>
    <row r="68" spans="2:5" x14ac:dyDescent="0.2">
      <c r="B68" s="255"/>
      <c r="C68" s="51"/>
      <c r="D68" s="51"/>
    </row>
    <row r="69" spans="2:5" x14ac:dyDescent="0.2">
      <c r="B69" s="93" t="s">
        <v>151</v>
      </c>
      <c r="C69" s="94"/>
      <c r="D69" s="56"/>
      <c r="E69" s="56"/>
    </row>
    <row r="70" spans="2:5" ht="13.5" thickBot="1" x14ac:dyDescent="0.25">
      <c r="B70" s="56"/>
      <c r="C70" s="56"/>
      <c r="D70" s="56"/>
      <c r="E70" s="56"/>
    </row>
    <row r="71" spans="2:5" ht="13.5" thickBot="1" x14ac:dyDescent="0.25">
      <c r="B71" s="98" t="s">
        <v>9</v>
      </c>
      <c r="C71" s="100" t="s">
        <v>142</v>
      </c>
      <c r="D71" s="114" t="s">
        <v>143</v>
      </c>
    </row>
    <row r="72" spans="2:5" x14ac:dyDescent="0.2">
      <c r="B72" s="106">
        <f>+B61</f>
        <v>2015</v>
      </c>
      <c r="C72" s="121">
        <f>+C61-SUM(C9:C20)</f>
        <v>0</v>
      </c>
      <c r="D72" s="124">
        <f>+D61-SUM(D9:D20)</f>
        <v>0</v>
      </c>
    </row>
    <row r="73" spans="2:5" x14ac:dyDescent="0.2">
      <c r="B73" s="108">
        <f>+B62</f>
        <v>2016</v>
      </c>
      <c r="C73" s="125">
        <f>+C62-SUM(C21:C32)</f>
        <v>0</v>
      </c>
      <c r="D73" s="128">
        <f>+D62-SUM(D21:D32)</f>
        <v>0</v>
      </c>
    </row>
    <row r="74" spans="2:5" ht="13.5" thickBot="1" x14ac:dyDescent="0.25">
      <c r="B74" s="109">
        <f>+B63</f>
        <v>2017</v>
      </c>
      <c r="C74" s="129">
        <f>+C63-SUM(C33:C44)</f>
        <v>0</v>
      </c>
      <c r="D74" s="132">
        <f>+D63-SUM(D33:D44)</f>
        <v>0</v>
      </c>
    </row>
    <row r="75" spans="2:5" x14ac:dyDescent="0.2">
      <c r="B75" s="106" t="str">
        <f>+B65</f>
        <v>ene-oct 17</v>
      </c>
      <c r="C75" s="138" t="e">
        <f>+C65-(SUM(C33:INDEX(C33:C44,'parámetros e instrucciones'!$E$3)))</f>
        <v>#VALUE!</v>
      </c>
      <c r="D75" s="138" t="e">
        <f>+D65-(SUM(D33:INDEX(D33:D44,'parámetros e instrucciones'!$E$3)))</f>
        <v>#VALUE!</v>
      </c>
    </row>
    <row r="76" spans="2:5" ht="13.5" thickBot="1" x14ac:dyDescent="0.25">
      <c r="B76" s="109" t="str">
        <f>+B66</f>
        <v>ene-oct 18</v>
      </c>
      <c r="C76" s="142" t="e">
        <f>+C66-(SUM(C45:INDEX(C45:C56,'parámetros e instrucciones'!$E$3)))</f>
        <v>#VALUE!</v>
      </c>
      <c r="D76" s="142" t="e">
        <f>+D66-(SUM(D45:INDEX(D45:D56,'parámetros e instrucciones'!$E$3)))</f>
        <v>#VALUE!</v>
      </c>
    </row>
  </sheetData>
  <sheetProtection formatCells="0" formatColumns="0" formatRows="0"/>
  <mergeCells count="2">
    <mergeCell ref="B3:E3"/>
    <mergeCell ref="B4:E4"/>
  </mergeCells>
  <printOptions horizontalCentered="1" verticalCentered="1" gridLinesSet="0"/>
  <pageMargins left="0.31496062992125984" right="0.47244094488188981" top="0.39370078740157483" bottom="0.35433070866141736" header="0" footer="0"/>
  <pageSetup paperSize="9" scale="66" orientation="landscape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9:C10"/>
  <sheetViews>
    <sheetView showGridLines="0" workbookViewId="0">
      <selection activeCell="C10" sqref="C10"/>
    </sheetView>
  </sheetViews>
  <sheetFormatPr baseColWidth="10" defaultRowHeight="12.75" x14ac:dyDescent="0.2"/>
  <cols>
    <col min="1" max="2" width="11.42578125" style="51"/>
    <col min="3" max="3" width="58.42578125" style="51" customWidth="1"/>
    <col min="4" max="16384" width="11.42578125" style="51"/>
  </cols>
  <sheetData>
    <row r="9" spans="3:3" ht="13.5" thickBot="1" x14ac:dyDescent="0.25"/>
    <row r="10" spans="3:3" ht="36" thickBot="1" x14ac:dyDescent="0.55000000000000004">
      <c r="C10" s="164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77"/>
  <sheetViews>
    <sheetView showGridLines="0" zoomScale="75" workbookViewId="0">
      <selection sqref="A1:F65"/>
    </sheetView>
  </sheetViews>
  <sheetFormatPr baseColWidth="10" defaultRowHeight="12.75" x14ac:dyDescent="0.2"/>
  <cols>
    <col min="1" max="1" width="14.5703125" style="51" customWidth="1"/>
    <col min="2" max="2" width="28" style="51" bestFit="1" customWidth="1"/>
    <col min="3" max="3" width="16.140625" style="51" customWidth="1"/>
    <col min="4" max="5" width="11.42578125" style="51"/>
    <col min="6" max="6" width="14.140625" style="51" customWidth="1"/>
    <col min="7" max="9" width="2.85546875" style="51" customWidth="1"/>
    <col min="10" max="16384" width="11.42578125" style="51"/>
  </cols>
  <sheetData>
    <row r="1" spans="1:8" x14ac:dyDescent="0.2">
      <c r="A1" s="529" t="s">
        <v>91</v>
      </c>
      <c r="B1" s="529"/>
      <c r="C1" s="529"/>
      <c r="D1" s="529"/>
      <c r="E1" s="529"/>
      <c r="F1" s="529"/>
      <c r="G1" s="245"/>
      <c r="H1" s="245"/>
    </row>
    <row r="2" spans="1:8" x14ac:dyDescent="0.2">
      <c r="A2" s="165" t="s">
        <v>80</v>
      </c>
      <c r="B2" s="166"/>
      <c r="C2" s="166"/>
      <c r="D2" s="166"/>
      <c r="E2" s="166"/>
      <c r="F2" s="166"/>
    </row>
    <row r="3" spans="1:8" s="429" customFormat="1" x14ac:dyDescent="0.2">
      <c r="A3" s="396" t="str">
        <f>+'1.modelos'!A3</f>
        <v>Tambores</v>
      </c>
      <c r="B3" s="395"/>
      <c r="C3" s="395"/>
      <c r="D3" s="395"/>
      <c r="E3" s="395"/>
      <c r="F3" s="395"/>
    </row>
    <row r="4" spans="1:8" x14ac:dyDescent="0.2">
      <c r="A4" s="165" t="s">
        <v>81</v>
      </c>
      <c r="B4" s="166"/>
      <c r="C4" s="166"/>
      <c r="D4" s="166"/>
      <c r="E4" s="166"/>
      <c r="F4" s="166"/>
    </row>
    <row r="5" spans="1:8" ht="13.5" thickBot="1" x14ac:dyDescent="0.25">
      <c r="A5" s="165" t="s">
        <v>82</v>
      </c>
      <c r="B5" s="166"/>
      <c r="C5" s="166"/>
      <c r="D5" s="166"/>
      <c r="E5" s="166"/>
      <c r="F5" s="166"/>
    </row>
    <row r="6" spans="1:8" ht="12.75" customHeight="1" x14ac:dyDescent="0.2">
      <c r="A6" s="179" t="s">
        <v>8</v>
      </c>
      <c r="B6" s="179" t="s">
        <v>83</v>
      </c>
      <c r="C6" s="179" t="s">
        <v>84</v>
      </c>
      <c r="D6" s="179" t="s">
        <v>16</v>
      </c>
      <c r="E6" s="179" t="s">
        <v>98</v>
      </c>
      <c r="F6"/>
    </row>
    <row r="7" spans="1:8" ht="13.5" thickBot="1" x14ac:dyDescent="0.25">
      <c r="A7" s="197" t="s">
        <v>9</v>
      </c>
      <c r="B7" s="197" t="s">
        <v>85</v>
      </c>
      <c r="C7" s="197" t="s">
        <v>86</v>
      </c>
      <c r="D7" s="197" t="s">
        <v>87</v>
      </c>
      <c r="E7" s="197" t="s">
        <v>87</v>
      </c>
      <c r="F7"/>
    </row>
    <row r="8" spans="1:8" x14ac:dyDescent="0.2">
      <c r="A8" s="198">
        <f>+'10.a-precios'!B9</f>
        <v>42005</v>
      </c>
      <c r="B8" s="199"/>
      <c r="C8" s="200"/>
      <c r="D8" s="201"/>
      <c r="E8" s="200"/>
      <c r="F8"/>
    </row>
    <row r="9" spans="1:8" x14ac:dyDescent="0.2">
      <c r="A9" s="202">
        <f>+'10.a-precios'!B10</f>
        <v>42036</v>
      </c>
      <c r="B9" s="203"/>
      <c r="C9" s="175"/>
      <c r="D9" s="176"/>
      <c r="E9" s="175"/>
      <c r="F9"/>
    </row>
    <row r="10" spans="1:8" x14ac:dyDescent="0.2">
      <c r="A10" s="202">
        <f>+'10.a-precios'!B11</f>
        <v>42064</v>
      </c>
      <c r="B10" s="203"/>
      <c r="C10" s="175"/>
      <c r="D10" s="176"/>
      <c r="E10" s="175"/>
      <c r="F10"/>
    </row>
    <row r="11" spans="1:8" x14ac:dyDescent="0.2">
      <c r="A11" s="202">
        <f>+'10.a-precios'!B12</f>
        <v>42095</v>
      </c>
      <c r="B11" s="203"/>
      <c r="C11" s="175"/>
      <c r="D11" s="176"/>
      <c r="E11" s="175"/>
      <c r="F11"/>
    </row>
    <row r="12" spans="1:8" x14ac:dyDescent="0.2">
      <c r="A12" s="202">
        <f>+'10.a-precios'!B13</f>
        <v>42125</v>
      </c>
      <c r="B12" s="175"/>
      <c r="C12" s="175"/>
      <c r="D12" s="176"/>
      <c r="E12" s="175"/>
      <c r="F12"/>
    </row>
    <row r="13" spans="1:8" x14ac:dyDescent="0.2">
      <c r="A13" s="202">
        <f>+'10.a-precios'!B14</f>
        <v>42156</v>
      </c>
      <c r="B13" s="203"/>
      <c r="C13" s="175"/>
      <c r="D13" s="176"/>
      <c r="E13" s="175"/>
      <c r="F13"/>
    </row>
    <row r="14" spans="1:8" x14ac:dyDescent="0.2">
      <c r="A14" s="202">
        <f>+'10.a-precios'!B15</f>
        <v>42186</v>
      </c>
      <c r="B14" s="175"/>
      <c r="C14" s="175"/>
      <c r="D14" s="176"/>
      <c r="E14" s="175"/>
      <c r="F14"/>
    </row>
    <row r="15" spans="1:8" x14ac:dyDescent="0.2">
      <c r="A15" s="202">
        <f>+'10.a-precios'!B16</f>
        <v>42217</v>
      </c>
      <c r="B15" s="175"/>
      <c r="C15" s="175"/>
      <c r="D15" s="176"/>
      <c r="E15" s="175"/>
      <c r="F15"/>
    </row>
    <row r="16" spans="1:8" x14ac:dyDescent="0.2">
      <c r="A16" s="202">
        <f>+'10.a-precios'!B17</f>
        <v>42248</v>
      </c>
      <c r="B16" s="175"/>
      <c r="C16" s="175"/>
      <c r="D16" s="176"/>
      <c r="E16" s="175"/>
      <c r="F16"/>
    </row>
    <row r="17" spans="1:6" x14ac:dyDescent="0.2">
      <c r="A17" s="202">
        <f>+'10.a-precios'!B18</f>
        <v>42278</v>
      </c>
      <c r="B17" s="175"/>
      <c r="C17" s="175"/>
      <c r="D17" s="176"/>
      <c r="E17" s="175"/>
      <c r="F17"/>
    </row>
    <row r="18" spans="1:6" x14ac:dyDescent="0.2">
      <c r="A18" s="202">
        <f>+'10.a-precios'!B19</f>
        <v>42309</v>
      </c>
      <c r="B18" s="175"/>
      <c r="C18" s="175"/>
      <c r="D18" s="176"/>
      <c r="E18" s="175"/>
      <c r="F18"/>
    </row>
    <row r="19" spans="1:6" ht="13.5" thickBot="1" x14ac:dyDescent="0.25">
      <c r="A19" s="204">
        <f>+'10.a-precios'!B20</f>
        <v>42339</v>
      </c>
      <c r="B19" s="205"/>
      <c r="C19" s="205"/>
      <c r="D19" s="206"/>
      <c r="E19" s="205"/>
      <c r="F19"/>
    </row>
    <row r="20" spans="1:6" x14ac:dyDescent="0.2">
      <c r="A20" s="198">
        <f>+'10.a-precios'!B21</f>
        <v>42370</v>
      </c>
      <c r="B20" s="200"/>
      <c r="C20" s="200"/>
      <c r="D20" s="176"/>
      <c r="E20" s="200"/>
      <c r="F20"/>
    </row>
    <row r="21" spans="1:6" x14ac:dyDescent="0.2">
      <c r="A21" s="202">
        <f>+'10.a-precios'!B22</f>
        <v>42401</v>
      </c>
      <c r="B21" s="175"/>
      <c r="C21" s="175"/>
      <c r="D21" s="207"/>
      <c r="E21" s="175"/>
      <c r="F21"/>
    </row>
    <row r="22" spans="1:6" x14ac:dyDescent="0.2">
      <c r="A22" s="202">
        <f>+'10.a-precios'!B23</f>
        <v>42430</v>
      </c>
      <c r="B22" s="175"/>
      <c r="C22" s="175"/>
      <c r="D22" s="176"/>
      <c r="E22" s="175"/>
      <c r="F22"/>
    </row>
    <row r="23" spans="1:6" x14ac:dyDescent="0.2">
      <c r="A23" s="202">
        <f>+'10.a-precios'!B24</f>
        <v>42461</v>
      </c>
      <c r="B23" s="175"/>
      <c r="C23" s="175"/>
      <c r="D23" s="176"/>
      <c r="E23" s="175"/>
      <c r="F23"/>
    </row>
    <row r="24" spans="1:6" x14ac:dyDescent="0.2">
      <c r="A24" s="202">
        <f>+'10.a-precios'!B25</f>
        <v>42491</v>
      </c>
      <c r="B24" s="175"/>
      <c r="C24" s="175"/>
      <c r="D24" s="176"/>
      <c r="E24" s="175"/>
      <c r="F24"/>
    </row>
    <row r="25" spans="1:6" x14ac:dyDescent="0.2">
      <c r="A25" s="202">
        <f>+'10.a-precios'!B26</f>
        <v>42522</v>
      </c>
      <c r="B25" s="175"/>
      <c r="C25" s="175"/>
      <c r="D25" s="176"/>
      <c r="E25" s="175"/>
      <c r="F25"/>
    </row>
    <row r="26" spans="1:6" x14ac:dyDescent="0.2">
      <c r="A26" s="202">
        <f>+'10.a-precios'!B27</f>
        <v>42552</v>
      </c>
      <c r="B26" s="175"/>
      <c r="C26" s="175"/>
      <c r="D26" s="176"/>
      <c r="E26" s="175"/>
      <c r="F26"/>
    </row>
    <row r="27" spans="1:6" x14ac:dyDescent="0.2">
      <c r="A27" s="202">
        <f>+'10.a-precios'!B28</f>
        <v>42583</v>
      </c>
      <c r="B27" s="175"/>
      <c r="C27" s="175"/>
      <c r="D27" s="176"/>
      <c r="E27" s="175"/>
      <c r="F27"/>
    </row>
    <row r="28" spans="1:6" x14ac:dyDescent="0.2">
      <c r="A28" s="202">
        <f>+'10.a-precios'!B29</f>
        <v>42614</v>
      </c>
      <c r="B28" s="175"/>
      <c r="C28" s="175"/>
      <c r="D28" s="176"/>
      <c r="E28" s="175"/>
      <c r="F28"/>
    </row>
    <row r="29" spans="1:6" x14ac:dyDescent="0.2">
      <c r="A29" s="202">
        <f>+'10.a-precios'!B30</f>
        <v>42644</v>
      </c>
      <c r="B29" s="175"/>
      <c r="C29" s="175"/>
      <c r="D29" s="176"/>
      <c r="E29" s="175"/>
      <c r="F29"/>
    </row>
    <row r="30" spans="1:6" x14ac:dyDescent="0.2">
      <c r="A30" s="202">
        <f>+'10.a-precios'!B31</f>
        <v>42675</v>
      </c>
      <c r="B30" s="175"/>
      <c r="C30" s="175"/>
      <c r="D30" s="176"/>
      <c r="E30" s="175"/>
      <c r="F30"/>
    </row>
    <row r="31" spans="1:6" ht="13.5" thickBot="1" x14ac:dyDescent="0.25">
      <c r="A31" s="204">
        <f>+'10.a-precios'!B32</f>
        <v>42705</v>
      </c>
      <c r="B31" s="205"/>
      <c r="C31" s="205"/>
      <c r="D31" s="208"/>
      <c r="E31" s="205"/>
      <c r="F31"/>
    </row>
    <row r="32" spans="1:6" x14ac:dyDescent="0.2">
      <c r="A32" s="198">
        <f>+'10.a-precios'!B33</f>
        <v>42736</v>
      </c>
      <c r="B32" s="200"/>
      <c r="C32" s="209"/>
      <c r="D32" s="199"/>
      <c r="E32" s="200"/>
      <c r="F32"/>
    </row>
    <row r="33" spans="1:6" x14ac:dyDescent="0.2">
      <c r="A33" s="202">
        <f>+'10.a-precios'!B34</f>
        <v>42767</v>
      </c>
      <c r="B33" s="175"/>
      <c r="C33" s="153"/>
      <c r="D33" s="203"/>
      <c r="E33" s="175"/>
      <c r="F33"/>
    </row>
    <row r="34" spans="1:6" x14ac:dyDescent="0.2">
      <c r="A34" s="202">
        <f>+'10.a-precios'!B35</f>
        <v>42795</v>
      </c>
      <c r="B34" s="175"/>
      <c r="C34" s="153"/>
      <c r="D34" s="203"/>
      <c r="E34" s="175"/>
      <c r="F34"/>
    </row>
    <row r="35" spans="1:6" x14ac:dyDescent="0.2">
      <c r="A35" s="202">
        <f>+'10.a-precios'!B36</f>
        <v>42826</v>
      </c>
      <c r="B35" s="175"/>
      <c r="C35" s="153"/>
      <c r="D35" s="203"/>
      <c r="E35" s="175"/>
      <c r="F35"/>
    </row>
    <row r="36" spans="1:6" x14ac:dyDescent="0.2">
      <c r="A36" s="202">
        <f>+'10.a-precios'!B37</f>
        <v>42856</v>
      </c>
      <c r="B36" s="175"/>
      <c r="C36" s="153"/>
      <c r="D36" s="203"/>
      <c r="E36" s="175"/>
      <c r="F36"/>
    </row>
    <row r="37" spans="1:6" x14ac:dyDescent="0.2">
      <c r="A37" s="202">
        <f>+'10.a-precios'!B38</f>
        <v>42887</v>
      </c>
      <c r="B37" s="175"/>
      <c r="C37" s="153"/>
      <c r="D37" s="203"/>
      <c r="E37" s="175"/>
      <c r="F37"/>
    </row>
    <row r="38" spans="1:6" x14ac:dyDescent="0.2">
      <c r="A38" s="202">
        <f>+'10.a-precios'!B39</f>
        <v>42917</v>
      </c>
      <c r="B38" s="175"/>
      <c r="C38" s="153"/>
      <c r="D38" s="203"/>
      <c r="E38" s="175"/>
      <c r="F38"/>
    </row>
    <row r="39" spans="1:6" x14ac:dyDescent="0.2">
      <c r="A39" s="202">
        <f>+'10.a-precios'!B40</f>
        <v>42948</v>
      </c>
      <c r="B39" s="175"/>
      <c r="C39" s="153"/>
      <c r="D39" s="203"/>
      <c r="E39" s="175"/>
      <c r="F39"/>
    </row>
    <row r="40" spans="1:6" x14ac:dyDescent="0.2">
      <c r="A40" s="202">
        <f>+'10.a-precios'!B41</f>
        <v>42979</v>
      </c>
      <c r="B40" s="175"/>
      <c r="C40" s="153"/>
      <c r="D40" s="203"/>
      <c r="E40" s="175"/>
      <c r="F40"/>
    </row>
    <row r="41" spans="1:6" x14ac:dyDescent="0.2">
      <c r="A41" s="202">
        <f>+'10.a-precios'!B42</f>
        <v>43009</v>
      </c>
      <c r="B41" s="175"/>
      <c r="C41" s="153"/>
      <c r="D41" s="203"/>
      <c r="E41" s="175"/>
      <c r="F41"/>
    </row>
    <row r="42" spans="1:6" x14ac:dyDescent="0.2">
      <c r="A42" s="202">
        <f>+'10.a-precios'!B43</f>
        <v>43040</v>
      </c>
      <c r="B42" s="175"/>
      <c r="C42" s="153"/>
      <c r="D42" s="203"/>
      <c r="E42" s="175"/>
      <c r="F42"/>
    </row>
    <row r="43" spans="1:6" ht="13.5" thickBot="1" x14ac:dyDescent="0.25">
      <c r="A43" s="204">
        <f>+'10.a-precios'!B44</f>
        <v>43070</v>
      </c>
      <c r="B43" s="205"/>
      <c r="C43" s="210"/>
      <c r="D43" s="211"/>
      <c r="E43" s="205"/>
      <c r="F43"/>
    </row>
    <row r="44" spans="1:6" x14ac:dyDescent="0.2">
      <c r="A44" s="198">
        <f>+'10.a-precios'!B45</f>
        <v>43101</v>
      </c>
      <c r="B44" s="200"/>
      <c r="C44" s="209"/>
      <c r="D44" s="199"/>
      <c r="E44" s="200"/>
      <c r="F44"/>
    </row>
    <row r="45" spans="1:6" x14ac:dyDescent="0.2">
      <c r="A45" s="202">
        <f>+'10.a-precios'!B46</f>
        <v>43132</v>
      </c>
      <c r="B45" s="175"/>
      <c r="C45" s="153"/>
      <c r="D45" s="203"/>
      <c r="E45" s="175"/>
      <c r="F45"/>
    </row>
    <row r="46" spans="1:6" x14ac:dyDescent="0.2">
      <c r="A46" s="202">
        <f>+'10.a-precios'!B47</f>
        <v>43160</v>
      </c>
      <c r="B46" s="175"/>
      <c r="C46" s="153"/>
      <c r="D46" s="203"/>
      <c r="E46" s="175"/>
      <c r="F46"/>
    </row>
    <row r="47" spans="1:6" x14ac:dyDescent="0.2">
      <c r="A47" s="202">
        <f>+'10.a-precios'!B48</f>
        <v>43191</v>
      </c>
      <c r="B47" s="175"/>
      <c r="C47" s="153"/>
      <c r="D47" s="203"/>
      <c r="E47" s="175"/>
      <c r="F47"/>
    </row>
    <row r="48" spans="1:6" x14ac:dyDescent="0.2">
      <c r="A48" s="202">
        <f>+'10.a-precios'!B49</f>
        <v>43221</v>
      </c>
      <c r="B48" s="175"/>
      <c r="C48" s="153"/>
      <c r="D48" s="203"/>
      <c r="E48" s="175"/>
      <c r="F48"/>
    </row>
    <row r="49" spans="1:6" x14ac:dyDescent="0.2">
      <c r="A49" s="202">
        <f>+'10.a-precios'!B50</f>
        <v>43252</v>
      </c>
      <c r="B49" s="175"/>
      <c r="C49" s="153"/>
      <c r="D49" s="203"/>
      <c r="E49" s="175"/>
      <c r="F49"/>
    </row>
    <row r="50" spans="1:6" x14ac:dyDescent="0.2">
      <c r="A50" s="202">
        <f>+'10.a-precios'!B51</f>
        <v>43282</v>
      </c>
      <c r="B50" s="175"/>
      <c r="C50" s="153"/>
      <c r="D50" s="203"/>
      <c r="E50" s="175"/>
      <c r="F50"/>
    </row>
    <row r="51" spans="1:6" x14ac:dyDescent="0.2">
      <c r="A51" s="202">
        <f>+'10.a-precios'!B52</f>
        <v>43313</v>
      </c>
      <c r="B51" s="175"/>
      <c r="C51" s="153"/>
      <c r="D51" s="203"/>
      <c r="E51" s="175"/>
      <c r="F51"/>
    </row>
    <row r="52" spans="1:6" x14ac:dyDescent="0.2">
      <c r="A52" s="202">
        <f>+'10.a-precios'!B53</f>
        <v>43344</v>
      </c>
      <c r="B52" s="175"/>
      <c r="C52" s="153"/>
      <c r="D52" s="203"/>
      <c r="E52" s="175"/>
      <c r="F52"/>
    </row>
    <row r="53" spans="1:6" x14ac:dyDescent="0.2">
      <c r="A53" s="202">
        <f>+'10.a-precios'!B54</f>
        <v>43374</v>
      </c>
      <c r="B53" s="175"/>
      <c r="C53" s="153"/>
      <c r="D53" s="203"/>
      <c r="E53" s="175"/>
      <c r="F53"/>
    </row>
    <row r="54" spans="1:6" hidden="1" x14ac:dyDescent="0.2">
      <c r="A54" s="202"/>
      <c r="B54" s="175"/>
      <c r="C54" s="153"/>
      <c r="D54" s="203"/>
      <c r="E54" s="175"/>
      <c r="F54"/>
    </row>
    <row r="55" spans="1:6" ht="13.5" hidden="1" thickBot="1" x14ac:dyDescent="0.25">
      <c r="A55" s="204"/>
      <c r="B55" s="205"/>
      <c r="C55" s="210"/>
      <c r="D55" s="211"/>
      <c r="E55" s="205"/>
      <c r="F55"/>
    </row>
    <row r="56" spans="1:6" ht="13.5" thickBot="1" x14ac:dyDescent="0.25">
      <c r="A56" s="218"/>
      <c r="B56" s="213"/>
      <c r="C56" s="213"/>
      <c r="D56" s="214"/>
      <c r="E56" s="213"/>
      <c r="F56"/>
    </row>
    <row r="57" spans="1:6" x14ac:dyDescent="0.2">
      <c r="A57" s="215">
        <v>2012</v>
      </c>
      <c r="B57" s="200"/>
      <c r="C57" s="200"/>
      <c r="D57" s="200"/>
      <c r="E57" s="200"/>
      <c r="F57"/>
    </row>
    <row r="58" spans="1:6" x14ac:dyDescent="0.2">
      <c r="A58" s="216">
        <v>2013</v>
      </c>
      <c r="B58" s="175"/>
      <c r="C58" s="175"/>
      <c r="D58" s="175"/>
      <c r="E58" s="175"/>
      <c r="F58"/>
    </row>
    <row r="59" spans="1:6" ht="13.5" thickBot="1" x14ac:dyDescent="0.25">
      <c r="A59" s="217">
        <v>2014</v>
      </c>
      <c r="B59" s="205"/>
      <c r="C59" s="205"/>
      <c r="D59" s="205"/>
      <c r="E59" s="205"/>
      <c r="F59"/>
    </row>
    <row r="60" spans="1:6" x14ac:dyDescent="0.2">
      <c r="A60" s="215">
        <f>+'10.a-precios'!B61</f>
        <v>2015</v>
      </c>
      <c r="B60" s="200"/>
      <c r="C60" s="200"/>
      <c r="D60" s="200"/>
      <c r="E60" s="200"/>
      <c r="F60"/>
    </row>
    <row r="61" spans="1:6" x14ac:dyDescent="0.2">
      <c r="A61" s="216">
        <f>+'10.a-precios'!B62</f>
        <v>2016</v>
      </c>
      <c r="B61" s="175"/>
      <c r="C61" s="175"/>
      <c r="D61" s="175"/>
      <c r="E61" s="175"/>
      <c r="F61"/>
    </row>
    <row r="62" spans="1:6" ht="13.5" thickBot="1" x14ac:dyDescent="0.25">
      <c r="A62" s="217">
        <f>+'10.a-precios'!B63</f>
        <v>2017</v>
      </c>
      <c r="B62" s="205"/>
      <c r="C62" s="205"/>
      <c r="D62" s="205"/>
      <c r="E62" s="205"/>
      <c r="F62"/>
    </row>
    <row r="63" spans="1:6" ht="13.5" thickBot="1" x14ac:dyDescent="0.25">
      <c r="A63" s="218"/>
      <c r="B63" s="213"/>
      <c r="C63" s="213"/>
      <c r="D63" s="213"/>
      <c r="E63" s="213"/>
      <c r="F63"/>
    </row>
    <row r="64" spans="1:6" x14ac:dyDescent="0.2">
      <c r="A64" s="408" t="str">
        <f>+'10.a-precios'!B65</f>
        <v>ene-oct 17</v>
      </c>
      <c r="B64" s="200"/>
      <c r="C64" s="200"/>
      <c r="D64" s="200"/>
      <c r="E64" s="200"/>
      <c r="F64"/>
    </row>
    <row r="65" spans="1:6" ht="13.5" thickBot="1" x14ac:dyDescent="0.25">
      <c r="A65" s="428" t="str">
        <f>+'10.a-precios'!B66</f>
        <v>ene-oct 18</v>
      </c>
      <c r="B65" s="205"/>
      <c r="C65" s="205"/>
      <c r="D65" s="205"/>
      <c r="E65" s="205"/>
      <c r="F65"/>
    </row>
    <row r="66" spans="1:6" x14ac:dyDescent="0.2">
      <c r="B66" s="213"/>
      <c r="C66" s="213"/>
      <c r="D66" s="213"/>
      <c r="E66" s="213"/>
      <c r="F66" s="213"/>
    </row>
    <row r="67" spans="1:6" x14ac:dyDescent="0.2">
      <c r="A67" s="255"/>
      <c r="B67" s="213"/>
      <c r="C67" s="213"/>
      <c r="D67" s="213"/>
      <c r="E67" s="213"/>
      <c r="F67" s="213"/>
    </row>
    <row r="68" spans="1:6" x14ac:dyDescent="0.2">
      <c r="A68" s="93" t="s">
        <v>151</v>
      </c>
      <c r="B68" s="213"/>
      <c r="C68" s="213"/>
      <c r="D68" s="213"/>
      <c r="E68" s="213"/>
      <c r="F68" s="213"/>
    </row>
    <row r="69" spans="1:6" x14ac:dyDescent="0.2">
      <c r="A69" s="56"/>
      <c r="B69" s="213"/>
      <c r="C69" s="213"/>
      <c r="D69" s="213"/>
      <c r="E69" s="213"/>
      <c r="F69" s="213"/>
    </row>
    <row r="70" spans="1:6" x14ac:dyDescent="0.2">
      <c r="B70" s="94"/>
      <c r="C70" s="56"/>
    </row>
    <row r="71" spans="1:6" ht="13.5" thickBot="1" x14ac:dyDescent="0.25">
      <c r="B71" s="56"/>
      <c r="C71" s="56"/>
    </row>
    <row r="72" spans="1:6" ht="13.5" thickBot="1" x14ac:dyDescent="0.25">
      <c r="A72" s="98" t="s">
        <v>9</v>
      </c>
      <c r="C72" s="103" t="s">
        <v>142</v>
      </c>
      <c r="D72" s="105" t="s">
        <v>121</v>
      </c>
    </row>
    <row r="73" spans="1:6" x14ac:dyDescent="0.2">
      <c r="A73" s="106">
        <f>+A60</f>
        <v>2015</v>
      </c>
      <c r="C73" s="121">
        <f>+C60-SUM(C8:C19)</f>
        <v>0</v>
      </c>
      <c r="D73" s="124">
        <f>+D60-SUM(D8:D19)</f>
        <v>0</v>
      </c>
    </row>
    <row r="74" spans="1:6" x14ac:dyDescent="0.2">
      <c r="A74" s="108">
        <f>+A61</f>
        <v>2016</v>
      </c>
      <c r="C74" s="125">
        <f>+C61-SUM(C20:C31)</f>
        <v>0</v>
      </c>
      <c r="D74" s="128">
        <f>+D61-SUM(D20:D31)</f>
        <v>0</v>
      </c>
    </row>
    <row r="75" spans="1:6" ht="13.5" thickBot="1" x14ac:dyDescent="0.25">
      <c r="A75" s="109">
        <f>+A62</f>
        <v>2017</v>
      </c>
      <c r="C75" s="129">
        <f>+C62-SUM(C32:C43)</f>
        <v>0</v>
      </c>
      <c r="D75" s="132">
        <f>+D62-SUM(D32:D43)</f>
        <v>0</v>
      </c>
    </row>
    <row r="76" spans="1:6" x14ac:dyDescent="0.2">
      <c r="A76" s="106" t="str">
        <f>+A64</f>
        <v>ene-oct 17</v>
      </c>
      <c r="C76" s="138" t="e">
        <f>+C64-(SUM(C32:INDEX(C32:C43,'parámetros e instrucciones'!$E$3)))</f>
        <v>#VALUE!</v>
      </c>
      <c r="D76" s="138" t="e">
        <f>+D64-(SUM(D32:INDEX(D32:D43,'parámetros e instrucciones'!$E$3)))</f>
        <v>#VALUE!</v>
      </c>
    </row>
    <row r="77" spans="1:6" ht="13.5" thickBot="1" x14ac:dyDescent="0.25">
      <c r="A77" s="109" t="str">
        <f>+A65</f>
        <v>ene-oct 18</v>
      </c>
      <c r="C77" s="142" t="e">
        <f>+C65-(SUM(C44:INDEX(C44:C55,'parámetros e instrucciones'!$E$3)))</f>
        <v>#VALUE!</v>
      </c>
      <c r="D77" s="142" t="e">
        <f>+D65-(SUM(D44:INDEX(D44:D55,'parámetros e instrucciones'!$E$3)))</f>
        <v>#VALUE!</v>
      </c>
    </row>
  </sheetData>
  <sheetProtection formatCells="0" formatColumns="0" formatRows="0"/>
  <mergeCells count="1">
    <mergeCell ref="A1:F1"/>
  </mergeCells>
  <phoneticPr fontId="0" type="noConversion"/>
  <printOptions horizontalCentered="1" verticalCentered="1"/>
  <pageMargins left="0.35433070866141736" right="0.35433070866141736" top="0.19685039370078741" bottom="0.31496062992125984" header="0.51181102362204722" footer="0.51181102362204722"/>
  <pageSetup paperSize="9" scale="85" orientation="portrait" horizontalDpi="300" verticalDpi="300" r:id="rId1"/>
  <headerFooter alignWithMargins="0">
    <oddHeader xml:space="preserve">&amp;R    2018 – Año del Centenario de la Reforma Universitaria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8"/>
  <sheetViews>
    <sheetView showGridLines="0" topLeftCell="A13" zoomScale="75" workbookViewId="0">
      <selection activeCell="A60" sqref="A60"/>
    </sheetView>
  </sheetViews>
  <sheetFormatPr baseColWidth="10" defaultRowHeight="12.75" x14ac:dyDescent="0.2"/>
  <cols>
    <col min="1" max="3" width="14.5703125" style="51" customWidth="1"/>
    <col min="4" max="9" width="13.85546875" style="51" customWidth="1"/>
    <col min="10" max="16384" width="11.42578125" style="51"/>
  </cols>
  <sheetData>
    <row r="1" spans="1:9" x14ac:dyDescent="0.2">
      <c r="A1" s="165" t="s">
        <v>139</v>
      </c>
      <c r="B1" s="165"/>
      <c r="C1" s="165"/>
      <c r="D1" s="229"/>
      <c r="E1" s="229"/>
      <c r="F1" s="230"/>
      <c r="G1" s="230"/>
      <c r="H1" s="230"/>
      <c r="I1" s="230"/>
    </row>
    <row r="2" spans="1:9" x14ac:dyDescent="0.2">
      <c r="A2" s="165" t="s">
        <v>13</v>
      </c>
      <c r="B2" s="165"/>
      <c r="C2" s="165"/>
      <c r="D2" s="230"/>
      <c r="E2" s="230"/>
      <c r="F2" s="230"/>
      <c r="G2" s="230"/>
      <c r="H2" s="230"/>
      <c r="I2" s="230"/>
    </row>
    <row r="3" spans="1:9" s="412" customFormat="1" x14ac:dyDescent="0.2">
      <c r="A3" s="396" t="str">
        <f>+'1.modelos'!A3</f>
        <v>Tambores</v>
      </c>
      <c r="B3" s="396"/>
      <c r="C3" s="396"/>
      <c r="D3" s="430"/>
      <c r="E3" s="430"/>
      <c r="F3" s="430"/>
      <c r="G3" s="430"/>
      <c r="H3" s="430"/>
      <c r="I3" s="430"/>
    </row>
    <row r="4" spans="1:9" s="412" customFormat="1" x14ac:dyDescent="0.2">
      <c r="A4" s="396" t="s">
        <v>247</v>
      </c>
      <c r="B4" s="396"/>
      <c r="C4" s="396"/>
      <c r="D4" s="430"/>
      <c r="E4" s="430"/>
      <c r="F4" s="430"/>
      <c r="G4" s="430"/>
      <c r="H4" s="430"/>
      <c r="I4" s="430"/>
    </row>
    <row r="5" spans="1:9" s="412" customFormat="1" x14ac:dyDescent="0.2">
      <c r="A5" s="396" t="s">
        <v>248</v>
      </c>
      <c r="B5" s="396"/>
      <c r="C5" s="396"/>
      <c r="D5" s="430"/>
      <c r="E5" s="430"/>
      <c r="F5" s="430"/>
      <c r="G5" s="430"/>
      <c r="H5" s="430"/>
      <c r="I5" s="430"/>
    </row>
    <row r="6" spans="1:9" ht="13.5" thickBot="1" x14ac:dyDescent="0.25">
      <c r="D6" s="214"/>
      <c r="E6" s="230"/>
      <c r="F6" s="230"/>
      <c r="G6" s="230"/>
      <c r="H6" s="230"/>
      <c r="I6" s="230"/>
    </row>
    <row r="7" spans="1:9" x14ac:dyDescent="0.2">
      <c r="A7" s="179" t="s">
        <v>8</v>
      </c>
      <c r="B7" s="569" t="s">
        <v>246</v>
      </c>
      <c r="C7" s="570"/>
      <c r="D7" s="231" t="s">
        <v>14</v>
      </c>
      <c r="E7" s="232"/>
      <c r="F7" s="231" t="s">
        <v>14</v>
      </c>
      <c r="G7" s="232"/>
      <c r="H7" s="231" t="s">
        <v>249</v>
      </c>
      <c r="I7" s="232"/>
    </row>
    <row r="8" spans="1:9" ht="13.5" thickBot="1" x14ac:dyDescent="0.25">
      <c r="A8" s="233" t="s">
        <v>9</v>
      </c>
      <c r="B8" s="234" t="s">
        <v>86</v>
      </c>
      <c r="C8" s="235" t="s">
        <v>15</v>
      </c>
      <c r="D8" s="234" t="s">
        <v>86</v>
      </c>
      <c r="E8" s="235" t="s">
        <v>15</v>
      </c>
      <c r="F8" s="234" t="s">
        <v>86</v>
      </c>
      <c r="G8" s="235" t="s">
        <v>15</v>
      </c>
      <c r="H8" s="234" t="s">
        <v>86</v>
      </c>
      <c r="I8" s="235" t="s">
        <v>15</v>
      </c>
    </row>
    <row r="9" spans="1:9" x14ac:dyDescent="0.2">
      <c r="A9" s="198">
        <f>+'11- impo '!A8</f>
        <v>42005</v>
      </c>
      <c r="B9" s="198"/>
      <c r="C9" s="198"/>
      <c r="D9" s="199"/>
      <c r="E9" s="200"/>
      <c r="F9" s="199"/>
      <c r="G9" s="200"/>
      <c r="H9" s="199"/>
      <c r="I9" s="200"/>
    </row>
    <row r="10" spans="1:9" x14ac:dyDescent="0.2">
      <c r="A10" s="202">
        <f>+'11- impo '!A9</f>
        <v>42036</v>
      </c>
      <c r="B10" s="202"/>
      <c r="C10" s="202"/>
      <c r="D10" s="203"/>
      <c r="E10" s="175"/>
      <c r="F10" s="203"/>
      <c r="G10" s="175"/>
      <c r="H10" s="203"/>
      <c r="I10" s="175"/>
    </row>
    <row r="11" spans="1:9" x14ac:dyDescent="0.2">
      <c r="A11" s="202">
        <f>+'11- impo '!A10</f>
        <v>42064</v>
      </c>
      <c r="B11" s="202"/>
      <c r="C11" s="202"/>
      <c r="D11" s="203"/>
      <c r="E11" s="175"/>
      <c r="F11" s="203"/>
      <c r="G11" s="175"/>
      <c r="H11" s="203"/>
      <c r="I11" s="175"/>
    </row>
    <row r="12" spans="1:9" x14ac:dyDescent="0.2">
      <c r="A12" s="202">
        <f>+'11- impo '!A11</f>
        <v>42095</v>
      </c>
      <c r="B12" s="202"/>
      <c r="C12" s="202"/>
      <c r="D12" s="203"/>
      <c r="E12" s="175"/>
      <c r="F12" s="203"/>
      <c r="G12" s="175"/>
      <c r="H12" s="203"/>
      <c r="I12" s="175"/>
    </row>
    <row r="13" spans="1:9" x14ac:dyDescent="0.2">
      <c r="A13" s="202">
        <f>+'11- impo '!A12</f>
        <v>42125</v>
      </c>
      <c r="B13" s="202"/>
      <c r="C13" s="202"/>
      <c r="D13" s="175"/>
      <c r="E13" s="175"/>
      <c r="F13" s="175"/>
      <c r="G13" s="175"/>
      <c r="H13" s="175"/>
      <c r="I13" s="175"/>
    </row>
    <row r="14" spans="1:9" x14ac:dyDescent="0.2">
      <c r="A14" s="202">
        <f>+'11- impo '!A13</f>
        <v>42156</v>
      </c>
      <c r="B14" s="202"/>
      <c r="C14" s="202"/>
      <c r="D14" s="203"/>
      <c r="E14" s="175"/>
      <c r="F14" s="203"/>
      <c r="G14" s="175"/>
      <c r="H14" s="203"/>
      <c r="I14" s="175"/>
    </row>
    <row r="15" spans="1:9" x14ac:dyDescent="0.2">
      <c r="A15" s="202">
        <f>+'11- impo '!A14</f>
        <v>42186</v>
      </c>
      <c r="B15" s="202"/>
      <c r="C15" s="202"/>
      <c r="D15" s="175"/>
      <c r="E15" s="175"/>
      <c r="F15" s="175"/>
      <c r="G15" s="175"/>
      <c r="H15" s="175"/>
      <c r="I15" s="175"/>
    </row>
    <row r="16" spans="1:9" x14ac:dyDescent="0.2">
      <c r="A16" s="202">
        <f>+'11- impo '!A15</f>
        <v>42217</v>
      </c>
      <c r="B16" s="202"/>
      <c r="C16" s="202"/>
      <c r="D16" s="175"/>
      <c r="E16" s="175"/>
      <c r="F16" s="175"/>
      <c r="G16" s="175"/>
      <c r="H16" s="175"/>
      <c r="I16" s="175"/>
    </row>
    <row r="17" spans="1:9" x14ac:dyDescent="0.2">
      <c r="A17" s="202">
        <f>+'11- impo '!A16</f>
        <v>42248</v>
      </c>
      <c r="B17" s="202"/>
      <c r="C17" s="202"/>
      <c r="D17" s="175"/>
      <c r="E17" s="175"/>
      <c r="F17" s="175"/>
      <c r="G17" s="175"/>
      <c r="H17" s="175"/>
      <c r="I17" s="175"/>
    </row>
    <row r="18" spans="1:9" x14ac:dyDescent="0.2">
      <c r="A18" s="202">
        <f>+'11- impo '!A17</f>
        <v>42278</v>
      </c>
      <c r="B18" s="202"/>
      <c r="C18" s="202"/>
      <c r="D18" s="175"/>
      <c r="E18" s="175"/>
      <c r="F18" s="175"/>
      <c r="G18" s="175"/>
      <c r="H18" s="175"/>
      <c r="I18" s="175"/>
    </row>
    <row r="19" spans="1:9" x14ac:dyDescent="0.2">
      <c r="A19" s="202">
        <f>+'11- impo '!A18</f>
        <v>42309</v>
      </c>
      <c r="B19" s="202"/>
      <c r="C19" s="202"/>
      <c r="D19" s="175"/>
      <c r="E19" s="175"/>
      <c r="F19" s="175"/>
      <c r="G19" s="175"/>
      <c r="H19" s="175"/>
      <c r="I19" s="175"/>
    </row>
    <row r="20" spans="1:9" ht="13.5" thickBot="1" x14ac:dyDescent="0.25">
      <c r="A20" s="204">
        <f>+'11- impo '!A19</f>
        <v>42339</v>
      </c>
      <c r="B20" s="204"/>
      <c r="C20" s="204"/>
      <c r="D20" s="205"/>
      <c r="E20" s="205"/>
      <c r="F20" s="205"/>
      <c r="G20" s="205"/>
      <c r="H20" s="205"/>
      <c r="I20" s="205"/>
    </row>
    <row r="21" spans="1:9" x14ac:dyDescent="0.2">
      <c r="A21" s="198">
        <f>+'11- impo '!A20</f>
        <v>42370</v>
      </c>
      <c r="B21" s="198"/>
      <c r="C21" s="198"/>
      <c r="D21" s="200"/>
      <c r="E21" s="200"/>
      <c r="F21" s="200"/>
      <c r="G21" s="200"/>
      <c r="H21" s="200"/>
      <c r="I21" s="200"/>
    </row>
    <row r="22" spans="1:9" x14ac:dyDescent="0.2">
      <c r="A22" s="202">
        <f>+'11- impo '!A21</f>
        <v>42401</v>
      </c>
      <c r="B22" s="202"/>
      <c r="C22" s="202"/>
      <c r="D22" s="175"/>
      <c r="E22" s="175"/>
      <c r="F22" s="175"/>
      <c r="G22" s="175"/>
      <c r="H22" s="175"/>
      <c r="I22" s="175"/>
    </row>
    <row r="23" spans="1:9" x14ac:dyDescent="0.2">
      <c r="A23" s="202">
        <f>+'11- impo '!A22</f>
        <v>42430</v>
      </c>
      <c r="B23" s="202"/>
      <c r="C23" s="202"/>
      <c r="D23" s="175"/>
      <c r="E23" s="175"/>
      <c r="F23" s="175"/>
      <c r="G23" s="175"/>
      <c r="H23" s="175"/>
      <c r="I23" s="175"/>
    </row>
    <row r="24" spans="1:9" x14ac:dyDescent="0.2">
      <c r="A24" s="202">
        <f>+'11- impo '!A23</f>
        <v>42461</v>
      </c>
      <c r="B24" s="202"/>
      <c r="C24" s="202"/>
      <c r="D24" s="175"/>
      <c r="E24" s="175"/>
      <c r="F24" s="175"/>
      <c r="G24" s="175"/>
      <c r="H24" s="175"/>
      <c r="I24" s="175"/>
    </row>
    <row r="25" spans="1:9" x14ac:dyDescent="0.2">
      <c r="A25" s="202">
        <f>+'11- impo '!A24</f>
        <v>42491</v>
      </c>
      <c r="B25" s="202"/>
      <c r="C25" s="202"/>
      <c r="D25" s="175"/>
      <c r="E25" s="175"/>
      <c r="F25" s="175"/>
      <c r="G25" s="175"/>
      <c r="H25" s="175"/>
      <c r="I25" s="175"/>
    </row>
    <row r="26" spans="1:9" x14ac:dyDescent="0.2">
      <c r="A26" s="202">
        <f>+'11- impo '!A25</f>
        <v>42522</v>
      </c>
      <c r="B26" s="202"/>
      <c r="C26" s="202"/>
      <c r="D26" s="175"/>
      <c r="E26" s="175"/>
      <c r="F26" s="175"/>
      <c r="G26" s="175"/>
      <c r="H26" s="175"/>
      <c r="I26" s="175"/>
    </row>
    <row r="27" spans="1:9" x14ac:dyDescent="0.2">
      <c r="A27" s="202">
        <f>+'11- impo '!A26</f>
        <v>42552</v>
      </c>
      <c r="B27" s="202"/>
      <c r="C27" s="202"/>
      <c r="D27" s="175"/>
      <c r="E27" s="175"/>
      <c r="F27" s="175"/>
      <c r="G27" s="175"/>
      <c r="H27" s="175"/>
      <c r="I27" s="175"/>
    </row>
    <row r="28" spans="1:9" x14ac:dyDescent="0.2">
      <c r="A28" s="202">
        <f>+'11- impo '!A27</f>
        <v>42583</v>
      </c>
      <c r="B28" s="202"/>
      <c r="C28" s="202"/>
      <c r="D28" s="175"/>
      <c r="E28" s="175"/>
      <c r="F28" s="175"/>
      <c r="G28" s="175"/>
      <c r="H28" s="175"/>
      <c r="I28" s="175"/>
    </row>
    <row r="29" spans="1:9" x14ac:dyDescent="0.2">
      <c r="A29" s="202">
        <f>+'11- impo '!A28</f>
        <v>42614</v>
      </c>
      <c r="B29" s="202"/>
      <c r="C29" s="202"/>
      <c r="D29" s="175"/>
      <c r="E29" s="175"/>
      <c r="F29" s="175"/>
      <c r="G29" s="175"/>
      <c r="H29" s="175"/>
      <c r="I29" s="175"/>
    </row>
    <row r="30" spans="1:9" x14ac:dyDescent="0.2">
      <c r="A30" s="202">
        <f>+'11- impo '!A29</f>
        <v>42644</v>
      </c>
      <c r="B30" s="202"/>
      <c r="C30" s="202"/>
      <c r="D30" s="175"/>
      <c r="E30" s="175"/>
      <c r="F30" s="175"/>
      <c r="G30" s="175"/>
      <c r="H30" s="175"/>
      <c r="I30" s="175"/>
    </row>
    <row r="31" spans="1:9" x14ac:dyDescent="0.2">
      <c r="A31" s="202">
        <f>+'11- impo '!A30</f>
        <v>42675</v>
      </c>
      <c r="B31" s="202"/>
      <c r="C31" s="202"/>
      <c r="D31" s="175"/>
      <c r="E31" s="175"/>
      <c r="F31" s="175"/>
      <c r="G31" s="175"/>
      <c r="H31" s="175"/>
      <c r="I31" s="175"/>
    </row>
    <row r="32" spans="1:9" ht="13.5" thickBot="1" x14ac:dyDescent="0.25">
      <c r="A32" s="204">
        <f>+'11- impo '!A31</f>
        <v>42705</v>
      </c>
      <c r="B32" s="204"/>
      <c r="C32" s="204"/>
      <c r="D32" s="205"/>
      <c r="E32" s="205"/>
      <c r="F32" s="205"/>
      <c r="G32" s="205"/>
      <c r="H32" s="205"/>
      <c r="I32" s="205"/>
    </row>
    <row r="33" spans="1:9" x14ac:dyDescent="0.2">
      <c r="A33" s="198">
        <f>+'11- impo '!A32</f>
        <v>42736</v>
      </c>
      <c r="B33" s="198"/>
      <c r="C33" s="198"/>
      <c r="D33" s="200"/>
      <c r="E33" s="200"/>
      <c r="F33" s="200"/>
      <c r="G33" s="200"/>
      <c r="H33" s="200"/>
      <c r="I33" s="200"/>
    </row>
    <row r="34" spans="1:9" x14ac:dyDescent="0.2">
      <c r="A34" s="202">
        <f>+'11- impo '!A33</f>
        <v>42767</v>
      </c>
      <c r="B34" s="202"/>
      <c r="C34" s="202"/>
      <c r="D34" s="175"/>
      <c r="E34" s="175"/>
      <c r="F34" s="175"/>
      <c r="G34" s="175"/>
      <c r="H34" s="175"/>
      <c r="I34" s="175"/>
    </row>
    <row r="35" spans="1:9" x14ac:dyDescent="0.2">
      <c r="A35" s="202">
        <f>+'11- impo '!A34</f>
        <v>42795</v>
      </c>
      <c r="B35" s="202"/>
      <c r="C35" s="202"/>
      <c r="D35" s="175"/>
      <c r="E35" s="175"/>
      <c r="F35" s="175"/>
      <c r="G35" s="175"/>
      <c r="H35" s="175"/>
      <c r="I35" s="175"/>
    </row>
    <row r="36" spans="1:9" x14ac:dyDescent="0.2">
      <c r="A36" s="202">
        <f>+'11- impo '!A35</f>
        <v>42826</v>
      </c>
      <c r="B36" s="202"/>
      <c r="C36" s="202"/>
      <c r="D36" s="175"/>
      <c r="E36" s="175"/>
      <c r="F36" s="175"/>
      <c r="G36" s="175"/>
      <c r="H36" s="175"/>
      <c r="I36" s="175"/>
    </row>
    <row r="37" spans="1:9" x14ac:dyDescent="0.2">
      <c r="A37" s="202">
        <f>+'11- impo '!A36</f>
        <v>42856</v>
      </c>
      <c r="B37" s="202"/>
      <c r="C37" s="202"/>
      <c r="D37" s="175"/>
      <c r="E37" s="175"/>
      <c r="F37" s="175"/>
      <c r="G37" s="175"/>
      <c r="H37" s="175"/>
      <c r="I37" s="175"/>
    </row>
    <row r="38" spans="1:9" x14ac:dyDescent="0.2">
      <c r="A38" s="202">
        <f>+'11- impo '!A37</f>
        <v>42887</v>
      </c>
      <c r="B38" s="202"/>
      <c r="C38" s="202"/>
      <c r="D38" s="175"/>
      <c r="E38" s="175"/>
      <c r="F38" s="175"/>
      <c r="G38" s="175"/>
      <c r="H38" s="175"/>
      <c r="I38" s="175"/>
    </row>
    <row r="39" spans="1:9" x14ac:dyDescent="0.2">
      <c r="A39" s="202">
        <f>+'11- impo '!A38</f>
        <v>42917</v>
      </c>
      <c r="B39" s="202"/>
      <c r="C39" s="202"/>
      <c r="D39" s="175"/>
      <c r="E39" s="175"/>
      <c r="F39" s="175"/>
      <c r="G39" s="175"/>
      <c r="H39" s="175"/>
      <c r="I39" s="175"/>
    </row>
    <row r="40" spans="1:9" x14ac:dyDescent="0.2">
      <c r="A40" s="202">
        <f>+'11- impo '!A39</f>
        <v>42948</v>
      </c>
      <c r="B40" s="202"/>
      <c r="C40" s="202"/>
      <c r="D40" s="175"/>
      <c r="E40" s="175"/>
      <c r="F40" s="175"/>
      <c r="G40" s="175"/>
      <c r="H40" s="175"/>
      <c r="I40" s="175"/>
    </row>
    <row r="41" spans="1:9" x14ac:dyDescent="0.2">
      <c r="A41" s="202">
        <f>+'11- impo '!A40</f>
        <v>42979</v>
      </c>
      <c r="B41" s="202"/>
      <c r="C41" s="202"/>
      <c r="D41" s="175"/>
      <c r="E41" s="175"/>
      <c r="F41" s="175"/>
      <c r="G41" s="175"/>
      <c r="H41" s="175"/>
      <c r="I41" s="175"/>
    </row>
    <row r="42" spans="1:9" x14ac:dyDescent="0.2">
      <c r="A42" s="202">
        <f>+'11- impo '!A41</f>
        <v>43009</v>
      </c>
      <c r="B42" s="202"/>
      <c r="C42" s="202"/>
      <c r="D42" s="175"/>
      <c r="E42" s="175"/>
      <c r="F42" s="175"/>
      <c r="G42" s="175"/>
      <c r="H42" s="175"/>
      <c r="I42" s="175"/>
    </row>
    <row r="43" spans="1:9" x14ac:dyDescent="0.2">
      <c r="A43" s="202">
        <f>+'11- impo '!A42</f>
        <v>43040</v>
      </c>
      <c r="B43" s="202"/>
      <c r="C43" s="202"/>
      <c r="D43" s="175"/>
      <c r="E43" s="175"/>
      <c r="F43" s="175"/>
      <c r="G43" s="175"/>
      <c r="H43" s="175"/>
      <c r="I43" s="175"/>
    </row>
    <row r="44" spans="1:9" ht="13.5" thickBot="1" x14ac:dyDescent="0.25">
      <c r="A44" s="204">
        <f>+'11- impo '!A43</f>
        <v>43070</v>
      </c>
      <c r="B44" s="204"/>
      <c r="C44" s="204"/>
      <c r="D44" s="205"/>
      <c r="E44" s="205"/>
      <c r="F44" s="205"/>
      <c r="G44" s="205"/>
      <c r="H44" s="205"/>
      <c r="I44" s="205"/>
    </row>
    <row r="45" spans="1:9" x14ac:dyDescent="0.2">
      <c r="A45" s="198">
        <f>+'11- impo '!A44</f>
        <v>43101</v>
      </c>
      <c r="B45" s="198"/>
      <c r="C45" s="198"/>
      <c r="D45" s="200"/>
      <c r="E45" s="200"/>
      <c r="F45" s="200"/>
      <c r="G45" s="200"/>
      <c r="H45" s="200"/>
      <c r="I45" s="200"/>
    </row>
    <row r="46" spans="1:9" x14ac:dyDescent="0.2">
      <c r="A46" s="202">
        <f>+'11- impo '!A45</f>
        <v>43132</v>
      </c>
      <c r="B46" s="202"/>
      <c r="C46" s="202"/>
      <c r="D46" s="175"/>
      <c r="E46" s="175"/>
      <c r="F46" s="175"/>
      <c r="G46" s="175"/>
      <c r="H46" s="175"/>
      <c r="I46" s="175"/>
    </row>
    <row r="47" spans="1:9" x14ac:dyDescent="0.2">
      <c r="A47" s="202">
        <f>+'11- impo '!A46</f>
        <v>43160</v>
      </c>
      <c r="B47" s="202"/>
      <c r="C47" s="202"/>
      <c r="D47" s="175"/>
      <c r="E47" s="175"/>
      <c r="F47" s="175"/>
      <c r="G47" s="175"/>
      <c r="H47" s="175"/>
      <c r="I47" s="175"/>
    </row>
    <row r="48" spans="1:9" x14ac:dyDescent="0.2">
      <c r="A48" s="202">
        <f>+'11- impo '!A47</f>
        <v>43191</v>
      </c>
      <c r="B48" s="202"/>
      <c r="C48" s="202"/>
      <c r="D48" s="175"/>
      <c r="E48" s="175"/>
      <c r="F48" s="175"/>
      <c r="G48" s="175"/>
      <c r="H48" s="175"/>
      <c r="I48" s="175"/>
    </row>
    <row r="49" spans="1:9" x14ac:dyDescent="0.2">
      <c r="A49" s="202">
        <f>+'11- impo '!A48</f>
        <v>43221</v>
      </c>
      <c r="B49" s="202"/>
      <c r="C49" s="202"/>
      <c r="D49" s="175"/>
      <c r="E49" s="175"/>
      <c r="F49" s="175"/>
      <c r="G49" s="175"/>
      <c r="H49" s="175"/>
      <c r="I49" s="175"/>
    </row>
    <row r="50" spans="1:9" x14ac:dyDescent="0.2">
      <c r="A50" s="202">
        <f>+'11- impo '!A49</f>
        <v>43252</v>
      </c>
      <c r="B50" s="202"/>
      <c r="C50" s="202"/>
      <c r="D50" s="175"/>
      <c r="E50" s="175"/>
      <c r="F50" s="175"/>
      <c r="G50" s="175"/>
      <c r="H50" s="175"/>
      <c r="I50" s="175"/>
    </row>
    <row r="51" spans="1:9" x14ac:dyDescent="0.2">
      <c r="A51" s="202">
        <f>+'11- impo '!A50</f>
        <v>43282</v>
      </c>
      <c r="B51" s="202"/>
      <c r="C51" s="202"/>
      <c r="D51" s="175"/>
      <c r="E51" s="175"/>
      <c r="F51" s="175"/>
      <c r="G51" s="175"/>
      <c r="H51" s="175"/>
      <c r="I51" s="175"/>
    </row>
    <row r="52" spans="1:9" x14ac:dyDescent="0.2">
      <c r="A52" s="202">
        <f>+'11- impo '!A51</f>
        <v>43313</v>
      </c>
      <c r="B52" s="202"/>
      <c r="C52" s="202"/>
      <c r="D52" s="175"/>
      <c r="E52" s="175"/>
      <c r="F52" s="175"/>
      <c r="G52" s="175"/>
      <c r="H52" s="175"/>
      <c r="I52" s="175"/>
    </row>
    <row r="53" spans="1:9" x14ac:dyDescent="0.2">
      <c r="A53" s="202">
        <f>+'11- impo '!A52</f>
        <v>43344</v>
      </c>
      <c r="B53" s="202"/>
      <c r="C53" s="202"/>
      <c r="D53" s="175"/>
      <c r="E53" s="175"/>
      <c r="F53" s="175"/>
      <c r="G53" s="175"/>
      <c r="H53" s="175"/>
      <c r="I53" s="175"/>
    </row>
    <row r="54" spans="1:9" x14ac:dyDescent="0.2">
      <c r="A54" s="202">
        <f>+'11- impo '!A53</f>
        <v>43374</v>
      </c>
      <c r="B54" s="202"/>
      <c r="C54" s="202"/>
      <c r="D54" s="175"/>
      <c r="E54" s="175"/>
      <c r="F54" s="175"/>
      <c r="G54" s="175"/>
      <c r="H54" s="175"/>
      <c r="I54" s="175"/>
    </row>
    <row r="55" spans="1:9" hidden="1" x14ac:dyDescent="0.2">
      <c r="A55" s="202"/>
      <c r="B55" s="202"/>
      <c r="C55" s="202"/>
      <c r="D55" s="175"/>
      <c r="E55" s="175"/>
      <c r="F55" s="175"/>
      <c r="G55" s="175"/>
      <c r="H55" s="175"/>
      <c r="I55" s="175"/>
    </row>
    <row r="56" spans="1:9" ht="13.5" hidden="1" thickBot="1" x14ac:dyDescent="0.25">
      <c r="A56" s="204"/>
      <c r="B56" s="204"/>
      <c r="C56" s="204"/>
      <c r="D56" s="205"/>
      <c r="E56" s="205"/>
      <c r="F56" s="205"/>
      <c r="G56" s="205"/>
      <c r="H56" s="205"/>
      <c r="I56" s="205"/>
    </row>
    <row r="57" spans="1:9" ht="13.5" thickBot="1" x14ac:dyDescent="0.25">
      <c r="A57" s="218"/>
      <c r="B57" s="218"/>
      <c r="C57" s="218"/>
      <c r="D57" s="213"/>
      <c r="E57" s="213"/>
      <c r="F57" s="213"/>
      <c r="G57" s="213"/>
      <c r="H57" s="213"/>
      <c r="I57" s="213"/>
    </row>
    <row r="58" spans="1:9" x14ac:dyDescent="0.2">
      <c r="A58" s="215">
        <v>2012</v>
      </c>
      <c r="B58" s="236"/>
      <c r="C58" s="236"/>
      <c r="D58" s="237"/>
      <c r="E58" s="237"/>
      <c r="F58" s="237"/>
      <c r="G58" s="237"/>
      <c r="H58" s="237"/>
      <c r="I58" s="237"/>
    </row>
    <row r="59" spans="1:9" x14ac:dyDescent="0.2">
      <c r="A59" s="216">
        <v>2013</v>
      </c>
      <c r="B59" s="238"/>
      <c r="C59" s="238"/>
      <c r="D59" s="239"/>
      <c r="E59" s="239"/>
      <c r="F59" s="239"/>
      <c r="G59" s="239"/>
      <c r="H59" s="239"/>
      <c r="I59" s="239"/>
    </row>
    <row r="60" spans="1:9" ht="13.5" thickBot="1" x14ac:dyDescent="0.25">
      <c r="A60" s="217">
        <v>2014</v>
      </c>
      <c r="B60" s="240"/>
      <c r="C60" s="240"/>
      <c r="D60" s="241"/>
      <c r="E60" s="241"/>
      <c r="F60" s="241"/>
      <c r="G60" s="241"/>
      <c r="H60" s="241"/>
      <c r="I60" s="241"/>
    </row>
    <row r="61" spans="1:9" x14ac:dyDescent="0.2">
      <c r="A61" s="215">
        <f>+'11- impo '!A60</f>
        <v>2015</v>
      </c>
      <c r="B61" s="236"/>
      <c r="C61" s="236"/>
      <c r="D61" s="237"/>
      <c r="E61" s="237"/>
      <c r="F61" s="237"/>
      <c r="G61" s="237"/>
      <c r="H61" s="237"/>
      <c r="I61" s="237"/>
    </row>
    <row r="62" spans="1:9" x14ac:dyDescent="0.2">
      <c r="A62" s="216">
        <f>+'11- impo '!A61</f>
        <v>2016</v>
      </c>
      <c r="B62" s="238"/>
      <c r="C62" s="238"/>
      <c r="D62" s="239"/>
      <c r="E62" s="239"/>
      <c r="F62" s="239"/>
      <c r="G62" s="239"/>
      <c r="H62" s="239"/>
      <c r="I62" s="239"/>
    </row>
    <row r="63" spans="1:9" ht="13.5" thickBot="1" x14ac:dyDescent="0.25">
      <c r="A63" s="217">
        <f>+'11- impo '!A62</f>
        <v>2017</v>
      </c>
      <c r="B63" s="240"/>
      <c r="C63" s="240"/>
      <c r="D63" s="241"/>
      <c r="E63" s="241"/>
      <c r="F63" s="241"/>
      <c r="G63" s="241"/>
      <c r="H63" s="241"/>
      <c r="I63" s="241"/>
    </row>
    <row r="64" spans="1:9" ht="13.5" thickBot="1" x14ac:dyDescent="0.25">
      <c r="A64" s="218"/>
      <c r="B64" s="242"/>
      <c r="C64" s="242"/>
      <c r="D64" s="70"/>
      <c r="E64" s="70"/>
      <c r="F64" s="70"/>
      <c r="G64" s="70"/>
      <c r="H64" s="70"/>
      <c r="I64" s="70"/>
    </row>
    <row r="65" spans="1:9" x14ac:dyDescent="0.2">
      <c r="A65" s="198" t="str">
        <f>+'11- impo '!A64</f>
        <v>ene-oct 17</v>
      </c>
      <c r="B65" s="243"/>
      <c r="C65" s="243"/>
      <c r="D65" s="237"/>
      <c r="E65" s="237"/>
      <c r="F65" s="237"/>
      <c r="G65" s="237"/>
      <c r="H65" s="237"/>
      <c r="I65" s="237"/>
    </row>
    <row r="66" spans="1:9" ht="13.5" thickBot="1" x14ac:dyDescent="0.25">
      <c r="A66" s="204" t="str">
        <f>+'11- impo '!A65</f>
        <v>ene-oct 18</v>
      </c>
      <c r="B66" s="244"/>
      <c r="C66" s="244"/>
      <c r="D66" s="241"/>
      <c r="E66" s="241"/>
      <c r="F66" s="241"/>
      <c r="G66" s="241"/>
      <c r="H66" s="241"/>
      <c r="I66" s="241"/>
    </row>
    <row r="67" spans="1:9" x14ac:dyDescent="0.2">
      <c r="A67" s="212"/>
      <c r="B67" s="212"/>
      <c r="C67" s="212"/>
    </row>
    <row r="68" spans="1:9" x14ac:dyDescent="0.2">
      <c r="A68" s="212"/>
      <c r="B68" s="212"/>
      <c r="C68" s="212"/>
    </row>
    <row r="71" spans="1:9" x14ac:dyDescent="0.2">
      <c r="A71" s="93" t="s">
        <v>151</v>
      </c>
      <c r="B71" s="93"/>
      <c r="C71" s="93"/>
      <c r="D71" s="94"/>
      <c r="E71" s="56"/>
    </row>
    <row r="72" spans="1:9" ht="13.5" thickBot="1" x14ac:dyDescent="0.25">
      <c r="A72" s="56"/>
      <c r="B72" s="56"/>
      <c r="C72" s="56"/>
      <c r="D72" s="56"/>
      <c r="E72" s="56"/>
    </row>
    <row r="73" spans="1:9" ht="13.5" thickBot="1" x14ac:dyDescent="0.25">
      <c r="A73" s="98" t="s">
        <v>9</v>
      </c>
      <c r="B73" s="100" t="s">
        <v>142</v>
      </c>
      <c r="C73" s="114" t="s">
        <v>146</v>
      </c>
      <c r="D73" s="100" t="s">
        <v>142</v>
      </c>
      <c r="E73" s="114" t="s">
        <v>146</v>
      </c>
      <c r="F73" s="100" t="s">
        <v>142</v>
      </c>
      <c r="G73" s="114" t="s">
        <v>146</v>
      </c>
      <c r="H73" s="100" t="s">
        <v>142</v>
      </c>
      <c r="I73" s="114" t="s">
        <v>146</v>
      </c>
    </row>
    <row r="74" spans="1:9" x14ac:dyDescent="0.2">
      <c r="A74" s="106">
        <f>+A61</f>
        <v>2015</v>
      </c>
      <c r="B74" s="121">
        <f>+B61-SUM(B9:B20)</f>
        <v>0</v>
      </c>
      <c r="C74" s="121">
        <f t="shared" ref="C74:I74" si="0">+C61-SUM(C9:C20)</f>
        <v>0</v>
      </c>
      <c r="D74" s="121">
        <f t="shared" si="0"/>
        <v>0</v>
      </c>
      <c r="E74" s="121">
        <f t="shared" si="0"/>
        <v>0</v>
      </c>
      <c r="F74" s="121">
        <f t="shared" si="0"/>
        <v>0</v>
      </c>
      <c r="G74" s="121">
        <f t="shared" si="0"/>
        <v>0</v>
      </c>
      <c r="H74" s="121">
        <f t="shared" si="0"/>
        <v>0</v>
      </c>
      <c r="I74" s="124">
        <f t="shared" si="0"/>
        <v>0</v>
      </c>
    </row>
    <row r="75" spans="1:9" x14ac:dyDescent="0.2">
      <c r="A75" s="108">
        <f>+A62</f>
        <v>2016</v>
      </c>
      <c r="B75" s="125">
        <f>+B62-SUM(B21:B32)</f>
        <v>0</v>
      </c>
      <c r="C75" s="125">
        <f t="shared" ref="C75:I75" si="1">+C62-SUM(C21:C32)</f>
        <v>0</v>
      </c>
      <c r="D75" s="125">
        <f t="shared" si="1"/>
        <v>0</v>
      </c>
      <c r="E75" s="125">
        <f t="shared" si="1"/>
        <v>0</v>
      </c>
      <c r="F75" s="125">
        <f t="shared" si="1"/>
        <v>0</v>
      </c>
      <c r="G75" s="125">
        <f t="shared" si="1"/>
        <v>0</v>
      </c>
      <c r="H75" s="125">
        <f t="shared" si="1"/>
        <v>0</v>
      </c>
      <c r="I75" s="128">
        <f t="shared" si="1"/>
        <v>0</v>
      </c>
    </row>
    <row r="76" spans="1:9" ht="13.5" thickBot="1" x14ac:dyDescent="0.25">
      <c r="A76" s="109">
        <f>+A63</f>
        <v>2017</v>
      </c>
      <c r="B76" s="129">
        <f>+B63-SUM(B33:B44)</f>
        <v>0</v>
      </c>
      <c r="C76" s="129">
        <f t="shared" ref="C76:I76" si="2">+C63-SUM(C33:C44)</f>
        <v>0</v>
      </c>
      <c r="D76" s="129">
        <f t="shared" si="2"/>
        <v>0</v>
      </c>
      <c r="E76" s="129">
        <f t="shared" si="2"/>
        <v>0</v>
      </c>
      <c r="F76" s="129">
        <f t="shared" si="2"/>
        <v>0</v>
      </c>
      <c r="G76" s="129">
        <f t="shared" si="2"/>
        <v>0</v>
      </c>
      <c r="H76" s="129">
        <f t="shared" si="2"/>
        <v>0</v>
      </c>
      <c r="I76" s="132">
        <f t="shared" si="2"/>
        <v>0</v>
      </c>
    </row>
    <row r="77" spans="1:9" x14ac:dyDescent="0.2">
      <c r="A77" s="106" t="str">
        <f>+A65</f>
        <v>ene-oct 17</v>
      </c>
      <c r="B77" s="138" t="e">
        <f>+B65-(SUM(B33:INDEX(B33:B44,'parámetros e instrucciones'!$E$3)))</f>
        <v>#VALUE!</v>
      </c>
      <c r="C77" s="138" t="e">
        <f>+C65-(SUM(C33:INDEX(C33:C44,'parámetros e instrucciones'!$E$3)))</f>
        <v>#VALUE!</v>
      </c>
      <c r="D77" s="138" t="e">
        <f>+D65-(SUM(D33:INDEX(D33:D44,'parámetros e instrucciones'!$E$3)))</f>
        <v>#VALUE!</v>
      </c>
      <c r="E77" s="138" t="e">
        <f>+E65-(SUM(E33:INDEX(E33:E44,'parámetros e instrucciones'!$E$3)))</f>
        <v>#VALUE!</v>
      </c>
      <c r="F77" s="138" t="e">
        <f>+F65-(SUM(F33:INDEX(F33:F44,'parámetros e instrucciones'!$E$3)))</f>
        <v>#VALUE!</v>
      </c>
      <c r="G77" s="138" t="e">
        <f>+G65-(SUM(G33:INDEX(G33:G44,'parámetros e instrucciones'!$E$3)))</f>
        <v>#VALUE!</v>
      </c>
      <c r="H77" s="138" t="e">
        <f>+H65-(SUM(H33:INDEX(H33:H44,'parámetros e instrucciones'!$E$3)))</f>
        <v>#VALUE!</v>
      </c>
      <c r="I77" s="138" t="e">
        <f>+I65-(SUM(I33:INDEX(I33:I44,'parámetros e instrucciones'!$E$3)))</f>
        <v>#VALUE!</v>
      </c>
    </row>
    <row r="78" spans="1:9" ht="13.5" thickBot="1" x14ac:dyDescent="0.25">
      <c r="A78" s="109" t="str">
        <f>+A66</f>
        <v>ene-oct 18</v>
      </c>
      <c r="B78" s="142" t="e">
        <f>+B66-(SUM(B45:INDEX(B45:B56,'parámetros e instrucciones'!$E$3)))</f>
        <v>#VALUE!</v>
      </c>
      <c r="C78" s="142" t="e">
        <f>+C66-(SUM(C45:INDEX(C45:C56,'parámetros e instrucciones'!$E$3)))</f>
        <v>#VALUE!</v>
      </c>
      <c r="D78" s="142" t="e">
        <f>+D66-(SUM(D45:INDEX(D45:D56,'parámetros e instrucciones'!$E$3)))</f>
        <v>#VALUE!</v>
      </c>
      <c r="E78" s="142" t="e">
        <f>+E66-(SUM(E45:INDEX(E45:E56,'parámetros e instrucciones'!$E$3)))</f>
        <v>#VALUE!</v>
      </c>
      <c r="F78" s="142" t="e">
        <f>+F66-(SUM(F45:INDEX(F45:F56,'parámetros e instrucciones'!$E$3)))</f>
        <v>#VALUE!</v>
      </c>
      <c r="G78" s="142" t="e">
        <f>+G66-(SUM(G45:INDEX(G45:G56,'parámetros e instrucciones'!$E$3)))</f>
        <v>#VALUE!</v>
      </c>
      <c r="H78" s="142" t="e">
        <f>+H66-(SUM(H45:INDEX(H45:H56,'parámetros e instrucciones'!$E$3)))</f>
        <v>#VALUE!</v>
      </c>
      <c r="I78" s="142" t="e">
        <f>+I66-(SUM(I45:INDEX(I45:I56,'parámetros e instrucciones'!$E$3)))</f>
        <v>#VALUE!</v>
      </c>
    </row>
  </sheetData>
  <sheetProtection formatCells="0" formatColumns="0" formatRows="0"/>
  <mergeCells count="1">
    <mergeCell ref="B7:C7"/>
  </mergeCells>
  <phoneticPr fontId="0" type="noConversion"/>
  <printOptions horizontalCentered="1" verticalCentered="1" gridLinesSet="0"/>
  <pageMargins left="0.23622047244094491" right="0.35433070866141736" top="0.23622047244094491" bottom="0.43307086614173229" header="0" footer="0"/>
  <pageSetup paperSize="9" scale="78" orientation="portrait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28"/>
  <sheetViews>
    <sheetView showGridLines="0" zoomScale="75" workbookViewId="0"/>
  </sheetViews>
  <sheetFormatPr baseColWidth="10" defaultRowHeight="12.75" x14ac:dyDescent="0.2"/>
  <cols>
    <col min="1" max="1" width="13.42578125" style="51" customWidth="1"/>
    <col min="2" max="4" width="22.7109375" style="51" customWidth="1"/>
    <col min="5" max="5" width="23.42578125" style="51" customWidth="1"/>
    <col min="6" max="16384" width="11.42578125" style="51"/>
  </cols>
  <sheetData>
    <row r="1" spans="1:6" x14ac:dyDescent="0.2">
      <c r="A1" s="165" t="s">
        <v>140</v>
      </c>
      <c r="B1" s="166"/>
      <c r="C1" s="166"/>
      <c r="D1" s="166"/>
      <c r="E1" s="166"/>
    </row>
    <row r="2" spans="1:6" x14ac:dyDescent="0.2">
      <c r="A2" s="165" t="s">
        <v>17</v>
      </c>
      <c r="B2" s="166"/>
      <c r="C2" s="166"/>
      <c r="D2" s="166"/>
      <c r="E2" s="166"/>
    </row>
    <row r="3" spans="1:6" s="412" customFormat="1" x14ac:dyDescent="0.2">
      <c r="A3" s="396" t="s">
        <v>250</v>
      </c>
      <c r="B3" s="397"/>
      <c r="C3" s="397"/>
      <c r="D3" s="397"/>
      <c r="E3" s="397"/>
    </row>
    <row r="4" spans="1:6" s="412" customFormat="1" x14ac:dyDescent="0.2">
      <c r="A4" s="396" t="s">
        <v>228</v>
      </c>
      <c r="B4" s="397"/>
      <c r="C4" s="397"/>
      <c r="D4" s="397"/>
      <c r="E4" s="397"/>
    </row>
    <row r="5" spans="1:6" ht="13.5" thickBot="1" x14ac:dyDescent="0.25">
      <c r="A5" s="59"/>
      <c r="B5" s="59"/>
      <c r="C5" s="59"/>
      <c r="D5" s="59"/>
      <c r="E5" s="59"/>
    </row>
    <row r="6" spans="1:6" ht="13.5" thickBot="1" x14ac:dyDescent="0.25">
      <c r="A6" s="178"/>
      <c r="B6" s="178"/>
      <c r="C6" s="387" t="s">
        <v>212</v>
      </c>
      <c r="D6" s="220"/>
      <c r="E6" s="221"/>
    </row>
    <row r="7" spans="1:6" ht="13.5" thickBot="1" x14ac:dyDescent="0.25">
      <c r="A7" s="179" t="s">
        <v>9</v>
      </c>
      <c r="B7" s="476" t="s">
        <v>246</v>
      </c>
      <c r="C7" s="477" t="s">
        <v>251</v>
      </c>
      <c r="D7" s="477" t="s">
        <v>251</v>
      </c>
      <c r="E7" s="479" t="s">
        <v>251</v>
      </c>
      <c r="F7" s="429"/>
    </row>
    <row r="8" spans="1:6" x14ac:dyDescent="0.2">
      <c r="A8" s="484">
        <v>41274</v>
      </c>
      <c r="B8" s="495"/>
      <c r="C8" s="491"/>
      <c r="D8" s="487"/>
      <c r="E8" s="488"/>
      <c r="F8" s="429"/>
    </row>
    <row r="9" spans="1:6" x14ac:dyDescent="0.2">
      <c r="A9" s="485">
        <v>41639</v>
      </c>
      <c r="B9" s="496"/>
      <c r="C9" s="492"/>
      <c r="D9" s="482"/>
      <c r="E9" s="489"/>
      <c r="F9" s="429"/>
    </row>
    <row r="10" spans="1:6" x14ac:dyDescent="0.2">
      <c r="A10" s="222">
        <v>42004</v>
      </c>
      <c r="B10" s="84"/>
      <c r="C10" s="493"/>
      <c r="D10" s="483"/>
      <c r="E10" s="490"/>
    </row>
    <row r="11" spans="1:6" x14ac:dyDescent="0.2">
      <c r="A11" s="222">
        <v>42369</v>
      </c>
      <c r="B11" s="203"/>
      <c r="C11" s="478"/>
      <c r="D11" s="224"/>
      <c r="E11" s="176"/>
    </row>
    <row r="12" spans="1:6" x14ac:dyDescent="0.2">
      <c r="A12" s="222">
        <v>42735</v>
      </c>
      <c r="B12" s="203"/>
      <c r="C12" s="478"/>
      <c r="D12" s="224"/>
      <c r="E12" s="176"/>
    </row>
    <row r="13" spans="1:6" ht="13.5" thickBot="1" x14ac:dyDescent="0.25">
      <c r="A13" s="486">
        <v>43100</v>
      </c>
      <c r="B13" s="211"/>
      <c r="C13" s="494"/>
      <c r="D13" s="226"/>
      <c r="E13" s="206"/>
    </row>
    <row r="14" spans="1:6" x14ac:dyDescent="0.2">
      <c r="A14" s="480">
        <v>42978</v>
      </c>
      <c r="B14" s="223"/>
      <c r="C14" s="223"/>
      <c r="D14" s="481"/>
      <c r="E14" s="207"/>
    </row>
    <row r="15" spans="1:6" ht="13.5" thickBot="1" x14ac:dyDescent="0.25">
      <c r="A15" s="431">
        <v>43343</v>
      </c>
      <c r="B15" s="225"/>
      <c r="C15" s="225"/>
      <c r="D15" s="226"/>
      <c r="E15" s="206"/>
    </row>
    <row r="18" spans="1:6" x14ac:dyDescent="0.2">
      <c r="A18" s="99" t="s">
        <v>156</v>
      </c>
    </row>
    <row r="19" spans="1:6" ht="13.5" thickBot="1" x14ac:dyDescent="0.25"/>
    <row r="20" spans="1:6" ht="13.5" thickBot="1" x14ac:dyDescent="0.25">
      <c r="A20" s="98" t="s">
        <v>9</v>
      </c>
      <c r="B20" s="227" t="str">
        <f>+B7</f>
        <v>Chile</v>
      </c>
      <c r="C20" s="95"/>
      <c r="D20" s="95"/>
      <c r="E20" s="95"/>
      <c r="F20" s="54"/>
    </row>
    <row r="21" spans="1:6" x14ac:dyDescent="0.2">
      <c r="A21" s="106">
        <v>2003</v>
      </c>
      <c r="B21" s="124">
        <f>+B11-(B10+'11- impo '!C60-'12Reventa'!B61)</f>
        <v>0</v>
      </c>
      <c r="C21" s="228"/>
      <c r="D21" s="228"/>
      <c r="E21" s="228"/>
      <c r="F21" s="54"/>
    </row>
    <row r="22" spans="1:6" x14ac:dyDescent="0.2">
      <c r="A22" s="108">
        <v>2004</v>
      </c>
      <c r="B22" s="128">
        <f>+B12-(B11+'11- impo '!C61-'12Reventa'!B62)</f>
        <v>0</v>
      </c>
    </row>
    <row r="23" spans="1:6" ht="13.5" thickBot="1" x14ac:dyDescent="0.25">
      <c r="A23" s="109">
        <v>2005</v>
      </c>
      <c r="B23" s="132">
        <f>+B13-(B12+'11- impo '!C62-'12Reventa'!B63)</f>
        <v>0</v>
      </c>
    </row>
    <row r="24" spans="1:6" x14ac:dyDescent="0.2">
      <c r="A24" s="106">
        <f>+A14</f>
        <v>42978</v>
      </c>
      <c r="B24" s="138">
        <f>+B14-(B13+'11- impo '!C64-'12Reventa'!B65)</f>
        <v>0</v>
      </c>
    </row>
    <row r="25" spans="1:6" ht="13.5" thickBot="1" x14ac:dyDescent="0.25">
      <c r="A25" s="109">
        <f>+A15</f>
        <v>43343</v>
      </c>
      <c r="B25" s="142">
        <f>+B15-(B14+'11- impo '!C65-'12Reventa'!B66)</f>
        <v>0</v>
      </c>
    </row>
    <row r="26" spans="1:6" x14ac:dyDescent="0.2">
      <c r="A26" s="213"/>
      <c r="B26" s="213"/>
    </row>
    <row r="27" spans="1:6" x14ac:dyDescent="0.2">
      <c r="A27" s="213"/>
      <c r="B27" s="213"/>
    </row>
    <row r="28" spans="1:6" x14ac:dyDescent="0.2">
      <c r="A28" s="213"/>
      <c r="B28" s="213"/>
    </row>
  </sheetData>
  <sheetProtection formatCells="0" formatColumns="0" formatRows="0"/>
  <phoneticPr fontId="0" type="noConversion"/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300" r:id="rId1"/>
  <headerFooter alignWithMargins="0">
    <oddHeader xml:space="preserve">&amp;R2018 – Año del Centenario de la Reforma Universitaria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G77"/>
  <sheetViews>
    <sheetView showGridLines="0" tabSelected="1" zoomScale="75" workbookViewId="0">
      <selection sqref="A1:F67"/>
    </sheetView>
  </sheetViews>
  <sheetFormatPr baseColWidth="10" defaultRowHeight="12.75" x14ac:dyDescent="0.2"/>
  <cols>
    <col min="1" max="1" width="14.5703125" style="51" customWidth="1"/>
    <col min="2" max="2" width="25.42578125" style="51" customWidth="1"/>
    <col min="3" max="3" width="16.140625" style="51" customWidth="1"/>
    <col min="4" max="6" width="11.42578125" style="51"/>
    <col min="7" max="9" width="2.85546875" style="51" customWidth="1"/>
    <col min="10" max="16384" width="11.42578125" style="51"/>
  </cols>
  <sheetData>
    <row r="1" spans="1:7" x14ac:dyDescent="0.2">
      <c r="A1" s="178" t="s">
        <v>92</v>
      </c>
      <c r="B1" s="178"/>
      <c r="C1" s="178"/>
      <c r="D1" s="178"/>
      <c r="E1" s="178"/>
      <c r="F1" s="178"/>
      <c r="G1" s="178"/>
    </row>
    <row r="2" spans="1:7" x14ac:dyDescent="0.2">
      <c r="A2" s="165" t="s">
        <v>80</v>
      </c>
      <c r="B2" s="166"/>
      <c r="C2" s="166"/>
      <c r="D2" s="166"/>
      <c r="E2" s="166"/>
      <c r="F2" s="166"/>
    </row>
    <row r="3" spans="1:7" s="412" customFormat="1" x14ac:dyDescent="0.2">
      <c r="A3" s="396" t="str">
        <f>+'1.modelos'!A3</f>
        <v>Tambores</v>
      </c>
      <c r="B3" s="397"/>
      <c r="C3" s="397"/>
      <c r="D3" s="397"/>
      <c r="E3" s="397"/>
      <c r="F3" s="397"/>
      <c r="G3" s="427"/>
    </row>
    <row r="4" spans="1:7" x14ac:dyDescent="0.2">
      <c r="A4" s="165" t="s">
        <v>252</v>
      </c>
      <c r="B4" s="166"/>
      <c r="C4" s="166"/>
      <c r="D4" s="166"/>
      <c r="E4" s="166"/>
      <c r="F4" s="166"/>
    </row>
    <row r="5" spans="1:7" x14ac:dyDescent="0.2">
      <c r="A5" s="165" t="s">
        <v>81</v>
      </c>
      <c r="B5" s="166"/>
      <c r="C5" s="166"/>
      <c r="D5" s="166"/>
      <c r="E5" s="166"/>
      <c r="F5" s="166"/>
    </row>
    <row r="6" spans="1:7" ht="13.5" thickBot="1" x14ac:dyDescent="0.25">
      <c r="A6" s="165" t="s">
        <v>82</v>
      </c>
      <c r="B6" s="166"/>
      <c r="C6" s="166"/>
      <c r="D6" s="166"/>
      <c r="E6" s="166"/>
      <c r="F6" s="166"/>
    </row>
    <row r="7" spans="1:7" ht="12.75" customHeight="1" x14ac:dyDescent="0.2">
      <c r="A7" s="179" t="s">
        <v>8</v>
      </c>
      <c r="B7" s="179" t="s">
        <v>83</v>
      </c>
      <c r="C7" s="179" t="s">
        <v>84</v>
      </c>
      <c r="D7" s="179" t="s">
        <v>16</v>
      </c>
      <c r="E7" s="179" t="s">
        <v>98</v>
      </c>
      <c r="F7"/>
    </row>
    <row r="8" spans="1:7" ht="13.5" thickBot="1" x14ac:dyDescent="0.25">
      <c r="A8" s="197" t="s">
        <v>9</v>
      </c>
      <c r="B8" s="197" t="s">
        <v>85</v>
      </c>
      <c r="C8" s="197" t="s">
        <v>86</v>
      </c>
      <c r="D8" s="197" t="s">
        <v>87</v>
      </c>
      <c r="E8" s="197" t="s">
        <v>87</v>
      </c>
      <c r="F8"/>
    </row>
    <row r="9" spans="1:7" x14ac:dyDescent="0.2">
      <c r="A9" s="198">
        <f>+'12Reventa'!A9</f>
        <v>42005</v>
      </c>
      <c r="B9" s="199"/>
      <c r="C9" s="200"/>
      <c r="D9" s="201"/>
      <c r="E9" s="200"/>
      <c r="F9"/>
    </row>
    <row r="10" spans="1:7" x14ac:dyDescent="0.2">
      <c r="A10" s="202">
        <f>+'12Reventa'!A10</f>
        <v>42036</v>
      </c>
      <c r="B10" s="203"/>
      <c r="C10" s="175"/>
      <c r="D10" s="176"/>
      <c r="E10" s="175"/>
      <c r="F10"/>
    </row>
    <row r="11" spans="1:7" x14ac:dyDescent="0.2">
      <c r="A11" s="202">
        <f>+'12Reventa'!A11</f>
        <v>42064</v>
      </c>
      <c r="B11" s="203"/>
      <c r="C11" s="175"/>
      <c r="D11" s="176"/>
      <c r="E11" s="175"/>
      <c r="F11"/>
    </row>
    <row r="12" spans="1:7" x14ac:dyDescent="0.2">
      <c r="A12" s="202">
        <f>+'12Reventa'!A12</f>
        <v>42095</v>
      </c>
      <c r="B12" s="203"/>
      <c r="C12" s="175"/>
      <c r="D12" s="176"/>
      <c r="E12" s="175"/>
      <c r="F12"/>
    </row>
    <row r="13" spans="1:7" x14ac:dyDescent="0.2">
      <c r="A13" s="202">
        <f>+'12Reventa'!A13</f>
        <v>42125</v>
      </c>
      <c r="B13" s="175"/>
      <c r="C13" s="175"/>
      <c r="D13" s="176"/>
      <c r="E13" s="175"/>
      <c r="F13"/>
    </row>
    <row r="14" spans="1:7" x14ac:dyDescent="0.2">
      <c r="A14" s="202">
        <f>+'12Reventa'!A14</f>
        <v>42156</v>
      </c>
      <c r="B14" s="203"/>
      <c r="C14" s="175"/>
      <c r="D14" s="176"/>
      <c r="E14" s="175"/>
      <c r="F14"/>
    </row>
    <row r="15" spans="1:7" x14ac:dyDescent="0.2">
      <c r="A15" s="202">
        <f>+'12Reventa'!A15</f>
        <v>42186</v>
      </c>
      <c r="B15" s="175"/>
      <c r="C15" s="175"/>
      <c r="D15" s="176"/>
      <c r="E15" s="175"/>
      <c r="F15"/>
    </row>
    <row r="16" spans="1:7" x14ac:dyDescent="0.2">
      <c r="A16" s="202">
        <f>+'12Reventa'!A16</f>
        <v>42217</v>
      </c>
      <c r="B16" s="175"/>
      <c r="C16" s="175"/>
      <c r="D16" s="176"/>
      <c r="E16" s="175"/>
      <c r="F16"/>
    </row>
    <row r="17" spans="1:6" x14ac:dyDescent="0.2">
      <c r="A17" s="202">
        <f>+'12Reventa'!A17</f>
        <v>42248</v>
      </c>
      <c r="B17" s="175"/>
      <c r="C17" s="175"/>
      <c r="D17" s="176"/>
      <c r="E17" s="175"/>
      <c r="F17"/>
    </row>
    <row r="18" spans="1:6" x14ac:dyDescent="0.2">
      <c r="A18" s="202">
        <f>+'12Reventa'!A18</f>
        <v>42278</v>
      </c>
      <c r="B18" s="175"/>
      <c r="C18" s="175"/>
      <c r="D18" s="176"/>
      <c r="E18" s="175"/>
      <c r="F18"/>
    </row>
    <row r="19" spans="1:6" x14ac:dyDescent="0.2">
      <c r="A19" s="202">
        <f>+'12Reventa'!A19</f>
        <v>42309</v>
      </c>
      <c r="B19" s="175"/>
      <c r="C19" s="175"/>
      <c r="D19" s="176"/>
      <c r="E19" s="175"/>
      <c r="F19"/>
    </row>
    <row r="20" spans="1:6" ht="13.5" thickBot="1" x14ac:dyDescent="0.25">
      <c r="A20" s="204">
        <f>+'12Reventa'!A20</f>
        <v>42339</v>
      </c>
      <c r="B20" s="205"/>
      <c r="C20" s="205"/>
      <c r="D20" s="206"/>
      <c r="E20" s="205"/>
      <c r="F20"/>
    </row>
    <row r="21" spans="1:6" x14ac:dyDescent="0.2">
      <c r="A21" s="198">
        <f>+'12Reventa'!A21</f>
        <v>42370</v>
      </c>
      <c r="B21" s="200"/>
      <c r="C21" s="200"/>
      <c r="D21" s="176"/>
      <c r="E21" s="200"/>
      <c r="F21"/>
    </row>
    <row r="22" spans="1:6" x14ac:dyDescent="0.2">
      <c r="A22" s="202">
        <f>+'12Reventa'!A22</f>
        <v>42401</v>
      </c>
      <c r="B22" s="175"/>
      <c r="C22" s="175"/>
      <c r="D22" s="207"/>
      <c r="E22" s="175"/>
      <c r="F22"/>
    </row>
    <row r="23" spans="1:6" x14ac:dyDescent="0.2">
      <c r="A23" s="202">
        <f>+'12Reventa'!A23</f>
        <v>42430</v>
      </c>
      <c r="B23" s="175"/>
      <c r="C23" s="175"/>
      <c r="D23" s="176"/>
      <c r="E23" s="175"/>
      <c r="F23"/>
    </row>
    <row r="24" spans="1:6" x14ac:dyDescent="0.2">
      <c r="A24" s="202">
        <f>+'12Reventa'!A24</f>
        <v>42461</v>
      </c>
      <c r="B24" s="175"/>
      <c r="C24" s="175"/>
      <c r="D24" s="176"/>
      <c r="E24" s="175"/>
      <c r="F24"/>
    </row>
    <row r="25" spans="1:6" x14ac:dyDescent="0.2">
      <c r="A25" s="202">
        <f>+'12Reventa'!A25</f>
        <v>42491</v>
      </c>
      <c r="B25" s="175"/>
      <c r="C25" s="175"/>
      <c r="D25" s="176"/>
      <c r="E25" s="175"/>
      <c r="F25"/>
    </row>
    <row r="26" spans="1:6" x14ac:dyDescent="0.2">
      <c r="A26" s="202">
        <f>+'12Reventa'!A26</f>
        <v>42522</v>
      </c>
      <c r="B26" s="175"/>
      <c r="C26" s="175"/>
      <c r="D26" s="176"/>
      <c r="E26" s="175"/>
      <c r="F26"/>
    </row>
    <row r="27" spans="1:6" x14ac:dyDescent="0.2">
      <c r="A27" s="202">
        <f>+'12Reventa'!A27</f>
        <v>42552</v>
      </c>
      <c r="B27" s="175"/>
      <c r="C27" s="175"/>
      <c r="D27" s="176"/>
      <c r="E27" s="175"/>
      <c r="F27"/>
    </row>
    <row r="28" spans="1:6" x14ac:dyDescent="0.2">
      <c r="A28" s="202">
        <f>+'12Reventa'!A28</f>
        <v>42583</v>
      </c>
      <c r="B28" s="175"/>
      <c r="C28" s="175"/>
      <c r="D28" s="176"/>
      <c r="E28" s="175"/>
      <c r="F28"/>
    </row>
    <row r="29" spans="1:6" x14ac:dyDescent="0.2">
      <c r="A29" s="202">
        <f>+'12Reventa'!A29</f>
        <v>42614</v>
      </c>
      <c r="B29" s="175"/>
      <c r="C29" s="175"/>
      <c r="D29" s="176"/>
      <c r="E29" s="175"/>
      <c r="F29"/>
    </row>
    <row r="30" spans="1:6" x14ac:dyDescent="0.2">
      <c r="A30" s="202">
        <f>+'12Reventa'!A30</f>
        <v>42644</v>
      </c>
      <c r="B30" s="175"/>
      <c r="C30" s="175"/>
      <c r="D30" s="176"/>
      <c r="E30" s="175"/>
      <c r="F30"/>
    </row>
    <row r="31" spans="1:6" x14ac:dyDescent="0.2">
      <c r="A31" s="202">
        <f>+'12Reventa'!A31</f>
        <v>42675</v>
      </c>
      <c r="B31" s="175"/>
      <c r="C31" s="175"/>
      <c r="D31" s="176"/>
      <c r="E31" s="175"/>
      <c r="F31"/>
    </row>
    <row r="32" spans="1:6" ht="13.5" thickBot="1" x14ac:dyDescent="0.25">
      <c r="A32" s="204">
        <f>+'12Reventa'!A32</f>
        <v>42705</v>
      </c>
      <c r="B32" s="205"/>
      <c r="C32" s="205"/>
      <c r="D32" s="208"/>
      <c r="E32" s="205"/>
      <c r="F32"/>
    </row>
    <row r="33" spans="1:6" x14ac:dyDescent="0.2">
      <c r="A33" s="198">
        <f>+'12Reventa'!A33</f>
        <v>42736</v>
      </c>
      <c r="B33" s="200"/>
      <c r="C33" s="209"/>
      <c r="D33" s="199"/>
      <c r="E33" s="200"/>
      <c r="F33"/>
    </row>
    <row r="34" spans="1:6" x14ac:dyDescent="0.2">
      <c r="A34" s="202">
        <f>+'12Reventa'!A34</f>
        <v>42767</v>
      </c>
      <c r="B34" s="175"/>
      <c r="C34" s="153"/>
      <c r="D34" s="203"/>
      <c r="E34" s="175"/>
      <c r="F34"/>
    </row>
    <row r="35" spans="1:6" x14ac:dyDescent="0.2">
      <c r="A35" s="202">
        <f>+'12Reventa'!A35</f>
        <v>42795</v>
      </c>
      <c r="B35" s="175"/>
      <c r="C35" s="153"/>
      <c r="D35" s="203"/>
      <c r="E35" s="175"/>
      <c r="F35"/>
    </row>
    <row r="36" spans="1:6" x14ac:dyDescent="0.2">
      <c r="A36" s="202">
        <f>+'12Reventa'!A36</f>
        <v>42826</v>
      </c>
      <c r="B36" s="175"/>
      <c r="C36" s="153"/>
      <c r="D36" s="203"/>
      <c r="E36" s="175"/>
      <c r="F36"/>
    </row>
    <row r="37" spans="1:6" x14ac:dyDescent="0.2">
      <c r="A37" s="202">
        <f>+'12Reventa'!A37</f>
        <v>42856</v>
      </c>
      <c r="B37" s="175"/>
      <c r="C37" s="153"/>
      <c r="D37" s="203"/>
      <c r="E37" s="175"/>
      <c r="F37"/>
    </row>
    <row r="38" spans="1:6" x14ac:dyDescent="0.2">
      <c r="A38" s="202">
        <f>+'12Reventa'!A38</f>
        <v>42887</v>
      </c>
      <c r="B38" s="175"/>
      <c r="C38" s="153"/>
      <c r="D38" s="203"/>
      <c r="E38" s="175"/>
      <c r="F38"/>
    </row>
    <row r="39" spans="1:6" x14ac:dyDescent="0.2">
      <c r="A39" s="202">
        <f>+'12Reventa'!A39</f>
        <v>42917</v>
      </c>
      <c r="B39" s="175"/>
      <c r="C39" s="153"/>
      <c r="D39" s="203"/>
      <c r="E39" s="175"/>
      <c r="F39"/>
    </row>
    <row r="40" spans="1:6" x14ac:dyDescent="0.2">
      <c r="A40" s="202">
        <f>+'12Reventa'!A40</f>
        <v>42948</v>
      </c>
      <c r="B40" s="175"/>
      <c r="C40" s="153"/>
      <c r="D40" s="203"/>
      <c r="E40" s="175"/>
      <c r="F40"/>
    </row>
    <row r="41" spans="1:6" x14ac:dyDescent="0.2">
      <c r="A41" s="202">
        <f>+'12Reventa'!A41</f>
        <v>42979</v>
      </c>
      <c r="B41" s="175"/>
      <c r="C41" s="153"/>
      <c r="D41" s="203"/>
      <c r="E41" s="175"/>
      <c r="F41"/>
    </row>
    <row r="42" spans="1:6" x14ac:dyDescent="0.2">
      <c r="A42" s="202">
        <f>+'12Reventa'!A42</f>
        <v>43009</v>
      </c>
      <c r="B42" s="175"/>
      <c r="C42" s="153"/>
      <c r="D42" s="203"/>
      <c r="E42" s="175"/>
      <c r="F42"/>
    </row>
    <row r="43" spans="1:6" x14ac:dyDescent="0.2">
      <c r="A43" s="202">
        <f>+'12Reventa'!A43</f>
        <v>43040</v>
      </c>
      <c r="B43" s="175"/>
      <c r="C43" s="153"/>
      <c r="D43" s="203"/>
      <c r="E43" s="175"/>
      <c r="F43"/>
    </row>
    <row r="44" spans="1:6" ht="13.5" thickBot="1" x14ac:dyDescent="0.25">
      <c r="A44" s="204">
        <f>+'12Reventa'!A44</f>
        <v>43070</v>
      </c>
      <c r="B44" s="205"/>
      <c r="C44" s="210"/>
      <c r="D44" s="211"/>
      <c r="E44" s="205"/>
      <c r="F44"/>
    </row>
    <row r="45" spans="1:6" x14ac:dyDescent="0.2">
      <c r="A45" s="198">
        <f>+'12Reventa'!A45</f>
        <v>43101</v>
      </c>
      <c r="B45" s="200"/>
      <c r="C45" s="209"/>
      <c r="D45" s="199"/>
      <c r="E45" s="200"/>
      <c r="F45"/>
    </row>
    <row r="46" spans="1:6" x14ac:dyDescent="0.2">
      <c r="A46" s="202">
        <f>+'12Reventa'!A46</f>
        <v>43132</v>
      </c>
      <c r="B46" s="175"/>
      <c r="C46" s="153"/>
      <c r="D46" s="203"/>
      <c r="E46" s="175"/>
      <c r="F46"/>
    </row>
    <row r="47" spans="1:6" x14ac:dyDescent="0.2">
      <c r="A47" s="202">
        <f>+'12Reventa'!A48</f>
        <v>43191</v>
      </c>
      <c r="B47" s="175"/>
      <c r="C47" s="153"/>
      <c r="D47" s="203"/>
      <c r="E47" s="175"/>
      <c r="F47"/>
    </row>
    <row r="48" spans="1:6" x14ac:dyDescent="0.2">
      <c r="A48" s="202">
        <f>+'12Reventa'!A49</f>
        <v>43221</v>
      </c>
      <c r="B48" s="175"/>
      <c r="C48" s="153"/>
      <c r="D48" s="203"/>
      <c r="E48" s="175"/>
      <c r="F48"/>
    </row>
    <row r="49" spans="1:6" x14ac:dyDescent="0.2">
      <c r="A49" s="202">
        <f>+'12Reventa'!A50</f>
        <v>43252</v>
      </c>
      <c r="B49" s="175"/>
      <c r="C49" s="153"/>
      <c r="D49" s="203"/>
      <c r="E49" s="175"/>
      <c r="F49"/>
    </row>
    <row r="50" spans="1:6" x14ac:dyDescent="0.2">
      <c r="A50" s="202">
        <f>+'12Reventa'!A51</f>
        <v>43282</v>
      </c>
      <c r="B50" s="175"/>
      <c r="C50" s="153"/>
      <c r="D50" s="203"/>
      <c r="E50" s="175"/>
      <c r="F50"/>
    </row>
    <row r="51" spans="1:6" x14ac:dyDescent="0.2">
      <c r="A51" s="202">
        <f>+'12Reventa'!A52</f>
        <v>43313</v>
      </c>
      <c r="B51" s="175"/>
      <c r="C51" s="153"/>
      <c r="D51" s="203"/>
      <c r="E51" s="175"/>
      <c r="F51"/>
    </row>
    <row r="52" spans="1:6" x14ac:dyDescent="0.2">
      <c r="A52" s="202">
        <f>+'12Reventa'!A53</f>
        <v>43344</v>
      </c>
      <c r="B52" s="175"/>
      <c r="C52" s="153"/>
      <c r="D52" s="203"/>
      <c r="E52" s="175"/>
      <c r="F52"/>
    </row>
    <row r="53" spans="1:6" x14ac:dyDescent="0.2">
      <c r="A53" s="202">
        <f>+'12Reventa'!A54</f>
        <v>43374</v>
      </c>
      <c r="B53" s="175"/>
      <c r="C53" s="153"/>
      <c r="D53" s="203"/>
      <c r="E53" s="175"/>
      <c r="F53"/>
    </row>
    <row r="54" spans="1:6" hidden="1" x14ac:dyDescent="0.2">
      <c r="A54" s="202"/>
      <c r="B54" s="175"/>
      <c r="C54" s="153"/>
      <c r="D54" s="203"/>
      <c r="E54" s="175"/>
      <c r="F54"/>
    </row>
    <row r="55" spans="1:6" ht="13.5" hidden="1" thickBot="1" x14ac:dyDescent="0.25">
      <c r="A55" s="204"/>
      <c r="B55" s="205"/>
      <c r="C55" s="210"/>
      <c r="D55" s="211"/>
      <c r="E55" s="205"/>
      <c r="F55"/>
    </row>
    <row r="56" spans="1:6" ht="13.5" thickBot="1" x14ac:dyDescent="0.25">
      <c r="A56" s="212"/>
      <c r="B56" s="213"/>
      <c r="C56" s="213"/>
      <c r="D56" s="214"/>
      <c r="E56" s="213"/>
      <c r="F56"/>
    </row>
    <row r="57" spans="1:6" x14ac:dyDescent="0.2">
      <c r="A57" s="215">
        <v>2012</v>
      </c>
      <c r="B57" s="200"/>
      <c r="C57" s="200"/>
      <c r="D57" s="200"/>
      <c r="E57" s="200"/>
      <c r="F57"/>
    </row>
    <row r="58" spans="1:6" x14ac:dyDescent="0.2">
      <c r="A58" s="216">
        <v>2013</v>
      </c>
      <c r="B58" s="175"/>
      <c r="C58" s="175"/>
      <c r="D58" s="175"/>
      <c r="E58" s="175"/>
      <c r="F58"/>
    </row>
    <row r="59" spans="1:6" ht="13.5" thickBot="1" x14ac:dyDescent="0.25">
      <c r="A59" s="217">
        <v>2014</v>
      </c>
      <c r="B59" s="205"/>
      <c r="C59" s="205"/>
      <c r="D59" s="205"/>
      <c r="E59" s="205"/>
      <c r="F59"/>
    </row>
    <row r="60" spans="1:6" x14ac:dyDescent="0.2">
      <c r="A60" s="215">
        <f>+'11- impo '!A60</f>
        <v>2015</v>
      </c>
      <c r="B60" s="200"/>
      <c r="C60" s="200"/>
      <c r="D60" s="200"/>
      <c r="E60" s="200"/>
      <c r="F60"/>
    </row>
    <row r="61" spans="1:6" x14ac:dyDescent="0.2">
      <c r="A61" s="216">
        <f>+'11- impo '!A61</f>
        <v>2016</v>
      </c>
      <c r="B61" s="175"/>
      <c r="C61" s="175"/>
      <c r="D61" s="175"/>
      <c r="E61" s="175"/>
      <c r="F61"/>
    </row>
    <row r="62" spans="1:6" ht="13.5" thickBot="1" x14ac:dyDescent="0.25">
      <c r="A62" s="217">
        <f>+'11- impo '!A62</f>
        <v>2017</v>
      </c>
      <c r="B62" s="205"/>
      <c r="C62" s="205"/>
      <c r="D62" s="205"/>
      <c r="E62" s="205"/>
      <c r="F62"/>
    </row>
    <row r="63" spans="1:6" ht="13.5" thickBot="1" x14ac:dyDescent="0.25">
      <c r="A63" s="218"/>
      <c r="B63" s="213"/>
      <c r="C63" s="213"/>
      <c r="D63" s="213"/>
      <c r="E63" s="213"/>
      <c r="F63"/>
    </row>
    <row r="64" spans="1:6" x14ac:dyDescent="0.2">
      <c r="A64" s="198" t="str">
        <f>+'11- impo '!A64</f>
        <v>ene-oct 17</v>
      </c>
      <c r="B64" s="200"/>
      <c r="C64" s="200"/>
      <c r="D64" s="200"/>
      <c r="E64" s="200"/>
      <c r="F64"/>
    </row>
    <row r="65" spans="1:6" ht="13.5" thickBot="1" x14ac:dyDescent="0.25">
      <c r="A65" s="204" t="str">
        <f>+'11- impo '!A65</f>
        <v>ene-oct 18</v>
      </c>
      <c r="B65" s="205"/>
      <c r="C65" s="205"/>
      <c r="D65" s="205"/>
      <c r="E65" s="205"/>
      <c r="F65"/>
    </row>
    <row r="66" spans="1:6" x14ac:dyDescent="0.2">
      <c r="A66" s="212"/>
    </row>
    <row r="67" spans="1:6" x14ac:dyDescent="0.2">
      <c r="A67" s="219" t="s">
        <v>88</v>
      </c>
    </row>
    <row r="68" spans="1:6" x14ac:dyDescent="0.2">
      <c r="A68" s="188"/>
    </row>
    <row r="69" spans="1:6" x14ac:dyDescent="0.2">
      <c r="A69" s="188"/>
      <c r="E69" s="213"/>
      <c r="F69" s="213"/>
    </row>
    <row r="70" spans="1:6" x14ac:dyDescent="0.2">
      <c r="A70" s="93" t="s">
        <v>151</v>
      </c>
      <c r="B70" s="94"/>
      <c r="C70" s="56"/>
    </row>
    <row r="71" spans="1:6" ht="13.5" thickBot="1" x14ac:dyDescent="0.25">
      <c r="A71" s="56"/>
      <c r="B71" s="56"/>
      <c r="C71" s="56"/>
    </row>
    <row r="72" spans="1:6" ht="13.5" thickBot="1" x14ac:dyDescent="0.25">
      <c r="A72" s="98" t="s">
        <v>9</v>
      </c>
      <c r="C72" s="103" t="s">
        <v>142</v>
      </c>
      <c r="D72" s="105" t="s">
        <v>121</v>
      </c>
    </row>
    <row r="73" spans="1:6" x14ac:dyDescent="0.2">
      <c r="A73" s="106">
        <f>+A60</f>
        <v>2015</v>
      </c>
      <c r="C73" s="121">
        <f>+C60-SUM(C8:C19)</f>
        <v>0</v>
      </c>
      <c r="D73" s="124">
        <f>+D60-SUM(D8:D19)</f>
        <v>0</v>
      </c>
    </row>
    <row r="74" spans="1:6" x14ac:dyDescent="0.2">
      <c r="A74" s="108">
        <f>+A61</f>
        <v>2016</v>
      </c>
      <c r="C74" s="125">
        <f>+C61-SUM(C20:C31)</f>
        <v>0</v>
      </c>
      <c r="D74" s="128">
        <f>+D61-SUM(D20:D31)</f>
        <v>0</v>
      </c>
    </row>
    <row r="75" spans="1:6" ht="13.5" thickBot="1" x14ac:dyDescent="0.25">
      <c r="A75" s="109">
        <f>+A62</f>
        <v>2017</v>
      </c>
      <c r="C75" s="129">
        <f>+C62-SUM(C32:C43)</f>
        <v>0</v>
      </c>
      <c r="D75" s="132">
        <f>+D62-SUM(D32:D43)</f>
        <v>0</v>
      </c>
    </row>
    <row r="76" spans="1:6" x14ac:dyDescent="0.2">
      <c r="A76" s="106" t="str">
        <f>+A64</f>
        <v>ene-oct 17</v>
      </c>
      <c r="C76" s="138" t="e">
        <f>+C64-(SUM(C32:INDEX(C32:C43,'parámetros e instrucciones'!$E$3)))</f>
        <v>#VALUE!</v>
      </c>
      <c r="D76" s="138" t="e">
        <f>+D64-(SUM(D32:INDEX(D32:D43,'parámetros e instrucciones'!$E$3)))</f>
        <v>#VALUE!</v>
      </c>
    </row>
    <row r="77" spans="1:6" ht="13.5" thickBot="1" x14ac:dyDescent="0.25">
      <c r="A77" s="109" t="str">
        <f>+A65</f>
        <v>ene-oct 18</v>
      </c>
      <c r="C77" s="142" t="e">
        <f>+C65-(SUM(C44:INDEX(C44:C55,'parámetros e instrucciones'!$E$3)))</f>
        <v>#VALUE!</v>
      </c>
      <c r="D77" s="142" t="e">
        <f>+D65-(SUM(D44:INDEX(D44:D55,'parámetros e instrucciones'!$E$3)))</f>
        <v>#VALUE!</v>
      </c>
    </row>
  </sheetData>
  <sheetProtection formatCells="0" formatColumns="0" formatRows="0"/>
  <phoneticPr fontId="0" type="noConversion"/>
  <printOptions horizontalCentered="1" verticalCentered="1"/>
  <pageMargins left="0.35433070866141736" right="0.43307086614173229" top="0.39370078740157483" bottom="0.39370078740157483" header="0.51181102362204722" footer="0.51181102362204722"/>
  <pageSetup paperSize="9" scale="90" orientation="portrait" horizontalDpi="300" verticalDpi="300" r:id="rId1"/>
  <headerFooter alignWithMargins="0">
    <oddHeader xml:space="preserve">&amp;R2018 – Año del Centenario de la Reforma Universitaria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91</v>
      </c>
      <c r="B1" s="3"/>
    </row>
    <row r="2" spans="1:2" ht="13.5" thickBot="1" x14ac:dyDescent="0.25">
      <c r="A2" s="2" t="s">
        <v>48</v>
      </c>
      <c r="B2" s="3"/>
    </row>
    <row r="3" spans="1:2" x14ac:dyDescent="0.2">
      <c r="A3" s="4" t="s">
        <v>9</v>
      </c>
      <c r="B3" s="14" t="s">
        <v>49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10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571" t="s">
        <v>92</v>
      </c>
      <c r="B2" s="571"/>
      <c r="C2" s="571"/>
      <c r="D2" s="571"/>
    </row>
    <row r="3" spans="1:4" x14ac:dyDescent="0.2">
      <c r="A3" s="571" t="s">
        <v>93</v>
      </c>
      <c r="B3" s="571"/>
      <c r="C3" s="571"/>
      <c r="D3" s="571"/>
    </row>
    <row r="4" spans="1:4" x14ac:dyDescent="0.2">
      <c r="A4" s="572" t="s">
        <v>2</v>
      </c>
      <c r="B4" s="572"/>
      <c r="C4" s="572"/>
      <c r="D4" s="572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29</v>
      </c>
      <c r="B6" s="21" t="s">
        <v>94</v>
      </c>
      <c r="C6" s="22" t="s">
        <v>95</v>
      </c>
      <c r="D6" s="23" t="s">
        <v>96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20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F42"/>
  <sheetViews>
    <sheetView showGridLines="0" zoomScale="75" workbookViewId="0">
      <selection activeCell="B9" sqref="B9"/>
    </sheetView>
  </sheetViews>
  <sheetFormatPr baseColWidth="10" defaultRowHeight="12.75" x14ac:dyDescent="0.2"/>
  <cols>
    <col min="1" max="1" width="17.85546875" style="51" customWidth="1"/>
    <col min="2" max="2" width="57.28515625" style="51" customWidth="1"/>
    <col min="3" max="6" width="11.28515625" style="51" customWidth="1"/>
    <col min="7" max="16384" width="11.42578125" style="51"/>
  </cols>
  <sheetData>
    <row r="1" spans="1:6" x14ac:dyDescent="0.2">
      <c r="A1" s="394" t="s">
        <v>1</v>
      </c>
      <c r="B1" s="395"/>
      <c r="C1" s="395"/>
      <c r="D1" s="395"/>
      <c r="E1" s="395"/>
      <c r="F1" s="395"/>
    </row>
    <row r="2" spans="1:6" x14ac:dyDescent="0.2">
      <c r="A2" s="396" t="s">
        <v>223</v>
      </c>
      <c r="B2" s="397"/>
      <c r="C2" s="397"/>
      <c r="D2" s="397"/>
      <c r="E2" s="397"/>
      <c r="F2" s="397"/>
    </row>
    <row r="3" spans="1:6" x14ac:dyDescent="0.2">
      <c r="A3" s="396" t="s">
        <v>222</v>
      </c>
      <c r="B3" s="397"/>
      <c r="C3" s="397"/>
      <c r="D3" s="397"/>
      <c r="E3" s="397"/>
      <c r="F3" s="397"/>
    </row>
    <row r="4" spans="1:6" hidden="1" x14ac:dyDescent="0.2">
      <c r="A4" s="394"/>
      <c r="B4" s="395"/>
      <c r="C4" s="395"/>
      <c r="D4" s="395"/>
      <c r="E4" s="395"/>
      <c r="F4" s="395"/>
    </row>
    <row r="5" spans="1:6" hidden="1" x14ac:dyDescent="0.2">
      <c r="A5" s="394"/>
      <c r="B5" s="395"/>
      <c r="C5" s="395"/>
      <c r="D5" s="395"/>
      <c r="E5" s="395"/>
      <c r="F5" s="395"/>
    </row>
    <row r="6" spans="1:6" x14ac:dyDescent="0.2">
      <c r="A6" s="394"/>
      <c r="B6" s="395"/>
      <c r="C6" s="395"/>
      <c r="D6" s="395"/>
      <c r="E6" s="395"/>
      <c r="F6" s="395"/>
    </row>
    <row r="7" spans="1:6" x14ac:dyDescent="0.2">
      <c r="A7" s="394"/>
      <c r="B7" s="395"/>
      <c r="C7" s="395"/>
      <c r="D7" s="395"/>
      <c r="E7" s="395"/>
      <c r="F7" s="395"/>
    </row>
    <row r="8" spans="1:6" ht="13.5" thickBot="1" x14ac:dyDescent="0.25">
      <c r="A8" s="395"/>
      <c r="B8" s="394"/>
      <c r="C8" s="395"/>
      <c r="D8" s="395"/>
      <c r="E8" s="395"/>
      <c r="F8" s="395"/>
    </row>
    <row r="9" spans="1:6" ht="48.75" customHeight="1" thickBot="1" x14ac:dyDescent="0.25">
      <c r="A9" s="398" t="s">
        <v>3</v>
      </c>
      <c r="B9" s="400" t="s">
        <v>225</v>
      </c>
      <c r="C9" s="399">
        <v>2015</v>
      </c>
      <c r="D9" s="399">
        <v>2016</v>
      </c>
      <c r="E9" s="399">
        <v>2017</v>
      </c>
      <c r="F9" s="399" t="s">
        <v>224</v>
      </c>
    </row>
    <row r="10" spans="1:6" x14ac:dyDescent="0.2">
      <c r="A10" s="167" t="s">
        <v>4</v>
      </c>
      <c r="B10" s="515"/>
      <c r="C10" s="516" t="s">
        <v>111</v>
      </c>
      <c r="D10" s="517" t="s">
        <v>111</v>
      </c>
      <c r="E10" s="517" t="s">
        <v>111</v>
      </c>
      <c r="F10" s="505" t="s">
        <v>111</v>
      </c>
    </row>
    <row r="11" spans="1:6" x14ac:dyDescent="0.2">
      <c r="A11" s="168"/>
      <c r="B11" s="508"/>
      <c r="C11" s="509"/>
      <c r="D11" s="510"/>
      <c r="E11" s="510"/>
      <c r="F11" s="506"/>
    </row>
    <row r="12" spans="1:6" x14ac:dyDescent="0.2">
      <c r="A12" s="168"/>
      <c r="B12" s="507"/>
      <c r="C12" s="509" t="s">
        <v>111</v>
      </c>
      <c r="D12" s="510" t="s">
        <v>111</v>
      </c>
      <c r="E12" s="510" t="s">
        <v>111</v>
      </c>
      <c r="F12" s="506" t="s">
        <v>111</v>
      </c>
    </row>
    <row r="13" spans="1:6" x14ac:dyDescent="0.2">
      <c r="A13" s="168"/>
      <c r="B13" s="508"/>
      <c r="C13" s="509"/>
      <c r="D13" s="510"/>
      <c r="E13" s="510"/>
      <c r="F13" s="506"/>
    </row>
    <row r="14" spans="1:6" x14ac:dyDescent="0.2">
      <c r="A14" s="168"/>
      <c r="B14" s="507"/>
      <c r="C14" s="509" t="s">
        <v>111</v>
      </c>
      <c r="D14" s="510" t="s">
        <v>111</v>
      </c>
      <c r="E14" s="510" t="s">
        <v>111</v>
      </c>
      <c r="F14" s="506" t="s">
        <v>111</v>
      </c>
    </row>
    <row r="15" spans="1:6" ht="13.5" thickBot="1" x14ac:dyDescent="0.25">
      <c r="A15" s="169"/>
      <c r="B15" s="511"/>
      <c r="C15" s="512"/>
      <c r="D15" s="513"/>
      <c r="E15" s="513"/>
      <c r="F15" s="514"/>
    </row>
    <row r="16" spans="1:6" x14ac:dyDescent="0.2">
      <c r="A16" s="167" t="s">
        <v>5</v>
      </c>
      <c r="B16" s="515"/>
      <c r="C16" s="516" t="s">
        <v>111</v>
      </c>
      <c r="D16" s="517" t="s">
        <v>111</v>
      </c>
      <c r="E16" s="517" t="s">
        <v>111</v>
      </c>
      <c r="F16" s="505" t="s">
        <v>111</v>
      </c>
    </row>
    <row r="17" spans="1:6" x14ac:dyDescent="0.2">
      <c r="A17" s="168"/>
      <c r="B17" s="508"/>
      <c r="C17" s="509"/>
      <c r="D17" s="510"/>
      <c r="E17" s="510"/>
      <c r="F17" s="506"/>
    </row>
    <row r="18" spans="1:6" x14ac:dyDescent="0.2">
      <c r="A18" s="168"/>
      <c r="B18" s="507"/>
      <c r="C18" s="509" t="s">
        <v>111</v>
      </c>
      <c r="D18" s="510" t="s">
        <v>111</v>
      </c>
      <c r="E18" s="510" t="s">
        <v>111</v>
      </c>
      <c r="F18" s="506" t="s">
        <v>111</v>
      </c>
    </row>
    <row r="19" spans="1:6" x14ac:dyDescent="0.2">
      <c r="A19" s="168"/>
      <c r="B19" s="508"/>
      <c r="C19" s="509"/>
      <c r="D19" s="510"/>
      <c r="E19" s="510"/>
      <c r="F19" s="506"/>
    </row>
    <row r="20" spans="1:6" x14ac:dyDescent="0.2">
      <c r="A20" s="168"/>
      <c r="B20" s="507"/>
      <c r="C20" s="509" t="s">
        <v>111</v>
      </c>
      <c r="D20" s="510" t="s">
        <v>111</v>
      </c>
      <c r="E20" s="510" t="s">
        <v>111</v>
      </c>
      <c r="F20" s="506" t="s">
        <v>111</v>
      </c>
    </row>
    <row r="21" spans="1:6" ht="13.5" thickBot="1" x14ac:dyDescent="0.25">
      <c r="A21" s="169"/>
      <c r="B21" s="511"/>
      <c r="C21" s="512"/>
      <c r="D21" s="513"/>
      <c r="E21" s="513"/>
      <c r="F21" s="514"/>
    </row>
    <row r="22" spans="1:6" x14ac:dyDescent="0.2">
      <c r="A22" s="167" t="s">
        <v>6</v>
      </c>
      <c r="B22" s="515"/>
      <c r="C22" s="516" t="s">
        <v>111</v>
      </c>
      <c r="D22" s="517" t="s">
        <v>111</v>
      </c>
      <c r="E22" s="517" t="s">
        <v>111</v>
      </c>
      <c r="F22" s="505" t="s">
        <v>111</v>
      </c>
    </row>
    <row r="23" spans="1:6" x14ac:dyDescent="0.2">
      <c r="A23" s="168"/>
      <c r="B23" s="508"/>
      <c r="C23" s="509"/>
      <c r="D23" s="510"/>
      <c r="E23" s="510"/>
      <c r="F23" s="506"/>
    </row>
    <row r="24" spans="1:6" x14ac:dyDescent="0.2">
      <c r="A24" s="168"/>
      <c r="B24" s="507"/>
      <c r="C24" s="509" t="s">
        <v>111</v>
      </c>
      <c r="D24" s="510" t="s">
        <v>111</v>
      </c>
      <c r="E24" s="510" t="s">
        <v>111</v>
      </c>
      <c r="F24" s="506" t="s">
        <v>111</v>
      </c>
    </row>
    <row r="25" spans="1:6" x14ac:dyDescent="0.2">
      <c r="A25" s="168"/>
      <c r="B25" s="508"/>
      <c r="C25" s="509"/>
      <c r="D25" s="510"/>
      <c r="E25" s="510"/>
      <c r="F25" s="506"/>
    </row>
    <row r="26" spans="1:6" x14ac:dyDescent="0.2">
      <c r="A26" s="168"/>
      <c r="B26" s="507"/>
      <c r="C26" s="509" t="s">
        <v>111</v>
      </c>
      <c r="D26" s="510" t="s">
        <v>111</v>
      </c>
      <c r="E26" s="510" t="s">
        <v>111</v>
      </c>
      <c r="F26" s="506" t="s">
        <v>111</v>
      </c>
    </row>
    <row r="27" spans="1:6" ht="13.5" thickBot="1" x14ac:dyDescent="0.25">
      <c r="A27" s="169"/>
      <c r="B27" s="511"/>
      <c r="C27" s="512"/>
      <c r="D27" s="513"/>
      <c r="E27" s="513"/>
      <c r="F27" s="514"/>
    </row>
    <row r="28" spans="1:6" x14ac:dyDescent="0.2">
      <c r="A28" s="167" t="s">
        <v>200</v>
      </c>
      <c r="B28" s="515"/>
      <c r="C28" s="516" t="s">
        <v>111</v>
      </c>
      <c r="D28" s="517" t="s">
        <v>111</v>
      </c>
      <c r="E28" s="517" t="s">
        <v>111</v>
      </c>
      <c r="F28" s="505" t="s">
        <v>111</v>
      </c>
    </row>
    <row r="29" spans="1:6" x14ac:dyDescent="0.2">
      <c r="A29" s="168"/>
      <c r="B29" s="508"/>
      <c r="C29" s="509"/>
      <c r="D29" s="510"/>
      <c r="E29" s="510"/>
      <c r="F29" s="506"/>
    </row>
    <row r="30" spans="1:6" x14ac:dyDescent="0.2">
      <c r="A30" s="168"/>
      <c r="B30" s="507"/>
      <c r="C30" s="509" t="s">
        <v>111</v>
      </c>
      <c r="D30" s="510" t="s">
        <v>111</v>
      </c>
      <c r="E30" s="510" t="s">
        <v>111</v>
      </c>
      <c r="F30" s="506" t="s">
        <v>111</v>
      </c>
    </row>
    <row r="31" spans="1:6" x14ac:dyDescent="0.2">
      <c r="A31" s="168"/>
      <c r="B31" s="508"/>
      <c r="C31" s="509"/>
      <c r="D31" s="510"/>
      <c r="E31" s="510"/>
      <c r="F31" s="506"/>
    </row>
    <row r="32" spans="1:6" x14ac:dyDescent="0.2">
      <c r="A32" s="168"/>
      <c r="B32" s="507"/>
      <c r="C32" s="509" t="s">
        <v>111</v>
      </c>
      <c r="D32" s="510" t="s">
        <v>111</v>
      </c>
      <c r="E32" s="510" t="s">
        <v>111</v>
      </c>
      <c r="F32" s="506" t="s">
        <v>111</v>
      </c>
    </row>
    <row r="33" spans="1:6" ht="13.5" thickBot="1" x14ac:dyDescent="0.25">
      <c r="A33" s="169"/>
      <c r="B33" s="511"/>
      <c r="C33" s="512"/>
      <c r="D33" s="513"/>
      <c r="E33" s="513"/>
      <c r="F33" s="514"/>
    </row>
    <row r="34" spans="1:6" x14ac:dyDescent="0.2">
      <c r="A34" s="167" t="s">
        <v>201</v>
      </c>
      <c r="B34" s="515"/>
      <c r="C34" s="516" t="s">
        <v>111</v>
      </c>
      <c r="D34" s="517" t="s">
        <v>111</v>
      </c>
      <c r="E34" s="517" t="s">
        <v>111</v>
      </c>
      <c r="F34" s="505" t="s">
        <v>111</v>
      </c>
    </row>
    <row r="35" spans="1:6" x14ac:dyDescent="0.2">
      <c r="A35" s="168"/>
      <c r="B35" s="508"/>
      <c r="C35" s="509"/>
      <c r="D35" s="510"/>
      <c r="E35" s="510"/>
      <c r="F35" s="506"/>
    </row>
    <row r="36" spans="1:6" x14ac:dyDescent="0.2">
      <c r="A36" s="168"/>
      <c r="B36" s="507"/>
      <c r="C36" s="509" t="s">
        <v>111</v>
      </c>
      <c r="D36" s="510" t="s">
        <v>111</v>
      </c>
      <c r="E36" s="510" t="s">
        <v>111</v>
      </c>
      <c r="F36" s="506" t="s">
        <v>111</v>
      </c>
    </row>
    <row r="37" spans="1:6" x14ac:dyDescent="0.2">
      <c r="A37" s="168"/>
      <c r="B37" s="508"/>
      <c r="C37" s="509"/>
      <c r="D37" s="510"/>
      <c r="E37" s="510"/>
      <c r="F37" s="506"/>
    </row>
    <row r="38" spans="1:6" x14ac:dyDescent="0.2">
      <c r="A38" s="168"/>
      <c r="B38" s="507"/>
      <c r="C38" s="509" t="s">
        <v>111</v>
      </c>
      <c r="D38" s="510" t="s">
        <v>111</v>
      </c>
      <c r="E38" s="510" t="s">
        <v>111</v>
      </c>
      <c r="F38" s="506" t="s">
        <v>111</v>
      </c>
    </row>
    <row r="39" spans="1:6" ht="13.5" thickBot="1" x14ac:dyDescent="0.25">
      <c r="A39" s="172"/>
      <c r="B39" s="511"/>
      <c r="C39" s="512"/>
      <c r="D39" s="513"/>
      <c r="E39" s="513"/>
      <c r="F39" s="514"/>
    </row>
    <row r="40" spans="1:6" ht="13.5" thickBot="1" x14ac:dyDescent="0.25">
      <c r="B40" s="173" t="s">
        <v>112</v>
      </c>
      <c r="C40" s="174">
        <v>1</v>
      </c>
      <c r="D40" s="174">
        <v>1</v>
      </c>
      <c r="E40" s="174">
        <v>1</v>
      </c>
      <c r="F40" s="174">
        <v>1</v>
      </c>
    </row>
    <row r="42" spans="1:6" x14ac:dyDescent="0.2">
      <c r="A42" s="51" t="s">
        <v>176</v>
      </c>
    </row>
  </sheetData>
  <mergeCells count="75">
    <mergeCell ref="B10:B11"/>
    <mergeCell ref="C10:C11"/>
    <mergeCell ref="D10:D11"/>
    <mergeCell ref="E10:E11"/>
    <mergeCell ref="F16:F17"/>
    <mergeCell ref="B14:B15"/>
    <mergeCell ref="C14:C15"/>
    <mergeCell ref="D14:D15"/>
    <mergeCell ref="E14:E15"/>
    <mergeCell ref="F20:F21"/>
    <mergeCell ref="B18:B19"/>
    <mergeCell ref="C18:C19"/>
    <mergeCell ref="D18:D19"/>
    <mergeCell ref="E18:E19"/>
    <mergeCell ref="F12:F13"/>
    <mergeCell ref="F24:F25"/>
    <mergeCell ref="B22:B23"/>
    <mergeCell ref="C22:C23"/>
    <mergeCell ref="D22:D23"/>
    <mergeCell ref="E22:E23"/>
    <mergeCell ref="F10:F11"/>
    <mergeCell ref="B12:B13"/>
    <mergeCell ref="C12:C13"/>
    <mergeCell ref="D12:D13"/>
    <mergeCell ref="E12:E13"/>
    <mergeCell ref="F28:F29"/>
    <mergeCell ref="B26:B27"/>
    <mergeCell ref="C26:C27"/>
    <mergeCell ref="D26:D27"/>
    <mergeCell ref="E26:E27"/>
    <mergeCell ref="F14:F15"/>
    <mergeCell ref="B16:B17"/>
    <mergeCell ref="C16:C17"/>
    <mergeCell ref="D16:D17"/>
    <mergeCell ref="E16:E17"/>
    <mergeCell ref="F32:F33"/>
    <mergeCell ref="B30:B31"/>
    <mergeCell ref="C30:C31"/>
    <mergeCell ref="D30:D31"/>
    <mergeCell ref="E30:E31"/>
    <mergeCell ref="F18:F19"/>
    <mergeCell ref="B20:B21"/>
    <mergeCell ref="C20:C21"/>
    <mergeCell ref="D20:D21"/>
    <mergeCell ref="E20:E21"/>
    <mergeCell ref="F36:F37"/>
    <mergeCell ref="B34:B35"/>
    <mergeCell ref="C34:C35"/>
    <mergeCell ref="D34:D35"/>
    <mergeCell ref="E34:E35"/>
    <mergeCell ref="F22:F23"/>
    <mergeCell ref="B24:B25"/>
    <mergeCell ref="C24:C25"/>
    <mergeCell ref="D24:D25"/>
    <mergeCell ref="E24:E25"/>
    <mergeCell ref="F38:F39"/>
    <mergeCell ref="B38:B39"/>
    <mergeCell ref="C38:C39"/>
    <mergeCell ref="D38:D39"/>
    <mergeCell ref="E38:E39"/>
    <mergeCell ref="F26:F27"/>
    <mergeCell ref="B28:B29"/>
    <mergeCell ref="C28:C29"/>
    <mergeCell ref="D28:D29"/>
    <mergeCell ref="E28:E29"/>
    <mergeCell ref="F34:F35"/>
    <mergeCell ref="B36:B37"/>
    <mergeCell ref="C36:C37"/>
    <mergeCell ref="D36:D37"/>
    <mergeCell ref="E36:E37"/>
    <mergeCell ref="F30:F31"/>
    <mergeCell ref="B32:B33"/>
    <mergeCell ref="C32:C33"/>
    <mergeCell ref="D32:D33"/>
    <mergeCell ref="E32:E33"/>
  </mergeCells>
  <phoneticPr fontId="0" type="noConversion"/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 xml:space="preserve">&amp;R2018 – Año del Centenario de la Reforma Universitaria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8"/>
  <sheetViews>
    <sheetView workbookViewId="0">
      <selection activeCell="B14" sqref="B14"/>
    </sheetView>
  </sheetViews>
  <sheetFormatPr baseColWidth="10" defaultRowHeight="12.75" x14ac:dyDescent="0.2"/>
  <cols>
    <col min="1" max="1" width="21.28515625" style="56" customWidth="1"/>
    <col min="2" max="2" width="24" style="56" customWidth="1"/>
    <col min="3" max="3" width="29.7109375" style="56" customWidth="1"/>
    <col min="4" max="16384" width="11.42578125" style="56"/>
  </cols>
  <sheetData>
    <row r="1" spans="1:3" x14ac:dyDescent="0.2">
      <c r="A1" s="178" t="s">
        <v>97</v>
      </c>
      <c r="B1" s="178"/>
      <c r="C1" s="178"/>
    </row>
    <row r="2" spans="1:3" x14ac:dyDescent="0.2">
      <c r="A2" s="178" t="s">
        <v>106</v>
      </c>
      <c r="B2" s="178"/>
      <c r="C2" s="178"/>
    </row>
    <row r="3" spans="1:3" x14ac:dyDescent="0.2">
      <c r="A3" s="518" t="str">
        <f>+'1.modelos'!A3</f>
        <v>Tambores</v>
      </c>
      <c r="B3" s="518"/>
      <c r="C3" s="518"/>
    </row>
    <row r="4" spans="1:3" x14ac:dyDescent="0.2">
      <c r="A4" s="519" t="s">
        <v>229</v>
      </c>
      <c r="B4" s="519"/>
      <c r="C4" s="519"/>
    </row>
    <row r="5" spans="1:3" ht="13.5" thickBot="1" x14ac:dyDescent="0.25"/>
    <row r="6" spans="1:3" x14ac:dyDescent="0.2">
      <c r="A6" s="179" t="s">
        <v>11</v>
      </c>
      <c r="B6" s="180" t="s">
        <v>107</v>
      </c>
      <c r="C6" s="180" t="s">
        <v>108</v>
      </c>
    </row>
    <row r="7" spans="1:3" ht="13.5" thickBot="1" x14ac:dyDescent="0.25">
      <c r="A7" s="181"/>
      <c r="B7" s="182"/>
      <c r="C7" s="182" t="s">
        <v>109</v>
      </c>
    </row>
    <row r="8" spans="1:3" x14ac:dyDescent="0.2">
      <c r="A8" s="389">
        <v>2012</v>
      </c>
      <c r="B8" s="500"/>
      <c r="C8" s="497"/>
    </row>
    <row r="9" spans="1:3" x14ac:dyDescent="0.2">
      <c r="A9" s="389">
        <v>2013</v>
      </c>
      <c r="B9" s="501"/>
      <c r="C9" s="498"/>
    </row>
    <row r="10" spans="1:3" x14ac:dyDescent="0.2">
      <c r="A10" s="389">
        <v>2014</v>
      </c>
      <c r="B10" s="501"/>
      <c r="C10" s="498"/>
    </row>
    <row r="11" spans="1:3" x14ac:dyDescent="0.2">
      <c r="A11" s="389">
        <f>'3.vol.'!C61</f>
        <v>2015</v>
      </c>
      <c r="B11" s="184"/>
      <c r="C11" s="499"/>
    </row>
    <row r="12" spans="1:3" x14ac:dyDescent="0.2">
      <c r="A12" s="183">
        <f>'3.vol.'!C62</f>
        <v>2016</v>
      </c>
      <c r="B12" s="184"/>
      <c r="C12" s="185"/>
    </row>
    <row r="13" spans="1:3" x14ac:dyDescent="0.2">
      <c r="A13" s="183">
        <f>'3.vol.'!C63</f>
        <v>2017</v>
      </c>
      <c r="B13" s="184"/>
      <c r="C13" s="185"/>
    </row>
    <row r="14" spans="1:3" x14ac:dyDescent="0.2">
      <c r="A14" s="406" t="str">
        <f>'3.vol.'!C64</f>
        <v>ene-oct 17</v>
      </c>
      <c r="B14" s="184"/>
      <c r="C14" s="185"/>
    </row>
    <row r="15" spans="1:3" ht="13.5" thickBot="1" x14ac:dyDescent="0.25">
      <c r="A15" s="407" t="str">
        <f>'3.vol.'!C65</f>
        <v>ene-oct 18</v>
      </c>
      <c r="B15" s="186"/>
      <c r="C15" s="187"/>
    </row>
    <row r="16" spans="1:3" ht="5.25" customHeight="1" x14ac:dyDescent="0.2"/>
    <row r="17" spans="1:3" ht="13.5" thickBot="1" x14ac:dyDescent="0.25">
      <c r="A17" s="188" t="s">
        <v>110</v>
      </c>
    </row>
    <row r="18" spans="1:3" ht="41.25" customHeight="1" thickBot="1" x14ac:dyDescent="0.25">
      <c r="A18" s="377"/>
      <c r="B18" s="378"/>
      <c r="C18" s="379"/>
    </row>
  </sheetData>
  <mergeCells count="2">
    <mergeCell ref="A3:C3"/>
    <mergeCell ref="A4:C4"/>
  </mergeCells>
  <phoneticPr fontId="0" type="noConversion"/>
  <printOptions horizontalCentered="1" verticalCentered="1"/>
  <pageMargins left="0.59055118110236227" right="0.70866141732283472" top="0.31496062992125984" bottom="0.47244094488188981" header="0" footer="0"/>
  <pageSetup paperSize="9" scale="140" orientation="landscape" r:id="rId1"/>
  <headerFooter alignWithMargins="0">
    <oddHeader xml:space="preserve">&amp;R2018 – Año del Centenario de la Reforma Universitaria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B1:Q127"/>
  <sheetViews>
    <sheetView topLeftCell="A25" workbookViewId="0">
      <selection activeCell="E56" sqref="E56"/>
    </sheetView>
  </sheetViews>
  <sheetFormatPr baseColWidth="10" defaultColWidth="13.7109375" defaultRowHeight="12.75" x14ac:dyDescent="0.2"/>
  <cols>
    <col min="1" max="1" width="1" style="56" customWidth="1"/>
    <col min="2" max="2" width="3" style="53" customWidth="1"/>
    <col min="3" max="3" width="14.5703125" style="56" customWidth="1"/>
    <col min="4" max="4" width="1.7109375" style="56" customWidth="1"/>
    <col min="5" max="11" width="13.7109375" style="56" customWidth="1"/>
    <col min="12" max="12" width="13.5703125" style="56" customWidth="1"/>
    <col min="13" max="13" width="13.7109375" style="56" customWidth="1"/>
    <col min="14" max="14" width="1.7109375" style="70" customWidth="1"/>
    <col min="15" max="17" width="11.42578125" style="51" customWidth="1"/>
    <col min="18" max="16384" width="13.7109375" style="56"/>
  </cols>
  <sheetData>
    <row r="1" spans="3:17" x14ac:dyDescent="0.2">
      <c r="C1" s="520" t="s">
        <v>7</v>
      </c>
      <c r="D1" s="520"/>
      <c r="E1" s="520"/>
      <c r="F1" s="520"/>
      <c r="G1" s="520"/>
      <c r="H1" s="520"/>
      <c r="I1" s="520"/>
      <c r="J1" s="520"/>
      <c r="K1" s="520"/>
    </row>
    <row r="2" spans="3:17" x14ac:dyDescent="0.2">
      <c r="C2" s="520" t="s">
        <v>118</v>
      </c>
      <c r="D2" s="520"/>
      <c r="E2" s="520"/>
      <c r="F2" s="520"/>
      <c r="G2" s="520"/>
      <c r="H2" s="520"/>
      <c r="I2" s="520"/>
      <c r="J2" s="520"/>
      <c r="K2" s="520"/>
    </row>
    <row r="3" spans="3:17" x14ac:dyDescent="0.2">
      <c r="C3" s="518" t="str">
        <f>+'1.modelos'!A3</f>
        <v>Tambores</v>
      </c>
      <c r="D3" s="518"/>
      <c r="E3" s="518"/>
      <c r="F3" s="518"/>
      <c r="G3" s="518"/>
      <c r="H3" s="518"/>
      <c r="I3" s="518"/>
      <c r="J3" s="518"/>
      <c r="K3" s="518"/>
      <c r="L3" s="404"/>
      <c r="M3" s="404"/>
      <c r="N3" s="404"/>
      <c r="O3" s="56"/>
      <c r="P3" s="56"/>
      <c r="Q3" s="56"/>
    </row>
    <row r="4" spans="3:17" x14ac:dyDescent="0.2">
      <c r="C4" s="518" t="s">
        <v>228</v>
      </c>
      <c r="D4" s="518"/>
      <c r="E4" s="518"/>
      <c r="F4" s="518"/>
      <c r="G4" s="518"/>
      <c r="H4" s="518"/>
      <c r="I4" s="518"/>
      <c r="J4" s="518"/>
      <c r="K4" s="518"/>
      <c r="L4" s="404"/>
      <c r="M4" s="404"/>
      <c r="N4" s="405"/>
      <c r="O4" s="56"/>
      <c r="P4" s="71" t="s">
        <v>122</v>
      </c>
      <c r="Q4" s="56"/>
    </row>
    <row r="5" spans="3:17" s="53" customFormat="1" ht="10.5" customHeight="1" thickBot="1" x14ac:dyDescent="0.25">
      <c r="C5" s="52"/>
      <c r="D5" s="52"/>
      <c r="E5" s="52"/>
      <c r="F5" s="52"/>
      <c r="G5" s="52"/>
      <c r="H5" s="52"/>
      <c r="I5" s="52"/>
      <c r="J5" s="52"/>
      <c r="K5" s="52"/>
      <c r="L5" s="52"/>
      <c r="N5" s="50"/>
    </row>
    <row r="6" spans="3:17" ht="64.5" thickBot="1" x14ac:dyDescent="0.25">
      <c r="C6" s="380" t="s">
        <v>114</v>
      </c>
      <c r="D6" s="25"/>
      <c r="E6" s="26" t="s">
        <v>18</v>
      </c>
      <c r="F6" s="27" t="s">
        <v>19</v>
      </c>
      <c r="G6" s="27" t="s">
        <v>124</v>
      </c>
      <c r="H6" s="27" t="s">
        <v>115</v>
      </c>
      <c r="I6" s="24" t="s">
        <v>116</v>
      </c>
      <c r="J6" s="27" t="s">
        <v>125</v>
      </c>
      <c r="K6" s="24" t="s">
        <v>117</v>
      </c>
      <c r="L6" s="53"/>
      <c r="M6" s="53"/>
      <c r="N6" s="28"/>
      <c r="O6" s="54"/>
      <c r="P6" s="105" t="s">
        <v>153</v>
      </c>
    </row>
    <row r="7" spans="3:17" x14ac:dyDescent="0.2">
      <c r="C7" s="110">
        <v>42005</v>
      </c>
      <c r="D7" s="47"/>
      <c r="E7" s="30"/>
      <c r="F7" s="31"/>
      <c r="G7" s="31"/>
      <c r="H7" s="31"/>
      <c r="I7" s="32"/>
      <c r="J7" s="32"/>
      <c r="K7" s="32"/>
      <c r="L7" s="53"/>
      <c r="M7" s="53"/>
      <c r="N7" s="33"/>
      <c r="O7" s="54"/>
      <c r="P7" s="143">
        <f>+L57+E7-F7-G7-H7+I7-J7</f>
        <v>0</v>
      </c>
    </row>
    <row r="8" spans="3:17" x14ac:dyDescent="0.2">
      <c r="C8" s="111">
        <v>42036</v>
      </c>
      <c r="D8" s="47"/>
      <c r="E8" s="34"/>
      <c r="F8" s="35"/>
      <c r="G8" s="35"/>
      <c r="H8" s="35"/>
      <c r="I8" s="36"/>
      <c r="J8" s="36"/>
      <c r="K8" s="36"/>
      <c r="L8" s="53"/>
      <c r="M8" s="53"/>
      <c r="N8" s="33"/>
      <c r="O8" s="54"/>
      <c r="P8" s="144">
        <f>+P7+E8+I8-F8-G8-H8-J8</f>
        <v>0</v>
      </c>
    </row>
    <row r="9" spans="3:17" x14ac:dyDescent="0.2">
      <c r="C9" s="111">
        <v>42064</v>
      </c>
      <c r="D9" s="47"/>
      <c r="E9" s="34"/>
      <c r="F9" s="35"/>
      <c r="G9" s="35"/>
      <c r="H9" s="35"/>
      <c r="I9" s="36"/>
      <c r="J9" s="36"/>
      <c r="K9" s="36"/>
      <c r="L9" s="53"/>
      <c r="M9" s="53"/>
      <c r="N9" s="33"/>
      <c r="O9" s="54"/>
      <c r="P9" s="144">
        <f t="shared" ref="P9:P54" si="0">+P8+E9+I9-F9-G9-H9-J9</f>
        <v>0</v>
      </c>
    </row>
    <row r="10" spans="3:17" x14ac:dyDescent="0.2">
      <c r="C10" s="111">
        <v>42095</v>
      </c>
      <c r="D10" s="47"/>
      <c r="E10" s="34"/>
      <c r="F10" s="35"/>
      <c r="G10" s="35"/>
      <c r="H10" s="35"/>
      <c r="I10" s="36"/>
      <c r="J10" s="36"/>
      <c r="K10" s="36"/>
      <c r="L10" s="53"/>
      <c r="M10" s="53"/>
      <c r="N10" s="33"/>
      <c r="O10" s="54"/>
      <c r="P10" s="144">
        <f t="shared" si="0"/>
        <v>0</v>
      </c>
    </row>
    <row r="11" spans="3:17" x14ac:dyDescent="0.2">
      <c r="C11" s="111">
        <v>42125</v>
      </c>
      <c r="D11" s="47"/>
      <c r="E11" s="34"/>
      <c r="F11" s="35"/>
      <c r="G11" s="35"/>
      <c r="H11" s="35"/>
      <c r="I11" s="36"/>
      <c r="J11" s="36"/>
      <c r="K11" s="36"/>
      <c r="N11" s="33"/>
      <c r="P11" s="144">
        <f>+P10+E11+I11-F11-G11-H11-J11</f>
        <v>0</v>
      </c>
    </row>
    <row r="12" spans="3:17" x14ac:dyDescent="0.2">
      <c r="C12" s="111">
        <v>42156</v>
      </c>
      <c r="D12" s="47"/>
      <c r="E12" s="34"/>
      <c r="F12" s="35"/>
      <c r="G12" s="35"/>
      <c r="H12" s="35"/>
      <c r="I12" s="36"/>
      <c r="J12" s="36"/>
      <c r="K12" s="36"/>
      <c r="N12" s="33"/>
      <c r="P12" s="144">
        <f t="shared" si="0"/>
        <v>0</v>
      </c>
    </row>
    <row r="13" spans="3:17" x14ac:dyDescent="0.2">
      <c r="C13" s="111">
        <v>42186</v>
      </c>
      <c r="D13" s="47"/>
      <c r="E13" s="34"/>
      <c r="F13" s="35"/>
      <c r="G13" s="35"/>
      <c r="H13" s="35"/>
      <c r="I13" s="36"/>
      <c r="J13" s="36"/>
      <c r="K13" s="36"/>
      <c r="N13" s="33"/>
      <c r="P13" s="144">
        <f t="shared" si="0"/>
        <v>0</v>
      </c>
    </row>
    <row r="14" spans="3:17" x14ac:dyDescent="0.2">
      <c r="C14" s="111">
        <v>42217</v>
      </c>
      <c r="D14" s="47"/>
      <c r="E14" s="34"/>
      <c r="F14" s="35"/>
      <c r="G14" s="35"/>
      <c r="H14" s="35"/>
      <c r="I14" s="36"/>
      <c r="J14" s="36"/>
      <c r="K14" s="36"/>
      <c r="N14" s="33"/>
      <c r="P14" s="144">
        <f t="shared" si="0"/>
        <v>0</v>
      </c>
    </row>
    <row r="15" spans="3:17" x14ac:dyDescent="0.2">
      <c r="C15" s="111">
        <v>42248</v>
      </c>
      <c r="D15" s="47"/>
      <c r="E15" s="34"/>
      <c r="F15" s="35"/>
      <c r="G15" s="35"/>
      <c r="H15" s="35"/>
      <c r="I15" s="36"/>
      <c r="J15" s="36"/>
      <c r="K15" s="36"/>
      <c r="N15" s="33"/>
      <c r="P15" s="144">
        <f t="shared" si="0"/>
        <v>0</v>
      </c>
    </row>
    <row r="16" spans="3:17" x14ac:dyDescent="0.2">
      <c r="C16" s="111">
        <v>42278</v>
      </c>
      <c r="D16" s="47"/>
      <c r="E16" s="34"/>
      <c r="F16" s="35"/>
      <c r="G16" s="35"/>
      <c r="H16" s="35"/>
      <c r="I16" s="36"/>
      <c r="J16" s="36"/>
      <c r="K16" s="36"/>
      <c r="N16" s="33"/>
      <c r="P16" s="144">
        <f t="shared" si="0"/>
        <v>0</v>
      </c>
    </row>
    <row r="17" spans="3:16" x14ac:dyDescent="0.2">
      <c r="C17" s="111">
        <v>42309</v>
      </c>
      <c r="D17" s="47"/>
      <c r="E17" s="34"/>
      <c r="F17" s="35"/>
      <c r="G17" s="35"/>
      <c r="H17" s="35"/>
      <c r="I17" s="36"/>
      <c r="J17" s="36"/>
      <c r="K17" s="36"/>
      <c r="N17" s="33"/>
      <c r="P17" s="144">
        <f t="shared" si="0"/>
        <v>0</v>
      </c>
    </row>
    <row r="18" spans="3:16" ht="13.5" thickBot="1" x14ac:dyDescent="0.25">
      <c r="C18" s="112">
        <v>42339</v>
      </c>
      <c r="D18" s="47"/>
      <c r="E18" s="37"/>
      <c r="F18" s="38"/>
      <c r="G18" s="38"/>
      <c r="H18" s="38"/>
      <c r="I18" s="39"/>
      <c r="J18" s="39"/>
      <c r="K18" s="39"/>
      <c r="N18" s="33"/>
      <c r="P18" s="145">
        <f t="shared" si="0"/>
        <v>0</v>
      </c>
    </row>
    <row r="19" spans="3:16" x14ac:dyDescent="0.2">
      <c r="C19" s="110">
        <v>42370</v>
      </c>
      <c r="D19" s="47"/>
      <c r="E19" s="40"/>
      <c r="F19" s="41"/>
      <c r="G19" s="41"/>
      <c r="H19" s="41"/>
      <c r="I19" s="42"/>
      <c r="J19" s="42"/>
      <c r="K19" s="42"/>
      <c r="N19" s="33"/>
      <c r="P19" s="146">
        <f t="shared" si="0"/>
        <v>0</v>
      </c>
    </row>
    <row r="20" spans="3:16" x14ac:dyDescent="0.2">
      <c r="C20" s="111">
        <v>42401</v>
      </c>
      <c r="D20" s="47"/>
      <c r="E20" s="34"/>
      <c r="F20" s="35"/>
      <c r="G20" s="35"/>
      <c r="H20" s="35"/>
      <c r="I20" s="36"/>
      <c r="J20" s="36"/>
      <c r="K20" s="36"/>
      <c r="N20" s="33"/>
      <c r="P20" s="144">
        <f t="shared" si="0"/>
        <v>0</v>
      </c>
    </row>
    <row r="21" spans="3:16" x14ac:dyDescent="0.2">
      <c r="C21" s="111">
        <v>42430</v>
      </c>
      <c r="D21" s="47"/>
      <c r="E21" s="34"/>
      <c r="F21" s="35"/>
      <c r="G21" s="35"/>
      <c r="H21" s="35"/>
      <c r="I21" s="36"/>
      <c r="J21" s="36"/>
      <c r="K21" s="36"/>
      <c r="N21" s="33"/>
      <c r="P21" s="144">
        <f t="shared" si="0"/>
        <v>0</v>
      </c>
    </row>
    <row r="22" spans="3:16" x14ac:dyDescent="0.2">
      <c r="C22" s="111">
        <v>42461</v>
      </c>
      <c r="D22" s="47"/>
      <c r="E22" s="34"/>
      <c r="F22" s="35"/>
      <c r="G22" s="35"/>
      <c r="H22" s="35"/>
      <c r="I22" s="36"/>
      <c r="J22" s="36"/>
      <c r="K22" s="36"/>
      <c r="N22" s="33"/>
      <c r="P22" s="144">
        <f t="shared" si="0"/>
        <v>0</v>
      </c>
    </row>
    <row r="23" spans="3:16" x14ac:dyDescent="0.2">
      <c r="C23" s="111">
        <v>42491</v>
      </c>
      <c r="D23" s="47"/>
      <c r="E23" s="34"/>
      <c r="F23" s="35"/>
      <c r="G23" s="35"/>
      <c r="H23" s="35"/>
      <c r="I23" s="36"/>
      <c r="J23" s="36"/>
      <c r="K23" s="36"/>
      <c r="N23" s="33"/>
      <c r="P23" s="144">
        <f t="shared" si="0"/>
        <v>0</v>
      </c>
    </row>
    <row r="24" spans="3:16" x14ac:dyDescent="0.2">
      <c r="C24" s="111">
        <v>42522</v>
      </c>
      <c r="D24" s="47"/>
      <c r="E24" s="34"/>
      <c r="F24" s="35"/>
      <c r="G24" s="35"/>
      <c r="H24" s="35"/>
      <c r="I24" s="36"/>
      <c r="J24" s="36"/>
      <c r="K24" s="36"/>
      <c r="N24" s="33"/>
      <c r="P24" s="144">
        <f t="shared" si="0"/>
        <v>0</v>
      </c>
    </row>
    <row r="25" spans="3:16" x14ac:dyDescent="0.2">
      <c r="C25" s="111">
        <v>42552</v>
      </c>
      <c r="D25" s="47"/>
      <c r="E25" s="34"/>
      <c r="F25" s="35"/>
      <c r="G25" s="35"/>
      <c r="H25" s="35"/>
      <c r="I25" s="36"/>
      <c r="J25" s="36"/>
      <c r="K25" s="36"/>
      <c r="N25" s="33"/>
      <c r="P25" s="144">
        <f t="shared" si="0"/>
        <v>0</v>
      </c>
    </row>
    <row r="26" spans="3:16" x14ac:dyDescent="0.2">
      <c r="C26" s="111">
        <v>42583</v>
      </c>
      <c r="D26" s="47"/>
      <c r="E26" s="34"/>
      <c r="F26" s="35"/>
      <c r="G26" s="35"/>
      <c r="H26" s="35"/>
      <c r="I26" s="36"/>
      <c r="J26" s="36"/>
      <c r="K26" s="36"/>
      <c r="N26" s="33"/>
      <c r="P26" s="144">
        <f t="shared" si="0"/>
        <v>0</v>
      </c>
    </row>
    <row r="27" spans="3:16" x14ac:dyDescent="0.2">
      <c r="C27" s="111">
        <v>42614</v>
      </c>
      <c r="D27" s="47"/>
      <c r="E27" s="34"/>
      <c r="F27" s="35"/>
      <c r="G27" s="35"/>
      <c r="H27" s="35"/>
      <c r="I27" s="36"/>
      <c r="J27" s="36"/>
      <c r="K27" s="36"/>
      <c r="N27" s="33"/>
      <c r="P27" s="144">
        <f t="shared" si="0"/>
        <v>0</v>
      </c>
    </row>
    <row r="28" spans="3:16" x14ac:dyDescent="0.2">
      <c r="C28" s="111">
        <v>42644</v>
      </c>
      <c r="D28" s="47"/>
      <c r="E28" s="34"/>
      <c r="F28" s="35"/>
      <c r="G28" s="35"/>
      <c r="H28" s="35"/>
      <c r="I28" s="36"/>
      <c r="J28" s="36"/>
      <c r="K28" s="36"/>
      <c r="N28" s="33"/>
      <c r="P28" s="144">
        <f t="shared" si="0"/>
        <v>0</v>
      </c>
    </row>
    <row r="29" spans="3:16" x14ac:dyDescent="0.2">
      <c r="C29" s="111">
        <v>42675</v>
      </c>
      <c r="D29" s="47"/>
      <c r="E29" s="34"/>
      <c r="F29" s="35"/>
      <c r="G29" s="35"/>
      <c r="H29" s="35"/>
      <c r="I29" s="36"/>
      <c r="J29" s="36"/>
      <c r="K29" s="36"/>
      <c r="N29" s="33"/>
      <c r="P29" s="144">
        <f t="shared" si="0"/>
        <v>0</v>
      </c>
    </row>
    <row r="30" spans="3:16" ht="13.5" thickBot="1" x14ac:dyDescent="0.25">
      <c r="C30" s="112">
        <v>42705</v>
      </c>
      <c r="D30" s="47"/>
      <c r="E30" s="43"/>
      <c r="F30" s="44"/>
      <c r="G30" s="44"/>
      <c r="H30" s="44"/>
      <c r="I30" s="45"/>
      <c r="J30" s="45"/>
      <c r="K30" s="45"/>
      <c r="N30" s="33"/>
      <c r="P30" s="147">
        <f t="shared" si="0"/>
        <v>0</v>
      </c>
    </row>
    <row r="31" spans="3:16" x14ac:dyDescent="0.2">
      <c r="C31" s="110">
        <v>42736</v>
      </c>
      <c r="D31" s="47"/>
      <c r="E31" s="30"/>
      <c r="F31" s="31"/>
      <c r="G31" s="31"/>
      <c r="H31" s="31"/>
      <c r="I31" s="32"/>
      <c r="J31" s="32"/>
      <c r="K31" s="32"/>
      <c r="N31" s="33"/>
      <c r="P31" s="143">
        <f t="shared" si="0"/>
        <v>0</v>
      </c>
    </row>
    <row r="32" spans="3:16" x14ac:dyDescent="0.2">
      <c r="C32" s="111">
        <v>42767</v>
      </c>
      <c r="D32" s="47"/>
      <c r="E32" s="34"/>
      <c r="F32" s="35"/>
      <c r="G32" s="35"/>
      <c r="H32" s="35"/>
      <c r="I32" s="36"/>
      <c r="J32" s="36"/>
      <c r="K32" s="36"/>
      <c r="N32" s="33"/>
      <c r="P32" s="144">
        <f t="shared" si="0"/>
        <v>0</v>
      </c>
    </row>
    <row r="33" spans="3:16" x14ac:dyDescent="0.2">
      <c r="C33" s="111">
        <v>42795</v>
      </c>
      <c r="D33" s="47"/>
      <c r="E33" s="34"/>
      <c r="F33" s="35"/>
      <c r="G33" s="35"/>
      <c r="H33" s="35"/>
      <c r="I33" s="36"/>
      <c r="J33" s="36"/>
      <c r="K33" s="36"/>
      <c r="N33" s="33"/>
      <c r="P33" s="144">
        <f t="shared" si="0"/>
        <v>0</v>
      </c>
    </row>
    <row r="34" spans="3:16" x14ac:dyDescent="0.2">
      <c r="C34" s="111">
        <v>42826</v>
      </c>
      <c r="D34" s="47"/>
      <c r="E34" s="34"/>
      <c r="F34" s="35"/>
      <c r="G34" s="35"/>
      <c r="H34" s="35"/>
      <c r="I34" s="36"/>
      <c r="J34" s="36"/>
      <c r="K34" s="36"/>
      <c r="N34" s="33"/>
      <c r="P34" s="144">
        <f t="shared" si="0"/>
        <v>0</v>
      </c>
    </row>
    <row r="35" spans="3:16" x14ac:dyDescent="0.2">
      <c r="C35" s="111">
        <v>42856</v>
      </c>
      <c r="D35" s="47"/>
      <c r="E35" s="34"/>
      <c r="F35" s="35"/>
      <c r="G35" s="35"/>
      <c r="H35" s="35"/>
      <c r="I35" s="36"/>
      <c r="J35" s="36"/>
      <c r="K35" s="36"/>
      <c r="N35" s="33"/>
      <c r="P35" s="144">
        <f t="shared" si="0"/>
        <v>0</v>
      </c>
    </row>
    <row r="36" spans="3:16" x14ac:dyDescent="0.2">
      <c r="C36" s="111">
        <v>42887</v>
      </c>
      <c r="D36" s="47"/>
      <c r="E36" s="34"/>
      <c r="F36" s="35"/>
      <c r="G36" s="35"/>
      <c r="H36" s="35"/>
      <c r="I36" s="36"/>
      <c r="J36" s="36"/>
      <c r="K36" s="36"/>
      <c r="N36" s="33"/>
      <c r="P36" s="144">
        <f t="shared" si="0"/>
        <v>0</v>
      </c>
    </row>
    <row r="37" spans="3:16" x14ac:dyDescent="0.2">
      <c r="C37" s="111">
        <v>42917</v>
      </c>
      <c r="D37" s="47"/>
      <c r="E37" s="34"/>
      <c r="F37" s="35"/>
      <c r="G37" s="35"/>
      <c r="H37" s="35"/>
      <c r="I37" s="36"/>
      <c r="J37" s="36"/>
      <c r="K37" s="36"/>
      <c r="N37" s="33"/>
      <c r="P37" s="144">
        <f t="shared" si="0"/>
        <v>0</v>
      </c>
    </row>
    <row r="38" spans="3:16" x14ac:dyDescent="0.2">
      <c r="C38" s="111">
        <v>42948</v>
      </c>
      <c r="D38" s="47"/>
      <c r="E38" s="34"/>
      <c r="F38" s="35"/>
      <c r="G38" s="35"/>
      <c r="H38" s="35"/>
      <c r="I38" s="36"/>
      <c r="J38" s="36"/>
      <c r="K38" s="36"/>
      <c r="N38" s="33"/>
      <c r="P38" s="144">
        <f t="shared" si="0"/>
        <v>0</v>
      </c>
    </row>
    <row r="39" spans="3:16" x14ac:dyDescent="0.2">
      <c r="C39" s="111">
        <v>42979</v>
      </c>
      <c r="D39" s="47"/>
      <c r="E39" s="34"/>
      <c r="F39" s="35"/>
      <c r="G39" s="35"/>
      <c r="H39" s="35"/>
      <c r="I39" s="36"/>
      <c r="J39" s="36"/>
      <c r="K39" s="36"/>
      <c r="N39" s="33"/>
      <c r="P39" s="144">
        <f t="shared" si="0"/>
        <v>0</v>
      </c>
    </row>
    <row r="40" spans="3:16" x14ac:dyDescent="0.2">
      <c r="C40" s="111">
        <v>43009</v>
      </c>
      <c r="D40" s="47"/>
      <c r="E40" s="34"/>
      <c r="F40" s="35"/>
      <c r="G40" s="35"/>
      <c r="H40" s="35"/>
      <c r="I40" s="36"/>
      <c r="J40" s="36"/>
      <c r="K40" s="36"/>
      <c r="N40" s="33"/>
      <c r="P40" s="144">
        <f t="shared" si="0"/>
        <v>0</v>
      </c>
    </row>
    <row r="41" spans="3:16" x14ac:dyDescent="0.2">
      <c r="C41" s="111">
        <v>43040</v>
      </c>
      <c r="D41" s="47"/>
      <c r="E41" s="34"/>
      <c r="F41" s="35"/>
      <c r="G41" s="35"/>
      <c r="H41" s="35"/>
      <c r="I41" s="36"/>
      <c r="J41" s="36"/>
      <c r="K41" s="36"/>
      <c r="N41" s="33"/>
      <c r="P41" s="144">
        <f t="shared" si="0"/>
        <v>0</v>
      </c>
    </row>
    <row r="42" spans="3:16" ht="13.5" thickBot="1" x14ac:dyDescent="0.25">
      <c r="C42" s="112">
        <v>43070</v>
      </c>
      <c r="D42" s="47"/>
      <c r="E42" s="43"/>
      <c r="F42" s="44"/>
      <c r="G42" s="44"/>
      <c r="H42" s="44"/>
      <c r="I42" s="45"/>
      <c r="J42" s="45"/>
      <c r="K42" s="45"/>
      <c r="N42" s="33"/>
      <c r="P42" s="147">
        <f t="shared" si="0"/>
        <v>0</v>
      </c>
    </row>
    <row r="43" spans="3:16" x14ac:dyDescent="0.2">
      <c r="C43" s="110">
        <v>43101</v>
      </c>
      <c r="D43" s="47"/>
      <c r="E43" s="30"/>
      <c r="F43" s="31"/>
      <c r="G43" s="31"/>
      <c r="H43" s="117"/>
      <c r="I43" s="32"/>
      <c r="J43" s="32"/>
      <c r="K43" s="32"/>
      <c r="N43" s="33"/>
      <c r="P43" s="143">
        <f t="shared" si="0"/>
        <v>0</v>
      </c>
    </row>
    <row r="44" spans="3:16" x14ac:dyDescent="0.2">
      <c r="C44" s="111">
        <v>43132</v>
      </c>
      <c r="D44" s="47"/>
      <c r="E44" s="34"/>
      <c r="F44" s="35"/>
      <c r="G44" s="35"/>
      <c r="H44" s="118"/>
      <c r="I44" s="36"/>
      <c r="J44" s="36"/>
      <c r="K44" s="36"/>
      <c r="N44" s="33"/>
      <c r="P44" s="144">
        <f t="shared" si="0"/>
        <v>0</v>
      </c>
    </row>
    <row r="45" spans="3:16" x14ac:dyDescent="0.2">
      <c r="C45" s="111">
        <v>43160</v>
      </c>
      <c r="D45" s="47"/>
      <c r="E45" s="34"/>
      <c r="F45" s="35"/>
      <c r="G45" s="35"/>
      <c r="H45" s="118"/>
      <c r="I45" s="36"/>
      <c r="J45" s="36"/>
      <c r="K45" s="36"/>
      <c r="N45" s="33"/>
      <c r="P45" s="144">
        <f t="shared" si="0"/>
        <v>0</v>
      </c>
    </row>
    <row r="46" spans="3:16" x14ac:dyDescent="0.2">
      <c r="C46" s="111">
        <v>43191</v>
      </c>
      <c r="D46" s="47"/>
      <c r="E46" s="34"/>
      <c r="F46" s="35"/>
      <c r="G46" s="35"/>
      <c r="H46" s="118"/>
      <c r="I46" s="36"/>
      <c r="J46" s="36"/>
      <c r="K46" s="36"/>
      <c r="N46" s="33"/>
      <c r="P46" s="144">
        <f t="shared" si="0"/>
        <v>0</v>
      </c>
    </row>
    <row r="47" spans="3:16" x14ac:dyDescent="0.2">
      <c r="C47" s="111">
        <v>43221</v>
      </c>
      <c r="D47" s="47"/>
      <c r="E47" s="34"/>
      <c r="F47" s="35"/>
      <c r="G47" s="35"/>
      <c r="H47" s="118"/>
      <c r="I47" s="36"/>
      <c r="J47" s="36"/>
      <c r="K47" s="36"/>
      <c r="N47" s="33"/>
      <c r="P47" s="144">
        <f t="shared" si="0"/>
        <v>0</v>
      </c>
    </row>
    <row r="48" spans="3:16" x14ac:dyDescent="0.2">
      <c r="C48" s="111">
        <v>43252</v>
      </c>
      <c r="D48" s="47"/>
      <c r="E48" s="34"/>
      <c r="F48" s="35"/>
      <c r="G48" s="35"/>
      <c r="H48" s="118"/>
      <c r="I48" s="36"/>
      <c r="J48" s="36"/>
      <c r="K48" s="36"/>
      <c r="N48" s="33"/>
      <c r="P48" s="144">
        <f t="shared" si="0"/>
        <v>0</v>
      </c>
    </row>
    <row r="49" spans="3:16" x14ac:dyDescent="0.2">
      <c r="C49" s="111">
        <v>43282</v>
      </c>
      <c r="D49" s="47"/>
      <c r="E49" s="34"/>
      <c r="F49" s="35"/>
      <c r="G49" s="35"/>
      <c r="H49" s="118"/>
      <c r="I49" s="36"/>
      <c r="J49" s="36"/>
      <c r="K49" s="36"/>
      <c r="N49" s="33"/>
      <c r="P49" s="144">
        <f t="shared" si="0"/>
        <v>0</v>
      </c>
    </row>
    <row r="50" spans="3:16" x14ac:dyDescent="0.2">
      <c r="C50" s="111">
        <v>43313</v>
      </c>
      <c r="D50" s="47"/>
      <c r="E50" s="34"/>
      <c r="F50" s="35"/>
      <c r="G50" s="35"/>
      <c r="H50" s="118"/>
      <c r="I50" s="36"/>
      <c r="J50" s="36"/>
      <c r="K50" s="36"/>
      <c r="N50" s="33"/>
      <c r="P50" s="144">
        <f t="shared" si="0"/>
        <v>0</v>
      </c>
    </row>
    <row r="51" spans="3:16" x14ac:dyDescent="0.2">
      <c r="C51" s="111">
        <v>43344</v>
      </c>
      <c r="D51" s="47"/>
      <c r="E51" s="34"/>
      <c r="F51" s="35"/>
      <c r="G51" s="35"/>
      <c r="H51" s="118"/>
      <c r="I51" s="36"/>
      <c r="J51" s="36"/>
      <c r="K51" s="36"/>
      <c r="N51" s="33"/>
      <c r="P51" s="144">
        <f t="shared" si="0"/>
        <v>0</v>
      </c>
    </row>
    <row r="52" spans="3:16" ht="13.5" thickBot="1" x14ac:dyDescent="0.25">
      <c r="C52" s="112">
        <v>43374</v>
      </c>
      <c r="D52" s="47"/>
      <c r="E52" s="37"/>
      <c r="F52" s="38"/>
      <c r="G52" s="38"/>
      <c r="H52" s="119"/>
      <c r="I52" s="39"/>
      <c r="J52" s="39"/>
      <c r="K52" s="39"/>
      <c r="N52" s="33"/>
      <c r="P52" s="144">
        <f t="shared" si="0"/>
        <v>0</v>
      </c>
    </row>
    <row r="53" spans="3:16" ht="13.5" hidden="1" thickBot="1" x14ac:dyDescent="0.25">
      <c r="C53" s="388"/>
      <c r="D53" s="47"/>
      <c r="E53" s="40"/>
      <c r="F53" s="41"/>
      <c r="G53" s="41"/>
      <c r="H53" s="403"/>
      <c r="I53" s="42"/>
      <c r="J53" s="42"/>
      <c r="K53" s="42"/>
      <c r="N53" s="33"/>
      <c r="P53" s="144">
        <f t="shared" si="0"/>
        <v>0</v>
      </c>
    </row>
    <row r="54" spans="3:16" ht="13.5" hidden="1" thickBot="1" x14ac:dyDescent="0.25">
      <c r="C54" s="110"/>
      <c r="D54" s="47"/>
      <c r="E54" s="37"/>
      <c r="F54" s="38"/>
      <c r="G54" s="38"/>
      <c r="H54" s="119"/>
      <c r="I54" s="39"/>
      <c r="J54" s="39"/>
      <c r="K54" s="39"/>
      <c r="N54" s="33"/>
      <c r="P54" s="145">
        <f t="shared" si="0"/>
        <v>0</v>
      </c>
    </row>
    <row r="55" spans="3:16" ht="13.5" thickBot="1" x14ac:dyDescent="0.25">
      <c r="C55" s="46"/>
      <c r="D55" s="47"/>
      <c r="E55" s="33"/>
      <c r="F55" s="33"/>
      <c r="G55" s="33"/>
      <c r="H55" s="33"/>
      <c r="I55" s="33"/>
      <c r="J55" s="33"/>
      <c r="K55" s="33"/>
      <c r="N55" s="33"/>
      <c r="P55" s="33"/>
    </row>
    <row r="56" spans="3:16" ht="50.25" customHeight="1" thickBot="1" x14ac:dyDescent="0.25">
      <c r="C56" s="57" t="s">
        <v>9</v>
      </c>
      <c r="D56" s="72"/>
      <c r="E56" s="26" t="str">
        <f t="shared" ref="E56:K56" si="1">+E6</f>
        <v>Producción</v>
      </c>
      <c r="F56" s="27" t="str">
        <f t="shared" si="1"/>
        <v>Autoconsumo</v>
      </c>
      <c r="G56" s="27" t="str">
        <f t="shared" si="1"/>
        <v>Ventas de Producción Propia</v>
      </c>
      <c r="H56" s="73" t="str">
        <f t="shared" si="1"/>
        <v>Exportaciones</v>
      </c>
      <c r="I56" s="24" t="str">
        <f t="shared" si="1"/>
        <v>Producción Contratada a Terceros</v>
      </c>
      <c r="J56" s="24" t="str">
        <f t="shared" si="1"/>
        <v>Ventas de Producción Contratada a Terceros</v>
      </c>
      <c r="K56" s="58" t="str">
        <f t="shared" si="1"/>
        <v>Producción para Terceros</v>
      </c>
      <c r="L56" s="58" t="s">
        <v>199</v>
      </c>
      <c r="M56" s="58" t="s">
        <v>100</v>
      </c>
      <c r="N56" s="74"/>
    </row>
    <row r="57" spans="3:16" ht="13.5" thickBot="1" x14ac:dyDescent="0.25">
      <c r="C57" s="433"/>
      <c r="D57" s="75"/>
      <c r="F57" s="76"/>
      <c r="G57" s="76"/>
      <c r="H57" s="77"/>
      <c r="I57" s="48"/>
      <c r="J57" s="48"/>
      <c r="K57" s="48"/>
      <c r="L57" s="48"/>
      <c r="M57" s="48"/>
      <c r="N57" s="29"/>
    </row>
    <row r="58" spans="3:16" x14ac:dyDescent="0.2">
      <c r="C58" s="66">
        <v>2012</v>
      </c>
      <c r="D58" s="75"/>
      <c r="E58" s="79"/>
      <c r="F58" s="80"/>
      <c r="G58" s="80"/>
      <c r="H58" s="80"/>
      <c r="I58" s="61"/>
      <c r="J58" s="61"/>
      <c r="K58" s="61"/>
      <c r="L58" s="61"/>
      <c r="M58" s="81"/>
      <c r="N58" s="29"/>
    </row>
    <row r="59" spans="3:16" x14ac:dyDescent="0.2">
      <c r="C59" s="60">
        <v>2013</v>
      </c>
      <c r="D59" s="75"/>
      <c r="E59" s="82"/>
      <c r="F59" s="83"/>
      <c r="G59" s="83"/>
      <c r="H59" s="83"/>
      <c r="I59" s="63"/>
      <c r="J59" s="63"/>
      <c r="K59" s="63"/>
      <c r="L59" s="63"/>
      <c r="M59" s="84"/>
      <c r="N59" s="29"/>
    </row>
    <row r="60" spans="3:16" x14ac:dyDescent="0.2">
      <c r="C60" s="60">
        <v>2014</v>
      </c>
      <c r="D60" s="75"/>
      <c r="E60" s="82"/>
      <c r="F60" s="83"/>
      <c r="G60" s="83"/>
      <c r="H60" s="83"/>
      <c r="I60" s="63"/>
      <c r="J60" s="63"/>
      <c r="K60" s="63"/>
      <c r="L60" s="63"/>
      <c r="M60" s="84"/>
      <c r="N60" s="29"/>
    </row>
    <row r="61" spans="3:16" x14ac:dyDescent="0.2">
      <c r="C61" s="62">
        <v>2015</v>
      </c>
      <c r="D61" s="78"/>
      <c r="E61" s="82"/>
      <c r="F61" s="83"/>
      <c r="G61" s="83"/>
      <c r="H61" s="83"/>
      <c r="I61" s="63"/>
      <c r="J61" s="63"/>
      <c r="K61" s="63"/>
      <c r="L61" s="63"/>
      <c r="M61" s="84"/>
    </row>
    <row r="62" spans="3:16" x14ac:dyDescent="0.2">
      <c r="C62" s="62">
        <v>2016</v>
      </c>
      <c r="D62" s="78"/>
      <c r="E62" s="82"/>
      <c r="F62" s="83"/>
      <c r="G62" s="83"/>
      <c r="H62" s="83"/>
      <c r="I62" s="63"/>
      <c r="J62" s="63"/>
      <c r="K62" s="63"/>
      <c r="L62" s="63"/>
      <c r="M62" s="84"/>
    </row>
    <row r="63" spans="3:16" ht="13.5" thickBot="1" x14ac:dyDescent="0.25">
      <c r="C63" s="434">
        <v>2017</v>
      </c>
      <c r="D63" s="78"/>
      <c r="E63" s="89"/>
      <c r="F63" s="435"/>
      <c r="G63" s="435"/>
      <c r="H63" s="435"/>
      <c r="I63" s="65"/>
      <c r="J63" s="65"/>
      <c r="K63" s="65"/>
      <c r="L63" s="65"/>
      <c r="M63" s="436"/>
    </row>
    <row r="64" spans="3:16" x14ac:dyDescent="0.2">
      <c r="C64" s="401" t="s">
        <v>226</v>
      </c>
      <c r="D64" s="78"/>
      <c r="E64" s="85"/>
      <c r="F64" s="86"/>
      <c r="G64" s="86"/>
      <c r="H64" s="86"/>
      <c r="I64" s="67"/>
      <c r="J64" s="67"/>
      <c r="K64" s="67"/>
      <c r="L64" s="87"/>
      <c r="M64" s="88"/>
    </row>
    <row r="65" spans="3:14" ht="13.5" thickBot="1" x14ac:dyDescent="0.25">
      <c r="C65" s="402" t="s">
        <v>227</v>
      </c>
      <c r="D65" s="75"/>
      <c r="E65" s="89"/>
      <c r="F65" s="90"/>
      <c r="G65" s="90"/>
      <c r="H65" s="91"/>
      <c r="I65" s="68"/>
      <c r="J65" s="68"/>
      <c r="K65" s="68"/>
      <c r="L65" s="68"/>
      <c r="M65" s="92"/>
    </row>
    <row r="66" spans="3:14" x14ac:dyDescent="0.2">
      <c r="N66" s="50"/>
    </row>
    <row r="67" spans="3:14" x14ac:dyDescent="0.2">
      <c r="C67" s="93" t="s">
        <v>155</v>
      </c>
      <c r="D67" s="94"/>
      <c r="N67" s="50"/>
    </row>
    <row r="68" spans="3:14" ht="13.5" thickBot="1" x14ac:dyDescent="0.25">
      <c r="L68" s="70"/>
      <c r="N68" s="50"/>
    </row>
    <row r="69" spans="3:14" ht="51.75" thickBot="1" x14ac:dyDescent="0.25">
      <c r="C69" s="98" t="s">
        <v>9</v>
      </c>
      <c r="D69" s="99"/>
      <c r="E69" s="100" t="str">
        <f t="shared" ref="E69:K69" si="2">+E56</f>
        <v>Producción</v>
      </c>
      <c r="F69" s="101" t="str">
        <f t="shared" si="2"/>
        <v>Autoconsumo</v>
      </c>
      <c r="G69" s="101" t="str">
        <f t="shared" si="2"/>
        <v>Ventas de Producción Propia</v>
      </c>
      <c r="H69" s="102" t="str">
        <f t="shared" si="2"/>
        <v>Exportaciones</v>
      </c>
      <c r="I69" s="103" t="str">
        <f t="shared" si="2"/>
        <v>Producción Contratada a Terceros</v>
      </c>
      <c r="J69" s="103" t="str">
        <f t="shared" si="2"/>
        <v>Ventas de Producción Contratada a Terceros</v>
      </c>
      <c r="K69" s="104" t="str">
        <f t="shared" si="2"/>
        <v>Producción para Terceros</v>
      </c>
      <c r="L69" s="105" t="s">
        <v>154</v>
      </c>
      <c r="N69" s="95"/>
    </row>
    <row r="70" spans="3:14" x14ac:dyDescent="0.2">
      <c r="C70" s="106">
        <f>+C61</f>
        <v>2015</v>
      </c>
      <c r="D70" s="107"/>
      <c r="E70" s="121">
        <f t="shared" ref="E70:K70" si="3">+E61-SUM(E7:E18)</f>
        <v>0</v>
      </c>
      <c r="F70" s="122">
        <f t="shared" si="3"/>
        <v>0</v>
      </c>
      <c r="G70" s="122">
        <f t="shared" si="3"/>
        <v>0</v>
      </c>
      <c r="H70" s="122">
        <f t="shared" si="3"/>
        <v>0</v>
      </c>
      <c r="I70" s="123">
        <f t="shared" si="3"/>
        <v>0</v>
      </c>
      <c r="J70" s="123">
        <f t="shared" si="3"/>
        <v>0</v>
      </c>
      <c r="K70" s="124">
        <f t="shared" si="3"/>
        <v>0</v>
      </c>
      <c r="L70" s="124">
        <f>+L61-(L57+E61-F61-G61-H61+I61-J61+M61)</f>
        <v>0</v>
      </c>
      <c r="N70" s="96"/>
    </row>
    <row r="71" spans="3:14" x14ac:dyDescent="0.2">
      <c r="C71" s="108">
        <f>+C62</f>
        <v>2016</v>
      </c>
      <c r="D71" s="107"/>
      <c r="E71" s="125">
        <f t="shared" ref="E71:K71" si="4">+E62-SUM(E19:E30)</f>
        <v>0</v>
      </c>
      <c r="F71" s="126">
        <f t="shared" si="4"/>
        <v>0</v>
      </c>
      <c r="G71" s="126">
        <f t="shared" si="4"/>
        <v>0</v>
      </c>
      <c r="H71" s="126">
        <f t="shared" si="4"/>
        <v>0</v>
      </c>
      <c r="I71" s="127">
        <f t="shared" si="4"/>
        <v>0</v>
      </c>
      <c r="J71" s="127">
        <f t="shared" si="4"/>
        <v>0</v>
      </c>
      <c r="K71" s="128">
        <f t="shared" si="4"/>
        <v>0</v>
      </c>
      <c r="L71" s="128">
        <f>+L62-(L61+E62-F62-G62-H62+I62-J62+M62)</f>
        <v>0</v>
      </c>
      <c r="N71" s="96"/>
    </row>
    <row r="72" spans="3:14" ht="13.5" thickBot="1" x14ac:dyDescent="0.25">
      <c r="C72" s="109">
        <f>+C63</f>
        <v>2017</v>
      </c>
      <c r="D72" s="107"/>
      <c r="E72" s="129">
        <f t="shared" ref="E72:K72" si="5">+E63-SUM(E31:E42)</f>
        <v>0</v>
      </c>
      <c r="F72" s="130">
        <f t="shared" si="5"/>
        <v>0</v>
      </c>
      <c r="G72" s="130">
        <f t="shared" si="5"/>
        <v>0</v>
      </c>
      <c r="H72" s="130">
        <f t="shared" si="5"/>
        <v>0</v>
      </c>
      <c r="I72" s="131">
        <f t="shared" si="5"/>
        <v>0</v>
      </c>
      <c r="J72" s="131">
        <f t="shared" si="5"/>
        <v>0</v>
      </c>
      <c r="K72" s="132">
        <f t="shared" si="5"/>
        <v>0</v>
      </c>
      <c r="L72" s="133">
        <f>+L63-(L62+E63-F63-G63-H63+I63-J63+M63)</f>
        <v>0</v>
      </c>
      <c r="N72" s="96"/>
    </row>
    <row r="73" spans="3:14" x14ac:dyDescent="0.2">
      <c r="C73" s="106" t="str">
        <f>+C64</f>
        <v>ene-oct 17</v>
      </c>
      <c r="D73" s="107"/>
      <c r="E73" s="134">
        <f>+E64-(SUM(E31:INDEX(E31:E42,'[5]parámetros e instrucciones'!$E$3)))</f>
        <v>0</v>
      </c>
      <c r="F73" s="135">
        <f>+F64-(SUM(F31:INDEX(F31:F42,'[5]parámetros e instrucciones'!$E$3)))</f>
        <v>0</v>
      </c>
      <c r="G73" s="135">
        <f>+G64-(SUM(G31:INDEX(G31:G42,'[5]parámetros e instrucciones'!$E$3)))</f>
        <v>0</v>
      </c>
      <c r="H73" s="135">
        <f>+H64-(SUM(H31:INDEX(H31:H42,'[5]parámetros e instrucciones'!$E$3)))</f>
        <v>0</v>
      </c>
      <c r="I73" s="136">
        <f>+I64-(SUM(I31:INDEX(I31:I42,'[5]parámetros e instrucciones'!$E$3)))</f>
        <v>0</v>
      </c>
      <c r="J73" s="136">
        <f>+J64-(SUM(J31:INDEX(J31:J42,'[5]parámetros e instrucciones'!$E$3)))</f>
        <v>0</v>
      </c>
      <c r="K73" s="137">
        <f>+K64-(SUM(K31:INDEX(K31:K42,'[5]parámetros e instrucciones'!$E$3)))</f>
        <v>0</v>
      </c>
      <c r="L73" s="138">
        <f>+L64-(L62+E64-F64-G64-H64+I64-J64+M64)</f>
        <v>0</v>
      </c>
      <c r="N73" s="96"/>
    </row>
    <row r="74" spans="3:14" ht="13.5" thickBot="1" x14ac:dyDescent="0.25">
      <c r="C74" s="109" t="str">
        <f>+C65</f>
        <v>ene-oct 18</v>
      </c>
      <c r="D74" s="107"/>
      <c r="E74" s="139">
        <f>+E65-(SUM(E43:INDEX(E43:E54,'[5]parámetros e instrucciones'!$E$3)))</f>
        <v>0</v>
      </c>
      <c r="F74" s="140">
        <f>+F65-(SUM(F43:INDEX(F43:F54,'[5]parámetros e instrucciones'!$E$3)))</f>
        <v>0</v>
      </c>
      <c r="G74" s="140">
        <f>+G65-(SUM(G43:INDEX(G43:G54,'[5]parámetros e instrucciones'!$E$3)))</f>
        <v>0</v>
      </c>
      <c r="H74" s="140">
        <f>+H65-(SUM(H43:INDEX(H43:H54,'[5]parámetros e instrucciones'!$E$3)))</f>
        <v>0</v>
      </c>
      <c r="I74" s="141">
        <f>+I65-(SUM(I43:INDEX(I43:I54,'[5]parámetros e instrucciones'!$E$3)))</f>
        <v>0</v>
      </c>
      <c r="J74" s="141">
        <f>+J65-(SUM(J43:INDEX(J43:J54,'[5]parámetros e instrucciones'!$E$3)))</f>
        <v>0</v>
      </c>
      <c r="K74" s="142">
        <f>+K65-(SUM(K43:INDEX(K43:K54,'[5]parámetros e instrucciones'!$E$3)))</f>
        <v>0</v>
      </c>
      <c r="L74" s="142">
        <f>+L65-(L63+E65-F65-G65-H65+I65-J65+M65)</f>
        <v>0</v>
      </c>
      <c r="N74" s="96"/>
    </row>
    <row r="75" spans="3:14" x14ac:dyDescent="0.2">
      <c r="L75" s="50"/>
      <c r="N75" s="50"/>
    </row>
    <row r="76" spans="3:14" x14ac:dyDescent="0.2">
      <c r="L76" s="50"/>
      <c r="N76" s="50"/>
    </row>
    <row r="77" spans="3:14" x14ac:dyDescent="0.2">
      <c r="K77" s="97"/>
      <c r="L77" s="53"/>
      <c r="N77" s="50"/>
    </row>
    <row r="78" spans="3:14" x14ac:dyDescent="0.2">
      <c r="K78" s="97"/>
      <c r="N78" s="50"/>
    </row>
    <row r="79" spans="3:14" x14ac:dyDescent="0.2">
      <c r="K79" s="97"/>
      <c r="N79" s="50"/>
    </row>
    <row r="80" spans="3:14" x14ac:dyDescent="0.2">
      <c r="K80" s="97"/>
      <c r="N80" s="50"/>
    </row>
    <row r="81" spans="11:14" x14ac:dyDescent="0.2">
      <c r="K81" s="97"/>
      <c r="N81" s="50"/>
    </row>
    <row r="82" spans="11:14" x14ac:dyDescent="0.2">
      <c r="K82" s="97"/>
      <c r="N82" s="50"/>
    </row>
    <row r="83" spans="11:14" x14ac:dyDescent="0.2">
      <c r="N83" s="50"/>
    </row>
    <row r="84" spans="11:14" x14ac:dyDescent="0.2">
      <c r="N84" s="50"/>
    </row>
    <row r="85" spans="11:14" x14ac:dyDescent="0.2">
      <c r="N85" s="50"/>
    </row>
    <row r="86" spans="11:14" x14ac:dyDescent="0.2">
      <c r="N86" s="50"/>
    </row>
    <row r="87" spans="11:14" x14ac:dyDescent="0.2">
      <c r="N87" s="50"/>
    </row>
    <row r="88" spans="11:14" x14ac:dyDescent="0.2">
      <c r="N88" s="50"/>
    </row>
    <row r="89" spans="11:14" x14ac:dyDescent="0.2">
      <c r="N89" s="50"/>
    </row>
    <row r="90" spans="11:14" x14ac:dyDescent="0.2">
      <c r="N90" s="50"/>
    </row>
    <row r="91" spans="11:14" x14ac:dyDescent="0.2">
      <c r="N91" s="50"/>
    </row>
    <row r="92" spans="11:14" x14ac:dyDescent="0.2">
      <c r="N92" s="50"/>
    </row>
    <row r="93" spans="11:14" x14ac:dyDescent="0.2">
      <c r="N93" s="50"/>
    </row>
    <row r="94" spans="11:14" x14ac:dyDescent="0.2">
      <c r="N94" s="50"/>
    </row>
    <row r="95" spans="11:14" x14ac:dyDescent="0.2">
      <c r="N95" s="50"/>
    </row>
    <row r="96" spans="11:14" x14ac:dyDescent="0.2">
      <c r="N96" s="50"/>
    </row>
    <row r="97" spans="14:14" x14ac:dyDescent="0.2">
      <c r="N97" s="50"/>
    </row>
    <row r="98" spans="14:14" x14ac:dyDescent="0.2">
      <c r="N98" s="50"/>
    </row>
    <row r="99" spans="14:14" x14ac:dyDescent="0.2">
      <c r="N99" s="50"/>
    </row>
    <row r="100" spans="14:14" x14ac:dyDescent="0.2">
      <c r="N100" s="50"/>
    </row>
    <row r="101" spans="14:14" x14ac:dyDescent="0.2">
      <c r="N101" s="50"/>
    </row>
    <row r="102" spans="14:14" x14ac:dyDescent="0.2">
      <c r="N102" s="50"/>
    </row>
    <row r="103" spans="14:14" x14ac:dyDescent="0.2">
      <c r="N103" s="50"/>
    </row>
    <row r="104" spans="14:14" x14ac:dyDescent="0.2">
      <c r="N104" s="50"/>
    </row>
    <row r="105" spans="14:14" x14ac:dyDescent="0.2">
      <c r="N105" s="50"/>
    </row>
    <row r="106" spans="14:14" x14ac:dyDescent="0.2">
      <c r="N106" s="50"/>
    </row>
    <row r="107" spans="14:14" x14ac:dyDescent="0.2">
      <c r="N107" s="50"/>
    </row>
    <row r="108" spans="14:14" x14ac:dyDescent="0.2">
      <c r="N108" s="50"/>
    </row>
    <row r="109" spans="14:14" x14ac:dyDescent="0.2">
      <c r="N109" s="50"/>
    </row>
    <row r="110" spans="14:14" x14ac:dyDescent="0.2">
      <c r="N110" s="50"/>
    </row>
    <row r="111" spans="14:14" x14ac:dyDescent="0.2">
      <c r="N111" s="50"/>
    </row>
    <row r="112" spans="14:14" x14ac:dyDescent="0.2">
      <c r="N112" s="50"/>
    </row>
    <row r="113" spans="14:14" x14ac:dyDescent="0.2">
      <c r="N113" s="50"/>
    </row>
    <row r="114" spans="14:14" x14ac:dyDescent="0.2">
      <c r="N114" s="50"/>
    </row>
    <row r="115" spans="14:14" x14ac:dyDescent="0.2">
      <c r="N115" s="50"/>
    </row>
    <row r="116" spans="14:14" x14ac:dyDescent="0.2">
      <c r="N116" s="50"/>
    </row>
    <row r="117" spans="14:14" x14ac:dyDescent="0.2">
      <c r="N117" s="50"/>
    </row>
    <row r="118" spans="14:14" x14ac:dyDescent="0.2">
      <c r="N118" s="50"/>
    </row>
    <row r="119" spans="14:14" x14ac:dyDescent="0.2">
      <c r="N119" s="50"/>
    </row>
    <row r="120" spans="14:14" x14ac:dyDescent="0.2">
      <c r="N120" s="50"/>
    </row>
    <row r="121" spans="14:14" x14ac:dyDescent="0.2">
      <c r="N121" s="50"/>
    </row>
    <row r="122" spans="14:14" x14ac:dyDescent="0.2">
      <c r="N122" s="50"/>
    </row>
    <row r="123" spans="14:14" x14ac:dyDescent="0.2">
      <c r="N123" s="50"/>
    </row>
    <row r="124" spans="14:14" x14ac:dyDescent="0.2">
      <c r="N124" s="50"/>
    </row>
    <row r="125" spans="14:14" x14ac:dyDescent="0.2">
      <c r="N125" s="50"/>
    </row>
    <row r="126" spans="14:14" x14ac:dyDescent="0.2">
      <c r="N126" s="50"/>
    </row>
    <row r="127" spans="14:14" x14ac:dyDescent="0.2">
      <c r="N127" s="50"/>
    </row>
  </sheetData>
  <sheetProtection formatCells="0" formatColumns="0" formatRows="0"/>
  <protectedRanges>
    <protectedRange sqref="N7:N42 E62:N65 E7:K42 N61 E60:M61" name="Rango2_1"/>
    <protectedRange sqref="E60:M65" name="Rango1_1"/>
  </protectedRanges>
  <mergeCells count="4">
    <mergeCell ref="C4:K4"/>
    <mergeCell ref="C1:K1"/>
    <mergeCell ref="C2:K2"/>
    <mergeCell ref="C3:K3"/>
  </mergeCells>
  <phoneticPr fontId="17" type="noConversion"/>
  <printOptions horizontalCentered="1" verticalCentered="1"/>
  <pageMargins left="0.51181102362204722" right="0.27559055118110237" top="0.19685039370078741" bottom="0.23622047244094491" header="0" footer="0"/>
  <pageSetup paperSize="9" scale="69" orientation="portrait" r:id="rId1"/>
  <headerFooter alignWithMargins="0">
    <oddHeader xml:space="preserve">&amp;R2018 – Año del Centenario de la Reforma Universitaria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75"/>
  <sheetViews>
    <sheetView topLeftCell="A28" workbookViewId="0">
      <selection activeCell="A57" sqref="A57"/>
    </sheetView>
  </sheetViews>
  <sheetFormatPr baseColWidth="10" defaultRowHeight="12.75" x14ac:dyDescent="0.2"/>
  <cols>
    <col min="1" max="1" width="38.28515625" style="56" customWidth="1"/>
    <col min="2" max="2" width="3" style="51" customWidth="1"/>
    <col min="3" max="3" width="37.85546875" style="56" customWidth="1"/>
    <col min="4" max="4" width="3.42578125" style="56" customWidth="1"/>
    <col min="5" max="5" width="37.85546875" style="56" customWidth="1"/>
    <col min="6" max="6" width="2.140625" style="56" customWidth="1"/>
    <col min="7" max="16384" width="11.42578125" style="51"/>
  </cols>
  <sheetData>
    <row r="1" spans="1:6" x14ac:dyDescent="0.2">
      <c r="A1" s="520" t="s">
        <v>207</v>
      </c>
      <c r="B1" s="520"/>
      <c r="C1" s="520"/>
      <c r="D1" s="520"/>
      <c r="E1" s="520"/>
      <c r="F1" s="51"/>
    </row>
    <row r="2" spans="1:6" x14ac:dyDescent="0.2">
      <c r="A2" s="520" t="s">
        <v>205</v>
      </c>
      <c r="B2" s="520"/>
      <c r="C2" s="520"/>
      <c r="D2" s="520"/>
      <c r="E2" s="520"/>
      <c r="F2" s="51"/>
    </row>
    <row r="3" spans="1:6" x14ac:dyDescent="0.2">
      <c r="A3" s="518" t="s">
        <v>222</v>
      </c>
      <c r="B3" s="518"/>
      <c r="C3" s="518"/>
      <c r="D3" s="518"/>
      <c r="E3" s="518"/>
      <c r="F3" s="51"/>
    </row>
    <row r="4" spans="1:6" x14ac:dyDescent="0.2">
      <c r="A4" s="520" t="s">
        <v>113</v>
      </c>
      <c r="B4" s="520"/>
      <c r="C4" s="520"/>
      <c r="D4" s="520"/>
      <c r="E4" s="520"/>
      <c r="F4" s="51"/>
    </row>
    <row r="5" spans="1:6" ht="14.25" customHeight="1" thickBot="1" x14ac:dyDescent="0.25">
      <c r="A5" s="52"/>
      <c r="C5" s="53"/>
      <c r="D5" s="53"/>
      <c r="E5" s="53"/>
    </row>
    <row r="6" spans="1:6" ht="39" thickBot="1" x14ac:dyDescent="0.25">
      <c r="A6" s="380" t="s">
        <v>114</v>
      </c>
      <c r="C6" s="24" t="s">
        <v>159</v>
      </c>
      <c r="D6" s="28"/>
      <c r="E6" s="24" t="s">
        <v>160</v>
      </c>
    </row>
    <row r="7" spans="1:6" x14ac:dyDescent="0.2">
      <c r="A7" s="110">
        <f>'3.vol.'!C7</f>
        <v>42005</v>
      </c>
      <c r="C7" s="32"/>
      <c r="D7" s="33"/>
      <c r="E7" s="32"/>
    </row>
    <row r="8" spans="1:6" x14ac:dyDescent="0.2">
      <c r="A8" s="111">
        <f>'3.vol.'!C8</f>
        <v>42036</v>
      </c>
      <c r="C8" s="36"/>
      <c r="D8" s="33"/>
      <c r="E8" s="36"/>
    </row>
    <row r="9" spans="1:6" x14ac:dyDescent="0.2">
      <c r="A9" s="111">
        <f>'3.vol.'!C9</f>
        <v>42064</v>
      </c>
      <c r="C9" s="36"/>
      <c r="D9" s="33"/>
      <c r="E9" s="36"/>
    </row>
    <row r="10" spans="1:6" x14ac:dyDescent="0.2">
      <c r="A10" s="111">
        <f>'3.vol.'!C10</f>
        <v>42095</v>
      </c>
      <c r="C10" s="36"/>
      <c r="D10" s="33"/>
      <c r="E10" s="36"/>
    </row>
    <row r="11" spans="1:6" x14ac:dyDescent="0.2">
      <c r="A11" s="111">
        <f>'3.vol.'!C11</f>
        <v>42125</v>
      </c>
      <c r="C11" s="36"/>
      <c r="D11" s="33"/>
      <c r="E11" s="36"/>
    </row>
    <row r="12" spans="1:6" x14ac:dyDescent="0.2">
      <c r="A12" s="111">
        <f>'3.vol.'!C12</f>
        <v>42156</v>
      </c>
      <c r="C12" s="36"/>
      <c r="D12" s="33"/>
      <c r="E12" s="36"/>
    </row>
    <row r="13" spans="1:6" x14ac:dyDescent="0.2">
      <c r="A13" s="111">
        <f>'3.vol.'!C13</f>
        <v>42186</v>
      </c>
      <c r="C13" s="36"/>
      <c r="D13" s="33"/>
      <c r="E13" s="36"/>
    </row>
    <row r="14" spans="1:6" x14ac:dyDescent="0.2">
      <c r="A14" s="111">
        <f>'3.vol.'!C14</f>
        <v>42217</v>
      </c>
      <c r="C14" s="36"/>
      <c r="D14" s="33"/>
      <c r="E14" s="36"/>
    </row>
    <row r="15" spans="1:6" x14ac:dyDescent="0.2">
      <c r="A15" s="111">
        <f>'3.vol.'!C15</f>
        <v>42248</v>
      </c>
      <c r="C15" s="36"/>
      <c r="D15" s="33"/>
      <c r="E15" s="36"/>
    </row>
    <row r="16" spans="1:6" x14ac:dyDescent="0.2">
      <c r="A16" s="111">
        <f>'3.vol.'!C16</f>
        <v>42278</v>
      </c>
      <c r="C16" s="36"/>
      <c r="D16" s="33"/>
      <c r="E16" s="36"/>
    </row>
    <row r="17" spans="1:5" x14ac:dyDescent="0.2">
      <c r="A17" s="111">
        <f>'3.vol.'!C17</f>
        <v>42309</v>
      </c>
      <c r="C17" s="36"/>
      <c r="D17" s="33"/>
      <c r="E17" s="36"/>
    </row>
    <row r="18" spans="1:5" ht="13.5" thickBot="1" x14ac:dyDescent="0.25">
      <c r="A18" s="112">
        <f>'3.vol.'!C18</f>
        <v>42339</v>
      </c>
      <c r="C18" s="39"/>
      <c r="D18" s="33"/>
      <c r="E18" s="39"/>
    </row>
    <row r="19" spans="1:5" x14ac:dyDescent="0.2">
      <c r="A19" s="110">
        <f>'3.vol.'!C19</f>
        <v>42370</v>
      </c>
      <c r="C19" s="42"/>
      <c r="D19" s="33"/>
      <c r="E19" s="42"/>
    </row>
    <row r="20" spans="1:5" x14ac:dyDescent="0.2">
      <c r="A20" s="111">
        <f>'3.vol.'!C20</f>
        <v>42401</v>
      </c>
      <c r="C20" s="36"/>
      <c r="D20" s="33"/>
      <c r="E20" s="36"/>
    </row>
    <row r="21" spans="1:5" x14ac:dyDescent="0.2">
      <c r="A21" s="111">
        <f>'3.vol.'!C21</f>
        <v>42430</v>
      </c>
      <c r="C21" s="36"/>
      <c r="D21" s="33"/>
      <c r="E21" s="36"/>
    </row>
    <row r="22" spans="1:5" x14ac:dyDescent="0.2">
      <c r="A22" s="111">
        <f>'3.vol.'!C22</f>
        <v>42461</v>
      </c>
      <c r="C22" s="36"/>
      <c r="D22" s="33"/>
      <c r="E22" s="36"/>
    </row>
    <row r="23" spans="1:5" x14ac:dyDescent="0.2">
      <c r="A23" s="111">
        <f>'3.vol.'!C23</f>
        <v>42491</v>
      </c>
      <c r="C23" s="36"/>
      <c r="D23" s="33"/>
      <c r="E23" s="36"/>
    </row>
    <row r="24" spans="1:5" x14ac:dyDescent="0.2">
      <c r="A24" s="111">
        <f>'3.vol.'!C24</f>
        <v>42522</v>
      </c>
      <c r="C24" s="36"/>
      <c r="D24" s="33"/>
      <c r="E24" s="36"/>
    </row>
    <row r="25" spans="1:5" x14ac:dyDescent="0.2">
      <c r="A25" s="111">
        <f>'3.vol.'!C25</f>
        <v>42552</v>
      </c>
      <c r="C25" s="36"/>
      <c r="D25" s="33"/>
      <c r="E25" s="36"/>
    </row>
    <row r="26" spans="1:5" x14ac:dyDescent="0.2">
      <c r="A26" s="111">
        <f>'3.vol.'!C26</f>
        <v>42583</v>
      </c>
      <c r="C26" s="36"/>
      <c r="D26" s="33"/>
      <c r="E26" s="36"/>
    </row>
    <row r="27" spans="1:5" x14ac:dyDescent="0.2">
      <c r="A27" s="111">
        <f>'3.vol.'!C27</f>
        <v>42614</v>
      </c>
      <c r="C27" s="330"/>
      <c r="D27" s="341"/>
      <c r="E27" s="330"/>
    </row>
    <row r="28" spans="1:5" x14ac:dyDescent="0.2">
      <c r="A28" s="111">
        <f>'3.vol.'!C28</f>
        <v>42644</v>
      </c>
      <c r="C28" s="36"/>
      <c r="D28" s="33"/>
      <c r="E28" s="36"/>
    </row>
    <row r="29" spans="1:5" x14ac:dyDescent="0.2">
      <c r="A29" s="111">
        <f>'3.vol.'!C29</f>
        <v>42675</v>
      </c>
      <c r="C29" s="36"/>
      <c r="D29" s="33"/>
      <c r="E29" s="36"/>
    </row>
    <row r="30" spans="1:5" ht="13.5" thickBot="1" x14ac:dyDescent="0.25">
      <c r="A30" s="112">
        <f>'3.vol.'!C30</f>
        <v>42705</v>
      </c>
      <c r="C30" s="45"/>
      <c r="D30" s="33"/>
      <c r="E30" s="45"/>
    </row>
    <row r="31" spans="1:5" x14ac:dyDescent="0.2">
      <c r="A31" s="110">
        <f>'3.vol.'!C31</f>
        <v>42736</v>
      </c>
      <c r="C31" s="32"/>
      <c r="D31" s="33"/>
      <c r="E31" s="32"/>
    </row>
    <row r="32" spans="1:5" x14ac:dyDescent="0.2">
      <c r="A32" s="111">
        <f>'3.vol.'!C32</f>
        <v>42767</v>
      </c>
      <c r="C32" s="36"/>
      <c r="D32" s="33"/>
      <c r="E32" s="36"/>
    </row>
    <row r="33" spans="1:5" x14ac:dyDescent="0.2">
      <c r="A33" s="111">
        <f>'3.vol.'!C33</f>
        <v>42795</v>
      </c>
      <c r="C33" s="36"/>
      <c r="D33" s="33"/>
      <c r="E33" s="36"/>
    </row>
    <row r="34" spans="1:5" x14ac:dyDescent="0.2">
      <c r="A34" s="111">
        <f>'3.vol.'!C34</f>
        <v>42826</v>
      </c>
      <c r="C34" s="36"/>
      <c r="D34" s="33"/>
      <c r="E34" s="36"/>
    </row>
    <row r="35" spans="1:5" x14ac:dyDescent="0.2">
      <c r="A35" s="111">
        <f>'3.vol.'!C35</f>
        <v>42856</v>
      </c>
      <c r="C35" s="36"/>
      <c r="D35" s="33"/>
      <c r="E35" s="36"/>
    </row>
    <row r="36" spans="1:5" x14ac:dyDescent="0.2">
      <c r="A36" s="111">
        <f>'3.vol.'!C36</f>
        <v>42887</v>
      </c>
      <c r="C36" s="36"/>
      <c r="D36" s="33"/>
      <c r="E36" s="36"/>
    </row>
    <row r="37" spans="1:5" x14ac:dyDescent="0.2">
      <c r="A37" s="111">
        <f>'3.vol.'!C37</f>
        <v>42917</v>
      </c>
      <c r="C37" s="36"/>
      <c r="D37" s="33"/>
      <c r="E37" s="36"/>
    </row>
    <row r="38" spans="1:5" x14ac:dyDescent="0.2">
      <c r="A38" s="111">
        <f>'3.vol.'!C38</f>
        <v>42948</v>
      </c>
      <c r="C38" s="36"/>
      <c r="D38" s="33"/>
      <c r="E38" s="36"/>
    </row>
    <row r="39" spans="1:5" x14ac:dyDescent="0.2">
      <c r="A39" s="111">
        <f>'3.vol.'!C39</f>
        <v>42979</v>
      </c>
      <c r="C39" s="36"/>
      <c r="D39" s="33"/>
      <c r="E39" s="36"/>
    </row>
    <row r="40" spans="1:5" x14ac:dyDescent="0.2">
      <c r="A40" s="111">
        <f>'3.vol.'!C40</f>
        <v>43009</v>
      </c>
      <c r="C40" s="36"/>
      <c r="D40" s="33"/>
      <c r="E40" s="36"/>
    </row>
    <row r="41" spans="1:5" x14ac:dyDescent="0.2">
      <c r="A41" s="111">
        <f>'3.vol.'!C41</f>
        <v>43040</v>
      </c>
      <c r="C41" s="36"/>
      <c r="D41" s="33"/>
      <c r="E41" s="36"/>
    </row>
    <row r="42" spans="1:5" ht="13.5" thickBot="1" x14ac:dyDescent="0.25">
      <c r="A42" s="112">
        <f>'3.vol.'!C42</f>
        <v>43070</v>
      </c>
      <c r="C42" s="45"/>
      <c r="D42" s="33"/>
      <c r="E42" s="45"/>
    </row>
    <row r="43" spans="1:5" x14ac:dyDescent="0.2">
      <c r="A43" s="110">
        <f>'3.vol.'!C43</f>
        <v>43101</v>
      </c>
      <c r="C43" s="32"/>
      <c r="D43" s="33"/>
      <c r="E43" s="32"/>
    </row>
    <row r="44" spans="1:5" x14ac:dyDescent="0.2">
      <c r="A44" s="111">
        <f>'3.vol.'!C44</f>
        <v>43132</v>
      </c>
      <c r="C44" s="36"/>
      <c r="D44" s="33"/>
      <c r="E44" s="36"/>
    </row>
    <row r="45" spans="1:5" x14ac:dyDescent="0.2">
      <c r="A45" s="111">
        <f>'3.vol.'!C45</f>
        <v>43160</v>
      </c>
      <c r="C45" s="36"/>
      <c r="D45" s="33"/>
      <c r="E45" s="36"/>
    </row>
    <row r="46" spans="1:5" x14ac:dyDescent="0.2">
      <c r="A46" s="111">
        <f>'3.vol.'!C46</f>
        <v>43191</v>
      </c>
      <c r="C46" s="36"/>
      <c r="D46" s="33"/>
      <c r="E46" s="36"/>
    </row>
    <row r="47" spans="1:5" x14ac:dyDescent="0.2">
      <c r="A47" s="111">
        <f>'3.vol.'!C47</f>
        <v>43221</v>
      </c>
      <c r="C47" s="36"/>
      <c r="D47" s="33"/>
      <c r="E47" s="36"/>
    </row>
    <row r="48" spans="1:5" x14ac:dyDescent="0.2">
      <c r="A48" s="111">
        <f>'3.vol.'!C48</f>
        <v>43252</v>
      </c>
      <c r="C48" s="36"/>
      <c r="D48" s="33"/>
      <c r="E48" s="36"/>
    </row>
    <row r="49" spans="1:6" x14ac:dyDescent="0.2">
      <c r="A49" s="111">
        <f>'3.vol.'!C49</f>
        <v>43282</v>
      </c>
      <c r="C49" s="36"/>
      <c r="D49" s="33"/>
      <c r="E49" s="36"/>
    </row>
    <row r="50" spans="1:6" x14ac:dyDescent="0.2">
      <c r="A50" s="111">
        <f>'3.vol.'!C50</f>
        <v>43313</v>
      </c>
      <c r="C50" s="36"/>
      <c r="D50" s="33"/>
      <c r="E50" s="36"/>
    </row>
    <row r="51" spans="1:6" x14ac:dyDescent="0.2">
      <c r="A51" s="111">
        <f>'3.vol.'!C51</f>
        <v>43344</v>
      </c>
      <c r="C51" s="36"/>
      <c r="D51" s="33"/>
      <c r="E51" s="36"/>
    </row>
    <row r="52" spans="1:6" ht="13.5" thickBot="1" x14ac:dyDescent="0.25">
      <c r="A52" s="112">
        <f>'3.vol.'!C52</f>
        <v>43374</v>
      </c>
      <c r="C52" s="39"/>
      <c r="D52" s="33"/>
      <c r="E52" s="39"/>
    </row>
    <row r="53" spans="1:6" hidden="1" x14ac:dyDescent="0.2">
      <c r="A53" s="388"/>
      <c r="C53" s="42"/>
      <c r="D53" s="33"/>
      <c r="E53" s="42"/>
    </row>
    <row r="54" spans="1:6" ht="13.5" hidden="1" thickBot="1" x14ac:dyDescent="0.25">
      <c r="A54" s="112"/>
      <c r="C54" s="39"/>
      <c r="D54" s="33"/>
      <c r="E54" s="39"/>
    </row>
    <row r="55" spans="1:6" ht="57.75" customHeight="1" thickBot="1" x14ac:dyDescent="0.25">
      <c r="A55" s="46"/>
      <c r="C55" s="33"/>
      <c r="D55" s="33"/>
      <c r="E55" s="33"/>
      <c r="F55" s="59"/>
    </row>
    <row r="56" spans="1:6" ht="39" thickBot="1" x14ac:dyDescent="0.25">
      <c r="A56" s="57" t="s">
        <v>9</v>
      </c>
      <c r="C56" s="58" t="str">
        <f>+C6</f>
        <v>Ventas de Producción Propia
En pesos</v>
      </c>
      <c r="D56" s="342"/>
      <c r="E56" s="58" t="str">
        <f>+E6</f>
        <v>Ventas de Producción Encargada o Contratada a Terceros
En pesos</v>
      </c>
    </row>
    <row r="57" spans="1:6" x14ac:dyDescent="0.2">
      <c r="A57" s="62">
        <v>2012</v>
      </c>
      <c r="C57" s="63"/>
      <c r="D57" s="343"/>
      <c r="E57" s="63"/>
    </row>
    <row r="58" spans="1:6" x14ac:dyDescent="0.2">
      <c r="A58" s="62">
        <v>2013</v>
      </c>
      <c r="C58" s="63"/>
      <c r="D58" s="343"/>
      <c r="E58" s="63"/>
    </row>
    <row r="59" spans="1:6" x14ac:dyDescent="0.2">
      <c r="A59" s="62">
        <v>2014</v>
      </c>
      <c r="C59" s="63"/>
      <c r="D59" s="343"/>
      <c r="E59" s="63"/>
    </row>
    <row r="60" spans="1:6" x14ac:dyDescent="0.2">
      <c r="A60" s="62">
        <f>'3.vol.'!C61</f>
        <v>2015</v>
      </c>
      <c r="C60" s="63"/>
      <c r="D60" s="343"/>
      <c r="E60" s="63"/>
    </row>
    <row r="61" spans="1:6" x14ac:dyDescent="0.2">
      <c r="A61" s="62">
        <f>'3.vol.'!C62</f>
        <v>2016</v>
      </c>
      <c r="C61" s="63"/>
      <c r="D61" s="343"/>
      <c r="E61" s="63"/>
    </row>
    <row r="62" spans="1:6" ht="13.5" thickBot="1" x14ac:dyDescent="0.25">
      <c r="A62" s="64">
        <f>'3.vol.'!C63</f>
        <v>2017</v>
      </c>
      <c r="C62" s="65"/>
      <c r="D62" s="343"/>
      <c r="E62" s="65"/>
    </row>
    <row r="63" spans="1:6" x14ac:dyDescent="0.2">
      <c r="A63" s="401" t="str">
        <f>'3.vol.'!C64</f>
        <v>ene-oct 17</v>
      </c>
      <c r="C63" s="67"/>
      <c r="D63" s="343"/>
      <c r="E63" s="67"/>
    </row>
    <row r="64" spans="1:6" ht="13.5" thickBot="1" x14ac:dyDescent="0.25">
      <c r="A64" s="402" t="str">
        <f>'3.vol.'!C65</f>
        <v>ene-oct 18</v>
      </c>
      <c r="C64" s="68"/>
      <c r="D64" s="344"/>
      <c r="E64" s="68"/>
    </row>
    <row r="65" spans="1:6" ht="13.5" thickBot="1" x14ac:dyDescent="0.25"/>
    <row r="66" spans="1:6" ht="13.5" thickBot="1" x14ac:dyDescent="0.25">
      <c r="A66" s="59" t="s">
        <v>174</v>
      </c>
      <c r="E66" s="173" t="s">
        <v>175</v>
      </c>
    </row>
    <row r="67" spans="1:6" x14ac:dyDescent="0.2">
      <c r="A67" s="93" t="s">
        <v>155</v>
      </c>
    </row>
    <row r="69" spans="1:6" ht="38.25" customHeight="1" thickBot="1" x14ac:dyDescent="0.25">
      <c r="F69" s="99"/>
    </row>
    <row r="70" spans="1:6" ht="39" thickBot="1" x14ac:dyDescent="0.25">
      <c r="A70" s="98" t="s">
        <v>9</v>
      </c>
      <c r="B70" s="107"/>
      <c r="C70" s="104" t="str">
        <f>+C56</f>
        <v>Ventas de Producción Propia
En pesos</v>
      </c>
      <c r="D70" s="345"/>
      <c r="E70" s="104" t="str">
        <f>+E56</f>
        <v>Ventas de Producción Encargada o Contratada a Terceros
En pesos</v>
      </c>
      <c r="F70" s="107"/>
    </row>
    <row r="71" spans="1:6" x14ac:dyDescent="0.2">
      <c r="A71" s="106">
        <v>2002</v>
      </c>
      <c r="B71" s="107"/>
      <c r="C71" s="124">
        <f>+C60-SUM(C7:C18)</f>
        <v>0</v>
      </c>
      <c r="D71" s="346"/>
      <c r="E71" s="124">
        <f>+E60-SUM(E7:E18)</f>
        <v>0</v>
      </c>
      <c r="F71" s="107"/>
    </row>
    <row r="72" spans="1:6" x14ac:dyDescent="0.2">
      <c r="A72" s="108">
        <v>2003</v>
      </c>
      <c r="B72" s="107"/>
      <c r="C72" s="128">
        <f>+C61-SUM(C19:C30)</f>
        <v>0</v>
      </c>
      <c r="D72" s="346"/>
      <c r="E72" s="128">
        <f>+E61-SUM(E19:E30)</f>
        <v>0</v>
      </c>
      <c r="F72" s="107"/>
    </row>
    <row r="73" spans="1:6" ht="13.5" thickBot="1" x14ac:dyDescent="0.25">
      <c r="A73" s="109">
        <v>2004</v>
      </c>
      <c r="B73" s="107"/>
      <c r="C73" s="132">
        <f>+C62-SUM(C31:C42)</f>
        <v>0</v>
      </c>
      <c r="D73" s="346"/>
      <c r="E73" s="132">
        <f>+E62-SUM(E31:E42)</f>
        <v>0</v>
      </c>
      <c r="F73" s="107"/>
    </row>
    <row r="74" spans="1:6" x14ac:dyDescent="0.2">
      <c r="A74" s="106" t="s">
        <v>206</v>
      </c>
      <c r="B74" s="107"/>
      <c r="C74" s="137">
        <f>+C63-(SUM(C31:INDEX(C31:C42,'[6]parámetros e instrucciones'!$E$3)))</f>
        <v>0</v>
      </c>
      <c r="D74" s="346"/>
      <c r="E74" s="137">
        <f>+E63-(SUM(E31:INDEX(E31:E42,'[4]parámetros e instrucciones'!$E$3)))</f>
        <v>0</v>
      </c>
      <c r="F74" s="107"/>
    </row>
    <row r="75" spans="1:6" ht="13.5" thickBot="1" x14ac:dyDescent="0.25">
      <c r="A75" s="109" t="s">
        <v>202</v>
      </c>
      <c r="B75" s="107"/>
      <c r="C75" s="142">
        <f>+C64-(SUM(C43:INDEX(C43:C54,'[6]parámetros e instrucciones'!$E$3)))</f>
        <v>0</v>
      </c>
      <c r="D75" s="347"/>
      <c r="E75" s="142">
        <f>+E64-(SUM(E43:INDEX(E43:E54,'[4]parámetros e instrucciones'!$E$3)))</f>
        <v>0</v>
      </c>
    </row>
  </sheetData>
  <sheetProtection formatCells="0" formatColumns="0" formatRows="0"/>
  <protectedRanges>
    <protectedRange sqref="C7:D54 C60:D64" name="Rango2_1_1"/>
    <protectedRange sqref="C60:D64" name="Rango1_1_1"/>
    <protectedRange sqref="E60:E64 E7:E54" name="Rango2_1_1_1"/>
    <protectedRange sqref="E60:E64" name="Rango1_1_1_1"/>
  </protectedRanges>
  <mergeCells count="4">
    <mergeCell ref="A1:E1"/>
    <mergeCell ref="A2:E2"/>
    <mergeCell ref="A3:E3"/>
    <mergeCell ref="A4:E4"/>
  </mergeCells>
  <phoneticPr fontId="17" type="noConversion"/>
  <printOptions horizontalCentered="1" verticalCentered="1"/>
  <pageMargins left="0.27559055118110237" right="0.23622047244094491" top="0.15748031496062992" bottom="0.27559055118110237" header="0" footer="0"/>
  <pageSetup paperSize="9" scale="83" orientation="portrait" horizontalDpi="300" verticalDpi="300" r:id="rId1"/>
  <headerFooter alignWithMargins="0">
    <oddHeader xml:space="preserve">&amp;R2018 – Año del Centenario de la Reforma Universitaria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74"/>
  <sheetViews>
    <sheetView topLeftCell="A28" workbookViewId="0">
      <selection activeCell="A57" sqref="A57"/>
    </sheetView>
  </sheetViews>
  <sheetFormatPr baseColWidth="10" defaultRowHeight="12.75" x14ac:dyDescent="0.2"/>
  <cols>
    <col min="1" max="1" width="19.85546875" style="56" customWidth="1"/>
    <col min="2" max="2" width="1.85546875" style="51" customWidth="1"/>
    <col min="3" max="3" width="23" style="56" customWidth="1"/>
    <col min="4" max="16384" width="11.42578125" style="51"/>
  </cols>
  <sheetData>
    <row r="1" spans="1:6" x14ac:dyDescent="0.2">
      <c r="A1" s="520" t="s">
        <v>209</v>
      </c>
      <c r="B1" s="520"/>
      <c r="C1" s="520"/>
    </row>
    <row r="2" spans="1:6" x14ac:dyDescent="0.2">
      <c r="A2" s="520" t="s">
        <v>120</v>
      </c>
      <c r="B2" s="520"/>
      <c r="C2" s="520"/>
      <c r="F2" s="99" t="s">
        <v>128</v>
      </c>
    </row>
    <row r="3" spans="1:6" x14ac:dyDescent="0.2">
      <c r="A3" s="518" t="str">
        <f>+'1.modelos'!A3</f>
        <v>Tambores</v>
      </c>
      <c r="B3" s="518"/>
      <c r="C3" s="518"/>
    </row>
    <row r="4" spans="1:6" x14ac:dyDescent="0.2">
      <c r="A4" s="521" t="s">
        <v>113</v>
      </c>
      <c r="B4" s="521"/>
      <c r="C4" s="521"/>
    </row>
    <row r="5" spans="1:6" x14ac:dyDescent="0.2">
      <c r="A5" s="52"/>
      <c r="B5" s="52"/>
      <c r="C5" s="52"/>
    </row>
    <row r="6" spans="1:6" ht="13.5" thickBot="1" x14ac:dyDescent="0.25">
      <c r="A6" s="52"/>
      <c r="C6" s="53"/>
    </row>
    <row r="7" spans="1:6" ht="13.5" thickBot="1" x14ac:dyDescent="0.25">
      <c r="A7" s="24" t="s">
        <v>114</v>
      </c>
      <c r="C7" s="24" t="s">
        <v>121</v>
      </c>
      <c r="F7" s="99" t="s">
        <v>126</v>
      </c>
    </row>
    <row r="8" spans="1:6" ht="13.5" thickBot="1" x14ac:dyDescent="0.25">
      <c r="A8" s="110">
        <f>+'4.RES PUB'!A7</f>
        <v>42005</v>
      </c>
      <c r="C8" s="32"/>
      <c r="F8" s="195"/>
    </row>
    <row r="9" spans="1:6" x14ac:dyDescent="0.2">
      <c r="A9" s="111">
        <f>+'4.RES PUB'!A8</f>
        <v>42036</v>
      </c>
      <c r="C9" s="36"/>
      <c r="F9" s="99"/>
    </row>
    <row r="10" spans="1:6" ht="13.5" thickBot="1" x14ac:dyDescent="0.25">
      <c r="A10" s="111">
        <f>+'4.RES PUB'!A9</f>
        <v>42064</v>
      </c>
      <c r="C10" s="36"/>
      <c r="F10" s="99" t="s">
        <v>127</v>
      </c>
    </row>
    <row r="11" spans="1:6" ht="13.5" thickBot="1" x14ac:dyDescent="0.25">
      <c r="A11" s="111">
        <f>+'4.RES PUB'!A10</f>
        <v>42095</v>
      </c>
      <c r="C11" s="36"/>
      <c r="F11" s="196"/>
    </row>
    <row r="12" spans="1:6" x14ac:dyDescent="0.2">
      <c r="A12" s="111">
        <f>+'4.RES PUB'!A11</f>
        <v>42125</v>
      </c>
      <c r="C12" s="36"/>
    </row>
    <row r="13" spans="1:6" x14ac:dyDescent="0.2">
      <c r="A13" s="111">
        <f>+'4.RES PUB'!A12</f>
        <v>42156</v>
      </c>
      <c r="C13" s="36"/>
    </row>
    <row r="14" spans="1:6" x14ac:dyDescent="0.2">
      <c r="A14" s="111">
        <f>+'4.RES PUB'!A13</f>
        <v>42186</v>
      </c>
      <c r="C14" s="36"/>
    </row>
    <row r="15" spans="1:6" x14ac:dyDescent="0.2">
      <c r="A15" s="111">
        <f>+'4.RES PUB'!A14</f>
        <v>42217</v>
      </c>
      <c r="C15" s="36"/>
    </row>
    <row r="16" spans="1:6" x14ac:dyDescent="0.2">
      <c r="A16" s="111">
        <f>+'4.RES PUB'!A15</f>
        <v>42248</v>
      </c>
      <c r="C16" s="36"/>
    </row>
    <row r="17" spans="1:3" x14ac:dyDescent="0.2">
      <c r="A17" s="111">
        <f>+'4.RES PUB'!A16</f>
        <v>42278</v>
      </c>
      <c r="C17" s="36"/>
    </row>
    <row r="18" spans="1:3" x14ac:dyDescent="0.2">
      <c r="A18" s="111">
        <f>+'4.RES PUB'!A17</f>
        <v>42309</v>
      </c>
      <c r="C18" s="36"/>
    </row>
    <row r="19" spans="1:3" ht="13.5" thickBot="1" x14ac:dyDescent="0.25">
      <c r="A19" s="112">
        <f>+'4.RES PUB'!A18</f>
        <v>42339</v>
      </c>
      <c r="C19" s="39"/>
    </row>
    <row r="20" spans="1:3" x14ac:dyDescent="0.2">
      <c r="A20" s="110">
        <f>+'4.RES PUB'!A19</f>
        <v>42370</v>
      </c>
      <c r="C20" s="42"/>
    </row>
    <row r="21" spans="1:3" x14ac:dyDescent="0.2">
      <c r="A21" s="111">
        <f>+'4.RES PUB'!A20</f>
        <v>42401</v>
      </c>
      <c r="C21" s="36"/>
    </row>
    <row r="22" spans="1:3" x14ac:dyDescent="0.2">
      <c r="A22" s="111">
        <f>+'4.RES PUB'!A21</f>
        <v>42430</v>
      </c>
      <c r="C22" s="36"/>
    </row>
    <row r="23" spans="1:3" x14ac:dyDescent="0.2">
      <c r="A23" s="111">
        <f>+'4.RES PUB'!A22</f>
        <v>42461</v>
      </c>
      <c r="C23" s="36"/>
    </row>
    <row r="24" spans="1:3" x14ac:dyDescent="0.2">
      <c r="A24" s="111">
        <f>+'4.RES PUB'!A23</f>
        <v>42491</v>
      </c>
      <c r="C24" s="36"/>
    </row>
    <row r="25" spans="1:3" x14ac:dyDescent="0.2">
      <c r="A25" s="111">
        <f>+'4.RES PUB'!A24</f>
        <v>42522</v>
      </c>
      <c r="C25" s="36"/>
    </row>
    <row r="26" spans="1:3" x14ac:dyDescent="0.2">
      <c r="A26" s="111">
        <f>+'4.RES PUB'!A25</f>
        <v>42552</v>
      </c>
      <c r="C26" s="36"/>
    </row>
    <row r="27" spans="1:3" x14ac:dyDescent="0.2">
      <c r="A27" s="111">
        <f>+'4.RES PUB'!A26</f>
        <v>42583</v>
      </c>
      <c r="C27" s="36"/>
    </row>
    <row r="28" spans="1:3" x14ac:dyDescent="0.2">
      <c r="A28" s="111">
        <f>+'4.RES PUB'!A27</f>
        <v>42614</v>
      </c>
      <c r="C28" s="36"/>
    </row>
    <row r="29" spans="1:3" x14ac:dyDescent="0.2">
      <c r="A29" s="111">
        <f>+'4.RES PUB'!A28</f>
        <v>42644</v>
      </c>
      <c r="C29" s="36"/>
    </row>
    <row r="30" spans="1:3" x14ac:dyDescent="0.2">
      <c r="A30" s="111">
        <f>+'4.RES PUB'!A29</f>
        <v>42675</v>
      </c>
      <c r="C30" s="36"/>
    </row>
    <row r="31" spans="1:3" ht="13.5" thickBot="1" x14ac:dyDescent="0.25">
      <c r="A31" s="112">
        <f>+'4.RES PUB'!A30</f>
        <v>42705</v>
      </c>
      <c r="C31" s="45"/>
    </row>
    <row r="32" spans="1:3" x14ac:dyDescent="0.2">
      <c r="A32" s="110">
        <f>+'4.RES PUB'!A31</f>
        <v>42736</v>
      </c>
      <c r="C32" s="32"/>
    </row>
    <row r="33" spans="1:3" x14ac:dyDescent="0.2">
      <c r="A33" s="111">
        <f>+'4.RES PUB'!A32</f>
        <v>42767</v>
      </c>
      <c r="C33" s="36"/>
    </row>
    <row r="34" spans="1:3" x14ac:dyDescent="0.2">
      <c r="A34" s="111">
        <f>+'4.RES PUB'!A33</f>
        <v>42795</v>
      </c>
      <c r="C34" s="36"/>
    </row>
    <row r="35" spans="1:3" x14ac:dyDescent="0.2">
      <c r="A35" s="111">
        <f>+'4.RES PUB'!A34</f>
        <v>42826</v>
      </c>
      <c r="C35" s="36"/>
    </row>
    <row r="36" spans="1:3" x14ac:dyDescent="0.2">
      <c r="A36" s="111">
        <f>+'4.RES PUB'!A35</f>
        <v>42856</v>
      </c>
      <c r="C36" s="36"/>
    </row>
    <row r="37" spans="1:3" x14ac:dyDescent="0.2">
      <c r="A37" s="111">
        <f>+'4.RES PUB'!A36</f>
        <v>42887</v>
      </c>
      <c r="C37" s="36"/>
    </row>
    <row r="38" spans="1:3" x14ac:dyDescent="0.2">
      <c r="A38" s="111">
        <f>+'4.RES PUB'!A37</f>
        <v>42917</v>
      </c>
      <c r="C38" s="36"/>
    </row>
    <row r="39" spans="1:3" x14ac:dyDescent="0.2">
      <c r="A39" s="111">
        <f>+'4.RES PUB'!A38</f>
        <v>42948</v>
      </c>
      <c r="C39" s="36"/>
    </row>
    <row r="40" spans="1:3" x14ac:dyDescent="0.2">
      <c r="A40" s="111">
        <f>+'4.RES PUB'!A39</f>
        <v>42979</v>
      </c>
      <c r="C40" s="36"/>
    </row>
    <row r="41" spans="1:3" x14ac:dyDescent="0.2">
      <c r="A41" s="111">
        <f>+'4.RES PUB'!A40</f>
        <v>43009</v>
      </c>
      <c r="C41" s="36"/>
    </row>
    <row r="42" spans="1:3" x14ac:dyDescent="0.2">
      <c r="A42" s="111">
        <f>+'4.RES PUB'!A41</f>
        <v>43040</v>
      </c>
      <c r="C42" s="36"/>
    </row>
    <row r="43" spans="1:3" ht="13.5" thickBot="1" x14ac:dyDescent="0.25">
      <c r="A43" s="116">
        <f>+'4.RES PUB'!A42</f>
        <v>43070</v>
      </c>
      <c r="C43" s="45"/>
    </row>
    <row r="44" spans="1:3" x14ac:dyDescent="0.2">
      <c r="A44" s="110">
        <f>+'4.RES PUB'!A43</f>
        <v>43101</v>
      </c>
      <c r="C44" s="32"/>
    </row>
    <row r="45" spans="1:3" x14ac:dyDescent="0.2">
      <c r="A45" s="111">
        <f>+'4.RES PUB'!A44</f>
        <v>43132</v>
      </c>
      <c r="C45" s="36"/>
    </row>
    <row r="46" spans="1:3" x14ac:dyDescent="0.2">
      <c r="A46" s="111">
        <f>+'4.RES PUB'!A45</f>
        <v>43160</v>
      </c>
      <c r="C46" s="36"/>
    </row>
    <row r="47" spans="1:3" x14ac:dyDescent="0.2">
      <c r="A47" s="111">
        <f>+'4.RES PUB'!A46</f>
        <v>43191</v>
      </c>
      <c r="C47" s="36"/>
    </row>
    <row r="48" spans="1:3" x14ac:dyDescent="0.2">
      <c r="A48" s="111">
        <f>+'4.RES PUB'!A47</f>
        <v>43221</v>
      </c>
      <c r="C48" s="36"/>
    </row>
    <row r="49" spans="1:3" x14ac:dyDescent="0.2">
      <c r="A49" s="111">
        <f>+'4.RES PUB'!A48</f>
        <v>43252</v>
      </c>
      <c r="C49" s="36"/>
    </row>
    <row r="50" spans="1:3" x14ac:dyDescent="0.2">
      <c r="A50" s="111">
        <f>+'4.RES PUB'!A49</f>
        <v>43282</v>
      </c>
      <c r="C50" s="36"/>
    </row>
    <row r="51" spans="1:3" x14ac:dyDescent="0.2">
      <c r="A51" s="111">
        <f>+'4.RES PUB'!A50</f>
        <v>43313</v>
      </c>
      <c r="C51" s="36"/>
    </row>
    <row r="52" spans="1:3" x14ac:dyDescent="0.2">
      <c r="A52" s="111">
        <f>+'4.RES PUB'!A51</f>
        <v>43344</v>
      </c>
      <c r="C52" s="36"/>
    </row>
    <row r="53" spans="1:3" ht="13.5" thickBot="1" x14ac:dyDescent="0.25">
      <c r="A53" s="112">
        <f>+'4.RES PUB'!A52</f>
        <v>43374</v>
      </c>
      <c r="C53" s="39"/>
    </row>
    <row r="54" spans="1:3" hidden="1" x14ac:dyDescent="0.2">
      <c r="A54" s="388"/>
      <c r="C54" s="42"/>
    </row>
    <row r="55" spans="1:3" ht="13.5" hidden="1" thickBot="1" x14ac:dyDescent="0.25">
      <c r="A55" s="112"/>
      <c r="C55" s="39"/>
    </row>
    <row r="56" spans="1:3" ht="13.5" thickBot="1" x14ac:dyDescent="0.25">
      <c r="A56" s="46"/>
      <c r="C56" s="33"/>
    </row>
    <row r="57" spans="1:3" ht="13.5" thickBot="1" x14ac:dyDescent="0.25">
      <c r="A57" s="57" t="s">
        <v>9</v>
      </c>
      <c r="C57" s="380" t="s">
        <v>121</v>
      </c>
    </row>
    <row r="58" spans="1:3" x14ac:dyDescent="0.2">
      <c r="A58" s="60">
        <v>2012</v>
      </c>
      <c r="C58" s="61"/>
    </row>
    <row r="59" spans="1:3" x14ac:dyDescent="0.2">
      <c r="A59" s="60">
        <v>2013</v>
      </c>
      <c r="C59" s="63"/>
    </row>
    <row r="60" spans="1:3" x14ac:dyDescent="0.2">
      <c r="A60" s="60">
        <v>2014</v>
      </c>
      <c r="C60" s="63"/>
    </row>
    <row r="61" spans="1:3" x14ac:dyDescent="0.2">
      <c r="A61" s="60">
        <f>+'3.vol.'!C61</f>
        <v>2015</v>
      </c>
      <c r="C61" s="63"/>
    </row>
    <row r="62" spans="1:3" x14ac:dyDescent="0.2">
      <c r="A62" s="62">
        <f>+'3.vol.'!C62</f>
        <v>2016</v>
      </c>
      <c r="C62" s="63"/>
    </row>
    <row r="63" spans="1:3" ht="13.5" thickBot="1" x14ac:dyDescent="0.25">
      <c r="A63" s="64">
        <f>+'3.vol.'!C63</f>
        <v>2017</v>
      </c>
      <c r="C63" s="65"/>
    </row>
    <row r="64" spans="1:3" x14ac:dyDescent="0.2">
      <c r="A64" s="408" t="str">
        <f>+'3.vol.'!C64</f>
        <v>ene-oct 17</v>
      </c>
      <c r="C64" s="67"/>
    </row>
    <row r="65" spans="1:3" ht="13.5" thickBot="1" x14ac:dyDescent="0.25">
      <c r="A65" s="409" t="str">
        <f>+'3.vol.'!C65</f>
        <v>ene-oct 18</v>
      </c>
      <c r="C65" s="68"/>
    </row>
    <row r="67" spans="1:3" x14ac:dyDescent="0.2">
      <c r="A67" s="93" t="s">
        <v>151</v>
      </c>
    </row>
    <row r="68" spans="1:3" ht="13.5" thickBot="1" x14ac:dyDescent="0.25"/>
    <row r="69" spans="1:3" ht="26.25" thickBot="1" x14ac:dyDescent="0.25">
      <c r="A69" s="98" t="s">
        <v>9</v>
      </c>
      <c r="B69" s="107"/>
      <c r="C69" s="104" t="s">
        <v>119</v>
      </c>
    </row>
    <row r="70" spans="1:3" x14ac:dyDescent="0.2">
      <c r="A70" s="106">
        <f>+A61</f>
        <v>2015</v>
      </c>
      <c r="B70" s="107"/>
      <c r="C70" s="124">
        <f>+C61-SUM(C8:C19)</f>
        <v>0</v>
      </c>
    </row>
    <row r="71" spans="1:3" x14ac:dyDescent="0.2">
      <c r="A71" s="108">
        <f>+A62</f>
        <v>2016</v>
      </c>
      <c r="B71" s="107"/>
      <c r="C71" s="128">
        <f>+C62-SUM(C20:C31)</f>
        <v>0</v>
      </c>
    </row>
    <row r="72" spans="1:3" ht="13.5" thickBot="1" x14ac:dyDescent="0.25">
      <c r="A72" s="109">
        <f>+A63</f>
        <v>2017</v>
      </c>
      <c r="B72" s="107"/>
      <c r="C72" s="132">
        <f>+C63-SUM(C32:C43)</f>
        <v>0</v>
      </c>
    </row>
    <row r="73" spans="1:3" x14ac:dyDescent="0.2">
      <c r="A73" s="106" t="str">
        <f>+A64</f>
        <v>ene-oct 17</v>
      </c>
      <c r="B73" s="107"/>
      <c r="C73" s="137" t="e">
        <f>+C64-(SUM(C32:INDEX(C32:C43,'parámetros e instrucciones'!$E$3)))</f>
        <v>#VALUE!</v>
      </c>
    </row>
    <row r="74" spans="1:3" ht="13.5" thickBot="1" x14ac:dyDescent="0.25">
      <c r="A74" s="109" t="str">
        <f>+A65</f>
        <v>ene-oct 18</v>
      </c>
      <c r="B74" s="107"/>
      <c r="C74" s="142" t="e">
        <f>+C65-(SUM(C44:INDEX(C44:C55,'parámetros e instrucciones'!$E$3)))</f>
        <v>#VALUE!</v>
      </c>
    </row>
  </sheetData>
  <sheetProtection formatCells="0" formatColumns="0" formatRows="0"/>
  <protectedRanges>
    <protectedRange sqref="C8:C50 C61:C65" name="Rango2_1"/>
    <protectedRange sqref="C61:C65" name="Rango1_1"/>
  </protectedRanges>
  <mergeCells count="4">
    <mergeCell ref="A1:C1"/>
    <mergeCell ref="A2:C2"/>
    <mergeCell ref="A3:C3"/>
    <mergeCell ref="A4:C4"/>
  </mergeCells>
  <phoneticPr fontId="17" type="noConversion"/>
  <printOptions horizontalCentered="1" verticalCentered="1"/>
  <pageMargins left="0.51181102362204722" right="0.47244094488188981" top="0.74803149606299213" bottom="0.62992125984251968" header="0.39370078740157483" footer="0"/>
  <pageSetup paperSize="9" scale="81" orientation="portrait" horizontalDpi="300" verticalDpi="300" r:id="rId1"/>
  <headerFooter alignWithMargins="0">
    <oddHeader xml:space="preserve">&amp;C&amp;"Arial,Negrita"&amp;20CONFIDENCIAL&amp;R2018 – Año del Centenario de la Reforma Universitaria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75"/>
  <sheetViews>
    <sheetView topLeftCell="A25" workbookViewId="0">
      <selection activeCell="A57" sqref="A57"/>
    </sheetView>
  </sheetViews>
  <sheetFormatPr baseColWidth="10" defaultRowHeight="12.75" x14ac:dyDescent="0.2"/>
  <cols>
    <col min="1" max="1" width="38.28515625" style="56" customWidth="1"/>
    <col min="2" max="2" width="3" style="51" customWidth="1"/>
    <col min="3" max="3" width="38.28515625" style="69" customWidth="1"/>
    <col min="4" max="7" width="11.42578125" style="51"/>
    <col min="8" max="8" width="18.5703125" style="51" customWidth="1"/>
    <col min="9" max="16384" width="11.42578125" style="51"/>
  </cols>
  <sheetData>
    <row r="1" spans="1:8" x14ac:dyDescent="0.2">
      <c r="A1" s="520" t="s">
        <v>208</v>
      </c>
      <c r="B1" s="520"/>
      <c r="C1" s="520"/>
    </row>
    <row r="2" spans="1:8" x14ac:dyDescent="0.2">
      <c r="A2" s="520" t="s">
        <v>204</v>
      </c>
      <c r="B2" s="520"/>
      <c r="C2" s="520"/>
    </row>
    <row r="3" spans="1:8" ht="13.5" thickBot="1" x14ac:dyDescent="0.25">
      <c r="A3" s="518" t="str">
        <f>+'1.modelos'!A3</f>
        <v>Tambores</v>
      </c>
      <c r="B3" s="518"/>
      <c r="C3" s="518"/>
      <c r="E3" s="113"/>
      <c r="F3" s="113"/>
      <c r="H3" s="93" t="s">
        <v>123</v>
      </c>
    </row>
    <row r="4" spans="1:8" ht="13.5" thickBot="1" x14ac:dyDescent="0.25">
      <c r="A4" s="520" t="s">
        <v>113</v>
      </c>
      <c r="B4" s="520"/>
      <c r="C4" s="520"/>
      <c r="E4" s="522" t="s">
        <v>132</v>
      </c>
      <c r="F4" s="523"/>
      <c r="H4" s="93" t="s">
        <v>158</v>
      </c>
    </row>
    <row r="5" spans="1:8" ht="13.5" thickBot="1" x14ac:dyDescent="0.25">
      <c r="A5" s="52"/>
      <c r="C5" s="55"/>
    </row>
    <row r="6" spans="1:8" ht="60" customHeight="1" thickBot="1" x14ac:dyDescent="0.25">
      <c r="A6" s="24" t="s">
        <v>114</v>
      </c>
      <c r="C6" s="24" t="s">
        <v>145</v>
      </c>
      <c r="F6" s="99"/>
      <c r="H6" s="24" t="s">
        <v>145</v>
      </c>
    </row>
    <row r="7" spans="1:8" x14ac:dyDescent="0.2">
      <c r="A7" s="110">
        <f>+'3.vol.'!C7</f>
        <v>42005</v>
      </c>
      <c r="C7" s="333" t="str">
        <f>+H7</f>
        <v/>
      </c>
      <c r="E7" s="99" t="s">
        <v>129</v>
      </c>
      <c r="H7" s="328" t="str">
        <f>IF('4.conf'!C8&gt;0,('4.conf'!C8/'4.conf'!$F$11)*100,"")</f>
        <v/>
      </c>
    </row>
    <row r="8" spans="1:8" x14ac:dyDescent="0.2">
      <c r="A8" s="111">
        <f>+'3.vol.'!C8</f>
        <v>42036</v>
      </c>
      <c r="C8" s="331" t="str">
        <f t="shared" ref="C8:C54" si="0">+H8</f>
        <v/>
      </c>
      <c r="E8" s="99" t="s">
        <v>130</v>
      </c>
      <c r="H8" s="326" t="str">
        <f>IF('4.conf'!C9&gt;0,('4.conf'!C9/'4.conf'!$F$11)*100,"")</f>
        <v/>
      </c>
    </row>
    <row r="9" spans="1:8" x14ac:dyDescent="0.2">
      <c r="A9" s="111">
        <f>+'3.vol.'!C9</f>
        <v>42064</v>
      </c>
      <c r="C9" s="331" t="str">
        <f t="shared" si="0"/>
        <v/>
      </c>
      <c r="E9" s="99" t="s">
        <v>131</v>
      </c>
      <c r="H9" s="326" t="str">
        <f>IF('4.conf'!C10&gt;0,('4.conf'!C10/'4.conf'!$F$11)*100,"")</f>
        <v/>
      </c>
    </row>
    <row r="10" spans="1:8" x14ac:dyDescent="0.2">
      <c r="A10" s="111">
        <f>+'3.vol.'!C10</f>
        <v>42095</v>
      </c>
      <c r="C10" s="331" t="str">
        <f t="shared" si="0"/>
        <v/>
      </c>
      <c r="E10" s="99" t="s">
        <v>219</v>
      </c>
      <c r="H10" s="326" t="str">
        <f>IF('4.conf'!C11&gt;0,('4.conf'!C11/'4.conf'!$F$11)*100,"")</f>
        <v/>
      </c>
    </row>
    <row r="11" spans="1:8" x14ac:dyDescent="0.2">
      <c r="A11" s="111">
        <f>+'3.vol.'!C11</f>
        <v>42125</v>
      </c>
      <c r="C11" s="331" t="str">
        <f t="shared" si="0"/>
        <v/>
      </c>
      <c r="H11" s="326" t="str">
        <f>IF('4.conf'!C12&gt;0,('4.conf'!C12/'4.conf'!$F$11)*100,"")</f>
        <v/>
      </c>
    </row>
    <row r="12" spans="1:8" x14ac:dyDescent="0.2">
      <c r="A12" s="111">
        <f>+'3.vol.'!C12</f>
        <v>42156</v>
      </c>
      <c r="C12" s="331" t="str">
        <f t="shared" si="0"/>
        <v/>
      </c>
      <c r="H12" s="326" t="str">
        <f>IF('4.conf'!C13&gt;0,('4.conf'!C13/'4.conf'!$F$11)*100,"")</f>
        <v/>
      </c>
    </row>
    <row r="13" spans="1:8" x14ac:dyDescent="0.2">
      <c r="A13" s="111">
        <f>+'3.vol.'!C13</f>
        <v>42186</v>
      </c>
      <c r="C13" s="331" t="str">
        <f t="shared" si="0"/>
        <v/>
      </c>
      <c r="H13" s="326" t="str">
        <f>IF('4.conf'!C14&gt;0,('4.conf'!C14/'4.conf'!$F$11)*100,"")</f>
        <v/>
      </c>
    </row>
    <row r="14" spans="1:8" x14ac:dyDescent="0.2">
      <c r="A14" s="111">
        <f>+'3.vol.'!C14</f>
        <v>42217</v>
      </c>
      <c r="C14" s="331" t="str">
        <f t="shared" si="0"/>
        <v/>
      </c>
      <c r="H14" s="326" t="str">
        <f>IF('4.conf'!C15&gt;0,('4.conf'!C15/'4.conf'!$F$11)*100,"")</f>
        <v/>
      </c>
    </row>
    <row r="15" spans="1:8" x14ac:dyDescent="0.2">
      <c r="A15" s="111">
        <f>+'3.vol.'!C15</f>
        <v>42248</v>
      </c>
      <c r="C15" s="331" t="str">
        <f t="shared" si="0"/>
        <v/>
      </c>
      <c r="H15" s="326" t="str">
        <f>IF('4.conf'!C16&gt;0,('4.conf'!C16/'4.conf'!$F$11)*100,"")</f>
        <v/>
      </c>
    </row>
    <row r="16" spans="1:8" x14ac:dyDescent="0.2">
      <c r="A16" s="111">
        <f>+'3.vol.'!C16</f>
        <v>42278</v>
      </c>
      <c r="C16" s="331" t="str">
        <f t="shared" si="0"/>
        <v/>
      </c>
      <c r="H16" s="326" t="str">
        <f>IF('4.conf'!C17&gt;0,('4.conf'!C17/'4.conf'!$F$11)*100,"")</f>
        <v/>
      </c>
    </row>
    <row r="17" spans="1:8" x14ac:dyDescent="0.2">
      <c r="A17" s="111">
        <f>+'3.vol.'!C17</f>
        <v>42309</v>
      </c>
      <c r="C17" s="331" t="str">
        <f t="shared" si="0"/>
        <v/>
      </c>
      <c r="H17" s="326" t="str">
        <f>IF('4.conf'!C18&gt;0,('4.conf'!C18/'4.conf'!$F$11)*100,"")</f>
        <v/>
      </c>
    </row>
    <row r="18" spans="1:8" ht="13.5" thickBot="1" x14ac:dyDescent="0.25">
      <c r="A18" s="112">
        <f>+'3.vol.'!C18</f>
        <v>42339</v>
      </c>
      <c r="C18" s="332" t="str">
        <f t="shared" si="0"/>
        <v/>
      </c>
      <c r="H18" s="327" t="str">
        <f>IF('4.conf'!C19&gt;0,('4.conf'!C19/'4.conf'!$F$11)*100,"")</f>
        <v/>
      </c>
    </row>
    <row r="19" spans="1:8" x14ac:dyDescent="0.2">
      <c r="A19" s="110">
        <f>+'3.vol.'!C19</f>
        <v>42370</v>
      </c>
      <c r="C19" s="333" t="str">
        <f t="shared" si="0"/>
        <v/>
      </c>
      <c r="H19" s="328" t="str">
        <f>IF('4.conf'!C20&gt;0,('4.conf'!C20/'4.conf'!$F$11)*100,"")</f>
        <v/>
      </c>
    </row>
    <row r="20" spans="1:8" x14ac:dyDescent="0.2">
      <c r="A20" s="111">
        <f>+'3.vol.'!C20</f>
        <v>42401</v>
      </c>
      <c r="C20" s="331" t="str">
        <f t="shared" si="0"/>
        <v/>
      </c>
      <c r="H20" s="326" t="str">
        <f>IF('4.conf'!C21&gt;0,('4.conf'!C21/'4.conf'!$F$11)*100,"")</f>
        <v/>
      </c>
    </row>
    <row r="21" spans="1:8" x14ac:dyDescent="0.2">
      <c r="A21" s="111">
        <f>+'3.vol.'!C21</f>
        <v>42430</v>
      </c>
      <c r="C21" s="331" t="str">
        <f t="shared" si="0"/>
        <v/>
      </c>
      <c r="H21" s="326" t="str">
        <f>IF('4.conf'!C22&gt;0,('4.conf'!C22/'4.conf'!$F$11)*100,"")</f>
        <v/>
      </c>
    </row>
    <row r="22" spans="1:8" x14ac:dyDescent="0.2">
      <c r="A22" s="111">
        <f>+'3.vol.'!C22</f>
        <v>42461</v>
      </c>
      <c r="C22" s="331" t="str">
        <f t="shared" si="0"/>
        <v/>
      </c>
      <c r="H22" s="326" t="str">
        <f>IF('4.conf'!C23&gt;0,('4.conf'!C23/'4.conf'!$F$11)*100,"")</f>
        <v/>
      </c>
    </row>
    <row r="23" spans="1:8" x14ac:dyDescent="0.2">
      <c r="A23" s="111">
        <f>+'3.vol.'!C23</f>
        <v>42491</v>
      </c>
      <c r="C23" s="331" t="str">
        <f t="shared" si="0"/>
        <v/>
      </c>
      <c r="H23" s="326" t="str">
        <f>IF('4.conf'!C24&gt;0,('4.conf'!C24/'4.conf'!$F$11)*100,"")</f>
        <v/>
      </c>
    </row>
    <row r="24" spans="1:8" x14ac:dyDescent="0.2">
      <c r="A24" s="111">
        <f>+'3.vol.'!C24</f>
        <v>42522</v>
      </c>
      <c r="C24" s="331" t="str">
        <f t="shared" si="0"/>
        <v/>
      </c>
      <c r="H24" s="326" t="str">
        <f>IF('4.conf'!C25&gt;0,('4.conf'!C25/'4.conf'!$F$11)*100,"")</f>
        <v/>
      </c>
    </row>
    <row r="25" spans="1:8" x14ac:dyDescent="0.2">
      <c r="A25" s="111">
        <f>+'3.vol.'!C25</f>
        <v>42552</v>
      </c>
      <c r="C25" s="331" t="str">
        <f t="shared" si="0"/>
        <v/>
      </c>
      <c r="H25" s="326" t="str">
        <f>IF('4.conf'!C26&gt;0,('4.conf'!C26/'4.conf'!$F$11)*100,"")</f>
        <v/>
      </c>
    </row>
    <row r="26" spans="1:8" x14ac:dyDescent="0.2">
      <c r="A26" s="111">
        <f>+'3.vol.'!C26</f>
        <v>42583</v>
      </c>
      <c r="C26" s="331" t="str">
        <f t="shared" si="0"/>
        <v/>
      </c>
      <c r="H26" s="326" t="str">
        <f>IF('4.conf'!C27&gt;0,('4.conf'!C27/'4.conf'!$F$11)*100,"")</f>
        <v/>
      </c>
    </row>
    <row r="27" spans="1:8" x14ac:dyDescent="0.2">
      <c r="A27" s="111">
        <f>+'3.vol.'!C27</f>
        <v>42614</v>
      </c>
      <c r="C27" s="331" t="str">
        <f t="shared" si="0"/>
        <v/>
      </c>
      <c r="H27" s="326" t="str">
        <f>IF('4.conf'!C28&gt;0,('4.conf'!C28/'4.conf'!$F$11)*100,"")</f>
        <v/>
      </c>
    </row>
    <row r="28" spans="1:8" x14ac:dyDescent="0.2">
      <c r="A28" s="111">
        <f>+'3.vol.'!C28</f>
        <v>42644</v>
      </c>
      <c r="C28" s="331" t="str">
        <f t="shared" si="0"/>
        <v/>
      </c>
      <c r="H28" s="326" t="str">
        <f>IF('4.conf'!C29&gt;0,('4.conf'!C29/'4.conf'!$F$11)*100,"")</f>
        <v/>
      </c>
    </row>
    <row r="29" spans="1:8" x14ac:dyDescent="0.2">
      <c r="A29" s="111">
        <f>+'3.vol.'!C29</f>
        <v>42675</v>
      </c>
      <c r="C29" s="331" t="str">
        <f t="shared" si="0"/>
        <v/>
      </c>
      <c r="H29" s="326" t="str">
        <f>IF('4.conf'!C30&gt;0,('4.conf'!C30/'4.conf'!$F$11)*100,"")</f>
        <v/>
      </c>
    </row>
    <row r="30" spans="1:8" ht="13.5" thickBot="1" x14ac:dyDescent="0.25">
      <c r="A30" s="112">
        <f>+'3.vol.'!C30</f>
        <v>42705</v>
      </c>
      <c r="C30" s="334" t="str">
        <f t="shared" si="0"/>
        <v/>
      </c>
      <c r="H30" s="329" t="str">
        <f>IF('4.conf'!C31&gt;0,('4.conf'!C31/'4.conf'!$F$11)*100,"")</f>
        <v/>
      </c>
    </row>
    <row r="31" spans="1:8" x14ac:dyDescent="0.2">
      <c r="A31" s="110">
        <f>+'3.vol.'!C31</f>
        <v>42736</v>
      </c>
      <c r="C31" s="335" t="str">
        <f t="shared" si="0"/>
        <v/>
      </c>
      <c r="H31" s="325" t="str">
        <f>IF('4.conf'!C32&gt;0,('4.conf'!C32/'4.conf'!$F$11)*100,"")</f>
        <v/>
      </c>
    </row>
    <row r="32" spans="1:8" x14ac:dyDescent="0.2">
      <c r="A32" s="111">
        <f>+'3.vol.'!C32</f>
        <v>42767</v>
      </c>
      <c r="C32" s="331" t="str">
        <f t="shared" si="0"/>
        <v/>
      </c>
      <c r="H32" s="326" t="str">
        <f>IF('4.conf'!C33&gt;0,('4.conf'!C33/'4.conf'!$F$11)*100,"")</f>
        <v/>
      </c>
    </row>
    <row r="33" spans="1:8" x14ac:dyDescent="0.2">
      <c r="A33" s="111">
        <f>+'3.vol.'!C33</f>
        <v>42795</v>
      </c>
      <c r="C33" s="331" t="str">
        <f t="shared" si="0"/>
        <v/>
      </c>
      <c r="H33" s="326" t="str">
        <f>IF('4.conf'!C34&gt;0,('4.conf'!C34/'4.conf'!$F$11)*100,"")</f>
        <v/>
      </c>
    </row>
    <row r="34" spans="1:8" x14ac:dyDescent="0.2">
      <c r="A34" s="111">
        <f>+'3.vol.'!C34</f>
        <v>42826</v>
      </c>
      <c r="C34" s="331" t="str">
        <f t="shared" si="0"/>
        <v/>
      </c>
      <c r="H34" s="326" t="str">
        <f>IF('4.conf'!C35&gt;0,('4.conf'!C35/'4.conf'!$F$11)*100,"")</f>
        <v/>
      </c>
    </row>
    <row r="35" spans="1:8" x14ac:dyDescent="0.2">
      <c r="A35" s="111">
        <f>+'3.vol.'!C35</f>
        <v>42856</v>
      </c>
      <c r="C35" s="331" t="str">
        <f t="shared" si="0"/>
        <v/>
      </c>
      <c r="H35" s="326" t="str">
        <f>IF('4.conf'!C36&gt;0,('4.conf'!C36/'4.conf'!$F$11)*100,"")</f>
        <v/>
      </c>
    </row>
    <row r="36" spans="1:8" x14ac:dyDescent="0.2">
      <c r="A36" s="111">
        <f>+'3.vol.'!C36</f>
        <v>42887</v>
      </c>
      <c r="C36" s="331" t="str">
        <f t="shared" si="0"/>
        <v/>
      </c>
      <c r="H36" s="326" t="str">
        <f>IF('4.conf'!C37&gt;0,('4.conf'!C37/'4.conf'!$F$11)*100,"")</f>
        <v/>
      </c>
    </row>
    <row r="37" spans="1:8" x14ac:dyDescent="0.2">
      <c r="A37" s="111">
        <f>+'3.vol.'!C37</f>
        <v>42917</v>
      </c>
      <c r="C37" s="331" t="str">
        <f t="shared" si="0"/>
        <v/>
      </c>
      <c r="H37" s="326" t="str">
        <f>IF('4.conf'!C38&gt;0,('4.conf'!C38/'4.conf'!$F$11)*100,"")</f>
        <v/>
      </c>
    </row>
    <row r="38" spans="1:8" x14ac:dyDescent="0.2">
      <c r="A38" s="111">
        <f>+'3.vol.'!C38</f>
        <v>42948</v>
      </c>
      <c r="C38" s="331" t="str">
        <f t="shared" si="0"/>
        <v/>
      </c>
      <c r="H38" s="326" t="str">
        <f>IF('4.conf'!C39&gt;0,('4.conf'!C39/'4.conf'!$F$11)*100,"")</f>
        <v/>
      </c>
    </row>
    <row r="39" spans="1:8" x14ac:dyDescent="0.2">
      <c r="A39" s="111">
        <f>+'3.vol.'!C39</f>
        <v>42979</v>
      </c>
      <c r="C39" s="331" t="str">
        <f t="shared" si="0"/>
        <v/>
      </c>
      <c r="H39" s="326" t="str">
        <f>IF('4.conf'!C40&gt;0,('4.conf'!C40/'4.conf'!$F$11)*100,"")</f>
        <v/>
      </c>
    </row>
    <row r="40" spans="1:8" x14ac:dyDescent="0.2">
      <c r="A40" s="111">
        <f>+'3.vol.'!C40</f>
        <v>43009</v>
      </c>
      <c r="C40" s="331" t="str">
        <f t="shared" si="0"/>
        <v/>
      </c>
      <c r="H40" s="326" t="str">
        <f>IF('4.conf'!C41&gt;0,('4.conf'!C41/'4.conf'!$F$11)*100,"")</f>
        <v/>
      </c>
    </row>
    <row r="41" spans="1:8" x14ac:dyDescent="0.2">
      <c r="A41" s="111">
        <f>+'3.vol.'!C41</f>
        <v>43040</v>
      </c>
      <c r="C41" s="331" t="str">
        <f t="shared" si="0"/>
        <v/>
      </c>
      <c r="H41" s="326" t="str">
        <f>IF('4.conf'!C42&gt;0,('4.conf'!C42/'4.conf'!$F$11)*100,"")</f>
        <v/>
      </c>
    </row>
    <row r="42" spans="1:8" ht="13.5" thickBot="1" x14ac:dyDescent="0.25">
      <c r="A42" s="116">
        <f>+'3.vol.'!C42</f>
        <v>43070</v>
      </c>
      <c r="C42" s="334" t="str">
        <f t="shared" si="0"/>
        <v/>
      </c>
      <c r="H42" s="329" t="str">
        <f>IF('4.conf'!C43&gt;0,('4.conf'!C43/'4.conf'!$F$11)*100,"")</f>
        <v/>
      </c>
    </row>
    <row r="43" spans="1:8" x14ac:dyDescent="0.2">
      <c r="A43" s="110">
        <f>+'3.vol.'!C43</f>
        <v>43101</v>
      </c>
      <c r="C43" s="335" t="str">
        <f t="shared" si="0"/>
        <v/>
      </c>
      <c r="H43" s="325" t="str">
        <f>IF('4.conf'!C44&gt;0,('4.conf'!C44/'4.conf'!$F$11)*100,"")</f>
        <v/>
      </c>
    </row>
    <row r="44" spans="1:8" x14ac:dyDescent="0.2">
      <c r="A44" s="111">
        <f>+'3.vol.'!C44</f>
        <v>43132</v>
      </c>
      <c r="C44" s="331" t="str">
        <f t="shared" si="0"/>
        <v/>
      </c>
      <c r="H44" s="326" t="str">
        <f>IF('4.conf'!C45&gt;0,('4.conf'!C45/'4.conf'!$F$11)*100,"")</f>
        <v/>
      </c>
    </row>
    <row r="45" spans="1:8" x14ac:dyDescent="0.2">
      <c r="A45" s="111">
        <f>+'3.vol.'!C45</f>
        <v>43160</v>
      </c>
      <c r="C45" s="331" t="str">
        <f t="shared" si="0"/>
        <v/>
      </c>
      <c r="H45" s="326" t="str">
        <f>IF('4.conf'!C46&gt;0,('4.conf'!C46/'4.conf'!$F$11)*100,"")</f>
        <v/>
      </c>
    </row>
    <row r="46" spans="1:8" x14ac:dyDescent="0.2">
      <c r="A46" s="111">
        <f>+'3.vol.'!C46</f>
        <v>43191</v>
      </c>
      <c r="C46" s="331" t="str">
        <f t="shared" si="0"/>
        <v/>
      </c>
      <c r="H46" s="326" t="str">
        <f>IF('4.conf'!C47&gt;0,('4.conf'!C47/'4.conf'!$F$11)*100,"")</f>
        <v/>
      </c>
    </row>
    <row r="47" spans="1:8" x14ac:dyDescent="0.2">
      <c r="A47" s="111">
        <f>+'3.vol.'!C47</f>
        <v>43221</v>
      </c>
      <c r="C47" s="331" t="str">
        <f t="shared" si="0"/>
        <v/>
      </c>
      <c r="H47" s="326" t="str">
        <f>IF('4.conf'!C48&gt;0,('4.conf'!C48/'4.conf'!$F$11)*100,"")</f>
        <v/>
      </c>
    </row>
    <row r="48" spans="1:8" x14ac:dyDescent="0.2">
      <c r="A48" s="111">
        <f>+'3.vol.'!C48</f>
        <v>43252</v>
      </c>
      <c r="C48" s="331" t="str">
        <f t="shared" si="0"/>
        <v/>
      </c>
      <c r="H48" s="326" t="str">
        <f>IF('4.conf'!C49&gt;0,('4.conf'!C49/'4.conf'!$F$11)*100,"")</f>
        <v/>
      </c>
    </row>
    <row r="49" spans="1:8" x14ac:dyDescent="0.2">
      <c r="A49" s="111">
        <f>+'3.vol.'!C49</f>
        <v>43282</v>
      </c>
      <c r="C49" s="331" t="str">
        <f t="shared" si="0"/>
        <v/>
      </c>
      <c r="H49" s="326" t="str">
        <f>IF('4.conf'!C50&gt;0,('4.conf'!C50/'4.conf'!$F$11)*100,"")</f>
        <v/>
      </c>
    </row>
    <row r="50" spans="1:8" x14ac:dyDescent="0.2">
      <c r="A50" s="111">
        <f>+'3.vol.'!C50</f>
        <v>43313</v>
      </c>
      <c r="C50" s="331" t="str">
        <f t="shared" si="0"/>
        <v/>
      </c>
      <c r="H50" s="326" t="str">
        <f>IF('4.conf'!C51&gt;0,('4.conf'!C51/'4.conf'!$F$11)*100,"")</f>
        <v/>
      </c>
    </row>
    <row r="51" spans="1:8" x14ac:dyDescent="0.2">
      <c r="A51" s="111">
        <f>+'3.vol.'!C51</f>
        <v>43344</v>
      </c>
      <c r="C51" s="331" t="str">
        <f t="shared" si="0"/>
        <v/>
      </c>
      <c r="H51" s="326" t="str">
        <f>IF('4.conf'!C52&gt;0,('4.conf'!C52/'4.conf'!$F$11)*100,"")</f>
        <v/>
      </c>
    </row>
    <row r="52" spans="1:8" x14ac:dyDescent="0.2">
      <c r="A52" s="111">
        <f>+'3.vol.'!C52</f>
        <v>43374</v>
      </c>
      <c r="C52" s="331" t="str">
        <f t="shared" si="0"/>
        <v/>
      </c>
      <c r="H52" s="326" t="str">
        <f>IF('4.conf'!C53&gt;0,('4.conf'!C53/'4.conf'!$F$11)*100,"")</f>
        <v/>
      </c>
    </row>
    <row r="53" spans="1:8" hidden="1" x14ac:dyDescent="0.2">
      <c r="A53" s="111"/>
      <c r="C53" s="331" t="str">
        <f t="shared" si="0"/>
        <v/>
      </c>
      <c r="H53" s="326" t="str">
        <f>IF('4.conf'!C54&gt;0,('4.conf'!C54/'4.conf'!$F$11)*100,"")</f>
        <v/>
      </c>
    </row>
    <row r="54" spans="1:8" ht="13.5" hidden="1" thickBot="1" x14ac:dyDescent="0.25">
      <c r="A54" s="112"/>
      <c r="C54" s="332" t="str">
        <f t="shared" si="0"/>
        <v/>
      </c>
      <c r="H54" s="327" t="str">
        <f>IF('4.conf'!C55&gt;0,('4.conf'!C55/'4.conf'!$F$11)*100,"")</f>
        <v/>
      </c>
    </row>
    <row r="55" spans="1:8" ht="13.5" thickBot="1" x14ac:dyDescent="0.25">
      <c r="A55" s="46"/>
      <c r="C55" s="49"/>
    </row>
    <row r="56" spans="1:8" ht="57.75" customHeight="1" thickBot="1" x14ac:dyDescent="0.25">
      <c r="A56" s="57" t="str">
        <f>+'3.vol.'!C56</f>
        <v>Año</v>
      </c>
      <c r="C56" s="380" t="str">
        <f>+C6</f>
        <v>EXPORTACIONES US$ FOB   RESÚMEN PÚBLICO</v>
      </c>
      <c r="H56" s="24" t="str">
        <f>+H6</f>
        <v>EXPORTACIONES US$ FOB   RESÚMEN PÚBLICO</v>
      </c>
    </row>
    <row r="57" spans="1:8" x14ac:dyDescent="0.2">
      <c r="A57" s="60">
        <v>2012</v>
      </c>
      <c r="C57" s="336"/>
      <c r="H57" s="437"/>
    </row>
    <row r="58" spans="1:8" x14ac:dyDescent="0.2">
      <c r="A58" s="60">
        <v>2013</v>
      </c>
      <c r="C58" s="337"/>
      <c r="H58" s="437"/>
    </row>
    <row r="59" spans="1:8" x14ac:dyDescent="0.2">
      <c r="A59" s="60">
        <v>2014</v>
      </c>
      <c r="C59" s="337"/>
      <c r="H59" s="437"/>
    </row>
    <row r="60" spans="1:8" x14ac:dyDescent="0.2">
      <c r="A60" s="60">
        <f>+'3.vol.'!C61</f>
        <v>2015</v>
      </c>
      <c r="C60" s="337" t="str">
        <f>+H60</f>
        <v/>
      </c>
      <c r="H60" s="328" t="str">
        <f>IF('4.conf'!C61&gt;0,('4.conf'!C61/'4.conf'!$F$11)*100,"")</f>
        <v/>
      </c>
    </row>
    <row r="61" spans="1:8" x14ac:dyDescent="0.2">
      <c r="A61" s="62">
        <f>+'3.vol.'!C62</f>
        <v>2016</v>
      </c>
      <c r="C61" s="337" t="str">
        <f>+H61</f>
        <v/>
      </c>
      <c r="H61" s="328" t="str">
        <f>IF('4.conf'!C62&gt;0,('4.conf'!C62/'4.conf'!$F$11)*100,"")</f>
        <v/>
      </c>
    </row>
    <row r="62" spans="1:8" ht="13.5" thickBot="1" x14ac:dyDescent="0.25">
      <c r="A62" s="64">
        <f>+'3.vol.'!C63</f>
        <v>2017</v>
      </c>
      <c r="C62" s="338" t="str">
        <f>+H62</f>
        <v/>
      </c>
      <c r="H62" s="328" t="str">
        <f>IF('4.conf'!C63&gt;0,('4.conf'!C63/'4.conf'!$F$11)*100,"")</f>
        <v/>
      </c>
    </row>
    <row r="63" spans="1:8" x14ac:dyDescent="0.2">
      <c r="A63" s="408" t="str">
        <f>+'3.vol.'!C64</f>
        <v>ene-oct 17</v>
      </c>
      <c r="C63" s="339" t="str">
        <f>+H63</f>
        <v/>
      </c>
      <c r="H63" s="328" t="str">
        <f>IF('4.conf'!C64&gt;0,('4.conf'!C64/'4.conf'!$F$11)*100,"")</f>
        <v/>
      </c>
    </row>
    <row r="64" spans="1:8" ht="13.5" thickBot="1" x14ac:dyDescent="0.25">
      <c r="A64" s="409" t="str">
        <f>+'3.vol.'!C65</f>
        <v>ene-oct 18</v>
      </c>
      <c r="C64" s="340" t="str">
        <f>+H64</f>
        <v/>
      </c>
      <c r="H64" s="328" t="str">
        <f>IF('4.conf'!C65&gt;0,('4.conf'!C65/'4.conf'!$F$11)*100,"")</f>
        <v/>
      </c>
    </row>
    <row r="68" spans="1:3" x14ac:dyDescent="0.2">
      <c r="A68" s="93" t="s">
        <v>151</v>
      </c>
    </row>
    <row r="69" spans="1:3" ht="13.5" thickBot="1" x14ac:dyDescent="0.25"/>
    <row r="70" spans="1:3" ht="38.25" customHeight="1" thickBot="1" x14ac:dyDescent="0.25">
      <c r="A70" s="98" t="s">
        <v>9</v>
      </c>
      <c r="B70" s="107"/>
      <c r="C70" s="104" t="str">
        <f>+C56</f>
        <v>EXPORTACIONES US$ FOB   RESÚMEN PÚBLICO</v>
      </c>
    </row>
    <row r="71" spans="1:3" x14ac:dyDescent="0.2">
      <c r="A71" s="106">
        <v>2002</v>
      </c>
      <c r="B71" s="107"/>
      <c r="C71" s="124" t="e">
        <f>+C60-SUM(C7:C18)</f>
        <v>#VALUE!</v>
      </c>
    </row>
    <row r="72" spans="1:3" x14ac:dyDescent="0.2">
      <c r="A72" s="108">
        <v>2003</v>
      </c>
      <c r="B72" s="107"/>
      <c r="C72" s="128" t="e">
        <f>+C61-SUM(C19:C30)</f>
        <v>#VALUE!</v>
      </c>
    </row>
    <row r="73" spans="1:3" ht="13.5" thickBot="1" x14ac:dyDescent="0.25">
      <c r="A73" s="109">
        <v>2004</v>
      </c>
      <c r="B73" s="107"/>
      <c r="C73" s="132" t="e">
        <f>+C62-SUM(C31:C42)</f>
        <v>#VALUE!</v>
      </c>
    </row>
    <row r="74" spans="1:3" x14ac:dyDescent="0.2">
      <c r="A74" s="106" t="str">
        <f>+A63</f>
        <v>ene-oct 17</v>
      </c>
      <c r="B74" s="107"/>
      <c r="C74" s="137" t="e">
        <f>+C63-(SUM(C31:INDEX(C31:C42,'[4]parámetros e instrucciones'!$E$3)))</f>
        <v>#VALUE!</v>
      </c>
    </row>
    <row r="75" spans="1:3" ht="13.5" thickBot="1" x14ac:dyDescent="0.25">
      <c r="A75" s="109" t="str">
        <f>+A64</f>
        <v>ene-oct 18</v>
      </c>
      <c r="B75" s="107"/>
      <c r="C75" s="142" t="e">
        <f>+C64-(SUM(C43:INDEX(C43:C54,'[4]parámetros e instrucciones'!$E$3)))</f>
        <v>#VALUE!</v>
      </c>
    </row>
  </sheetData>
  <sheetProtection formatCells="0" formatColumns="0" formatRows="0"/>
  <protectedRanges>
    <protectedRange sqref="C60:C64 C7:C54" name="Rango2_1"/>
    <protectedRange sqref="C60:C64" name="Rango1_1"/>
  </protectedRanges>
  <mergeCells count="5">
    <mergeCell ref="E4:F4"/>
    <mergeCell ref="A1:C1"/>
    <mergeCell ref="A2:C2"/>
    <mergeCell ref="A3:C3"/>
    <mergeCell ref="A4:C4"/>
  </mergeCells>
  <phoneticPr fontId="17" type="noConversion"/>
  <printOptions horizontalCentered="1" verticalCentered="1"/>
  <pageMargins left="0.27559055118110237" right="0.23622047244094491" top="0.15748031496062992" bottom="0.27559055118110237" header="0" footer="0"/>
  <pageSetup paperSize="9" scale="93" orientation="portrait" horizontalDpi="300" verticalDpi="300" r:id="rId1"/>
  <headerFooter alignWithMargins="0">
    <oddHeader xml:space="preserve">&amp;R2018 – Año del Centenario de la Reforma Universitaria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24"/>
  <sheetViews>
    <sheetView showGridLines="0" workbookViewId="0">
      <selection activeCell="A5" sqref="A5"/>
    </sheetView>
  </sheetViews>
  <sheetFormatPr baseColWidth="10" defaultRowHeight="12.75" x14ac:dyDescent="0.2"/>
  <cols>
    <col min="1" max="1" width="20.5703125" style="51" customWidth="1"/>
    <col min="2" max="2" width="36.5703125" style="51" customWidth="1"/>
    <col min="3" max="3" width="19" style="51" customWidth="1"/>
    <col min="4" max="16384" width="11.42578125" style="51"/>
  </cols>
  <sheetData>
    <row r="1" spans="1:3" s="189" customFormat="1" x14ac:dyDescent="0.2">
      <c r="A1" s="165" t="s">
        <v>137</v>
      </c>
      <c r="B1" s="165"/>
    </row>
    <row r="2" spans="1:3" s="189" customFormat="1" x14ac:dyDescent="0.2">
      <c r="A2" s="165" t="s">
        <v>105</v>
      </c>
      <c r="B2" s="165"/>
    </row>
    <row r="3" spans="1:3" x14ac:dyDescent="0.2">
      <c r="A3" s="396" t="str">
        <f>+'1.modelos'!A3</f>
        <v>Tambores</v>
      </c>
      <c r="B3" s="396"/>
      <c r="C3" s="412"/>
    </row>
    <row r="4" spans="1:3" ht="13.5" thickBot="1" x14ac:dyDescent="0.25"/>
    <row r="5" spans="1:3" ht="13.5" thickBot="1" x14ac:dyDescent="0.25">
      <c r="A5" s="173" t="s">
        <v>11</v>
      </c>
      <c r="B5" s="411" t="str">
        <f>+'[1]7-exportación '!B7</f>
        <v>unidades</v>
      </c>
    </row>
    <row r="6" spans="1:3" x14ac:dyDescent="0.2">
      <c r="A6" s="389">
        <v>2012</v>
      </c>
      <c r="B6" s="191"/>
    </row>
    <row r="7" spans="1:3" x14ac:dyDescent="0.2">
      <c r="A7" s="389">
        <v>2013</v>
      </c>
      <c r="B7" s="191"/>
    </row>
    <row r="8" spans="1:3" x14ac:dyDescent="0.2">
      <c r="A8" s="389">
        <v>2014</v>
      </c>
      <c r="B8" s="191"/>
    </row>
    <row r="9" spans="1:3" x14ac:dyDescent="0.2">
      <c r="A9" s="389">
        <f>'3.vol.'!C61</f>
        <v>2015</v>
      </c>
      <c r="B9" s="191"/>
    </row>
    <row r="10" spans="1:3" x14ac:dyDescent="0.2">
      <c r="A10" s="183">
        <f>'3.vol.'!C62</f>
        <v>2016</v>
      </c>
      <c r="B10" s="191"/>
    </row>
    <row r="11" spans="1:3" ht="13.5" thickBot="1" x14ac:dyDescent="0.25">
      <c r="A11" s="192">
        <f>'3.vol.'!C63</f>
        <v>2017</v>
      </c>
      <c r="B11" s="193"/>
    </row>
    <row r="12" spans="1:3" x14ac:dyDescent="0.2">
      <c r="A12" s="410" t="str">
        <f>'3.vol.'!C64</f>
        <v>ene-oct 17</v>
      </c>
      <c r="B12" s="190"/>
    </row>
    <row r="13" spans="1:3" ht="13.5" thickBot="1" x14ac:dyDescent="0.25">
      <c r="A13" s="407" t="str">
        <f>'3.vol.'!C65</f>
        <v>ene-oct 18</v>
      </c>
      <c r="B13" s="194"/>
    </row>
    <row r="14" spans="1:3" x14ac:dyDescent="0.2">
      <c r="A14" s="188"/>
    </row>
    <row r="18" spans="1:2" ht="13.5" thickBot="1" x14ac:dyDescent="0.25">
      <c r="A18" s="99" t="s">
        <v>123</v>
      </c>
    </row>
    <row r="19" spans="1:2" ht="13.5" thickBot="1" x14ac:dyDescent="0.25">
      <c r="A19" s="98" t="s">
        <v>9</v>
      </c>
      <c r="B19" s="98" t="s">
        <v>141</v>
      </c>
    </row>
    <row r="20" spans="1:2" x14ac:dyDescent="0.2">
      <c r="A20" s="106">
        <v>2003</v>
      </c>
      <c r="B20" s="148" t="str">
        <f>IF('3.vol.'!E61&gt;'5capprod'!B9,"ERROR","OK")</f>
        <v>OK</v>
      </c>
    </row>
    <row r="21" spans="1:2" x14ac:dyDescent="0.2">
      <c r="A21" s="108">
        <v>2004</v>
      </c>
      <c r="B21" s="149" t="str">
        <f>IF('3.vol.'!E62&gt;'5capprod'!B10,"ERROR","OK")</f>
        <v>OK</v>
      </c>
    </row>
    <row r="22" spans="1:2" ht="13.5" thickBot="1" x14ac:dyDescent="0.25">
      <c r="A22" s="109">
        <v>2005</v>
      </c>
      <c r="B22" s="150" t="str">
        <f>IF('3.vol.'!E63&gt;'5capprod'!B11,"ERROR","OK")</f>
        <v>OK</v>
      </c>
    </row>
    <row r="23" spans="1:2" x14ac:dyDescent="0.2">
      <c r="A23" s="106" t="str">
        <f>+A12</f>
        <v>ene-oct 17</v>
      </c>
      <c r="B23" s="148" t="str">
        <f>IF('3.vol.'!E64&gt;'5capprod'!B12,"ERROR","OK")</f>
        <v>OK</v>
      </c>
    </row>
    <row r="24" spans="1:2" ht="13.5" thickBot="1" x14ac:dyDescent="0.25">
      <c r="A24" s="109" t="str">
        <f>+A13</f>
        <v>ene-oct 18</v>
      </c>
      <c r="B24" s="150" t="str">
        <f>IF('3.vol.'!E65&gt;'5capprod'!B13,"ERROR","OK")</f>
        <v>OK</v>
      </c>
    </row>
  </sheetData>
  <sheetProtection formatCells="0" formatColumns="0" formatRows="0"/>
  <phoneticPr fontId="0" type="noConversion"/>
  <printOptions horizontalCentered="1" verticalCentered="1" gridLinesSet="0"/>
  <pageMargins left="0.74803149606299213" right="0.74803149606299213" top="0.98425196850393704" bottom="0.98425196850393704" header="0" footer="0"/>
  <pageSetup paperSize="9" scale="140" orientation="landscape" horizontalDpi="4294967292" verticalDpi="300" r:id="rId1"/>
  <headerFooter alignWithMargins="0">
    <oddHeader xml:space="preserve">&amp;R2018 – Año del Centenario de la Reforma Universitaria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22</vt:i4>
      </vt:variant>
    </vt:vector>
  </HeadingPairs>
  <TitlesOfParts>
    <vt:vector size="47" baseType="lpstr">
      <vt:lpstr>parámetros e instrucciones</vt:lpstr>
      <vt:lpstr>anexo</vt:lpstr>
      <vt:lpstr>1.modelos</vt:lpstr>
      <vt:lpstr>2. prod.  nac.</vt:lpstr>
      <vt:lpstr>3.vol.</vt:lpstr>
      <vt:lpstr>4.$</vt:lpstr>
      <vt:lpstr>4.conf</vt:lpstr>
      <vt:lpstr>4.RES PUB</vt:lpstr>
      <vt:lpstr>5capprod</vt:lpstr>
      <vt:lpstr>Ejemplo</vt:lpstr>
      <vt:lpstr>6-empleo </vt:lpstr>
      <vt:lpstr>7.costos totales </vt:lpstr>
      <vt:lpstr>7.costos totales coproductos</vt:lpstr>
      <vt:lpstr>8.a.... Costos</vt:lpstr>
      <vt:lpstr>8.a.... Costos (2)</vt:lpstr>
      <vt:lpstr>9.adicional costos</vt:lpstr>
      <vt:lpstr>9.adicional costos (2)</vt:lpstr>
      <vt:lpstr>10.a-precios</vt:lpstr>
      <vt:lpstr>10.b-precios</vt:lpstr>
      <vt:lpstr>11- impo </vt:lpstr>
      <vt:lpstr>12Reventa</vt:lpstr>
      <vt:lpstr>13 existencias</vt:lpstr>
      <vt:lpstr>14impo semi </vt:lpstr>
      <vt:lpstr>11-Máx. Prod.</vt:lpstr>
      <vt:lpstr>14-horas trabajadas</vt:lpstr>
      <vt:lpstr>'1.modelos'!Área_de_impresión</vt:lpstr>
      <vt:lpstr>'10.a-precios'!Área_de_impresión</vt:lpstr>
      <vt:lpstr>'10.b-precios'!Área_de_impresión</vt:lpstr>
      <vt:lpstr>'11- impo '!Área_de_impresión</vt:lpstr>
      <vt:lpstr>'11-Máx. Prod.'!Área_de_impresión</vt:lpstr>
      <vt:lpstr>'12Reventa'!Área_de_impresión</vt:lpstr>
      <vt:lpstr>'13 existencias'!Área_de_impresión</vt:lpstr>
      <vt:lpstr>'14-horas trabajadas'!Área_de_impresión</vt:lpstr>
      <vt:lpstr>'14impo semi '!Área_de_impresión</vt:lpstr>
      <vt:lpstr>'2. prod.  nac.'!Área_de_impresión</vt:lpstr>
      <vt:lpstr>'3.vol.'!Área_de_impresión</vt:lpstr>
      <vt:lpstr>'4.$'!Área_de_impresión</vt:lpstr>
      <vt:lpstr>'4.RES PUB'!Área_de_impresión</vt:lpstr>
      <vt:lpstr>'5capprod'!Área_de_impresión</vt:lpstr>
      <vt:lpstr>'6-empleo '!Área_de_impresión</vt:lpstr>
      <vt:lpstr>'7.costos totales '!Área_de_impresión</vt:lpstr>
      <vt:lpstr>'8.a.... Costos'!Área_de_impresión</vt:lpstr>
      <vt:lpstr>'8.a.... Costos (2)'!Área_de_impresión</vt:lpstr>
      <vt:lpstr>'9.adicional costos'!Área_de_impresión</vt:lpstr>
      <vt:lpstr>'9.adicional costos (2)'!Área_de_impresión</vt:lpstr>
      <vt:lpstr>anexo!Área_de_impresión</vt:lpstr>
      <vt:lpstr>Ejemplo!Área_de_impresión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 Emilia Ayala</cp:lastModifiedBy>
  <cp:lastPrinted>2018-11-28T13:24:34Z</cp:lastPrinted>
  <dcterms:created xsi:type="dcterms:W3CDTF">1996-10-10T17:31:07Z</dcterms:created>
  <dcterms:modified xsi:type="dcterms:W3CDTF">2018-11-28T14:12:27Z</dcterms:modified>
</cp:coreProperties>
</file>