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35" windowHeight="4965" tabRatio="934" firstSheet="15" activeTab="25"/>
  </bookViews>
  <sheets>
    <sheet name="parámetros e instrucciones" sheetId="1" r:id="rId1"/>
    <sheet name="anexo" sheetId="2" r:id="rId2"/>
    <sheet name="1.modelos" sheetId="3" r:id="rId3"/>
    <sheet name="2. prod.  nac." sheetId="4" r:id="rId4"/>
    <sheet name="3.vol." sheetId="5" r:id="rId5"/>
    <sheet name="4.$" sheetId="6" r:id="rId6"/>
    <sheet name="4.conf" sheetId="7" r:id="rId7"/>
    <sheet name="4.RES PUB" sheetId="8" r:id="rId8"/>
    <sheet name="5capprod" sheetId="9" r:id="rId9"/>
    <sheet name="Ejemplo" sheetId="10" r:id="rId10"/>
    <sheet name="6-empleo " sheetId="11" r:id="rId11"/>
    <sheet name="7.costos totales " sheetId="12" r:id="rId12"/>
    <sheet name="8.a Costos" sheetId="13" r:id="rId13"/>
    <sheet name="8.b Costos" sheetId="14" r:id="rId14"/>
    <sheet name="8.c Costos" sheetId="15" r:id="rId15"/>
    <sheet name="8.d Costos" sheetId="16" r:id="rId16"/>
    <sheet name="8.e Costos " sheetId="17" r:id="rId17"/>
    <sheet name="9.a Adicional costos" sheetId="18" r:id="rId18"/>
    <sheet name="9.b Adicional costos" sheetId="19" r:id="rId19"/>
    <sheet name="9.c Adicional costos" sheetId="20" r:id="rId20"/>
    <sheet name="9.d Adicional costos" sheetId="21" r:id="rId21"/>
    <sheet name="9.e Adicional costos" sheetId="22" r:id="rId22"/>
    <sheet name="10.a precios" sheetId="23" r:id="rId23"/>
    <sheet name="10.b precios" sheetId="24" r:id="rId24"/>
    <sheet name="10.c precios" sheetId="25" r:id="rId25"/>
    <sheet name="10.d precios" sheetId="26" r:id="rId26"/>
    <sheet name="10.e precios" sheetId="27" r:id="rId27"/>
    <sheet name="11- impo " sheetId="28" r:id="rId28"/>
    <sheet name="12Reventa" sheetId="29" r:id="rId29"/>
    <sheet name="13 existencias" sheetId="30" r:id="rId30"/>
    <sheet name="14impo semi " sheetId="31" state="hidden" r:id="rId31"/>
    <sheet name="7.costos totales coproductos" sheetId="32" state="hidden" r:id="rId32"/>
    <sheet name="11-Máx. Prod." sheetId="33" state="hidden" r:id="rId33"/>
    <sheet name="14-horas trabajadas" sheetId="34" state="hidden" r:id="rId34"/>
  </sheets>
  <externalReferences>
    <externalReference r:id="rId37"/>
    <externalReference r:id="rId38"/>
    <externalReference r:id="rId39"/>
    <externalReference r:id="rId40"/>
    <externalReference r:id="rId41"/>
  </externalReferences>
  <definedNames>
    <definedName name="al">'[1]PARAMETROS'!$C$5</definedName>
    <definedName name="año1">'[2]0a_Parámetros'!$H$7</definedName>
    <definedName name="_xlnm.Print_Area" localSheetId="2">'1.modelos'!$A$1:$I$42</definedName>
    <definedName name="_xlnm.Print_Area" localSheetId="22">'10.a precios'!$B$1:$F$66</definedName>
    <definedName name="_xlnm.Print_Area" localSheetId="23">'10.b precios'!$B$1:$F$66</definedName>
    <definedName name="_xlnm.Print_Area" localSheetId="24">'10.c precios'!$B$1:$F$66</definedName>
    <definedName name="_xlnm.Print_Area" localSheetId="25">'10.d precios'!$B$1:$F$66</definedName>
    <definedName name="_xlnm.Print_Area" localSheetId="26">'10.e precios'!$B$1:$F$66</definedName>
    <definedName name="_xlnm.Print_Area" localSheetId="27">'11- impo '!$A$1:$F$66</definedName>
    <definedName name="_xlnm.Print_Area" localSheetId="32">'11-Máx. Prod.'!$A$1:$B$5</definedName>
    <definedName name="_xlnm.Print_Area" localSheetId="28">'12Reventa'!$A$1:$I$66</definedName>
    <definedName name="_xlnm.Print_Area" localSheetId="29">'13 existencias'!$A$1:$G$16</definedName>
    <definedName name="_xlnm.Print_Area" localSheetId="33">'14-horas trabajadas'!$A$1:$D$10</definedName>
    <definedName name="_xlnm.Print_Area" localSheetId="30">'14impo semi '!$A$1:$F$71</definedName>
    <definedName name="_xlnm.Print_Area" localSheetId="3">'2. prod.  nac.'!$A$1:$C$18</definedName>
    <definedName name="_xlnm.Print_Area" localSheetId="4">'3.vol.'!$C$1:$M$65</definedName>
    <definedName name="_xlnm.Print_Area" localSheetId="5">'4.$'!$A$1:$E$66</definedName>
    <definedName name="_xlnm.Print_Area" localSheetId="6">'4.conf'!$A$1:$D$66</definedName>
    <definedName name="_xlnm.Print_Area" localSheetId="7">'4.RES PUB'!$A$1:$C$64</definedName>
    <definedName name="_xlnm.Print_Area" localSheetId="8">'5capprod'!$A$1:$B$13</definedName>
    <definedName name="_xlnm.Print_Area" localSheetId="10">'6-empleo '!$B$1:$H$14</definedName>
    <definedName name="_xlnm.Print_Area" localSheetId="11">'7.costos totales '!$A$1:$M$45</definedName>
    <definedName name="_xlnm.Print_Area" localSheetId="31">'7.costos totales coproductos'!$A$1:$H$23</definedName>
    <definedName name="_xlnm.Print_Area" localSheetId="12">'8.a Costos'!$A$1:$I$66</definedName>
    <definedName name="_xlnm.Print_Area" localSheetId="13">'8.b Costos'!$A$1:$I$66</definedName>
    <definedName name="_xlnm.Print_Area" localSheetId="14">'8.c Costos'!$A$1:$I$66</definedName>
    <definedName name="_xlnm.Print_Area" localSheetId="15">'8.d Costos'!$A$1:$I$66</definedName>
    <definedName name="_xlnm.Print_Area" localSheetId="16">'8.e Costos '!$A$1:$I$66</definedName>
    <definedName name="_xlnm.Print_Area" localSheetId="17">'9.a Adicional costos'!$A$1:$G$45</definedName>
    <definedName name="_xlnm.Print_Area" localSheetId="18">'9.b Adicional costos'!$A$1:$G$45</definedName>
    <definedName name="_xlnm.Print_Area" localSheetId="19">'9.c Adicional costos'!$A$1:$G$45</definedName>
    <definedName name="_xlnm.Print_Area" localSheetId="20">'9.d Adicional costos'!$A$1:$G$45</definedName>
    <definedName name="_xlnm.Print_Area" localSheetId="21">'9.e Adicional costos'!$A$1:$G$45</definedName>
    <definedName name="_xlnm.Print_Area" localSheetId="1">'anexo'!$C$10</definedName>
    <definedName name="_xlnm.Print_Area" localSheetId="9">'Ejemplo'!$A$1:$G$43</definedName>
  </definedNames>
  <calcPr calcMode="manual" fullCalcOnLoad="1"/>
</workbook>
</file>

<file path=xl/sharedStrings.xml><?xml version="1.0" encoding="utf-8"?>
<sst xmlns="http://schemas.openxmlformats.org/spreadsheetml/2006/main" count="975" uniqueCount="283">
  <si>
    <t>ANEXO ESTADÍSTICO</t>
  </si>
  <si>
    <t>Cuadro N° 1</t>
  </si>
  <si>
    <t>Producto</t>
  </si>
  <si>
    <t>RANKING</t>
  </si>
  <si>
    <t>Características técnicas, físicas, etc.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</si>
  <si>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</si>
  <si>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</si>
  <si>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</si>
  <si>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</si>
  <si>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</si>
  <si>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</si>
  <si>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</si>
  <si>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</si>
  <si>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</si>
  <si>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U. de medida</t>
  </si>
  <si>
    <t>Valores ($)</t>
  </si>
  <si>
    <t>Valor FOB</t>
  </si>
  <si>
    <t>Existencias de</t>
  </si>
  <si>
    <t>Producción</t>
  </si>
  <si>
    <t>Autoconsumo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</si>
  <si>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</si>
  <si>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</si>
  <si>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</si>
  <si>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</si>
  <si>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</si>
  <si>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</si>
  <si>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</si>
  <si>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</si>
  <si>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</si>
  <si>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</si>
  <si>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</si>
  <si>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</si>
  <si>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</si>
  <si>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</si>
  <si>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</si>
  <si>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</si>
  <si>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</si>
  <si>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</si>
  <si>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</si>
  <si>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</si>
  <si>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</si>
  <si>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</si>
  <si>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</si>
  <si>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</si>
  <si>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</si>
  <si>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</si>
  <si>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</si>
  <si>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</si>
  <si>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</si>
  <si>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 val="single"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</si>
  <si>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</si>
  <si>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</si>
  <si>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</si>
  <si>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</si>
  <si>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</si>
  <si>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</si>
  <si>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</si>
  <si>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</si>
  <si>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</si>
  <si>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</si>
  <si>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</si>
  <si>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</si>
  <si>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</si>
  <si>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</si>
  <si>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</si>
  <si>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</si>
  <si>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</si>
  <si>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</si>
  <si>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</si>
  <si>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</si>
  <si>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</si>
  <si>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</si>
  <si>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</si>
  <si>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</si>
  <si>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</si>
  <si>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</si>
  <si>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</si>
  <si>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Facturado (1)</t>
  </si>
  <si>
    <t>(Unidades)(2)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</si>
  <si>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</si>
  <si>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</si>
  <si>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</si>
  <si>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</si>
  <si>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</si>
  <si>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</si>
  <si>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</si>
  <si>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</si>
  <si>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</si>
  <si>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</si>
  <si>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</si>
  <si>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</si>
  <si>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</si>
  <si>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</si>
  <si>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</si>
  <si>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</si>
  <si>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</si>
  <si>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</si>
  <si>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</si>
  <si>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en pesos por unidad de medida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</si>
  <si>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</si>
  <si>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</si>
  <si>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</si>
  <si>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</si>
  <si>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</si>
  <si>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</si>
  <si>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</si>
  <si>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</si>
  <si>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</si>
  <si>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</si>
  <si>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</si>
  <si>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</si>
  <si>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</si>
  <si>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</si>
  <si>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</si>
  <si>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</si>
  <si>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</si>
  <si>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</si>
  <si>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</si>
  <si>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</si>
  <si>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</si>
  <si>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</si>
  <si>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</si>
  <si>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</si>
  <si>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</si>
  <si>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</si>
  <si>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</si>
  <si>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</si>
  <si>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</si>
  <si>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</si>
  <si>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</si>
  <si>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</si>
  <si>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</si>
  <si>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</si>
  <si>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</si>
  <si>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</si>
  <si>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</si>
  <si>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</si>
  <si>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</si>
  <si>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</si>
  <si>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</si>
  <si>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</si>
  <si>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</si>
  <si>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  <family val="0"/>
      </rPr>
      <t xml:space="preserve"> </t>
    </r>
  </si>
  <si>
    <t>Cuadro N° 12</t>
  </si>
  <si>
    <t>Cuadro N° 13</t>
  </si>
  <si>
    <r>
      <t xml:space="preserve">capacidad </t>
    </r>
    <r>
      <rPr>
        <b/>
        <u val="single"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</si>
  <si>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</si>
  <si>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</si>
  <si>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</si>
  <si>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</si>
  <si>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</si>
  <si>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</si>
  <si>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</si>
  <si>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</si>
  <si>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</si>
  <si>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</si>
  <si>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</si>
  <si>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</si>
  <si>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</si>
  <si>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</si>
  <si>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</si>
  <si>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</si>
  <si>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</si>
  <si>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</si>
  <si>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</si>
  <si>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</si>
  <si>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</si>
  <si>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</si>
  <si>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</si>
  <si>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</si>
  <si>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</si>
  <si>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</si>
  <si>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</si>
  <si>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</si>
  <si>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</si>
  <si>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</si>
  <si>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</si>
  <si>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>Fletes a cargo de los clientes - porcentaje sobre el precio</t>
  </si>
  <si>
    <t xml:space="preserve">                           %</t>
  </si>
  <si>
    <t>Agregue todas las filas que le resulten necesarias.</t>
  </si>
  <si>
    <t>comunes de fábrica</t>
  </si>
  <si>
    <t>Costos Totales del conjunto de todos los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</si>
  <si>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</si>
  <si>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</si>
  <si>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</si>
  <si>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</si>
  <si>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</si>
  <si>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</si>
  <si>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</si>
  <si>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 xml:space="preserve">Costos Totales Conjuntos de </t>
  </si>
  <si>
    <t xml:space="preserve">Información adicional sobre la Estructura de Costos de </t>
  </si>
  <si>
    <t>unidad de medida del insumo</t>
  </si>
  <si>
    <t xml:space="preserve">Insumos nacionales </t>
  </si>
  <si>
    <t>Insumos importados</t>
  </si>
  <si>
    <t>Valor por unidad de producto - Cuadro Nº 8</t>
  </si>
  <si>
    <t>Diferencial (+ / - ) asignable a canal mayorista</t>
  </si>
  <si>
    <t>Diferencial (+ / - ) asignable a canal minorista</t>
  </si>
  <si>
    <t>Diferencial (+ / - ) asignable a canal …….</t>
  </si>
  <si>
    <t>Gastos Fijos de Comercialización</t>
  </si>
  <si>
    <t>Otro (indicar)……………………</t>
  </si>
  <si>
    <t>Cuadro Nº 10.a</t>
  </si>
  <si>
    <t>Existencias al cierre de cada período</t>
  </si>
  <si>
    <t>Otros (Resto)</t>
  </si>
  <si>
    <t>ene-xxx 06</t>
  </si>
  <si>
    <t>Beneficio Fiscal</t>
  </si>
  <si>
    <t>Exportaciones de</t>
  </si>
  <si>
    <t>Ventas de</t>
  </si>
  <si>
    <t>ene-xxx05</t>
  </si>
  <si>
    <t>Cuadro Nº 4.1</t>
  </si>
  <si>
    <t>Cuadro Nº 4.2.b</t>
  </si>
  <si>
    <t>Cuadro Nº 4.2.a</t>
  </si>
  <si>
    <t>Masa Salalrial (en pesos)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</si>
  <si>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</si>
  <si>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</si>
  <si>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Indique la/s forma/s de asignación de los costos comunes entre los distintos productos (por ej. comunes de fabricación, administrativos, comerciales, etc.)</t>
  </si>
  <si>
    <t>Supongamos que la capacidad de la etapa que limita la producción fue utilizada en 2010</t>
  </si>
  <si>
    <t>Mix de producción de 2010</t>
  </si>
  <si>
    <t>Mix 2010</t>
  </si>
  <si>
    <t>eleva en un 50%, las unidades totales pasan a ser 1800 de acuerdo al mix vigente en 2010</t>
  </si>
  <si>
    <t xml:space="preserve">Si en el año 2011 la capacidad de producción, debido a inversiones que se hayan realizado se </t>
  </si>
  <si>
    <t>LA HOJA ANTERIOR</t>
  </si>
  <si>
    <t>(vendidos al mercado interno)</t>
  </si>
  <si>
    <r>
      <t xml:space="preserve">Modelos de </t>
    </r>
  </si>
  <si>
    <t>Motores monofásicos</t>
  </si>
  <si>
    <t>1° modelo</t>
  </si>
  <si>
    <t>2° modelo</t>
  </si>
  <si>
    <t>3° modelo</t>
  </si>
  <si>
    <t>….° modelo</t>
  </si>
  <si>
    <t>ene-ago 2017</t>
  </si>
  <si>
    <t>ene-ago 2016</t>
  </si>
  <si>
    <t>en unidades</t>
  </si>
  <si>
    <t>8</t>
  </si>
  <si>
    <t>unidades</t>
  </si>
  <si>
    <t>Electrobombas</t>
  </si>
  <si>
    <t>vendidas al mercado interno</t>
  </si>
  <si>
    <t xml:space="preserve">en pesos por unidad </t>
  </si>
  <si>
    <t>por unidad</t>
  </si>
  <si>
    <t>promedio 2014</t>
  </si>
  <si>
    <t>promedio 2015</t>
  </si>
  <si>
    <t>promedio 2016</t>
  </si>
  <si>
    <t>promedio ene-ago 2017</t>
  </si>
  <si>
    <t>CHINA</t>
  </si>
  <si>
    <t>(en unidades y valores de primera venta)</t>
  </si>
  <si>
    <t>Origen: China</t>
  </si>
  <si>
    <t>En unidades</t>
  </si>
  <si>
    <t>SEMITERMINADOS</t>
  </si>
  <si>
    <t>Cuadro N° 7.1</t>
  </si>
  <si>
    <t>Cuadro N° 7.2</t>
  </si>
  <si>
    <t>originarias de China)</t>
  </si>
  <si>
    <t>Origen..................</t>
  </si>
  <si>
    <t>Origen...............</t>
  </si>
  <si>
    <t>Producción propia</t>
  </si>
  <si>
    <t>Producción nacional</t>
  </si>
  <si>
    <t>Motores monofásicos de producción propia, producción nacional de terceros o importados de todos los orígenes</t>
  </si>
  <si>
    <t>Potencia</t>
  </si>
  <si>
    <t>Revoluciones por minuto</t>
  </si>
  <si>
    <t>Otras características…</t>
  </si>
  <si>
    <r>
      <t xml:space="preserve">cantidad por </t>
    </r>
    <r>
      <rPr>
        <i/>
        <sz val="10"/>
        <color indexed="30"/>
        <rFont val="Arial"/>
        <family val="2"/>
      </rPr>
      <t xml:space="preserve">unidad </t>
    </r>
    <r>
      <rPr>
        <sz val="10"/>
        <color indexed="30"/>
        <rFont val="Arial"/>
        <family val="2"/>
      </rPr>
      <t xml:space="preserve">de </t>
    </r>
    <r>
      <rPr>
        <i/>
        <sz val="10"/>
        <color indexed="30"/>
        <rFont val="Arial"/>
        <family val="2"/>
      </rPr>
      <t>producto</t>
    </r>
  </si>
  <si>
    <t xml:space="preserve"> </t>
  </si>
  <si>
    <t>Cuadro N° 8.a</t>
  </si>
  <si>
    <t>de 1 HP y 1.500 r.p.m</t>
  </si>
  <si>
    <t>de 0,5 HP y 3.000 r.p.m</t>
  </si>
  <si>
    <t>Cuadro N° 8.b</t>
  </si>
  <si>
    <t>Cuadro N° 8.c</t>
  </si>
  <si>
    <t>de 2 HP y 3.000 r.p.m</t>
  </si>
  <si>
    <t>de 3 HP y 3.000 r.p.m</t>
  </si>
  <si>
    <t>Cuadro N° 8.d</t>
  </si>
  <si>
    <t>de XX HP y YYY r.p.m</t>
  </si>
  <si>
    <t>Cuadro N° 8.e</t>
  </si>
  <si>
    <t>Cuadro N° 9.a</t>
  </si>
  <si>
    <t>Cuadro N° 9.b</t>
  </si>
  <si>
    <t>Cuadro N° 9.c</t>
  </si>
  <si>
    <t>Cuadro N° 9.d</t>
  </si>
  <si>
    <t>Cuadro N° 9.e</t>
  </si>
  <si>
    <t>Motor monofásico de 1 HP y 1.500 r.p.m</t>
  </si>
  <si>
    <t>Cuadro Nº 10.b</t>
  </si>
  <si>
    <t>Motor monofásico de 0,5 HP y 3.000 r.p.m</t>
  </si>
  <si>
    <t>Cuadro Nº 10.c</t>
  </si>
  <si>
    <t xml:space="preserve">Motor monofásico de 2 HP y 3.000 r.p.m. </t>
  </si>
  <si>
    <t xml:space="preserve">Motor monofásico de 3 HP y 3.000 r.p.m. </t>
  </si>
  <si>
    <t>Cuadro Nº 10.e</t>
  </si>
  <si>
    <t xml:space="preserve">Motor monofásico de XX HP y YYY r.p.m. </t>
  </si>
  <si>
    <t>Cuadro Nº 10.d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</si>
</sst>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 \ \ ;______@_ \ \ \ "/>
    <numFmt numFmtId="177" formatCode="_-* #,##0.00\ [$€]_-;\-* #,##0.00\ [$€]_-;_-* &quot;-&quot;??\ [$€]_-;_-@_-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28"/>
      <color indexed="30"/>
      <name val="Arial"/>
      <family val="2"/>
    </font>
    <font>
      <b/>
      <sz val="10"/>
      <color indexed="30"/>
      <name val="Arial"/>
      <family val="2"/>
    </font>
    <font>
      <b/>
      <sz val="8.5"/>
      <color indexed="30"/>
      <name val="Arial"/>
      <family val="2"/>
    </font>
    <font>
      <b/>
      <i/>
      <sz val="10"/>
      <color indexed="30"/>
      <name val="Arial"/>
      <family val="2"/>
    </font>
    <font>
      <i/>
      <u val="single"/>
      <sz val="10"/>
      <color indexed="30"/>
      <name val="Arial"/>
      <family val="2"/>
    </font>
    <font>
      <b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rgb="FF0090D0"/>
      <name val="Arial"/>
      <family val="2"/>
    </font>
    <font>
      <b/>
      <sz val="10"/>
      <color rgb="FF0090D0"/>
      <name val="Arial"/>
      <family val="2"/>
    </font>
    <font>
      <b/>
      <sz val="8.5"/>
      <color rgb="FF0090D0"/>
      <name val="Arial"/>
      <family val="2"/>
    </font>
    <font>
      <sz val="10"/>
      <color rgb="FF0090D0"/>
      <name val="Arial"/>
      <family val="2"/>
    </font>
    <font>
      <b/>
      <i/>
      <sz val="10"/>
      <color rgb="FF0090D0"/>
      <name val="Arial"/>
      <family val="2"/>
    </font>
    <font>
      <i/>
      <u val="single"/>
      <sz val="10"/>
      <color rgb="FF0090D0"/>
      <name val="Arial"/>
      <family val="2"/>
    </font>
    <font>
      <b/>
      <u val="single"/>
      <sz val="10"/>
      <color rgb="FF0090D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4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5" applyBorder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48" fillId="0" borderId="10" applyNumberFormat="0" applyFill="0" applyAlignment="0" applyProtection="0"/>
    <xf numFmtId="0" fontId="58" fillId="0" borderId="11" applyNumberFormat="0" applyFill="0" applyAlignment="0" applyProtection="0"/>
  </cellStyleXfs>
  <cellXfs count="570"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0" fillId="0" borderId="27" xfId="52" applyNumberFormat="1" applyFont="1" applyFill="1" applyBorder="1" applyAlignment="1" applyProtection="1" quotePrefix="1">
      <alignment horizontal="right"/>
      <protection locked="0"/>
    </xf>
    <xf numFmtId="3" fontId="0" fillId="0" borderId="28" xfId="52" applyNumberFormat="1" applyFont="1" applyFill="1" applyBorder="1" applyAlignment="1" applyProtection="1" quotePrefix="1">
      <alignment horizontal="right"/>
      <protection locked="0"/>
    </xf>
    <xf numFmtId="3" fontId="0" fillId="0" borderId="5" xfId="52" applyNumberFormat="1" applyFont="1" applyFill="1" applyBorder="1" applyAlignment="1" applyProtection="1" quotePrefix="1">
      <alignment horizontal="right"/>
      <protection locked="0"/>
    </xf>
    <xf numFmtId="3" fontId="0" fillId="0" borderId="0" xfId="52" applyNumberFormat="1" applyFont="1" applyFill="1" applyBorder="1" applyAlignment="1" applyProtection="1" quotePrefix="1">
      <alignment horizontal="right"/>
      <protection locked="0"/>
    </xf>
    <xf numFmtId="3" fontId="0" fillId="0" borderId="29" xfId="52" applyNumberFormat="1" applyFont="1" applyFill="1" applyBorder="1" applyAlignment="1" applyProtection="1" quotePrefix="1">
      <alignment horizontal="right"/>
      <protection locked="0"/>
    </xf>
    <xf numFmtId="3" fontId="0" fillId="0" borderId="12" xfId="52" applyNumberFormat="1" applyFont="1" applyFill="1" applyBorder="1" applyAlignment="1" applyProtection="1" quotePrefix="1">
      <alignment horizontal="right"/>
      <protection locked="0"/>
    </xf>
    <xf numFmtId="3" fontId="0" fillId="0" borderId="20" xfId="52" applyNumberFormat="1" applyFont="1" applyFill="1" applyBorder="1" applyAlignment="1" applyProtection="1" quotePrefix="1">
      <alignment horizontal="right"/>
      <protection locked="0"/>
    </xf>
    <xf numFmtId="3" fontId="0" fillId="0" borderId="30" xfId="52" applyNumberFormat="1" applyFont="1" applyFill="1" applyBorder="1" applyAlignment="1" applyProtection="1" quotePrefix="1">
      <alignment horizontal="right"/>
      <protection locked="0"/>
    </xf>
    <xf numFmtId="3" fontId="0" fillId="0" borderId="16" xfId="52" applyNumberFormat="1" applyFont="1" applyFill="1" applyBorder="1" applyAlignment="1" applyProtection="1" quotePrefix="1">
      <alignment horizontal="right"/>
      <protection locked="0"/>
    </xf>
    <xf numFmtId="3" fontId="0" fillId="0" borderId="21" xfId="52" applyNumberFormat="1" applyFont="1" applyFill="1" applyBorder="1" applyAlignment="1" applyProtection="1" quotePrefix="1">
      <alignment horizontal="right"/>
      <protection locked="0"/>
    </xf>
    <xf numFmtId="3" fontId="0" fillId="0" borderId="31" xfId="52" applyNumberFormat="1" applyFont="1" applyFill="1" applyBorder="1" applyAlignment="1" applyProtection="1" quotePrefix="1">
      <alignment horizontal="right"/>
      <protection locked="0"/>
    </xf>
    <xf numFmtId="3" fontId="0" fillId="0" borderId="25" xfId="52" applyNumberFormat="1" applyFont="1" applyFill="1" applyBorder="1" applyAlignment="1" applyProtection="1" quotePrefix="1">
      <alignment horizontal="right"/>
      <protection locked="0"/>
    </xf>
    <xf numFmtId="3" fontId="0" fillId="0" borderId="24" xfId="52" applyNumberFormat="1" applyFont="1" applyFill="1" applyBorder="1" applyAlignment="1" applyProtection="1" quotePrefix="1">
      <alignment horizontal="right"/>
      <protection locked="0"/>
    </xf>
    <xf numFmtId="3" fontId="0" fillId="0" borderId="32" xfId="52" applyNumberFormat="1" applyFont="1" applyFill="1" applyBorder="1" applyAlignment="1" applyProtection="1" quotePrefix="1">
      <alignment horizontal="right"/>
      <protection locked="0"/>
    </xf>
    <xf numFmtId="3" fontId="0" fillId="0" borderId="33" xfId="52" applyNumberFormat="1" applyFont="1" applyFill="1" applyBorder="1" applyAlignment="1" applyProtection="1" quotePrefix="1">
      <alignment horizontal="right"/>
      <protection locked="0"/>
    </xf>
    <xf numFmtId="3" fontId="0" fillId="0" borderId="34" xfId="52" applyNumberFormat="1" applyFont="1" applyFill="1" applyBorder="1" applyAlignment="1" applyProtection="1" quotePrefix="1">
      <alignment horizontal="righ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176" fontId="0" fillId="0" borderId="0" xfId="52" applyNumberFormat="1" applyFont="1" applyFill="1" applyBorder="1" applyAlignment="1" applyProtection="1" quotePrefix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3" fontId="0" fillId="0" borderId="0" xfId="52" applyNumberFormat="1" applyFont="1" applyFill="1" applyBorder="1" applyAlignment="1" applyProtection="1" quotePrefix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3" fontId="0" fillId="0" borderId="5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1" fontId="1" fillId="0" borderId="34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33" borderId="0" xfId="0" applyNumberFormat="1" applyFont="1" applyFill="1" applyBorder="1" applyAlignment="1" applyProtection="1" quotePrefix="1">
      <alignment horizontal="center"/>
      <protection locked="0"/>
    </xf>
    <xf numFmtId="0" fontId="0" fillId="33" borderId="0" xfId="0" applyFont="1" applyFill="1" applyBorder="1" applyAlignment="1" applyProtection="1" quotePrefix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3" fontId="0" fillId="0" borderId="32" xfId="0" applyNumberFormat="1" applyFont="1" applyBorder="1" applyAlignment="1" applyProtection="1">
      <alignment horizontal="center"/>
      <protection locked="0"/>
    </xf>
    <xf numFmtId="3" fontId="0" fillId="0" borderId="33" xfId="0" applyNumberFormat="1" applyFont="1" applyBorder="1" applyAlignment="1" applyProtection="1">
      <alignment horizontal="center"/>
      <protection locked="0"/>
    </xf>
    <xf numFmtId="3" fontId="0" fillId="0" borderId="34" xfId="0" applyNumberFormat="1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3" fontId="0" fillId="0" borderId="3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 applyProtection="1" quotePrefix="1">
      <alignment horizontal="center"/>
      <protection locked="0"/>
    </xf>
    <xf numFmtId="0" fontId="0" fillId="0" borderId="16" xfId="0" applyFont="1" applyFill="1" applyBorder="1" applyAlignment="1" applyProtection="1" quotePrefix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4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1" fontId="15" fillId="0" borderId="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1" fontId="15" fillId="0" borderId="20" xfId="0" applyNumberFormat="1" applyFont="1" applyFill="1" applyBorder="1" applyAlignment="1" applyProtection="1">
      <alignment horizontal="center"/>
      <protection locked="0"/>
    </xf>
    <xf numFmtId="1" fontId="15" fillId="0" borderId="21" xfId="0" applyNumberFormat="1" applyFont="1" applyFill="1" applyBorder="1" applyAlignment="1" applyProtection="1">
      <alignment horizontal="center"/>
      <protection locked="0"/>
    </xf>
    <xf numFmtId="17" fontId="1" fillId="34" borderId="5" xfId="0" applyNumberFormat="1" applyFont="1" applyFill="1" applyBorder="1" applyAlignment="1" applyProtection="1">
      <alignment horizontal="center"/>
      <protection locked="0"/>
    </xf>
    <xf numFmtId="17" fontId="1" fillId="34" borderId="20" xfId="0" applyNumberFormat="1" applyFont="1" applyFill="1" applyBorder="1" applyAlignment="1" applyProtection="1">
      <alignment horizontal="center"/>
      <protection locked="0"/>
    </xf>
    <xf numFmtId="17" fontId="1" fillId="34" borderId="21" xfId="0" applyNumberFormat="1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1" fontId="15" fillId="0" borderId="18" xfId="0" applyNumberFormat="1" applyFont="1" applyFill="1" applyBorder="1" applyAlignment="1" applyProtection="1">
      <alignment horizontal="center"/>
      <protection locked="0"/>
    </xf>
    <xf numFmtId="17" fontId="1" fillId="34" borderId="34" xfId="0" applyNumberFormat="1" applyFont="1" applyFill="1" applyBorder="1" applyAlignment="1" applyProtection="1">
      <alignment horizontal="center"/>
      <protection locked="0"/>
    </xf>
    <xf numFmtId="3" fontId="0" fillId="0" borderId="42" xfId="52" applyNumberFormat="1" applyFont="1" applyFill="1" applyBorder="1" applyAlignment="1" applyProtection="1" quotePrefix="1">
      <alignment horizontal="right"/>
      <protection locked="0"/>
    </xf>
    <xf numFmtId="3" fontId="0" fillId="0" borderId="14" xfId="52" applyNumberFormat="1" applyFont="1" applyFill="1" applyBorder="1" applyAlignment="1" applyProtection="1" quotePrefix="1">
      <alignment horizontal="right"/>
      <protection locked="0"/>
    </xf>
    <xf numFmtId="3" fontId="0" fillId="0" borderId="15" xfId="52" applyNumberFormat="1" applyFont="1" applyFill="1" applyBorder="1" applyAlignment="1" applyProtection="1" quotePrefix="1">
      <alignment horizontal="right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4" fontId="14" fillId="36" borderId="27" xfId="0" applyNumberFormat="1" applyFont="1" applyFill="1" applyBorder="1" applyAlignment="1" applyProtection="1">
      <alignment horizontal="center"/>
      <protection/>
    </xf>
    <xf numFmtId="4" fontId="14" fillId="36" borderId="28" xfId="0" applyNumberFormat="1" applyFont="1" applyFill="1" applyBorder="1" applyAlignment="1" applyProtection="1">
      <alignment horizontal="center"/>
      <protection/>
    </xf>
    <xf numFmtId="4" fontId="14" fillId="36" borderId="43" xfId="0" applyNumberFormat="1" applyFont="1" applyFill="1" applyBorder="1" applyAlignment="1" applyProtection="1">
      <alignment horizontal="center"/>
      <protection/>
    </xf>
    <xf numFmtId="4" fontId="14" fillId="36" borderId="5" xfId="0" applyNumberFormat="1" applyFont="1" applyFill="1" applyBorder="1" applyAlignment="1" applyProtection="1">
      <alignment horizontal="center"/>
      <protection/>
    </xf>
    <xf numFmtId="4" fontId="14" fillId="36" borderId="29" xfId="0" applyNumberFormat="1" applyFont="1" applyFill="1" applyBorder="1" applyAlignment="1" applyProtection="1">
      <alignment horizontal="center"/>
      <protection/>
    </xf>
    <xf numFmtId="4" fontId="14" fillId="36" borderId="12" xfId="0" applyNumberFormat="1" applyFont="1" applyFill="1" applyBorder="1" applyAlignment="1" applyProtection="1">
      <alignment horizontal="center"/>
      <protection/>
    </xf>
    <xf numFmtId="4" fontId="14" fillId="36" borderId="44" xfId="0" applyNumberFormat="1" applyFont="1" applyFill="1" applyBorder="1" applyAlignment="1" applyProtection="1">
      <alignment horizontal="center"/>
      <protection/>
    </xf>
    <xf numFmtId="4" fontId="14" fillId="36" borderId="20" xfId="0" applyNumberFormat="1" applyFont="1" applyFill="1" applyBorder="1" applyAlignment="1" applyProtection="1">
      <alignment horizontal="center"/>
      <protection/>
    </xf>
    <xf numFmtId="4" fontId="14" fillId="36" borderId="32" xfId="0" applyNumberFormat="1" applyFont="1" applyFill="1" applyBorder="1" applyAlignment="1" applyProtection="1">
      <alignment horizontal="center"/>
      <protection/>
    </xf>
    <xf numFmtId="4" fontId="14" fillId="36" borderId="33" xfId="0" applyNumberFormat="1" applyFont="1" applyFill="1" applyBorder="1" applyAlignment="1" applyProtection="1">
      <alignment horizontal="center"/>
      <protection/>
    </xf>
    <xf numFmtId="4" fontId="14" fillId="36" borderId="45" xfId="0" applyNumberFormat="1" applyFont="1" applyFill="1" applyBorder="1" applyAlignment="1" applyProtection="1">
      <alignment horizontal="center"/>
      <protection/>
    </xf>
    <xf numFmtId="4" fontId="14" fillId="36" borderId="21" xfId="0" applyNumberFormat="1" applyFont="1" applyFill="1" applyBorder="1" applyAlignment="1" applyProtection="1">
      <alignment horizontal="center"/>
      <protection/>
    </xf>
    <xf numFmtId="4" fontId="14" fillId="36" borderId="34" xfId="0" applyNumberFormat="1" applyFont="1" applyFill="1" applyBorder="1" applyAlignment="1" applyProtection="1">
      <alignment horizontal="center"/>
      <protection/>
    </xf>
    <xf numFmtId="4" fontId="14" fillId="36" borderId="13" xfId="0" applyNumberFormat="1" applyFont="1" applyFill="1" applyBorder="1" applyAlignment="1" applyProtection="1">
      <alignment horizontal="center"/>
      <protection/>
    </xf>
    <xf numFmtId="4" fontId="14" fillId="36" borderId="36" xfId="0" applyNumberFormat="1" applyFont="1" applyFill="1" applyBorder="1" applyAlignment="1" applyProtection="1">
      <alignment horizontal="center"/>
      <protection/>
    </xf>
    <xf numFmtId="4" fontId="14" fillId="36" borderId="46" xfId="0" applyNumberFormat="1" applyFont="1" applyFill="1" applyBorder="1" applyAlignment="1" applyProtection="1">
      <alignment horizontal="center"/>
      <protection/>
    </xf>
    <xf numFmtId="4" fontId="14" fillId="36" borderId="35" xfId="0" applyNumberFormat="1" applyFont="1" applyFill="1" applyBorder="1" applyAlignment="1" applyProtection="1">
      <alignment horizontal="center"/>
      <protection/>
    </xf>
    <xf numFmtId="4" fontId="14" fillId="36" borderId="23" xfId="0" applyNumberFormat="1" applyFont="1" applyFill="1" applyBorder="1" applyAlignment="1" applyProtection="1">
      <alignment horizontal="center"/>
      <protection/>
    </xf>
    <xf numFmtId="4" fontId="14" fillId="36" borderId="30" xfId="0" applyNumberFormat="1" applyFont="1" applyFill="1" applyBorder="1" applyAlignment="1" applyProtection="1">
      <alignment horizontal="center"/>
      <protection/>
    </xf>
    <xf numFmtId="4" fontId="14" fillId="36" borderId="16" xfId="0" applyNumberFormat="1" applyFont="1" applyFill="1" applyBorder="1" applyAlignment="1" applyProtection="1" quotePrefix="1">
      <alignment horizontal="center"/>
      <protection/>
    </xf>
    <xf numFmtId="4" fontId="14" fillId="36" borderId="45" xfId="0" applyNumberFormat="1" applyFont="1" applyFill="1" applyBorder="1" applyAlignment="1" applyProtection="1" quotePrefix="1">
      <alignment horizontal="center"/>
      <protection/>
    </xf>
    <xf numFmtId="4" fontId="14" fillId="36" borderId="21" xfId="0" applyNumberFormat="1" applyFont="1" applyFill="1" applyBorder="1" applyAlignment="1" applyProtection="1" quotePrefix="1">
      <alignment horizontal="center"/>
      <protection/>
    </xf>
    <xf numFmtId="4" fontId="14" fillId="36" borderId="5" xfId="52" applyNumberFormat="1" applyFont="1" applyFill="1" applyBorder="1" applyAlignment="1" applyProtection="1" quotePrefix="1">
      <alignment horizontal="right"/>
      <protection/>
    </xf>
    <xf numFmtId="4" fontId="14" fillId="36" borderId="20" xfId="52" applyNumberFormat="1" applyFont="1" applyFill="1" applyBorder="1" applyAlignment="1" applyProtection="1" quotePrefix="1">
      <alignment horizontal="right"/>
      <protection/>
    </xf>
    <xf numFmtId="4" fontId="14" fillId="36" borderId="21" xfId="52" applyNumberFormat="1" applyFont="1" applyFill="1" applyBorder="1" applyAlignment="1" applyProtection="1" quotePrefix="1">
      <alignment horizontal="right"/>
      <protection/>
    </xf>
    <xf numFmtId="4" fontId="14" fillId="36" borderId="24" xfId="52" applyNumberFormat="1" applyFont="1" applyFill="1" applyBorder="1" applyAlignment="1" applyProtection="1" quotePrefix="1">
      <alignment horizontal="right"/>
      <protection/>
    </xf>
    <xf numFmtId="4" fontId="14" fillId="36" borderId="34" xfId="52" applyNumberFormat="1" applyFont="1" applyFill="1" applyBorder="1" applyAlignment="1" applyProtection="1" quotePrefix="1">
      <alignment horizontal="right"/>
      <protection/>
    </xf>
    <xf numFmtId="1" fontId="15" fillId="36" borderId="5" xfId="0" applyNumberFormat="1" applyFont="1" applyFill="1" applyBorder="1" applyAlignment="1" applyProtection="1">
      <alignment horizontal="center"/>
      <protection/>
    </xf>
    <xf numFmtId="1" fontId="15" fillId="36" borderId="20" xfId="0" applyNumberFormat="1" applyFont="1" applyFill="1" applyBorder="1" applyAlignment="1" applyProtection="1">
      <alignment horizontal="center"/>
      <protection/>
    </xf>
    <xf numFmtId="1" fontId="15" fillId="36" borderId="21" xfId="0" applyNumberFormat="1" applyFont="1" applyFill="1" applyBorder="1" applyAlignment="1" applyProtection="1">
      <alignment horizontal="center"/>
      <protection/>
    </xf>
    <xf numFmtId="0" fontId="0" fillId="0" borderId="0" xfId="56" applyBorder="1" applyProtection="1">
      <alignment/>
      <protection/>
    </xf>
    <xf numFmtId="2" fontId="15" fillId="36" borderId="18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 applyProtection="1">
      <alignment/>
      <protection locked="0"/>
    </xf>
    <xf numFmtId="0" fontId="15" fillId="0" borderId="47" xfId="0" applyFont="1" applyBorder="1" applyAlignment="1" applyProtection="1">
      <alignment/>
      <protection locked="0"/>
    </xf>
    <xf numFmtId="0" fontId="15" fillId="0" borderId="48" xfId="0" applyFont="1" applyBorder="1" applyAlignment="1" applyProtection="1">
      <alignment/>
      <protection locked="0"/>
    </xf>
    <xf numFmtId="49" fontId="15" fillId="0" borderId="18" xfId="0" applyNumberFormat="1" applyFont="1" applyBorder="1" applyAlignment="1" applyProtection="1">
      <alignment horizontal="center"/>
      <protection locked="0"/>
    </xf>
    <xf numFmtId="0" fontId="15" fillId="0" borderId="49" xfId="0" applyFon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15" fillId="0" borderId="40" xfId="0" applyFon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9" fontId="0" fillId="0" borderId="18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9" fontId="0" fillId="0" borderId="15" xfId="58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17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7" fontId="15" fillId="0" borderId="18" xfId="0" applyNumberFormat="1" applyFont="1" applyBorder="1" applyAlignment="1" applyProtection="1">
      <alignment horizontal="center"/>
      <protection locked="0"/>
    </xf>
    <xf numFmtId="3" fontId="15" fillId="0" borderId="1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7" fontId="1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 locked="0"/>
    </xf>
    <xf numFmtId="17" fontId="1" fillId="0" borderId="20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7" fontId="1" fillId="0" borderId="21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 applyProtection="1">
      <alignment horizontal="center"/>
      <protection locked="0"/>
    </xf>
    <xf numFmtId="1" fontId="1" fillId="0" borderId="21" xfId="0" applyNumberFormat="1" applyFont="1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17" fontId="5" fillId="0" borderId="0" xfId="0" applyNumberFormat="1" applyFont="1" applyBorder="1" applyAlignment="1" applyProtection="1">
      <alignment horizontal="left"/>
      <protection locked="0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14" fontId="1" fillId="0" borderId="20" xfId="0" applyNumberFormat="1" applyFont="1" applyFill="1" applyBorder="1" applyAlignment="1" applyProtection="1">
      <alignment horizontal="center"/>
      <protection locked="0"/>
    </xf>
    <xf numFmtId="14" fontId="1" fillId="0" borderId="34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 locked="0"/>
    </xf>
    <xf numFmtId="1" fontId="0" fillId="0" borderId="5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17" fontId="0" fillId="0" borderId="0" xfId="0" applyNumberFormat="1" applyFont="1" applyBorder="1" applyAlignment="1" applyProtection="1">
      <alignment horizontal="center"/>
      <protection locked="0"/>
    </xf>
    <xf numFmtId="17" fontId="0" fillId="0" borderId="5" xfId="0" applyNumberFormat="1" applyFont="1" applyBorder="1" applyAlignment="1" applyProtection="1">
      <alignment horizontal="center"/>
      <protection locked="0"/>
    </xf>
    <xf numFmtId="17" fontId="0" fillId="0" borderId="2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 locked="0"/>
    </xf>
    <xf numFmtId="17" fontId="1" fillId="0" borderId="34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56" applyFont="1" applyBorder="1" applyAlignment="1" applyProtection="1">
      <alignment horizontal="left"/>
      <protection locked="0"/>
    </xf>
    <xf numFmtId="0" fontId="0" fillId="0" borderId="0" xfId="56" applyBorder="1" applyProtection="1">
      <alignment/>
      <protection locked="0"/>
    </xf>
    <xf numFmtId="0" fontId="8" fillId="0" borderId="0" xfId="56" applyFont="1" applyFill="1" applyBorder="1" applyProtection="1">
      <alignment/>
      <protection locked="0"/>
    </xf>
    <xf numFmtId="0" fontId="8" fillId="0" borderId="0" xfId="56" applyFont="1" applyBorder="1" applyProtection="1">
      <alignment/>
      <protection locked="0"/>
    </xf>
    <xf numFmtId="0" fontId="7" fillId="0" borderId="0" xfId="56" applyFont="1" applyFill="1" applyBorder="1" applyAlignment="1" applyProtection="1">
      <alignment horizontal="left"/>
      <protection locked="0"/>
    </xf>
    <xf numFmtId="0" fontId="1" fillId="0" borderId="0" xfId="56" applyFont="1" applyBorder="1" applyProtection="1">
      <alignment/>
      <protection locked="0"/>
    </xf>
    <xf numFmtId="0" fontId="1" fillId="0" borderId="5" xfId="56" applyFont="1" applyBorder="1" applyAlignment="1" applyProtection="1">
      <alignment horizontal="left"/>
      <protection locked="0"/>
    </xf>
    <xf numFmtId="0" fontId="0" fillId="0" borderId="28" xfId="56" applyBorder="1" applyAlignment="1" applyProtection="1">
      <alignment horizontal="center"/>
      <protection locked="0"/>
    </xf>
    <xf numFmtId="9" fontId="0" fillId="0" borderId="42" xfId="58" applyBorder="1" applyAlignment="1" applyProtection="1">
      <alignment horizontal="center"/>
      <protection locked="0"/>
    </xf>
    <xf numFmtId="0" fontId="0" fillId="0" borderId="5" xfId="56" applyBorder="1" applyProtection="1">
      <alignment/>
      <protection locked="0"/>
    </xf>
    <xf numFmtId="0" fontId="1" fillId="0" borderId="20" xfId="56" applyFont="1" applyBorder="1" applyProtection="1">
      <alignment/>
      <protection locked="0"/>
    </xf>
    <xf numFmtId="0" fontId="0" fillId="0" borderId="12" xfId="56" applyBorder="1" applyAlignment="1" applyProtection="1">
      <alignment horizontal="center"/>
      <protection locked="0"/>
    </xf>
    <xf numFmtId="9" fontId="0" fillId="0" borderId="14" xfId="58" applyBorder="1" applyAlignment="1" applyProtection="1">
      <alignment horizontal="center"/>
      <protection locked="0"/>
    </xf>
    <xf numFmtId="0" fontId="0" fillId="0" borderId="20" xfId="56" applyBorder="1" applyProtection="1">
      <alignment/>
      <protection locked="0"/>
    </xf>
    <xf numFmtId="0" fontId="1" fillId="0" borderId="21" xfId="56" applyFont="1" applyBorder="1" applyProtection="1">
      <alignment/>
      <protection locked="0"/>
    </xf>
    <xf numFmtId="0" fontId="0" fillId="0" borderId="16" xfId="56" applyBorder="1" applyAlignment="1" applyProtection="1">
      <alignment horizontal="center"/>
      <protection locked="0"/>
    </xf>
    <xf numFmtId="0" fontId="0" fillId="0" borderId="21" xfId="56" applyBorder="1" applyProtection="1">
      <alignment/>
      <protection locked="0"/>
    </xf>
    <xf numFmtId="0" fontId="0" fillId="0" borderId="0" xfId="56" applyBorder="1" applyAlignment="1" applyProtection="1">
      <alignment horizontal="center"/>
      <protection locked="0"/>
    </xf>
    <xf numFmtId="9" fontId="0" fillId="0" borderId="0" xfId="58" applyAlignment="1" applyProtection="1">
      <alignment horizontal="center"/>
      <protection locked="0"/>
    </xf>
    <xf numFmtId="0" fontId="1" fillId="0" borderId="18" xfId="56" applyFont="1" applyBorder="1" applyAlignment="1" applyProtection="1">
      <alignment horizontal="left"/>
      <protection locked="0"/>
    </xf>
    <xf numFmtId="0" fontId="0" fillId="0" borderId="38" xfId="56" applyBorder="1" applyAlignment="1" applyProtection="1">
      <alignment horizontal="center"/>
      <protection locked="0"/>
    </xf>
    <xf numFmtId="9" fontId="0" fillId="0" borderId="22" xfId="58" applyBorder="1" applyAlignment="1" applyProtection="1">
      <alignment horizontal="center"/>
      <protection locked="0"/>
    </xf>
    <xf numFmtId="0" fontId="0" fillId="0" borderId="27" xfId="56" applyBorder="1" applyAlignment="1" applyProtection="1">
      <alignment horizontal="center"/>
      <protection locked="0"/>
    </xf>
    <xf numFmtId="0" fontId="1" fillId="0" borderId="20" xfId="56" applyFont="1" applyBorder="1" applyAlignment="1" applyProtection="1">
      <alignment horizontal="left"/>
      <protection locked="0"/>
    </xf>
    <xf numFmtId="0" fontId="0" fillId="0" borderId="29" xfId="56" applyBorder="1" applyAlignment="1" applyProtection="1">
      <alignment horizontal="center"/>
      <protection locked="0"/>
    </xf>
    <xf numFmtId="0" fontId="0" fillId="0" borderId="30" xfId="56" applyBorder="1" applyAlignment="1" applyProtection="1">
      <alignment horizontal="center"/>
      <protection locked="0"/>
    </xf>
    <xf numFmtId="9" fontId="0" fillId="0" borderId="0" xfId="58" applyBorder="1" applyAlignment="1" applyProtection="1">
      <alignment horizontal="center"/>
      <protection locked="0"/>
    </xf>
    <xf numFmtId="0" fontId="1" fillId="0" borderId="34" xfId="56" applyFont="1" applyBorder="1" applyProtection="1">
      <alignment/>
      <protection locked="0"/>
    </xf>
    <xf numFmtId="0" fontId="0" fillId="0" borderId="32" xfId="56" applyBorder="1" applyAlignment="1" applyProtection="1">
      <alignment horizontal="center"/>
      <protection locked="0"/>
    </xf>
    <xf numFmtId="9" fontId="0" fillId="0" borderId="54" xfId="58" applyBorder="1" applyAlignment="1" applyProtection="1">
      <alignment horizontal="center"/>
      <protection locked="0"/>
    </xf>
    <xf numFmtId="0" fontId="0" fillId="0" borderId="33" xfId="56" applyBorder="1" applyAlignment="1" applyProtection="1">
      <alignment horizontal="center"/>
      <protection locked="0"/>
    </xf>
    <xf numFmtId="0" fontId="1" fillId="0" borderId="34" xfId="56" applyFont="1" applyBorder="1" applyAlignment="1" applyProtection="1">
      <alignment horizontal="left"/>
      <protection locked="0"/>
    </xf>
    <xf numFmtId="0" fontId="1" fillId="0" borderId="21" xfId="56" applyFont="1" applyBorder="1" applyAlignment="1" applyProtection="1">
      <alignment horizontal="left"/>
      <protection locked="0"/>
    </xf>
    <xf numFmtId="0" fontId="6" fillId="0" borderId="56" xfId="0" applyFont="1" applyBorder="1" applyAlignment="1" applyProtection="1">
      <alignment/>
      <protection locked="0"/>
    </xf>
    <xf numFmtId="0" fontId="6" fillId="0" borderId="57" xfId="0" applyFont="1" applyBorder="1" applyAlignment="1" applyProtection="1">
      <alignment/>
      <protection locked="0"/>
    </xf>
    <xf numFmtId="0" fontId="6" fillId="0" borderId="58" xfId="0" applyFont="1" applyBorder="1" applyAlignment="1" applyProtection="1">
      <alignment/>
      <protection locked="0"/>
    </xf>
    <xf numFmtId="0" fontId="6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/>
      <protection locked="0"/>
    </xf>
    <xf numFmtId="0" fontId="6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56" applyFont="1" applyBorder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Continuous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9" fontId="1" fillId="0" borderId="50" xfId="58" applyFont="1" applyBorder="1" applyAlignment="1" applyProtection="1">
      <alignment horizontal="center"/>
      <protection locked="0"/>
    </xf>
    <xf numFmtId="9" fontId="1" fillId="0" borderId="51" xfId="58" applyFont="1" applyBorder="1" applyAlignment="1" applyProtection="1">
      <alignment horizontal="center"/>
      <protection locked="0"/>
    </xf>
    <xf numFmtId="9" fontId="0" fillId="0" borderId="0" xfId="58" applyBorder="1" applyAlignment="1" applyProtection="1">
      <alignment/>
      <protection locked="0"/>
    </xf>
    <xf numFmtId="4" fontId="0" fillId="37" borderId="5" xfId="52" applyNumberFormat="1" applyFont="1" applyFill="1" applyBorder="1" applyAlignment="1" applyProtection="1" quotePrefix="1">
      <alignment horizontal="center"/>
      <protection/>
    </xf>
    <xf numFmtId="4" fontId="0" fillId="37" borderId="20" xfId="52" applyNumberFormat="1" applyFont="1" applyFill="1" applyBorder="1" applyAlignment="1" applyProtection="1" quotePrefix="1">
      <alignment horizontal="center"/>
      <protection/>
    </xf>
    <xf numFmtId="4" fontId="0" fillId="37" borderId="21" xfId="52" applyNumberFormat="1" applyFont="1" applyFill="1" applyBorder="1" applyAlignment="1" applyProtection="1" quotePrefix="1">
      <alignment horizontal="center"/>
      <protection/>
    </xf>
    <xf numFmtId="4" fontId="0" fillId="37" borderId="24" xfId="52" applyNumberFormat="1" applyFont="1" applyFill="1" applyBorder="1" applyAlignment="1" applyProtection="1" quotePrefix="1">
      <alignment horizontal="center"/>
      <protection/>
    </xf>
    <xf numFmtId="4" fontId="0" fillId="37" borderId="34" xfId="52" applyNumberFormat="1" applyFont="1" applyFill="1" applyBorder="1" applyAlignment="1" applyProtection="1" quotePrefix="1">
      <alignment horizontal="center"/>
      <protection/>
    </xf>
    <xf numFmtId="3" fontId="0" fillId="0" borderId="20" xfId="52" applyNumberFormat="1" applyFont="1" applyFill="1" applyBorder="1" applyAlignment="1" applyProtection="1">
      <alignment horizontal="right"/>
      <protection locked="0"/>
    </xf>
    <xf numFmtId="4" fontId="0" fillId="0" borderId="20" xfId="52" applyNumberFormat="1" applyFont="1" applyFill="1" applyBorder="1" applyAlignment="1" applyProtection="1" quotePrefix="1">
      <alignment horizontal="center"/>
      <protection locked="0"/>
    </xf>
    <xf numFmtId="4" fontId="0" fillId="0" borderId="21" xfId="52" applyNumberFormat="1" applyFont="1" applyFill="1" applyBorder="1" applyAlignment="1" applyProtection="1" quotePrefix="1">
      <alignment horizontal="center"/>
      <protection locked="0"/>
    </xf>
    <xf numFmtId="4" fontId="0" fillId="0" borderId="24" xfId="52" applyNumberFormat="1" applyFont="1" applyFill="1" applyBorder="1" applyAlignment="1" applyProtection="1" quotePrefix="1">
      <alignment horizontal="center"/>
      <protection locked="0"/>
    </xf>
    <xf numFmtId="4" fontId="0" fillId="0" borderId="34" xfId="52" applyNumberFormat="1" applyFont="1" applyFill="1" applyBorder="1" applyAlignment="1" applyProtection="1" quotePrefix="1">
      <alignment horizontal="center"/>
      <protection locked="0"/>
    </xf>
    <xf numFmtId="4" fontId="0" fillId="0" borderId="5" xfId="52" applyNumberFormat="1" applyFont="1" applyFill="1" applyBorder="1" applyAlignment="1" applyProtection="1" quotePrefix="1">
      <alignment horizontal="center"/>
      <protection locked="0"/>
    </xf>
    <xf numFmtId="4" fontId="0" fillId="0" borderId="5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 quotePrefix="1">
      <alignment horizontal="center"/>
      <protection locked="0"/>
    </xf>
    <xf numFmtId="3" fontId="0" fillId="0" borderId="0" xfId="52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4" fontId="14" fillId="36" borderId="0" xfId="0" applyNumberFormat="1" applyFont="1" applyFill="1" applyBorder="1" applyAlignment="1" applyProtection="1">
      <alignment horizontal="center"/>
      <protection/>
    </xf>
    <xf numFmtId="4" fontId="14" fillId="36" borderId="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2" fontId="15" fillId="36" borderId="18" xfId="0" applyNumberFormat="1" applyFont="1" applyFill="1" applyBorder="1" applyAlignment="1" applyProtection="1">
      <alignment horizontal="right"/>
      <protection/>
    </xf>
    <xf numFmtId="2" fontId="15" fillId="36" borderId="17" xfId="0" applyNumberFormat="1" applyFont="1" applyFill="1" applyBorder="1" applyAlignment="1" applyProtection="1">
      <alignment horizontal="right"/>
      <protection/>
    </xf>
    <xf numFmtId="2" fontId="15" fillId="36" borderId="51" xfId="0" applyNumberFormat="1" applyFont="1" applyFill="1" applyBorder="1" applyAlignment="1" applyProtection="1">
      <alignment horizontal="right"/>
      <protection/>
    </xf>
    <xf numFmtId="0" fontId="15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27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8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56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7" fontId="1" fillId="34" borderId="24" xfId="0" applyNumberFormat="1" applyFont="1" applyFill="1" applyBorder="1" applyAlignment="1" applyProtection="1">
      <alignment horizontal="center"/>
      <protection locked="0"/>
    </xf>
    <xf numFmtId="0" fontId="59" fillId="0" borderId="0" xfId="0" applyFont="1" applyBorder="1" applyAlignment="1">
      <alignment/>
    </xf>
    <xf numFmtId="0" fontId="60" fillId="0" borderId="18" xfId="0" applyFont="1" applyFill="1" applyBorder="1" applyAlignment="1" applyProtection="1">
      <alignment horizontal="center" vertical="center"/>
      <protection locked="0"/>
    </xf>
    <xf numFmtId="0" fontId="60" fillId="0" borderId="23" xfId="0" applyFont="1" applyFill="1" applyBorder="1" applyAlignment="1" applyProtection="1">
      <alignment horizontal="center" vertical="center" wrapText="1"/>
      <protection locked="0"/>
    </xf>
    <xf numFmtId="3" fontId="0" fillId="0" borderId="26" xfId="52" applyNumberFormat="1" applyFont="1" applyFill="1" applyBorder="1" applyAlignment="1" applyProtection="1" quotePrefix="1">
      <alignment horizontal="right"/>
      <protection locked="0"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1" fontId="1" fillId="0" borderId="68" xfId="0" applyNumberFormat="1" applyFont="1" applyFill="1" applyBorder="1" applyAlignment="1" applyProtection="1">
      <alignment horizontal="center"/>
      <protection locked="0"/>
    </xf>
    <xf numFmtId="0" fontId="0" fillId="0" borderId="69" xfId="0" applyFont="1" applyFill="1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 horizontal="center"/>
      <protection locked="0"/>
    </xf>
    <xf numFmtId="0" fontId="0" fillId="0" borderId="59" xfId="0" applyFont="1" applyFill="1" applyBorder="1" applyAlignment="1" applyProtection="1">
      <alignment/>
      <protection locked="0"/>
    </xf>
    <xf numFmtId="0" fontId="0" fillId="0" borderId="61" xfId="0" applyFont="1" applyFill="1" applyBorder="1" applyAlignment="1" applyProtection="1">
      <alignment/>
      <protection locked="0"/>
    </xf>
    <xf numFmtId="0" fontId="1" fillId="0" borderId="72" xfId="0" applyFont="1" applyFill="1" applyBorder="1" applyAlignment="1" applyProtection="1">
      <alignment horizontal="center"/>
      <protection locked="0"/>
    </xf>
    <xf numFmtId="0" fontId="0" fillId="0" borderId="62" xfId="0" applyFont="1" applyFill="1" applyBorder="1" applyAlignment="1" applyProtection="1">
      <alignment/>
      <protection locked="0"/>
    </xf>
    <xf numFmtId="0" fontId="0" fillId="0" borderId="64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7" fontId="1" fillId="0" borderId="5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73" xfId="0" applyFont="1" applyFill="1" applyBorder="1" applyAlignment="1" applyProtection="1">
      <alignment/>
      <protection locked="0"/>
    </xf>
    <xf numFmtId="0" fontId="0" fillId="0" borderId="71" xfId="0" applyFont="1" applyFill="1" applyBorder="1" applyAlignment="1" applyProtection="1">
      <alignment/>
      <protection locked="0"/>
    </xf>
    <xf numFmtId="0" fontId="1" fillId="0" borderId="74" xfId="0" applyFont="1" applyFill="1" applyBorder="1" applyAlignment="1" applyProtection="1">
      <alignment horizontal="center"/>
      <protection locked="0"/>
    </xf>
    <xf numFmtId="0" fontId="0" fillId="0" borderId="74" xfId="0" applyFont="1" applyFill="1" applyBorder="1" applyAlignment="1" applyProtection="1">
      <alignment/>
      <protection locked="0"/>
    </xf>
    <xf numFmtId="0" fontId="1" fillId="0" borderId="73" xfId="0" applyFont="1" applyFill="1" applyBorder="1" applyAlignment="1" applyProtection="1">
      <alignment horizontal="center"/>
      <protection locked="0"/>
    </xf>
    <xf numFmtId="0" fontId="0" fillId="0" borderId="72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0" xfId="56" applyFont="1" applyFill="1" applyBorder="1" applyAlignment="1" applyProtection="1">
      <alignment horizontal="left"/>
      <protection locked="0"/>
    </xf>
    <xf numFmtId="0" fontId="0" fillId="0" borderId="0" xfId="56" applyFill="1" applyBorder="1" applyProtection="1">
      <alignment/>
      <protection locked="0"/>
    </xf>
    <xf numFmtId="0" fontId="3" fillId="0" borderId="0" xfId="56" applyFont="1" applyFill="1" applyBorder="1" applyAlignment="1" applyProtection="1">
      <alignment horizontal="left"/>
      <protection locked="0"/>
    </xf>
    <xf numFmtId="0" fontId="10" fillId="0" borderId="75" xfId="0" applyFont="1" applyFill="1" applyBorder="1" applyAlignment="1" applyProtection="1">
      <alignment/>
      <protection locked="0"/>
    </xf>
    <xf numFmtId="0" fontId="10" fillId="0" borderId="76" xfId="0" applyFont="1" applyFill="1" applyBorder="1" applyAlignment="1" applyProtection="1">
      <alignment/>
      <protection locked="0"/>
    </xf>
    <xf numFmtId="0" fontId="10" fillId="0" borderId="77" xfId="0" applyFont="1" applyFill="1" applyBorder="1" applyAlignment="1" applyProtection="1">
      <alignment/>
      <protection locked="0"/>
    </xf>
    <xf numFmtId="0" fontId="1" fillId="0" borderId="0" xfId="56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17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78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14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60" fillId="0" borderId="23" xfId="0" applyFont="1" applyFill="1" applyBorder="1" applyAlignment="1" applyProtection="1">
      <alignment horizontal="center"/>
      <protection locked="0"/>
    </xf>
    <xf numFmtId="0" fontId="61" fillId="0" borderId="23" xfId="0" applyFont="1" applyFill="1" applyBorder="1" applyAlignment="1" applyProtection="1">
      <alignment horizontal="center"/>
      <protection locked="0"/>
    </xf>
    <xf numFmtId="0" fontId="60" fillId="0" borderId="17" xfId="0" applyFont="1" applyFill="1" applyBorder="1" applyAlignment="1" applyProtection="1">
      <alignment/>
      <protection locked="0"/>
    </xf>
    <xf numFmtId="0" fontId="61" fillId="0" borderId="17" xfId="0" applyFont="1" applyFill="1" applyBorder="1" applyAlignment="1" applyProtection="1">
      <alignment horizontal="center"/>
      <protection locked="0"/>
    </xf>
    <xf numFmtId="0" fontId="60" fillId="0" borderId="46" xfId="0" applyFont="1" applyFill="1" applyBorder="1" applyAlignment="1" applyProtection="1">
      <alignment horizontal="center" vertical="center" wrapText="1"/>
      <protection locked="0"/>
    </xf>
    <xf numFmtId="0" fontId="60" fillId="0" borderId="37" xfId="0" applyFont="1" applyFill="1" applyBorder="1" applyAlignment="1" applyProtection="1">
      <alignment horizontal="center" vertical="center" wrapText="1"/>
      <protection locked="0"/>
    </xf>
    <xf numFmtId="0" fontId="60" fillId="0" borderId="38" xfId="0" applyFont="1" applyFill="1" applyBorder="1" applyAlignment="1" applyProtection="1">
      <alignment horizontal="center" vertical="center" wrapText="1"/>
      <protection locked="0"/>
    </xf>
    <xf numFmtId="0" fontId="60" fillId="0" borderId="18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23" xfId="0" applyFont="1" applyBorder="1" applyAlignment="1" applyProtection="1">
      <alignment horizontal="center"/>
      <protection locked="0"/>
    </xf>
    <xf numFmtId="0" fontId="60" fillId="0" borderId="17" xfId="0" applyFont="1" applyBorder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Continuous"/>
      <protection locked="0"/>
    </xf>
    <xf numFmtId="0" fontId="60" fillId="0" borderId="18" xfId="0" applyFont="1" applyFill="1" applyBorder="1" applyAlignment="1" applyProtection="1">
      <alignment horizontal="centerContinuous"/>
      <protection locked="0"/>
    </xf>
    <xf numFmtId="0" fontId="63" fillId="0" borderId="52" xfId="0" applyFont="1" applyFill="1" applyBorder="1" applyAlignment="1" applyProtection="1">
      <alignment horizontal="centerContinuous"/>
      <protection locked="0"/>
    </xf>
    <xf numFmtId="0" fontId="63" fillId="0" borderId="53" xfId="0" applyFont="1" applyFill="1" applyBorder="1" applyAlignment="1" applyProtection="1">
      <alignment horizontal="centerContinuous"/>
      <protection locked="0"/>
    </xf>
    <xf numFmtId="0" fontId="60" fillId="0" borderId="40" xfId="0" applyFont="1" applyFill="1" applyBorder="1" applyAlignment="1" applyProtection="1">
      <alignment horizontal="centerContinuous"/>
      <protection locked="0"/>
    </xf>
    <xf numFmtId="0" fontId="60" fillId="0" borderId="37" xfId="0" applyFont="1" applyFill="1" applyBorder="1" applyAlignment="1" applyProtection="1">
      <alignment/>
      <protection locked="0"/>
    </xf>
    <xf numFmtId="0" fontId="60" fillId="0" borderId="38" xfId="0" applyFont="1" applyFill="1" applyBorder="1" applyAlignment="1" applyProtection="1">
      <alignment/>
      <protection locked="0"/>
    </xf>
    <xf numFmtId="0" fontId="60" fillId="0" borderId="22" xfId="0" applyFont="1" applyFill="1" applyBorder="1" applyAlignment="1" applyProtection="1">
      <alignment/>
      <protection locked="0"/>
    </xf>
    <xf numFmtId="0" fontId="60" fillId="0" borderId="79" xfId="0" applyFont="1" applyFill="1" applyBorder="1" applyAlignment="1" applyProtection="1">
      <alignment horizontal="left"/>
      <protection locked="0"/>
    </xf>
    <xf numFmtId="0" fontId="60" fillId="0" borderId="80" xfId="0" applyFont="1" applyFill="1" applyBorder="1" applyAlignment="1" applyProtection="1">
      <alignment horizontal="centerContinuous"/>
      <protection locked="0"/>
    </xf>
    <xf numFmtId="0" fontId="60" fillId="0" borderId="35" xfId="0" applyFont="1" applyFill="1" applyBorder="1" applyAlignment="1" applyProtection="1">
      <alignment horizontal="center"/>
      <protection locked="0"/>
    </xf>
    <xf numFmtId="0" fontId="60" fillId="0" borderId="19" xfId="0" applyFont="1" applyFill="1" applyBorder="1" applyAlignment="1" applyProtection="1">
      <alignment horizontal="center"/>
      <protection locked="0"/>
    </xf>
    <xf numFmtId="0" fontId="60" fillId="0" borderId="51" xfId="0" applyFont="1" applyFill="1" applyBorder="1" applyAlignment="1" applyProtection="1">
      <alignment horizontal="center"/>
      <protection locked="0"/>
    </xf>
    <xf numFmtId="0" fontId="60" fillId="0" borderId="81" xfId="0" applyFont="1" applyFill="1" applyBorder="1" applyAlignment="1" applyProtection="1">
      <alignment horizontal="center"/>
      <protection locked="0"/>
    </xf>
    <xf numFmtId="0" fontId="60" fillId="0" borderId="82" xfId="0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/>
    </xf>
    <xf numFmtId="0" fontId="60" fillId="0" borderId="13" xfId="0" applyFont="1" applyBorder="1" applyAlignment="1" applyProtection="1">
      <alignment horizontal="center"/>
      <protection locked="0"/>
    </xf>
    <xf numFmtId="0" fontId="60" fillId="0" borderId="47" xfId="0" applyFont="1" applyBorder="1" applyAlignment="1" applyProtection="1">
      <alignment horizontal="center"/>
      <protection locked="0"/>
    </xf>
    <xf numFmtId="0" fontId="60" fillId="0" borderId="67" xfId="0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0" fontId="60" fillId="0" borderId="19" xfId="0" applyFont="1" applyBorder="1" applyAlignment="1" applyProtection="1">
      <alignment horizontal="center"/>
      <protection locked="0"/>
    </xf>
    <xf numFmtId="0" fontId="60" fillId="0" borderId="49" xfId="0" applyFont="1" applyBorder="1" applyAlignment="1" applyProtection="1">
      <alignment horizontal="center"/>
      <protection locked="0"/>
    </xf>
    <xf numFmtId="0" fontId="60" fillId="0" borderId="51" xfId="0" applyFont="1" applyBorder="1" applyAlignment="1" applyProtection="1">
      <alignment horizontal="center"/>
      <protection locked="0"/>
    </xf>
    <xf numFmtId="0" fontId="60" fillId="0" borderId="47" xfId="56" applyFont="1" applyBorder="1" applyAlignment="1" applyProtection="1">
      <alignment horizontal="left" vertical="center"/>
      <protection locked="0"/>
    </xf>
    <xf numFmtId="0" fontId="60" fillId="0" borderId="23" xfId="0" applyFont="1" applyBorder="1" applyAlignment="1">
      <alignment horizontal="center" vertical="center"/>
    </xf>
    <xf numFmtId="0" fontId="64" fillId="0" borderId="0" xfId="56" applyFont="1" applyBorder="1" applyProtection="1">
      <alignment/>
      <protection locked="0"/>
    </xf>
    <xf numFmtId="0" fontId="60" fillId="0" borderId="49" xfId="56" applyFont="1" applyBorder="1" applyAlignment="1" applyProtection="1">
      <alignment vertical="center"/>
      <protection locked="0"/>
    </xf>
    <xf numFmtId="0" fontId="62" fillId="0" borderId="17" xfId="0" applyFont="1" applyFill="1" applyBorder="1" applyAlignment="1">
      <alignment horizontal="center" vertical="center" wrapText="1"/>
    </xf>
    <xf numFmtId="0" fontId="62" fillId="0" borderId="0" xfId="56" applyFont="1" applyBorder="1" applyProtection="1">
      <alignment/>
      <protection locked="0"/>
    </xf>
    <xf numFmtId="0" fontId="60" fillId="0" borderId="18" xfId="0" applyFont="1" applyBorder="1" applyAlignment="1">
      <alignment horizontal="center"/>
    </xf>
    <xf numFmtId="0" fontId="62" fillId="0" borderId="0" xfId="56" applyFont="1" applyFill="1" applyBorder="1" applyProtection="1">
      <alignment/>
      <protection locked="0"/>
    </xf>
    <xf numFmtId="0" fontId="60" fillId="0" borderId="23" xfId="56" applyFont="1" applyFill="1" applyBorder="1" applyAlignment="1" applyProtection="1">
      <alignment horizontal="left"/>
      <protection locked="0"/>
    </xf>
    <xf numFmtId="0" fontId="60" fillId="0" borderId="23" xfId="56" applyFont="1" applyFill="1" applyBorder="1" applyAlignment="1" applyProtection="1">
      <alignment horizontal="center"/>
      <protection locked="0"/>
    </xf>
    <xf numFmtId="0" fontId="60" fillId="0" borderId="17" xfId="56" applyFont="1" applyFill="1" applyBorder="1" applyProtection="1">
      <alignment/>
      <protection locked="0"/>
    </xf>
    <xf numFmtId="0" fontId="60" fillId="0" borderId="17" xfId="56" applyFont="1" applyFill="1" applyBorder="1" applyAlignment="1" applyProtection="1">
      <alignment horizontal="center"/>
      <protection locked="0"/>
    </xf>
    <xf numFmtId="0" fontId="60" fillId="0" borderId="40" xfId="0" applyFont="1" applyFill="1" applyBorder="1" applyAlignment="1" applyProtection="1">
      <alignment horizontal="center" vertical="center"/>
      <protection locked="0"/>
    </xf>
    <xf numFmtId="0" fontId="60" fillId="0" borderId="40" xfId="0" applyFont="1" applyBorder="1" applyAlignment="1" applyProtection="1">
      <alignment horizontal="center" vertical="center"/>
      <protection locked="0"/>
    </xf>
    <xf numFmtId="0" fontId="60" fillId="0" borderId="53" xfId="0" applyFont="1" applyFill="1" applyBorder="1" applyAlignment="1" applyProtection="1">
      <alignment horizontal="center" vertical="center" wrapText="1"/>
      <protection locked="0"/>
    </xf>
    <xf numFmtId="0" fontId="60" fillId="0" borderId="18" xfId="0" applyFont="1" applyBorder="1" applyAlignment="1" applyProtection="1">
      <alignment horizontal="center" vertical="center" wrapText="1"/>
      <protection locked="0"/>
    </xf>
    <xf numFmtId="0" fontId="60" fillId="0" borderId="67" xfId="0" applyFont="1" applyFill="1" applyBorder="1" applyAlignment="1" applyProtection="1">
      <alignment horizontal="center" vertical="center" wrapText="1"/>
      <protection locked="0"/>
    </xf>
    <xf numFmtId="0" fontId="60" fillId="0" borderId="23" xfId="0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/>
      <protection locked="0"/>
    </xf>
    <xf numFmtId="0" fontId="60" fillId="0" borderId="18" xfId="0" applyFont="1" applyFill="1" applyBorder="1" applyAlignment="1" applyProtection="1">
      <alignment horizontal="center"/>
      <protection locked="0"/>
    </xf>
    <xf numFmtId="0" fontId="62" fillId="0" borderId="18" xfId="0" applyFont="1" applyFill="1" applyBorder="1" applyAlignment="1" applyProtection="1">
      <alignment horizontal="center"/>
      <protection locked="0"/>
    </xf>
    <xf numFmtId="0" fontId="60" fillId="0" borderId="18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0" fillId="0" borderId="23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60" fillId="0" borderId="39" xfId="0" applyFont="1" applyFill="1" applyBorder="1" applyAlignment="1" applyProtection="1">
      <alignment horizontal="center" vertical="center" wrapText="1"/>
      <protection locked="0"/>
    </xf>
    <xf numFmtId="0" fontId="0" fillId="0" borderId="83" xfId="0" applyFont="1" applyFill="1" applyBorder="1" applyAlignment="1" applyProtection="1">
      <alignment/>
      <protection locked="0"/>
    </xf>
    <xf numFmtId="0" fontId="0" fillId="0" borderId="84" xfId="0" applyFont="1" applyFill="1" applyBorder="1" applyAlignment="1" applyProtection="1">
      <alignment/>
      <protection locked="0"/>
    </xf>
    <xf numFmtId="0" fontId="1" fillId="0" borderId="68" xfId="0" applyFont="1" applyFill="1" applyBorder="1" applyAlignment="1" applyProtection="1">
      <alignment horizontal="center"/>
      <protection locked="0"/>
    </xf>
    <xf numFmtId="1" fontId="1" fillId="0" borderId="73" xfId="0" applyNumberFormat="1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/>
      <protection locked="0"/>
    </xf>
    <xf numFmtId="0" fontId="0" fillId="0" borderId="58" xfId="0" applyFont="1" applyFill="1" applyBorder="1" applyAlignment="1" applyProtection="1">
      <alignment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7" fontId="1" fillId="0" borderId="24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7" fontId="1" fillId="0" borderId="24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60" fillId="0" borderId="47" xfId="0" applyFont="1" applyFill="1" applyBorder="1" applyAlignment="1" applyProtection="1">
      <alignment horizontal="center"/>
      <protection locked="0"/>
    </xf>
    <xf numFmtId="14" fontId="1" fillId="0" borderId="43" xfId="0" applyNumberFormat="1" applyFont="1" applyFill="1" applyBorder="1" applyAlignment="1" applyProtection="1">
      <alignment horizontal="center"/>
      <protection locked="0"/>
    </xf>
    <xf numFmtId="14" fontId="1" fillId="0" borderId="85" xfId="0" applyNumberFormat="1" applyFont="1" applyFill="1" applyBorder="1" applyAlignment="1" applyProtection="1">
      <alignment horizontal="center"/>
      <protection locked="0"/>
    </xf>
    <xf numFmtId="14" fontId="1" fillId="0" borderId="44" xfId="0" applyNumberFormat="1" applyFont="1" applyFill="1" applyBorder="1" applyAlignment="1" applyProtection="1">
      <alignment horizontal="center"/>
      <protection locked="0"/>
    </xf>
    <xf numFmtId="14" fontId="1" fillId="0" borderId="46" xfId="0" applyNumberFormat="1" applyFont="1" applyFill="1" applyBorder="1" applyAlignment="1" applyProtection="1">
      <alignment horizontal="center"/>
      <protection locked="0"/>
    </xf>
    <xf numFmtId="14" fontId="1" fillId="0" borderId="45" xfId="0" applyNumberFormat="1" applyFont="1" applyFill="1" applyBorder="1" applyAlignment="1" applyProtection="1">
      <alignment horizontal="center"/>
      <protection locked="0"/>
    </xf>
    <xf numFmtId="0" fontId="0" fillId="0" borderId="85" xfId="0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86" xfId="0" applyFont="1" applyBorder="1" applyAlignment="1" applyProtection="1">
      <alignment horizontal="right"/>
      <protection locked="0"/>
    </xf>
    <xf numFmtId="0" fontId="0" fillId="0" borderId="87" xfId="0" applyFont="1" applyBorder="1" applyAlignment="1" applyProtection="1">
      <alignment horizontal="righ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right"/>
      <protection locked="0"/>
    </xf>
    <xf numFmtId="0" fontId="0" fillId="0" borderId="45" xfId="0" applyFont="1" applyBorder="1" applyAlignment="1" applyProtection="1">
      <alignment horizontal="right"/>
      <protection locked="0"/>
    </xf>
    <xf numFmtId="0" fontId="0" fillId="0" borderId="20" xfId="0" applyFont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right"/>
      <protection locked="0"/>
    </xf>
    <xf numFmtId="0" fontId="0" fillId="0" borderId="80" xfId="0" applyFont="1" applyBorder="1" applyAlignment="1" applyProtection="1">
      <alignment horizontal="right"/>
      <protection locked="0"/>
    </xf>
    <xf numFmtId="0" fontId="2" fillId="0" borderId="85" xfId="0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0" borderId="88" xfId="0" applyFont="1" applyBorder="1" applyAlignment="1" applyProtection="1">
      <alignment horizontal="center"/>
      <protection locked="0"/>
    </xf>
    <xf numFmtId="0" fontId="15" fillId="0" borderId="89" xfId="0" applyFont="1" applyBorder="1" applyAlignment="1" applyProtection="1">
      <alignment horizontal="center"/>
      <protection locked="0"/>
    </xf>
    <xf numFmtId="0" fontId="60" fillId="0" borderId="52" xfId="0" applyFont="1" applyBorder="1" applyAlignment="1" applyProtection="1">
      <alignment horizontal="center"/>
      <protection locked="0"/>
    </xf>
    <xf numFmtId="0" fontId="60" fillId="0" borderId="53" xfId="0" applyFont="1" applyBorder="1" applyAlignment="1" applyProtection="1">
      <alignment horizontal="center"/>
      <protection locked="0"/>
    </xf>
    <xf numFmtId="0" fontId="60" fillId="0" borderId="23" xfId="0" applyFont="1" applyBorder="1" applyAlignment="1" applyProtection="1">
      <alignment horizontal="center" vertical="center" wrapText="1"/>
      <protection locked="0"/>
    </xf>
    <xf numFmtId="0" fontId="60" fillId="0" borderId="35" xfId="0" applyFont="1" applyBorder="1" applyAlignment="1" applyProtection="1">
      <alignment horizontal="center" vertical="center" wrapText="1"/>
      <protection locked="0"/>
    </xf>
    <xf numFmtId="0" fontId="60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60" fillId="0" borderId="40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0" xfId="56" applyFont="1" applyBorder="1" applyAlignment="1" applyProtection="1">
      <alignment horizontal="left"/>
      <protection locked="0"/>
    </xf>
    <xf numFmtId="0" fontId="1" fillId="0" borderId="0" xfId="56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60" fillId="0" borderId="23" xfId="0" applyFont="1" applyBorder="1" applyAlignment="1" applyProtection="1">
      <alignment horizontal="center" vertical="center"/>
      <protection locked="0"/>
    </xf>
    <xf numFmtId="0" fontId="60" fillId="0" borderId="3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7" fillId="0" borderId="40" xfId="56" applyFont="1" applyBorder="1" applyAlignment="1" applyProtection="1">
      <alignment horizontal="center" vertical="center" wrapText="1"/>
      <protection locked="0"/>
    </xf>
    <xf numFmtId="0" fontId="17" fillId="0" borderId="52" xfId="56" applyFont="1" applyBorder="1" applyAlignment="1" applyProtection="1">
      <alignment horizontal="center" vertical="center" wrapText="1"/>
      <protection locked="0"/>
    </xf>
    <xf numFmtId="0" fontId="17" fillId="0" borderId="53" xfId="56" applyFont="1" applyBorder="1" applyAlignment="1" applyProtection="1">
      <alignment horizontal="center" vertical="center" wrapText="1"/>
      <protection locked="0"/>
    </xf>
    <xf numFmtId="0" fontId="0" fillId="0" borderId="0" xfId="56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60" fillId="0" borderId="40" xfId="56" applyFont="1" applyFill="1" applyBorder="1" applyAlignment="1" applyProtection="1">
      <alignment horizontal="center"/>
      <protection locked="0"/>
    </xf>
    <xf numFmtId="0" fontId="60" fillId="0" borderId="53" xfId="56" applyFont="1" applyFill="1" applyBorder="1" applyAlignment="1" applyProtection="1">
      <alignment horizontal="center"/>
      <protection locked="0"/>
    </xf>
    <xf numFmtId="0" fontId="1" fillId="0" borderId="47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60" fillId="0" borderId="23" xfId="56" applyFont="1" applyBorder="1" applyAlignment="1" applyProtection="1">
      <alignment horizontal="center" vertical="center" wrapText="1"/>
      <protection locked="0"/>
    </xf>
    <xf numFmtId="0" fontId="60" fillId="0" borderId="17" xfId="56" applyFont="1" applyBorder="1" applyAlignment="1" applyProtection="1">
      <alignment horizontal="center" vertical="center" wrapText="1"/>
      <protection locked="0"/>
    </xf>
    <xf numFmtId="0" fontId="60" fillId="0" borderId="40" xfId="0" applyFont="1" applyBorder="1" applyAlignment="1">
      <alignment horizontal="center"/>
    </xf>
    <xf numFmtId="0" fontId="60" fillId="0" borderId="53" xfId="0" applyFont="1" applyBorder="1" applyAlignment="1">
      <alignment horizontal="center"/>
    </xf>
    <xf numFmtId="0" fontId="60" fillId="0" borderId="43" xfId="0" applyFont="1" applyFill="1" applyBorder="1" applyAlignment="1" applyProtection="1">
      <alignment horizontal="center"/>
      <protection locked="0"/>
    </xf>
    <xf numFmtId="0" fontId="60" fillId="0" borderId="80" xfId="0" applyFont="1" applyFill="1" applyBorder="1" applyAlignment="1" applyProtection="1">
      <alignment horizontal="center"/>
      <protection locked="0"/>
    </xf>
    <xf numFmtId="0" fontId="60" fillId="0" borderId="23" xfId="0" applyFont="1" applyFill="1" applyBorder="1" applyAlignment="1" applyProtection="1">
      <alignment horizontal="center" vertical="center"/>
      <protection locked="0"/>
    </xf>
    <xf numFmtId="0" fontId="60" fillId="0" borderId="35" xfId="0" applyFont="1" applyFill="1" applyBorder="1" applyAlignment="1" applyProtection="1">
      <alignment horizontal="center" vertical="center"/>
      <protection locked="0"/>
    </xf>
    <xf numFmtId="0" fontId="1" fillId="0" borderId="0" xfId="56" applyFont="1" applyFill="1" applyBorder="1" applyAlignment="1" applyProtection="1">
      <alignment horizontal="left"/>
      <protection locked="0"/>
    </xf>
    <xf numFmtId="0" fontId="1" fillId="0" borderId="0" xfId="56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julio" xfId="49"/>
    <cellStyle name="Comma" xfId="50"/>
    <cellStyle name="Comma [0]" xfId="51"/>
    <cellStyle name="Millares_Para cuestionario" xfId="52"/>
    <cellStyle name="Currency" xfId="53"/>
    <cellStyle name="Currency [0]" xfId="54"/>
    <cellStyle name="Neutral" xfId="55"/>
    <cellStyle name="Normal_9- Cost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2381250" y="466725"/>
          <a:ext cx="6953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1316310">
          <a:off x="4486275" y="409575"/>
          <a:ext cx="685800" cy="447675"/>
        </a:xfrm>
        <a:prstGeom prst="curved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4</xdr:row>
      <xdr:rowOff>123825</xdr:rowOff>
    </xdr:from>
    <xdr:to>
      <xdr:col>5</xdr:col>
      <xdr:colOff>276225</xdr:colOff>
      <xdr:row>5</xdr:row>
      <xdr:rowOff>371475</xdr:rowOff>
    </xdr:to>
    <xdr:sp>
      <xdr:nvSpPr>
        <xdr:cNvPr id="1" name="AutoShape 4"/>
        <xdr:cNvSpPr>
          <a:spLocks/>
        </xdr:cNvSpPr>
      </xdr:nvSpPr>
      <xdr:spPr>
        <a:xfrm rot="629847">
          <a:off x="6362700" y="790575"/>
          <a:ext cx="742950" cy="419100"/>
        </a:xfrm>
        <a:prstGeom prst="curved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.Au.-\trabajo\M.FINAL.N.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productores%20SALVAGUARD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productores%20dum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20-Modelo%20para%20expedientes\Cuestionarios\dumping-subvenciones\Cuadro%20productores%20SALVAGUARD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>
        <row r="3">
          <cell r="E3" t="str">
            <v>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>
        <row r="3">
          <cell r="E3" t="str">
            <v>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zoomScalePageLayoutView="0" workbookViewId="0" topLeftCell="A1">
      <selection activeCell="E44" sqref="E44"/>
    </sheetView>
  </sheetViews>
  <sheetFormatPr defaultColWidth="11.421875" defaultRowHeight="12.75"/>
  <cols>
    <col min="1" max="1" width="12.28125" style="49" bestFit="1" customWidth="1"/>
    <col min="2" max="4" width="11.421875" style="49" customWidth="1"/>
    <col min="5" max="5" width="12.140625" style="49" customWidth="1"/>
    <col min="6" max="6" width="11.57421875" style="49" customWidth="1"/>
    <col min="7" max="7" width="11.421875" style="49" customWidth="1"/>
    <col min="8" max="8" width="12.140625" style="49" customWidth="1"/>
    <col min="9" max="16384" width="11.421875" style="49" customWidth="1"/>
  </cols>
  <sheetData>
    <row r="1" ht="15" customHeight="1"/>
    <row r="2" ht="15" customHeight="1" thickBot="1"/>
    <row r="3" spans="1:5" ht="15" customHeight="1" thickBot="1">
      <c r="A3" s="153" t="s">
        <v>151</v>
      </c>
      <c r="B3" s="154"/>
      <c r="C3" s="154"/>
      <c r="D3" s="154"/>
      <c r="E3" s="155" t="s">
        <v>231</v>
      </c>
    </row>
    <row r="4" spans="1:5" ht="15" customHeight="1" thickBot="1">
      <c r="A4" s="156" t="s">
        <v>152</v>
      </c>
      <c r="B4" s="157"/>
      <c r="C4" s="157"/>
      <c r="D4" s="157"/>
      <c r="E4" s="158"/>
    </row>
    <row r="5" ht="15" customHeight="1" thickBot="1"/>
    <row r="6" spans="1:5" ht="15" customHeight="1" thickBot="1">
      <c r="A6" s="159" t="s">
        <v>153</v>
      </c>
      <c r="B6" s="160"/>
      <c r="C6" s="160"/>
      <c r="D6" s="160"/>
      <c r="E6" s="161"/>
    </row>
    <row r="7" ht="15" customHeight="1" thickBot="1"/>
    <row r="8" spans="1:8" ht="15" customHeight="1" thickBot="1">
      <c r="A8" s="159" t="s">
        <v>154</v>
      </c>
      <c r="B8" s="160"/>
      <c r="C8" s="160"/>
      <c r="D8" s="160"/>
      <c r="E8" s="160"/>
      <c r="F8" s="160"/>
      <c r="G8" s="160"/>
      <c r="H8" s="161"/>
    </row>
    <row r="9" ht="15" customHeight="1" thickBot="1"/>
    <row r="10" spans="1:8" ht="41.25" customHeight="1" thickBot="1">
      <c r="A10" s="499" t="s">
        <v>161</v>
      </c>
      <c r="B10" s="500"/>
      <c r="C10" s="500"/>
      <c r="D10" s="500"/>
      <c r="E10" s="500"/>
      <c r="F10" s="500"/>
      <c r="G10" s="500"/>
      <c r="H10" s="501"/>
    </row>
    <row r="11" ht="13.5" customHeight="1"/>
    <row r="12" ht="13.5" customHeight="1"/>
    <row r="13" ht="13.5" customHeight="1"/>
    <row r="14" ht="13.5" customHeight="1"/>
    <row r="15" ht="11.25" customHeight="1"/>
    <row r="16" ht="11.25" customHeight="1"/>
    <row r="17" ht="11.25" customHeight="1">
      <c r="A17" s="162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sheetProtection/>
  <mergeCells count="1">
    <mergeCell ref="A10:H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&amp;R2017 - Año de las energías renovables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F51"/>
  <sheetViews>
    <sheetView showGridLines="0" zoomScale="75" zoomScaleNormal="75" zoomScalePageLayoutView="0" workbookViewId="0" topLeftCell="A1">
      <selection activeCell="B42" sqref="B42"/>
    </sheetView>
  </sheetViews>
  <sheetFormatPr defaultColWidth="11.421875" defaultRowHeight="12.75"/>
  <cols>
    <col min="1" max="1" width="11.421875" style="49" customWidth="1"/>
    <col min="2" max="2" width="14.7109375" style="49" customWidth="1"/>
    <col min="3" max="5" width="11.421875" style="49" customWidth="1"/>
    <col min="6" max="6" width="13.7109375" style="49" customWidth="1"/>
    <col min="7" max="7" width="11.7109375" style="49" customWidth="1"/>
    <col min="8" max="16384" width="11.421875" style="49" customWidth="1"/>
  </cols>
  <sheetData>
    <row r="2" s="423" customFormat="1" ht="12.75">
      <c r="A2" s="468" t="s">
        <v>21</v>
      </c>
    </row>
    <row r="4" ht="12.75">
      <c r="A4" s="279" t="s">
        <v>22</v>
      </c>
    </row>
    <row r="5" ht="12.75">
      <c r="A5" s="49" t="s">
        <v>23</v>
      </c>
    </row>
    <row r="6" ht="12.75">
      <c r="A6" s="49" t="s">
        <v>24</v>
      </c>
    </row>
    <row r="8" ht="12.75">
      <c r="A8" s="49" t="s">
        <v>215</v>
      </c>
    </row>
    <row r="9" ht="12.75">
      <c r="A9" s="49" t="s">
        <v>25</v>
      </c>
    </row>
    <row r="11" ht="12.75">
      <c r="A11" s="49" t="s">
        <v>26</v>
      </c>
    </row>
    <row r="12" ht="12.75">
      <c r="A12" s="49" t="s">
        <v>27</v>
      </c>
    </row>
    <row r="14" spans="3:4" ht="13.5" thickBot="1">
      <c r="C14" s="280" t="s">
        <v>28</v>
      </c>
      <c r="D14" s="164"/>
    </row>
    <row r="15" spans="1:6" ht="12.75">
      <c r="A15" s="281" t="s">
        <v>29</v>
      </c>
      <c r="B15" s="282" t="s">
        <v>30</v>
      </c>
      <c r="C15" s="282" t="s">
        <v>31</v>
      </c>
      <c r="D15" s="282" t="s">
        <v>32</v>
      </c>
      <c r="E15" s="283" t="s">
        <v>33</v>
      </c>
      <c r="F15" s="284" t="s">
        <v>10</v>
      </c>
    </row>
    <row r="16" spans="1:6" ht="13.5" thickBot="1">
      <c r="A16" s="208">
        <v>2010</v>
      </c>
      <c r="B16" s="209">
        <v>384</v>
      </c>
      <c r="C16" s="209">
        <v>430</v>
      </c>
      <c r="D16" s="209">
        <v>96</v>
      </c>
      <c r="E16" s="285">
        <v>50</v>
      </c>
      <c r="F16" s="191">
        <f>SUM(B16:E16)</f>
        <v>960</v>
      </c>
    </row>
    <row r="18" ht="12.75">
      <c r="A18" s="49" t="s">
        <v>34</v>
      </c>
    </row>
    <row r="20" ht="13.5" thickBot="1">
      <c r="A20" s="49" t="s">
        <v>216</v>
      </c>
    </row>
    <row r="21" spans="1:5" ht="12.75">
      <c r="A21" s="286" t="s">
        <v>35</v>
      </c>
      <c r="B21" s="287" t="s">
        <v>30</v>
      </c>
      <c r="C21" s="287" t="s">
        <v>31</v>
      </c>
      <c r="D21" s="287" t="s">
        <v>32</v>
      </c>
      <c r="E21" s="288" t="s">
        <v>33</v>
      </c>
    </row>
    <row r="22" spans="1:5" ht="13.5" thickBot="1">
      <c r="A22" s="289" t="s">
        <v>217</v>
      </c>
      <c r="B22" s="290">
        <f>+B16/$F$16</f>
        <v>0.4</v>
      </c>
      <c r="C22" s="290">
        <f>+C16/$F$16</f>
        <v>0.4479166666666667</v>
      </c>
      <c r="D22" s="290">
        <f>+D16/$F$16</f>
        <v>0.1</v>
      </c>
      <c r="E22" s="291">
        <f>+E16/$F$16</f>
        <v>0.052083333333333336</v>
      </c>
    </row>
    <row r="24" ht="12.75">
      <c r="A24" s="49" t="s">
        <v>36</v>
      </c>
    </row>
    <row r="26" ht="12.75">
      <c r="A26" s="49" t="s">
        <v>37</v>
      </c>
    </row>
    <row r="27" ht="12.75">
      <c r="A27" s="49" t="s">
        <v>38</v>
      </c>
    </row>
    <row r="28" ht="12.75">
      <c r="A28" s="49" t="s">
        <v>39</v>
      </c>
    </row>
    <row r="29" ht="12.75">
      <c r="A29" s="49" t="s">
        <v>40</v>
      </c>
    </row>
    <row r="31" ht="12.75">
      <c r="A31" s="49" t="s">
        <v>41</v>
      </c>
    </row>
    <row r="32" ht="12.75">
      <c r="A32" s="49" t="s">
        <v>42</v>
      </c>
    </row>
    <row r="34" ht="12.75">
      <c r="A34" s="49" t="s">
        <v>219</v>
      </c>
    </row>
    <row r="35" ht="12.75">
      <c r="A35" s="49" t="s">
        <v>218</v>
      </c>
    </row>
    <row r="36" ht="12.75">
      <c r="A36" s="49" t="s">
        <v>43</v>
      </c>
    </row>
    <row r="38" ht="12.75">
      <c r="A38" s="49" t="s">
        <v>44</v>
      </c>
    </row>
    <row r="39" ht="12.75">
      <c r="A39" s="49" t="s">
        <v>45</v>
      </c>
    </row>
    <row r="40" ht="12.75">
      <c r="A40" s="49" t="s">
        <v>46</v>
      </c>
    </row>
    <row r="41" ht="12.75">
      <c r="A41" s="49" t="s">
        <v>47</v>
      </c>
    </row>
    <row r="44" ht="12.75">
      <c r="E44" s="49" t="s">
        <v>258</v>
      </c>
    </row>
    <row r="50" spans="1:4" ht="12.75">
      <c r="A50" s="198"/>
      <c r="B50" s="292"/>
      <c r="C50" s="292"/>
      <c r="D50" s="292"/>
    </row>
    <row r="51" spans="1:4" ht="12.75">
      <c r="A51" s="198"/>
      <c r="B51" s="292"/>
      <c r="C51" s="292"/>
      <c r="D51" s="292"/>
    </row>
  </sheetData>
  <sheetProtection/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1200" verticalDpi="1200" orientation="portrait" paperSize="9" r:id="rId1"/>
  <headerFooter alignWithMargins="0">
    <oddHeader>&amp;R2017 -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H44"/>
  <sheetViews>
    <sheetView showGridLines="0" view="pageBreakPreview" zoomScale="60" zoomScaleNormal="75" zoomScalePageLayoutView="0" workbookViewId="0" topLeftCell="A1">
      <selection activeCell="B42" sqref="B42"/>
    </sheetView>
  </sheetViews>
  <sheetFormatPr defaultColWidth="11.421875" defaultRowHeight="12.75"/>
  <cols>
    <col min="1" max="1" width="6.8515625" style="49" customWidth="1"/>
    <col min="2" max="2" width="15.7109375" style="49" customWidth="1"/>
    <col min="3" max="8" width="22.421875" style="49" customWidth="1"/>
    <col min="9" max="16384" width="11.421875" style="49" customWidth="1"/>
  </cols>
  <sheetData>
    <row r="1" spans="2:8" ht="12.75">
      <c r="B1" s="524" t="s">
        <v>139</v>
      </c>
      <c r="C1" s="524"/>
      <c r="D1" s="524"/>
      <c r="E1" s="524"/>
      <c r="F1" s="524"/>
      <c r="G1" s="524"/>
      <c r="H1" s="524"/>
    </row>
    <row r="2" spans="2:8" ht="12.75">
      <c r="B2" s="524" t="s">
        <v>138</v>
      </c>
      <c r="C2" s="524"/>
      <c r="D2" s="524"/>
      <c r="E2" s="524"/>
      <c r="F2" s="524"/>
      <c r="G2" s="524"/>
      <c r="H2" s="524"/>
    </row>
    <row r="3" spans="2:6" ht="13.5" thickBot="1">
      <c r="B3" s="163"/>
      <c r="C3" s="274"/>
      <c r="D3" s="274"/>
      <c r="E3" s="274"/>
      <c r="F3" s="274"/>
    </row>
    <row r="4" spans="2:8" s="423" customFormat="1" ht="13.5" thickBot="1">
      <c r="B4" s="521" t="s">
        <v>9</v>
      </c>
      <c r="C4" s="525" t="s">
        <v>137</v>
      </c>
      <c r="D4" s="519"/>
      <c r="E4" s="520"/>
      <c r="F4" s="525" t="s">
        <v>211</v>
      </c>
      <c r="G4" s="519"/>
      <c r="H4" s="520"/>
    </row>
    <row r="5" spans="2:8" s="423" customFormat="1" ht="15.75" customHeight="1" thickBot="1">
      <c r="B5" s="522"/>
      <c r="C5" s="519" t="s">
        <v>140</v>
      </c>
      <c r="D5" s="519"/>
      <c r="E5" s="520"/>
      <c r="F5" s="519" t="s">
        <v>140</v>
      </c>
      <c r="G5" s="519"/>
      <c r="H5" s="520"/>
    </row>
    <row r="6" spans="2:8" s="423" customFormat="1" ht="30" customHeight="1" thickBot="1">
      <c r="B6" s="523"/>
      <c r="C6" s="464" t="str">
        <f>+'1.modelos'!A3</f>
        <v>Motores monofásicos</v>
      </c>
      <c r="D6" s="465" t="s">
        <v>50</v>
      </c>
      <c r="E6" s="465" t="s">
        <v>180</v>
      </c>
      <c r="F6" s="466" t="str">
        <f>+'1.modelos'!A3</f>
        <v>Motores monofásicos</v>
      </c>
      <c r="G6" s="467" t="s">
        <v>50</v>
      </c>
      <c r="H6" s="467" t="s">
        <v>180</v>
      </c>
    </row>
    <row r="7" spans="2:8" ht="12.75">
      <c r="B7" s="200">
        <f>'3.vol.'!C58</f>
        <v>2011</v>
      </c>
      <c r="C7" s="275"/>
      <c r="D7" s="325"/>
      <c r="E7" s="276"/>
      <c r="F7" s="275"/>
      <c r="G7" s="325"/>
      <c r="H7" s="276"/>
    </row>
    <row r="8" spans="2:8" ht="12.75">
      <c r="B8" s="379">
        <f>'3.vol.'!C59</f>
        <v>2012</v>
      </c>
      <c r="C8" s="277"/>
      <c r="D8" s="326"/>
      <c r="E8" s="168"/>
      <c r="F8" s="277"/>
      <c r="G8" s="326"/>
      <c r="H8" s="168"/>
    </row>
    <row r="9" spans="2:8" ht="13.5" thickBot="1">
      <c r="B9" s="380">
        <f>'3.vol.'!C60</f>
        <v>2013</v>
      </c>
      <c r="C9" s="278"/>
      <c r="D9" s="327"/>
      <c r="E9" s="169"/>
      <c r="F9" s="278"/>
      <c r="G9" s="327"/>
      <c r="H9" s="169"/>
    </row>
    <row r="10" spans="2:8" ht="12.75">
      <c r="B10" s="484">
        <f>'3.vol.'!C61</f>
        <v>2014</v>
      </c>
      <c r="C10" s="485"/>
      <c r="D10" s="486"/>
      <c r="E10" s="487"/>
      <c r="F10" s="485"/>
      <c r="G10" s="486"/>
      <c r="H10" s="487"/>
    </row>
    <row r="11" spans="2:8" ht="12.75">
      <c r="B11" s="379">
        <f>'3.vol.'!C62</f>
        <v>2015</v>
      </c>
      <c r="C11" s="277"/>
      <c r="D11" s="326"/>
      <c r="E11" s="168"/>
      <c r="F11" s="277"/>
      <c r="G11" s="326"/>
      <c r="H11" s="168"/>
    </row>
    <row r="12" spans="2:8" ht="13.5" thickBot="1">
      <c r="B12" s="380">
        <f>'3.vol.'!C63</f>
        <v>2016</v>
      </c>
      <c r="C12" s="278"/>
      <c r="D12" s="327"/>
      <c r="E12" s="169"/>
      <c r="F12" s="278"/>
      <c r="G12" s="327"/>
      <c r="H12" s="169"/>
    </row>
    <row r="13" spans="2:8" ht="12.75">
      <c r="B13" s="377" t="str">
        <f>'3.vol.'!C64</f>
        <v>ene-ago 2016</v>
      </c>
      <c r="C13" s="275"/>
      <c r="D13" s="325"/>
      <c r="E13" s="276"/>
      <c r="F13" s="275"/>
      <c r="G13" s="325"/>
      <c r="H13" s="276"/>
    </row>
    <row r="14" spans="2:8" ht="13.5" thickBot="1">
      <c r="B14" s="363" t="str">
        <f>'3.vol.'!C65</f>
        <v>ene-ago 2017</v>
      </c>
      <c r="C14" s="278"/>
      <c r="D14" s="327"/>
      <c r="E14" s="169"/>
      <c r="F14" s="278"/>
      <c r="G14" s="327"/>
      <c r="H14" s="169"/>
    </row>
    <row r="44" ht="12.75">
      <c r="E44" s="49" t="s">
        <v>258</v>
      </c>
    </row>
  </sheetData>
  <sheetProtection/>
  <mergeCells count="7">
    <mergeCell ref="C5:E5"/>
    <mergeCell ref="F5:H5"/>
    <mergeCell ref="B4:B6"/>
    <mergeCell ref="B1:H1"/>
    <mergeCell ref="B2:H2"/>
    <mergeCell ref="C4:E4"/>
    <mergeCell ref="F4:H4"/>
  </mergeCells>
  <printOptions horizontalCentered="1" verticalCentered="1"/>
  <pageMargins left="0.35433070866141736" right="0.35433070866141736" top="0.984251968503937" bottom="0.984251968503937" header="0.1968503937007874" footer="0.5118110236220472"/>
  <pageSetup fitToHeight="1" fitToWidth="1" horizontalDpi="1200" verticalDpi="1200" orientation="landscape" paperSize="9" scale="94" r:id="rId1"/>
  <headerFooter alignWithMargins="0">
    <oddHeader>&amp;R2017 -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H56"/>
  <sheetViews>
    <sheetView view="pageBreakPreview" zoomScaleSheetLayoutView="100" zoomScalePageLayoutView="0" workbookViewId="0" topLeftCell="A1">
      <selection activeCell="B42" sqref="B42:E42"/>
    </sheetView>
  </sheetViews>
  <sheetFormatPr defaultColWidth="11.421875" defaultRowHeight="12.75"/>
  <cols>
    <col min="1" max="1" width="38.28125" style="49" customWidth="1"/>
    <col min="2" max="3" width="13.8515625" style="49" customWidth="1"/>
    <col min="4" max="5" width="13.8515625" style="52" customWidth="1"/>
    <col min="6" max="7" width="11.421875" style="49" customWidth="1"/>
    <col min="8" max="8" width="14.7109375" style="49" customWidth="1"/>
    <col min="9" max="16384" width="11.421875" style="49" customWidth="1"/>
  </cols>
  <sheetData>
    <row r="1" spans="1:4" ht="12.75">
      <c r="A1" s="538" t="s">
        <v>246</v>
      </c>
      <c r="B1" s="539"/>
      <c r="C1" s="539"/>
      <c r="D1" s="48"/>
    </row>
    <row r="2" spans="1:4" s="52" customFormat="1" ht="12.75">
      <c r="A2" s="540" t="s">
        <v>181</v>
      </c>
      <c r="B2" s="540"/>
      <c r="C2" s="540"/>
      <c r="D2" s="48"/>
    </row>
    <row r="3" spans="1:4" s="52" customFormat="1" ht="12.75">
      <c r="A3" s="541" t="str">
        <f>+'2. prod.  nac.'!A3:C3</f>
        <v>Motores monofásicos</v>
      </c>
      <c r="B3" s="541"/>
      <c r="C3" s="541"/>
      <c r="D3" s="48"/>
    </row>
    <row r="4" spans="1:4" s="52" customFormat="1" ht="12.75">
      <c r="A4" s="324" t="s">
        <v>221</v>
      </c>
      <c r="B4" s="324"/>
      <c r="C4" s="324"/>
      <c r="D4" s="48"/>
    </row>
    <row r="5" spans="1:4" s="51" customFormat="1" ht="12.75">
      <c r="A5" s="324" t="s">
        <v>176</v>
      </c>
      <c r="B5" s="324"/>
      <c r="C5" s="324"/>
      <c r="D5" s="48"/>
    </row>
    <row r="6" ht="22.5" customHeight="1" thickBot="1"/>
    <row r="7" spans="1:8" s="423" customFormat="1" ht="24.75" customHeight="1" thickBot="1">
      <c r="A7" s="542" t="s">
        <v>51</v>
      </c>
      <c r="B7" s="463">
        <v>2011</v>
      </c>
      <c r="C7" s="463">
        <v>2012</v>
      </c>
      <c r="D7" s="463">
        <v>2013</v>
      </c>
      <c r="E7" s="463">
        <v>2014</v>
      </c>
      <c r="F7" s="463">
        <v>2015</v>
      </c>
      <c r="G7" s="463">
        <v>2016</v>
      </c>
      <c r="H7" s="349" t="str">
        <f>+'6-empleo '!B14</f>
        <v>ene-ago 2017</v>
      </c>
    </row>
    <row r="8" spans="1:8" s="423" customFormat="1" ht="25.5" customHeight="1">
      <c r="A8" s="543"/>
      <c r="B8" s="521" t="s">
        <v>169</v>
      </c>
      <c r="C8" s="521" t="s">
        <v>169</v>
      </c>
      <c r="D8" s="521" t="s">
        <v>169</v>
      </c>
      <c r="E8" s="521" t="s">
        <v>169</v>
      </c>
      <c r="F8" s="521" t="s">
        <v>169</v>
      </c>
      <c r="G8" s="521" t="s">
        <v>169</v>
      </c>
      <c r="H8" s="521" t="s">
        <v>169</v>
      </c>
    </row>
    <row r="9" spans="1:8" s="423" customFormat="1" ht="28.5" customHeight="1" thickBot="1">
      <c r="A9" s="543"/>
      <c r="B9" s="523"/>
      <c r="C9" s="523"/>
      <c r="D9" s="523"/>
      <c r="E9" s="523"/>
      <c r="F9" s="523"/>
      <c r="G9" s="523"/>
      <c r="H9" s="523"/>
    </row>
    <row r="10" spans="1:8" ht="12.75">
      <c r="A10" s="317" t="s">
        <v>166</v>
      </c>
      <c r="B10" s="317"/>
      <c r="C10" s="317"/>
      <c r="D10" s="317"/>
      <c r="E10" s="184"/>
      <c r="F10" s="184"/>
      <c r="G10" s="184"/>
      <c r="H10" s="184"/>
    </row>
    <row r="11" spans="1:8" ht="12.75">
      <c r="A11" s="318" t="s">
        <v>165</v>
      </c>
      <c r="B11" s="318"/>
      <c r="C11" s="318"/>
      <c r="D11" s="318"/>
      <c r="E11" s="188"/>
      <c r="F11" s="188"/>
      <c r="G11" s="188"/>
      <c r="H11" s="188"/>
    </row>
    <row r="12" spans="1:8" ht="12.75">
      <c r="A12" s="318" t="s">
        <v>182</v>
      </c>
      <c r="B12" s="318"/>
      <c r="C12" s="318"/>
      <c r="D12" s="318"/>
      <c r="E12" s="188"/>
      <c r="F12" s="188"/>
      <c r="G12" s="188"/>
      <c r="H12" s="188"/>
    </row>
    <row r="13" spans="1:8" ht="12.75">
      <c r="A13" s="318" t="s">
        <v>183</v>
      </c>
      <c r="B13" s="318"/>
      <c r="C13" s="318"/>
      <c r="D13" s="318"/>
      <c r="E13" s="188"/>
      <c r="F13" s="188"/>
      <c r="G13" s="188"/>
      <c r="H13" s="188"/>
    </row>
    <row r="14" spans="1:8" ht="12.75">
      <c r="A14" s="318" t="s">
        <v>184</v>
      </c>
      <c r="B14" s="318"/>
      <c r="C14" s="318"/>
      <c r="D14" s="318"/>
      <c r="E14" s="188"/>
      <c r="F14" s="188"/>
      <c r="G14" s="188"/>
      <c r="H14" s="188"/>
    </row>
    <row r="15" spans="1:8" ht="12.75">
      <c r="A15" s="318" t="s">
        <v>185</v>
      </c>
      <c r="B15" s="318"/>
      <c r="C15" s="318"/>
      <c r="D15" s="318"/>
      <c r="E15" s="188"/>
      <c r="F15" s="188"/>
      <c r="G15" s="188"/>
      <c r="H15" s="188"/>
    </row>
    <row r="16" spans="1:8" ht="13.5" thickBot="1">
      <c r="A16" s="319" t="s">
        <v>186</v>
      </c>
      <c r="B16" s="319"/>
      <c r="C16" s="319"/>
      <c r="D16" s="319"/>
      <c r="E16" s="196"/>
      <c r="F16" s="196"/>
      <c r="G16" s="196"/>
      <c r="H16" s="196"/>
    </row>
    <row r="17" spans="1:8" ht="13.5" thickBot="1">
      <c r="A17" s="177" t="s">
        <v>116</v>
      </c>
      <c r="B17" s="177"/>
      <c r="C17" s="177"/>
      <c r="D17" s="177"/>
      <c r="E17" s="344"/>
      <c r="F17" s="344"/>
      <c r="G17" s="344"/>
      <c r="H17" s="344"/>
    </row>
    <row r="18" spans="1:8" ht="13.5" thickBot="1">
      <c r="A18" s="69"/>
      <c r="B18" s="69"/>
      <c r="C18" s="69"/>
      <c r="D18" s="69"/>
      <c r="E18" s="199"/>
      <c r="F18" s="199"/>
      <c r="G18" s="199"/>
      <c r="H18" s="199"/>
    </row>
    <row r="19" spans="1:8" ht="13.5" thickBot="1">
      <c r="A19" s="341" t="s">
        <v>204</v>
      </c>
      <c r="B19" s="341"/>
      <c r="C19" s="341"/>
      <c r="D19" s="341"/>
      <c r="E19" s="344"/>
      <c r="F19" s="344"/>
      <c r="G19" s="344"/>
      <c r="H19" s="344"/>
    </row>
    <row r="20" spans="1:5" ht="12.75">
      <c r="A20" s="69"/>
      <c r="B20" s="198"/>
      <c r="D20" s="211"/>
      <c r="E20" s="198"/>
    </row>
    <row r="21" spans="1:5" ht="12.75" customHeight="1">
      <c r="A21" s="544" t="s">
        <v>173</v>
      </c>
      <c r="B21" s="544"/>
      <c r="C21" s="544"/>
      <c r="D21" s="544"/>
      <c r="E21" s="544"/>
    </row>
    <row r="22" ht="12.75" customHeight="1">
      <c r="A22" s="55" t="s">
        <v>187</v>
      </c>
    </row>
    <row r="23" ht="12.75" customHeight="1">
      <c r="A23" s="55"/>
    </row>
    <row r="24" ht="12.75" customHeight="1" thickBot="1">
      <c r="A24" s="55"/>
    </row>
    <row r="25" spans="1:5" ht="12.75" customHeight="1" thickBot="1">
      <c r="A25" s="171" t="s">
        <v>51</v>
      </c>
      <c r="B25" s="545" t="s">
        <v>188</v>
      </c>
      <c r="C25" s="546"/>
      <c r="D25" s="546"/>
      <c r="E25" s="547"/>
    </row>
    <row r="26" spans="1:5" ht="12.75" customHeight="1">
      <c r="A26" s="535"/>
      <c r="B26" s="526"/>
      <c r="C26" s="527"/>
      <c r="D26" s="527"/>
      <c r="E26" s="528"/>
    </row>
    <row r="27" spans="1:5" ht="12.75" customHeight="1">
      <c r="A27" s="536"/>
      <c r="B27" s="532"/>
      <c r="C27" s="533"/>
      <c r="D27" s="533"/>
      <c r="E27" s="534"/>
    </row>
    <row r="28" spans="1:5" ht="12.75" customHeight="1">
      <c r="A28" s="536"/>
      <c r="B28" s="532"/>
      <c r="C28" s="533"/>
      <c r="D28" s="533"/>
      <c r="E28" s="534"/>
    </row>
    <row r="29" spans="1:5" ht="12.75" customHeight="1" thickBot="1">
      <c r="A29" s="537"/>
      <c r="B29" s="529"/>
      <c r="C29" s="530"/>
      <c r="D29" s="530"/>
      <c r="E29" s="531"/>
    </row>
    <row r="30" spans="1:5" ht="12.75" customHeight="1">
      <c r="A30" s="535"/>
      <c r="B30" s="526"/>
      <c r="C30" s="527"/>
      <c r="D30" s="527"/>
      <c r="E30" s="528"/>
    </row>
    <row r="31" spans="1:5" ht="12.75" customHeight="1">
      <c r="A31" s="536"/>
      <c r="B31" s="532"/>
      <c r="C31" s="533"/>
      <c r="D31" s="533"/>
      <c r="E31" s="534"/>
    </row>
    <row r="32" spans="1:5" ht="12.75" customHeight="1">
      <c r="A32" s="536"/>
      <c r="B32" s="532"/>
      <c r="C32" s="533"/>
      <c r="D32" s="533"/>
      <c r="E32" s="534"/>
    </row>
    <row r="33" spans="1:5" ht="12.75" customHeight="1" thickBot="1">
      <c r="A33" s="537"/>
      <c r="B33" s="529"/>
      <c r="C33" s="530"/>
      <c r="D33" s="530"/>
      <c r="E33" s="531"/>
    </row>
    <row r="34" spans="1:5" ht="12.75" customHeight="1">
      <c r="A34" s="535"/>
      <c r="B34" s="526"/>
      <c r="C34" s="527"/>
      <c r="D34" s="527"/>
      <c r="E34" s="528"/>
    </row>
    <row r="35" spans="1:5" ht="12.75" customHeight="1">
      <c r="A35" s="536"/>
      <c r="B35" s="532"/>
      <c r="C35" s="533"/>
      <c r="D35" s="533"/>
      <c r="E35" s="534"/>
    </row>
    <row r="36" spans="1:5" ht="12.75" customHeight="1">
      <c r="A36" s="536"/>
      <c r="B36" s="532"/>
      <c r="C36" s="533"/>
      <c r="D36" s="533"/>
      <c r="E36" s="534"/>
    </row>
    <row r="37" spans="1:5" ht="12.75" customHeight="1" thickBot="1">
      <c r="A37" s="537"/>
      <c r="B37" s="529"/>
      <c r="C37" s="530"/>
      <c r="D37" s="530"/>
      <c r="E37" s="531"/>
    </row>
    <row r="38" spans="1:5" ht="12.75" customHeight="1">
      <c r="A38" s="535"/>
      <c r="B38" s="526"/>
      <c r="C38" s="527"/>
      <c r="D38" s="527"/>
      <c r="E38" s="528"/>
    </row>
    <row r="39" spans="1:5" ht="12.75" customHeight="1">
      <c r="A39" s="536"/>
      <c r="B39" s="532"/>
      <c r="C39" s="533"/>
      <c r="D39" s="533"/>
      <c r="E39" s="534"/>
    </row>
    <row r="40" spans="1:5" ht="12.75" customHeight="1">
      <c r="A40" s="536"/>
      <c r="B40" s="532"/>
      <c r="C40" s="533"/>
      <c r="D40" s="533"/>
      <c r="E40" s="534"/>
    </row>
    <row r="41" spans="1:5" ht="12.75" customHeight="1" thickBot="1">
      <c r="A41" s="537"/>
      <c r="B41" s="529"/>
      <c r="C41" s="530"/>
      <c r="D41" s="530"/>
      <c r="E41" s="531"/>
    </row>
    <row r="42" spans="1:5" ht="12.75" customHeight="1">
      <c r="A42" s="535"/>
      <c r="B42" s="526"/>
      <c r="C42" s="527"/>
      <c r="D42" s="527"/>
      <c r="E42" s="528"/>
    </row>
    <row r="43" spans="1:5" ht="12.75" customHeight="1">
      <c r="A43" s="536"/>
      <c r="B43" s="532"/>
      <c r="C43" s="533"/>
      <c r="D43" s="533"/>
      <c r="E43" s="534"/>
    </row>
    <row r="44" spans="1:5" ht="12.75" customHeight="1">
      <c r="A44" s="536"/>
      <c r="B44" s="532"/>
      <c r="C44" s="533"/>
      <c r="D44" s="533"/>
      <c r="E44" s="534"/>
    </row>
    <row r="45" spans="1:5" ht="12.75" customHeight="1" thickBot="1">
      <c r="A45" s="537"/>
      <c r="B45" s="529"/>
      <c r="C45" s="530"/>
      <c r="D45" s="530"/>
      <c r="E45" s="531"/>
    </row>
    <row r="46" ht="12.75" customHeight="1">
      <c r="A46" s="55"/>
    </row>
    <row r="47" ht="12.75" customHeight="1">
      <c r="A47" s="55"/>
    </row>
    <row r="49" ht="13.5" thickBot="1">
      <c r="A49" s="98"/>
    </row>
    <row r="50" spans="2:5" ht="13.5" thickBot="1">
      <c r="B50" s="323">
        <f>+E7</f>
        <v>2014</v>
      </c>
      <c r="D50" s="323">
        <f>+B50</f>
        <v>2014</v>
      </c>
      <c r="E50" s="323">
        <f>+F7</f>
        <v>2015</v>
      </c>
    </row>
    <row r="51" spans="2:5" ht="13.5" thickBot="1">
      <c r="B51" s="171" t="s">
        <v>174</v>
      </c>
      <c r="C51" s="315"/>
      <c r="D51" s="171" t="s">
        <v>175</v>
      </c>
      <c r="E51" s="171" t="s">
        <v>174</v>
      </c>
    </row>
    <row r="52" spans="1:5" ht="13.5" thickBot="1">
      <c r="A52" s="98" t="s">
        <v>172</v>
      </c>
      <c r="B52" s="321">
        <f>+E17-SUM(E10:E16)</f>
        <v>0</v>
      </c>
      <c r="D52" s="320" t="e">
        <f>+#REF!-SUM(#REF!)</f>
        <v>#REF!</v>
      </c>
      <c r="E52" s="320">
        <f>+F17-SUM(F10:F16)</f>
        <v>0</v>
      </c>
    </row>
    <row r="53" ht="12.75">
      <c r="A53" s="98"/>
    </row>
    <row r="54" ht="12.75">
      <c r="A54" s="98"/>
    </row>
    <row r="55" ht="12.75">
      <c r="A55" s="98"/>
    </row>
    <row r="56" ht="12.75">
      <c r="A56" s="98"/>
    </row>
  </sheetData>
  <sheetProtection/>
  <mergeCells count="38">
    <mergeCell ref="A7:A9"/>
    <mergeCell ref="A21:E21"/>
    <mergeCell ref="A26:A29"/>
    <mergeCell ref="A30:A33"/>
    <mergeCell ref="B33:E33"/>
    <mergeCell ref="B25:E25"/>
    <mergeCell ref="B26:E26"/>
    <mergeCell ref="B27:E27"/>
    <mergeCell ref="B28:E28"/>
    <mergeCell ref="B29:E29"/>
    <mergeCell ref="H8:H9"/>
    <mergeCell ref="A1:C1"/>
    <mergeCell ref="A2:C2"/>
    <mergeCell ref="A3:C3"/>
    <mergeCell ref="F8:F9"/>
    <mergeCell ref="E8:E9"/>
    <mergeCell ref="G8:G9"/>
    <mergeCell ref="B8:B9"/>
    <mergeCell ref="C8:C9"/>
    <mergeCell ref="D8:D9"/>
    <mergeCell ref="B44:E44"/>
    <mergeCell ref="A38:A41"/>
    <mergeCell ref="A42:A45"/>
    <mergeCell ref="B45:E45"/>
    <mergeCell ref="B37:E37"/>
    <mergeCell ref="B38:E38"/>
    <mergeCell ref="B39:E39"/>
    <mergeCell ref="B40:E40"/>
    <mergeCell ref="A34:A37"/>
    <mergeCell ref="B34:E34"/>
    <mergeCell ref="B30:E30"/>
    <mergeCell ref="B41:E41"/>
    <mergeCell ref="B42:E42"/>
    <mergeCell ref="B43:E43"/>
    <mergeCell ref="B35:E35"/>
    <mergeCell ref="B36:E36"/>
    <mergeCell ref="B31:E31"/>
    <mergeCell ref="B32:E32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300" verticalDpi="300" orientation="landscape" paperSize="9" scale="74" r:id="rId1"/>
  <headerFooter alignWithMargins="0">
    <oddHeader>&amp;R2017 -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2:K70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11.421875" defaultRowHeight="12.75"/>
  <cols>
    <col min="1" max="1" width="38.28125" style="230" customWidth="1"/>
    <col min="2" max="2" width="23.140625" style="230" customWidth="1"/>
    <col min="3" max="3" width="11.421875" style="230" customWidth="1"/>
    <col min="4" max="4" width="23.140625" style="230" customWidth="1"/>
    <col min="5" max="5" width="11.421875" style="230" customWidth="1"/>
    <col min="6" max="6" width="23.140625" style="230" customWidth="1"/>
    <col min="7" max="7" width="11.421875" style="230" customWidth="1"/>
    <col min="8" max="8" width="23.140625" style="230" customWidth="1"/>
    <col min="9" max="9" width="11.421875" style="230" customWidth="1"/>
    <col min="10" max="10" width="1.57421875" style="230" customWidth="1"/>
    <col min="11" max="16384" width="11.421875" style="230" customWidth="1"/>
  </cols>
  <sheetData>
    <row r="2" ht="12.75">
      <c r="A2" s="229" t="s">
        <v>259</v>
      </c>
    </row>
    <row r="3" spans="1:11" ht="12.75">
      <c r="A3" s="381" t="s">
        <v>142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12.75">
      <c r="A4" s="383" t="str">
        <f>+'1.modelos'!A3</f>
        <v>Motores monofásicos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12.75">
      <c r="A5" s="233" t="s">
        <v>260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1" s="232" customFormat="1" ht="12.75">
      <c r="A6" s="387" t="s">
        <v>235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1" s="232" customFormat="1" ht="13.5" thickBot="1">
      <c r="A7" s="233"/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11" s="455" customFormat="1" ht="13.5" thickBot="1">
      <c r="A8" s="457"/>
      <c r="B8" s="553" t="s">
        <v>237</v>
      </c>
      <c r="C8" s="554"/>
      <c r="D8" s="553" t="s">
        <v>238</v>
      </c>
      <c r="E8" s="554"/>
      <c r="F8" s="553" t="s">
        <v>239</v>
      </c>
      <c r="G8" s="554"/>
      <c r="H8" s="553" t="s">
        <v>240</v>
      </c>
      <c r="I8" s="554"/>
      <c r="J8" s="457"/>
      <c r="K8" s="457"/>
    </row>
    <row r="9" spans="1:11" s="455" customFormat="1" ht="12.75">
      <c r="A9" s="458" t="s">
        <v>51</v>
      </c>
      <c r="B9" s="459" t="s">
        <v>52</v>
      </c>
      <c r="C9" s="459" t="s">
        <v>53</v>
      </c>
      <c r="D9" s="459" t="s">
        <v>52</v>
      </c>
      <c r="E9" s="459" t="s">
        <v>53</v>
      </c>
      <c r="F9" s="459" t="s">
        <v>52</v>
      </c>
      <c r="G9" s="459" t="s">
        <v>53</v>
      </c>
      <c r="H9" s="459" t="s">
        <v>52</v>
      </c>
      <c r="I9" s="459" t="s">
        <v>53</v>
      </c>
      <c r="J9" s="457"/>
      <c r="K9" s="457"/>
    </row>
    <row r="10" spans="1:11" s="455" customFormat="1" ht="13.5" thickBot="1">
      <c r="A10" s="460"/>
      <c r="B10" s="461" t="s">
        <v>236</v>
      </c>
      <c r="C10" s="461" t="s">
        <v>54</v>
      </c>
      <c r="D10" s="461" t="str">
        <f>+B10</f>
        <v>por unidad</v>
      </c>
      <c r="E10" s="461" t="s">
        <v>54</v>
      </c>
      <c r="F10" s="461" t="str">
        <f>+B10</f>
        <v>por unidad</v>
      </c>
      <c r="G10" s="461" t="s">
        <v>54</v>
      </c>
      <c r="H10" s="461" t="str">
        <f>+B10</f>
        <v>por unidad</v>
      </c>
      <c r="I10" s="461" t="s">
        <v>54</v>
      </c>
      <c r="J10" s="457"/>
      <c r="K10" s="457"/>
    </row>
    <row r="11" ht="13.5" thickBot="1">
      <c r="A11" s="234"/>
    </row>
    <row r="12" spans="1:9" ht="12.75">
      <c r="A12" s="235" t="s">
        <v>55</v>
      </c>
      <c r="B12" s="236"/>
      <c r="C12" s="237"/>
      <c r="D12" s="236"/>
      <c r="E12" s="237"/>
      <c r="F12" s="236"/>
      <c r="G12" s="237"/>
      <c r="H12" s="236"/>
      <c r="I12" s="237"/>
    </row>
    <row r="13" spans="1:9" ht="12.75">
      <c r="A13" s="239"/>
      <c r="B13" s="240"/>
      <c r="C13" s="241"/>
      <c r="D13" s="240"/>
      <c r="E13" s="241"/>
      <c r="F13" s="240"/>
      <c r="G13" s="241"/>
      <c r="H13" s="240"/>
      <c r="I13" s="241"/>
    </row>
    <row r="14" spans="1:9" ht="12.75">
      <c r="A14" s="239"/>
      <c r="B14" s="240"/>
      <c r="C14" s="241"/>
      <c r="D14" s="240"/>
      <c r="E14" s="241"/>
      <c r="F14" s="240"/>
      <c r="G14" s="241"/>
      <c r="H14" s="240"/>
      <c r="I14" s="241"/>
    </row>
    <row r="15" spans="1:9" ht="12.75">
      <c r="A15" s="239"/>
      <c r="B15" s="240"/>
      <c r="C15" s="241"/>
      <c r="D15" s="240"/>
      <c r="E15" s="241"/>
      <c r="F15" s="240"/>
      <c r="G15" s="241"/>
      <c r="H15" s="240"/>
      <c r="I15" s="241"/>
    </row>
    <row r="16" spans="1:9" ht="12.75">
      <c r="A16" s="239"/>
      <c r="B16" s="240"/>
      <c r="C16" s="241"/>
      <c r="D16" s="240"/>
      <c r="E16" s="241"/>
      <c r="F16" s="240"/>
      <c r="G16" s="241"/>
      <c r="H16" s="240"/>
      <c r="I16" s="241"/>
    </row>
    <row r="17" spans="1:9" ht="13.5" thickBot="1">
      <c r="A17" s="243"/>
      <c r="B17" s="244"/>
      <c r="C17" s="175"/>
      <c r="D17" s="244"/>
      <c r="E17" s="175"/>
      <c r="F17" s="244"/>
      <c r="G17" s="175"/>
      <c r="H17" s="244"/>
      <c r="I17" s="175"/>
    </row>
    <row r="18" spans="1:9" ht="13.5" thickBot="1">
      <c r="A18" s="234"/>
      <c r="B18" s="246"/>
      <c r="C18" s="247"/>
      <c r="D18" s="246"/>
      <c r="E18" s="247"/>
      <c r="F18" s="246"/>
      <c r="G18" s="247"/>
      <c r="H18" s="246"/>
      <c r="I18" s="247"/>
    </row>
    <row r="19" spans="1:9" ht="12.75">
      <c r="A19" s="235" t="s">
        <v>56</v>
      </c>
      <c r="B19" s="236"/>
      <c r="C19" s="237"/>
      <c r="D19" s="236"/>
      <c r="E19" s="237"/>
      <c r="F19" s="236"/>
      <c r="G19" s="237"/>
      <c r="H19" s="236"/>
      <c r="I19" s="237"/>
    </row>
    <row r="20" spans="1:9" ht="12.75">
      <c r="A20" s="239"/>
      <c r="B20" s="240"/>
      <c r="C20" s="241"/>
      <c r="D20" s="240"/>
      <c r="E20" s="241"/>
      <c r="F20" s="240"/>
      <c r="G20" s="241"/>
      <c r="H20" s="240"/>
      <c r="I20" s="241"/>
    </row>
    <row r="21" spans="1:9" ht="12.75">
      <c r="A21" s="239"/>
      <c r="B21" s="240"/>
      <c r="C21" s="241"/>
      <c r="D21" s="240"/>
      <c r="E21" s="241"/>
      <c r="F21" s="240"/>
      <c r="G21" s="241"/>
      <c r="H21" s="240"/>
      <c r="I21" s="241"/>
    </row>
    <row r="22" spans="1:9" ht="12.75">
      <c r="A22" s="239"/>
      <c r="B22" s="240"/>
      <c r="C22" s="241"/>
      <c r="D22" s="240"/>
      <c r="E22" s="241"/>
      <c r="F22" s="240"/>
      <c r="G22" s="241"/>
      <c r="H22" s="240"/>
      <c r="I22" s="241"/>
    </row>
    <row r="23" spans="1:9" ht="12.75">
      <c r="A23" s="239"/>
      <c r="B23" s="240"/>
      <c r="C23" s="241"/>
      <c r="D23" s="240"/>
      <c r="E23" s="241"/>
      <c r="F23" s="240"/>
      <c r="G23" s="241"/>
      <c r="H23" s="240"/>
      <c r="I23" s="241"/>
    </row>
    <row r="24" spans="1:9" ht="13.5" thickBot="1">
      <c r="A24" s="243"/>
      <c r="B24" s="244"/>
      <c r="C24" s="175"/>
      <c r="D24" s="244"/>
      <c r="E24" s="175"/>
      <c r="F24" s="244"/>
      <c r="G24" s="175"/>
      <c r="H24" s="244"/>
      <c r="I24" s="175"/>
    </row>
    <row r="25" spans="1:9" ht="13.5" thickBot="1">
      <c r="A25" s="234"/>
      <c r="B25" s="246"/>
      <c r="C25" s="247"/>
      <c r="D25" s="246"/>
      <c r="E25" s="247"/>
      <c r="F25" s="246"/>
      <c r="G25" s="247"/>
      <c r="H25" s="246"/>
      <c r="I25" s="247"/>
    </row>
    <row r="26" spans="1:9" ht="13.5" thickBot="1">
      <c r="A26" s="248" t="s">
        <v>57</v>
      </c>
      <c r="B26" s="249"/>
      <c r="C26" s="250"/>
      <c r="D26" s="249"/>
      <c r="E26" s="250"/>
      <c r="F26" s="249"/>
      <c r="G26" s="250"/>
      <c r="H26" s="249"/>
      <c r="I26" s="250"/>
    </row>
    <row r="27" spans="1:9" ht="13.5" thickBot="1">
      <c r="A27" s="234"/>
      <c r="B27" s="246"/>
      <c r="C27" s="247"/>
      <c r="D27" s="246"/>
      <c r="E27" s="247"/>
      <c r="F27" s="246"/>
      <c r="G27" s="247"/>
      <c r="H27" s="246"/>
      <c r="I27" s="247"/>
    </row>
    <row r="28" spans="1:9" ht="12.75">
      <c r="A28" s="235" t="s">
        <v>58</v>
      </c>
      <c r="B28" s="251"/>
      <c r="C28" s="237"/>
      <c r="D28" s="251"/>
      <c r="E28" s="237"/>
      <c r="F28" s="251"/>
      <c r="G28" s="237"/>
      <c r="H28" s="251"/>
      <c r="I28" s="237"/>
    </row>
    <row r="29" spans="1:9" ht="12.75">
      <c r="A29" s="252" t="s">
        <v>59</v>
      </c>
      <c r="B29" s="253"/>
      <c r="C29" s="241"/>
      <c r="D29" s="253"/>
      <c r="E29" s="241"/>
      <c r="F29" s="253"/>
      <c r="G29" s="241"/>
      <c r="H29" s="253"/>
      <c r="I29" s="241"/>
    </row>
    <row r="30" spans="1:9" ht="12.75">
      <c r="A30" s="252" t="s">
        <v>60</v>
      </c>
      <c r="B30" s="253"/>
      <c r="C30" s="241"/>
      <c r="D30" s="253"/>
      <c r="E30" s="241"/>
      <c r="F30" s="253"/>
      <c r="G30" s="241"/>
      <c r="H30" s="253"/>
      <c r="I30" s="241"/>
    </row>
    <row r="31" spans="1:9" ht="12.75">
      <c r="A31" s="252" t="s">
        <v>61</v>
      </c>
      <c r="B31" s="253"/>
      <c r="C31" s="241"/>
      <c r="D31" s="253"/>
      <c r="E31" s="241"/>
      <c r="F31" s="253"/>
      <c r="G31" s="241"/>
      <c r="H31" s="253"/>
      <c r="I31" s="241"/>
    </row>
    <row r="32" spans="1:9" ht="13.5" thickBot="1">
      <c r="A32" s="243" t="s">
        <v>62</v>
      </c>
      <c r="B32" s="254"/>
      <c r="C32" s="175"/>
      <c r="D32" s="254"/>
      <c r="E32" s="175"/>
      <c r="F32" s="254"/>
      <c r="G32" s="175"/>
      <c r="H32" s="254"/>
      <c r="I32" s="175"/>
    </row>
    <row r="33" spans="1:9" ht="13.5" thickBot="1">
      <c r="A33" s="229"/>
      <c r="B33" s="246"/>
      <c r="C33" s="255"/>
      <c r="D33" s="246"/>
      <c r="E33" s="255"/>
      <c r="F33" s="246"/>
      <c r="G33" s="255"/>
      <c r="H33" s="246"/>
      <c r="I33" s="255"/>
    </row>
    <row r="34" spans="1:9" ht="12.75">
      <c r="A34" s="235" t="s">
        <v>63</v>
      </c>
      <c r="B34" s="251"/>
      <c r="C34" s="237"/>
      <c r="D34" s="251"/>
      <c r="E34" s="237"/>
      <c r="F34" s="251"/>
      <c r="G34" s="237"/>
      <c r="H34" s="251"/>
      <c r="I34" s="237"/>
    </row>
    <row r="35" spans="1:9" ht="12.75">
      <c r="A35" s="239" t="s">
        <v>64</v>
      </c>
      <c r="B35" s="253"/>
      <c r="C35" s="241"/>
      <c r="D35" s="253"/>
      <c r="E35" s="241"/>
      <c r="F35" s="253"/>
      <c r="G35" s="241"/>
      <c r="H35" s="253"/>
      <c r="I35" s="241"/>
    </row>
    <row r="36" spans="1:9" ht="12.75">
      <c r="A36" s="256" t="s">
        <v>105</v>
      </c>
      <c r="B36" s="257"/>
      <c r="C36" s="258"/>
      <c r="D36" s="257"/>
      <c r="E36" s="258"/>
      <c r="F36" s="257"/>
      <c r="G36" s="258"/>
      <c r="H36" s="257"/>
      <c r="I36" s="258"/>
    </row>
    <row r="37" spans="1:9" ht="13.5" thickBot="1">
      <c r="A37" s="243" t="s">
        <v>89</v>
      </c>
      <c r="B37" s="254"/>
      <c r="C37" s="175"/>
      <c r="D37" s="254"/>
      <c r="E37" s="175"/>
      <c r="F37" s="254"/>
      <c r="G37" s="175"/>
      <c r="H37" s="254"/>
      <c r="I37" s="175"/>
    </row>
    <row r="38" spans="1:9" ht="13.5" thickBot="1">
      <c r="A38" s="234"/>
      <c r="B38" s="246"/>
      <c r="C38" s="247"/>
      <c r="D38" s="246"/>
      <c r="E38" s="247"/>
      <c r="F38" s="246"/>
      <c r="G38" s="247"/>
      <c r="H38" s="246"/>
      <c r="I38" s="247"/>
    </row>
    <row r="39" spans="1:9" ht="12.75">
      <c r="A39" s="235" t="s">
        <v>65</v>
      </c>
      <c r="B39" s="236"/>
      <c r="C39" s="237"/>
      <c r="D39" s="236"/>
      <c r="E39" s="237"/>
      <c r="F39" s="236"/>
      <c r="G39" s="237"/>
      <c r="H39" s="236"/>
      <c r="I39" s="237"/>
    </row>
    <row r="40" spans="1:9" ht="12.75">
      <c r="A40" s="252" t="s">
        <v>66</v>
      </c>
      <c r="B40" s="240"/>
      <c r="C40" s="241"/>
      <c r="D40" s="240"/>
      <c r="E40" s="241"/>
      <c r="F40" s="240"/>
      <c r="G40" s="241"/>
      <c r="H40" s="240"/>
      <c r="I40" s="241"/>
    </row>
    <row r="41" spans="1:9" ht="12.75">
      <c r="A41" s="252" t="s">
        <v>67</v>
      </c>
      <c r="B41" s="240"/>
      <c r="C41" s="241"/>
      <c r="D41" s="240"/>
      <c r="E41" s="241"/>
      <c r="F41" s="240"/>
      <c r="G41" s="241"/>
      <c r="H41" s="240"/>
      <c r="I41" s="241"/>
    </row>
    <row r="42" spans="1:9" ht="12.75">
      <c r="A42" s="252" t="s">
        <v>68</v>
      </c>
      <c r="B42" s="240"/>
      <c r="C42" s="241"/>
      <c r="D42" s="240"/>
      <c r="E42" s="241"/>
      <c r="F42" s="240"/>
      <c r="G42" s="241"/>
      <c r="H42" s="240"/>
      <c r="I42" s="241"/>
    </row>
    <row r="43" spans="1:9" ht="12.75">
      <c r="A43" s="239" t="s">
        <v>69</v>
      </c>
      <c r="B43" s="259"/>
      <c r="C43" s="258"/>
      <c r="D43" s="259"/>
      <c r="E43" s="258"/>
      <c r="F43" s="259"/>
      <c r="G43" s="258"/>
      <c r="H43" s="259"/>
      <c r="I43" s="258"/>
    </row>
    <row r="44" spans="1:9" ht="12.75">
      <c r="A44" s="260"/>
      <c r="B44" s="259"/>
      <c r="C44" s="258"/>
      <c r="D44" s="259"/>
      <c r="E44" s="258" t="s">
        <v>258</v>
      </c>
      <c r="F44" s="259"/>
      <c r="G44" s="258"/>
      <c r="H44" s="259"/>
      <c r="I44" s="258"/>
    </row>
    <row r="45" spans="1:9" ht="13.5" thickBot="1">
      <c r="A45" s="261"/>
      <c r="B45" s="244"/>
      <c r="C45" s="175"/>
      <c r="D45" s="244"/>
      <c r="E45" s="175"/>
      <c r="F45" s="244"/>
      <c r="G45" s="175"/>
      <c r="H45" s="244"/>
      <c r="I45" s="175"/>
    </row>
    <row r="46" spans="1:9" ht="13.5" thickBot="1">
      <c r="A46" s="234"/>
      <c r="B46" s="246"/>
      <c r="C46" s="255"/>
      <c r="D46" s="246"/>
      <c r="E46" s="255"/>
      <c r="F46" s="246"/>
      <c r="G46" s="255"/>
      <c r="H46" s="246"/>
      <c r="I46" s="255"/>
    </row>
    <row r="47" spans="1:9" ht="12.75">
      <c r="A47" s="235" t="s">
        <v>70</v>
      </c>
      <c r="B47" s="236"/>
      <c r="C47" s="237"/>
      <c r="D47" s="236"/>
      <c r="E47" s="237"/>
      <c r="F47" s="236"/>
      <c r="G47" s="237"/>
      <c r="H47" s="236"/>
      <c r="I47" s="237"/>
    </row>
    <row r="48" spans="1:9" ht="12.75">
      <c r="A48" s="252" t="s">
        <v>106</v>
      </c>
      <c r="B48" s="240"/>
      <c r="C48" s="241"/>
      <c r="D48" s="240"/>
      <c r="E48" s="241"/>
      <c r="F48" s="240"/>
      <c r="G48" s="241"/>
      <c r="H48" s="240"/>
      <c r="I48" s="241"/>
    </row>
    <row r="49" spans="1:9" ht="12.75">
      <c r="A49" s="252" t="s">
        <v>71</v>
      </c>
      <c r="B49" s="240"/>
      <c r="C49" s="241"/>
      <c r="D49" s="240"/>
      <c r="E49" s="241"/>
      <c r="F49" s="240"/>
      <c r="G49" s="241"/>
      <c r="H49" s="240"/>
      <c r="I49" s="241"/>
    </row>
    <row r="50" spans="1:9" ht="12.75">
      <c r="A50" s="252" t="s">
        <v>107</v>
      </c>
      <c r="B50" s="240"/>
      <c r="C50" s="241"/>
      <c r="D50" s="240"/>
      <c r="E50" s="241"/>
      <c r="F50" s="240"/>
      <c r="G50" s="241"/>
      <c r="H50" s="240"/>
      <c r="I50" s="241"/>
    </row>
    <row r="51" spans="1:9" ht="13.5" thickBot="1">
      <c r="A51" s="243" t="s">
        <v>72</v>
      </c>
      <c r="B51" s="244"/>
      <c r="C51" s="175"/>
      <c r="D51" s="244"/>
      <c r="E51" s="175"/>
      <c r="F51" s="244"/>
      <c r="G51" s="175"/>
      <c r="H51" s="244"/>
      <c r="I51" s="175"/>
    </row>
    <row r="52" spans="1:9" ht="13.5" thickBot="1">
      <c r="A52" s="234"/>
      <c r="B52" s="246"/>
      <c r="C52" s="247"/>
      <c r="D52" s="246"/>
      <c r="E52" s="247"/>
      <c r="F52" s="246"/>
      <c r="G52" s="247"/>
      <c r="H52" s="246"/>
      <c r="I52" s="247"/>
    </row>
    <row r="53" spans="1:9" ht="13.5" thickBot="1">
      <c r="A53" s="248" t="s">
        <v>73</v>
      </c>
      <c r="B53" s="249"/>
      <c r="C53" s="250">
        <v>1</v>
      </c>
      <c r="D53" s="249"/>
      <c r="E53" s="250">
        <v>1</v>
      </c>
      <c r="F53" s="249"/>
      <c r="G53" s="250">
        <v>1</v>
      </c>
      <c r="H53" s="249"/>
      <c r="I53" s="250">
        <v>1</v>
      </c>
    </row>
    <row r="54" ht="13.5" thickBot="1">
      <c r="A54" s="234"/>
    </row>
    <row r="55" spans="1:11" ht="13.5" thickBot="1">
      <c r="A55" s="341" t="s">
        <v>204</v>
      </c>
      <c r="B55" s="316"/>
      <c r="C55" s="316"/>
      <c r="D55" s="316"/>
      <c r="E55" s="316"/>
      <c r="F55" s="316"/>
      <c r="G55" s="316"/>
      <c r="H55" s="316"/>
      <c r="I55" s="316"/>
      <c r="K55" s="49"/>
    </row>
    <row r="56" ht="13.5" thickBot="1">
      <c r="A56" s="234"/>
    </row>
    <row r="57" spans="1:9" ht="13.5" thickBot="1">
      <c r="A57" s="248" t="s">
        <v>90</v>
      </c>
      <c r="B57" s="246"/>
      <c r="C57" s="255"/>
      <c r="D57" s="246"/>
      <c r="E57" s="255"/>
      <c r="F57" s="246"/>
      <c r="G57" s="255"/>
      <c r="H57" s="246"/>
      <c r="I57" s="255"/>
    </row>
    <row r="58" spans="1:9" ht="12.75">
      <c r="A58" s="384" t="s">
        <v>101</v>
      </c>
      <c r="B58" s="262"/>
      <c r="C58" s="263"/>
      <c r="D58" s="263"/>
      <c r="E58" s="263"/>
      <c r="F58" s="263"/>
      <c r="G58" s="263"/>
      <c r="H58" s="263"/>
      <c r="I58" s="264"/>
    </row>
    <row r="59" spans="1:9" ht="12.75">
      <c r="A59" s="385" t="s">
        <v>102</v>
      </c>
      <c r="B59" s="265"/>
      <c r="C59" s="266"/>
      <c r="D59" s="266"/>
      <c r="E59" s="266"/>
      <c r="F59" s="266"/>
      <c r="G59" s="266"/>
      <c r="H59" s="266"/>
      <c r="I59" s="267"/>
    </row>
    <row r="60" spans="1:9" ht="13.5" thickBot="1">
      <c r="A60" s="386" t="s">
        <v>103</v>
      </c>
      <c r="B60" s="268"/>
      <c r="C60" s="269"/>
      <c r="D60" s="269"/>
      <c r="E60" s="269"/>
      <c r="F60" s="269"/>
      <c r="G60" s="269"/>
      <c r="H60" s="269"/>
      <c r="I60" s="270"/>
    </row>
    <row r="61" spans="1:9" ht="12.75">
      <c r="A61" s="271"/>
      <c r="B61" s="49"/>
      <c r="C61" s="272"/>
      <c r="D61" s="272"/>
      <c r="E61" s="272"/>
      <c r="F61" s="272"/>
      <c r="G61" s="272"/>
      <c r="H61" s="272"/>
      <c r="I61" s="272"/>
    </row>
    <row r="63" ht="12.75">
      <c r="A63" s="273" t="s">
        <v>100</v>
      </c>
    </row>
    <row r="64" spans="1:9" ht="29.25" customHeight="1">
      <c r="A64" s="551" t="s">
        <v>212</v>
      </c>
      <c r="B64" s="552"/>
      <c r="C64" s="552"/>
      <c r="D64" s="552"/>
      <c r="E64" s="552"/>
      <c r="F64" s="552"/>
      <c r="G64" s="552"/>
      <c r="H64" s="552"/>
      <c r="I64" s="552"/>
    </row>
    <row r="65" spans="1:9" ht="11.25" customHeight="1" thickBot="1">
      <c r="A65" s="345"/>
      <c r="B65" s="346"/>
      <c r="C65" s="346"/>
      <c r="D65" s="346"/>
      <c r="E65" s="346"/>
      <c r="F65" s="346"/>
      <c r="G65" s="346"/>
      <c r="H65" s="346"/>
      <c r="I65" s="346"/>
    </row>
    <row r="66" spans="1:9" ht="29.25" customHeight="1" thickBot="1">
      <c r="A66" s="548" t="s">
        <v>214</v>
      </c>
      <c r="B66" s="549"/>
      <c r="C66" s="549"/>
      <c r="D66" s="549"/>
      <c r="E66" s="549"/>
      <c r="F66" s="549"/>
      <c r="G66" s="549"/>
      <c r="H66" s="549"/>
      <c r="I66" s="550"/>
    </row>
    <row r="68" ht="13.5" thickBot="1">
      <c r="A68" s="92" t="s">
        <v>156</v>
      </c>
    </row>
    <row r="69" spans="1:8" ht="13.5" thickBot="1">
      <c r="A69" s="97" t="s">
        <v>7</v>
      </c>
      <c r="B69" s="97" t="str">
        <f>+B8</f>
        <v>promedio 2014</v>
      </c>
      <c r="D69" s="97" t="str">
        <f>+D8</f>
        <v>promedio 2015</v>
      </c>
      <c r="F69" s="97" t="str">
        <f>+F8</f>
        <v>promedio 2016</v>
      </c>
      <c r="H69" s="119" t="str">
        <f>+H8</f>
        <v>promedio ene-ago 2017</v>
      </c>
    </row>
    <row r="70" spans="1:8" ht="13.5" thickBot="1">
      <c r="A70" s="114" t="s">
        <v>148</v>
      </c>
      <c r="B70" s="151">
        <f>+B53-SUM(B47:B51,B39:B45,B34:B37,B28:B32,B26,B19:B24,B12:B17)</f>
        <v>0</v>
      </c>
      <c r="C70" s="150"/>
      <c r="D70" s="151">
        <f>+D53-SUM(D47:D51,D39:D45,D34:D37,D28:D32,D26,D19:D24,D12:D17)</f>
        <v>0</v>
      </c>
      <c r="E70" s="150"/>
      <c r="F70" s="151">
        <f>+F53-SUM(F47:F51,F39:F45,F34:F37,F28:F32,F26,F19:F24,F12:F17)</f>
        <v>0</v>
      </c>
      <c r="G70" s="150"/>
      <c r="H70" s="151">
        <f>+H53-SUM(H47:H51,H39:H45,H34:H37,H28:H32,H26,H19:H24,H12:H17)</f>
        <v>0</v>
      </c>
    </row>
  </sheetData>
  <sheetProtection formatCells="0" formatColumns="0" formatRows="0"/>
  <mergeCells count="6">
    <mergeCell ref="A66:I66"/>
    <mergeCell ref="A64:I64"/>
    <mergeCell ref="B8:C8"/>
    <mergeCell ref="D8:E8"/>
    <mergeCell ref="F8:G8"/>
    <mergeCell ref="H8:I8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landscape" paperSize="9" scale="52" r:id="rId1"/>
  <headerFooter alignWithMargins="0">
    <oddHeader>&amp;R2017 -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2:K70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38.28125" style="230" customWidth="1"/>
    <col min="2" max="2" width="23.140625" style="230" customWidth="1"/>
    <col min="3" max="3" width="11.421875" style="230" customWidth="1"/>
    <col min="4" max="4" width="23.140625" style="230" customWidth="1"/>
    <col min="5" max="5" width="11.421875" style="230" customWidth="1"/>
    <col min="6" max="6" width="23.140625" style="230" customWidth="1"/>
    <col min="7" max="7" width="11.421875" style="230" customWidth="1"/>
    <col min="8" max="8" width="23.140625" style="230" customWidth="1"/>
    <col min="9" max="9" width="11.421875" style="230" customWidth="1"/>
    <col min="10" max="10" width="1.57421875" style="230" customWidth="1"/>
    <col min="11" max="16384" width="11.421875" style="230" customWidth="1"/>
  </cols>
  <sheetData>
    <row r="2" ht="12.75">
      <c r="A2" s="229" t="s">
        <v>262</v>
      </c>
    </row>
    <row r="3" spans="1:11" ht="12.75">
      <c r="A3" s="381" t="s">
        <v>142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12.75">
      <c r="A4" s="383" t="str">
        <f>+'1.modelos'!A3</f>
        <v>Motores monofásicos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12.75">
      <c r="A5" s="233" t="s">
        <v>261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1" s="232" customFormat="1" ht="12.75">
      <c r="A6" s="387" t="s">
        <v>235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1" s="232" customFormat="1" ht="13.5" thickBot="1">
      <c r="A7" s="233"/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11" s="455" customFormat="1" ht="13.5" thickBot="1">
      <c r="A8" s="457"/>
      <c r="B8" s="553" t="s">
        <v>237</v>
      </c>
      <c r="C8" s="554"/>
      <c r="D8" s="553" t="s">
        <v>238</v>
      </c>
      <c r="E8" s="554"/>
      <c r="F8" s="553" t="s">
        <v>239</v>
      </c>
      <c r="G8" s="554"/>
      <c r="H8" s="553" t="s">
        <v>240</v>
      </c>
      <c r="I8" s="554"/>
      <c r="J8" s="457"/>
      <c r="K8" s="457"/>
    </row>
    <row r="9" spans="1:11" s="455" customFormat="1" ht="12.75">
      <c r="A9" s="458" t="s">
        <v>51</v>
      </c>
      <c r="B9" s="459" t="s">
        <v>52</v>
      </c>
      <c r="C9" s="459" t="s">
        <v>53</v>
      </c>
      <c r="D9" s="459" t="s">
        <v>52</v>
      </c>
      <c r="E9" s="459" t="s">
        <v>53</v>
      </c>
      <c r="F9" s="459" t="s">
        <v>52</v>
      </c>
      <c r="G9" s="459" t="s">
        <v>53</v>
      </c>
      <c r="H9" s="459" t="s">
        <v>52</v>
      </c>
      <c r="I9" s="459" t="s">
        <v>53</v>
      </c>
      <c r="J9" s="457"/>
      <c r="K9" s="457"/>
    </row>
    <row r="10" spans="1:11" s="455" customFormat="1" ht="13.5" thickBot="1">
      <c r="A10" s="460"/>
      <c r="B10" s="461" t="s">
        <v>236</v>
      </c>
      <c r="C10" s="461" t="s">
        <v>54</v>
      </c>
      <c r="D10" s="461" t="str">
        <f>+B10</f>
        <v>por unidad</v>
      </c>
      <c r="E10" s="461" t="s">
        <v>54</v>
      </c>
      <c r="F10" s="461" t="str">
        <f>+B10</f>
        <v>por unidad</v>
      </c>
      <c r="G10" s="461" t="s">
        <v>54</v>
      </c>
      <c r="H10" s="461" t="str">
        <f>+B10</f>
        <v>por unidad</v>
      </c>
      <c r="I10" s="461" t="s">
        <v>54</v>
      </c>
      <c r="J10" s="457"/>
      <c r="K10" s="457"/>
    </row>
    <row r="11" ht="13.5" thickBot="1">
      <c r="A11" s="234"/>
    </row>
    <row r="12" spans="1:9" ht="12.75">
      <c r="A12" s="235" t="s">
        <v>55</v>
      </c>
      <c r="B12" s="236"/>
      <c r="C12" s="237"/>
      <c r="D12" s="236"/>
      <c r="E12" s="237"/>
      <c r="F12" s="236"/>
      <c r="G12" s="237"/>
      <c r="H12" s="236"/>
      <c r="I12" s="237"/>
    </row>
    <row r="13" spans="1:9" ht="12.75">
      <c r="A13" s="239"/>
      <c r="B13" s="240"/>
      <c r="C13" s="241"/>
      <c r="D13" s="240"/>
      <c r="E13" s="241"/>
      <c r="F13" s="240"/>
      <c r="G13" s="241"/>
      <c r="H13" s="240"/>
      <c r="I13" s="241"/>
    </row>
    <row r="14" spans="1:9" ht="12.75">
      <c r="A14" s="239"/>
      <c r="B14" s="240"/>
      <c r="C14" s="241"/>
      <c r="D14" s="240"/>
      <c r="E14" s="241"/>
      <c r="F14" s="240"/>
      <c r="G14" s="241"/>
      <c r="H14" s="240"/>
      <c r="I14" s="241"/>
    </row>
    <row r="15" spans="1:9" ht="12.75">
      <c r="A15" s="239"/>
      <c r="B15" s="240"/>
      <c r="C15" s="241"/>
      <c r="D15" s="240"/>
      <c r="E15" s="241"/>
      <c r="F15" s="240"/>
      <c r="G15" s="241"/>
      <c r="H15" s="240"/>
      <c r="I15" s="241"/>
    </row>
    <row r="16" spans="1:9" ht="12.75">
      <c r="A16" s="239"/>
      <c r="B16" s="240"/>
      <c r="C16" s="241"/>
      <c r="D16" s="240"/>
      <c r="E16" s="241"/>
      <c r="F16" s="240"/>
      <c r="G16" s="241"/>
      <c r="H16" s="240"/>
      <c r="I16" s="241"/>
    </row>
    <row r="17" spans="1:9" ht="13.5" thickBot="1">
      <c r="A17" s="243"/>
      <c r="B17" s="244"/>
      <c r="C17" s="175"/>
      <c r="D17" s="244"/>
      <c r="E17" s="175"/>
      <c r="F17" s="244"/>
      <c r="G17" s="175"/>
      <c r="H17" s="244"/>
      <c r="I17" s="175"/>
    </row>
    <row r="18" spans="1:9" ht="13.5" thickBot="1">
      <c r="A18" s="234"/>
      <c r="B18" s="246"/>
      <c r="C18" s="247"/>
      <c r="D18" s="246"/>
      <c r="E18" s="247"/>
      <c r="F18" s="246"/>
      <c r="G18" s="247"/>
      <c r="H18" s="246"/>
      <c r="I18" s="247"/>
    </row>
    <row r="19" spans="1:9" ht="12.75">
      <c r="A19" s="235" t="s">
        <v>56</v>
      </c>
      <c r="B19" s="236"/>
      <c r="C19" s="237"/>
      <c r="D19" s="236"/>
      <c r="E19" s="237"/>
      <c r="F19" s="236"/>
      <c r="G19" s="237"/>
      <c r="H19" s="236"/>
      <c r="I19" s="237"/>
    </row>
    <row r="20" spans="1:9" ht="12.75">
      <c r="A20" s="239"/>
      <c r="B20" s="240"/>
      <c r="C20" s="241"/>
      <c r="D20" s="240"/>
      <c r="E20" s="241"/>
      <c r="F20" s="240"/>
      <c r="G20" s="241"/>
      <c r="H20" s="240"/>
      <c r="I20" s="241"/>
    </row>
    <row r="21" spans="1:9" ht="12.75">
      <c r="A21" s="239"/>
      <c r="B21" s="240"/>
      <c r="C21" s="241"/>
      <c r="D21" s="240"/>
      <c r="E21" s="241"/>
      <c r="F21" s="240"/>
      <c r="G21" s="241"/>
      <c r="H21" s="240"/>
      <c r="I21" s="241"/>
    </row>
    <row r="22" spans="1:9" ht="12.75">
      <c r="A22" s="239"/>
      <c r="B22" s="240"/>
      <c r="C22" s="241"/>
      <c r="D22" s="240"/>
      <c r="E22" s="241"/>
      <c r="F22" s="240"/>
      <c r="G22" s="241"/>
      <c r="H22" s="240"/>
      <c r="I22" s="241"/>
    </row>
    <row r="23" spans="1:9" ht="12.75">
      <c r="A23" s="239"/>
      <c r="B23" s="240"/>
      <c r="C23" s="241"/>
      <c r="D23" s="240"/>
      <c r="E23" s="241"/>
      <c r="F23" s="240"/>
      <c r="G23" s="241"/>
      <c r="H23" s="240"/>
      <c r="I23" s="241"/>
    </row>
    <row r="24" spans="1:9" ht="13.5" thickBot="1">
      <c r="A24" s="243"/>
      <c r="B24" s="244"/>
      <c r="C24" s="175"/>
      <c r="D24" s="244"/>
      <c r="E24" s="175"/>
      <c r="F24" s="244"/>
      <c r="G24" s="175"/>
      <c r="H24" s="244"/>
      <c r="I24" s="175"/>
    </row>
    <row r="25" spans="1:9" ht="13.5" thickBot="1">
      <c r="A25" s="234"/>
      <c r="B25" s="246"/>
      <c r="C25" s="247"/>
      <c r="D25" s="246"/>
      <c r="E25" s="247"/>
      <c r="F25" s="246"/>
      <c r="G25" s="247"/>
      <c r="H25" s="246"/>
      <c r="I25" s="247"/>
    </row>
    <row r="26" spans="1:9" ht="13.5" thickBot="1">
      <c r="A26" s="248" t="s">
        <v>57</v>
      </c>
      <c r="B26" s="249"/>
      <c r="C26" s="250"/>
      <c r="D26" s="249"/>
      <c r="E26" s="250"/>
      <c r="F26" s="249"/>
      <c r="G26" s="250"/>
      <c r="H26" s="249"/>
      <c r="I26" s="250"/>
    </row>
    <row r="27" spans="1:9" ht="13.5" thickBot="1">
      <c r="A27" s="234"/>
      <c r="B27" s="246"/>
      <c r="C27" s="247"/>
      <c r="D27" s="246"/>
      <c r="E27" s="247"/>
      <c r="F27" s="246"/>
      <c r="G27" s="247"/>
      <c r="H27" s="246"/>
      <c r="I27" s="247"/>
    </row>
    <row r="28" spans="1:9" ht="12.75">
      <c r="A28" s="235" t="s">
        <v>58</v>
      </c>
      <c r="B28" s="251"/>
      <c r="C28" s="237"/>
      <c r="D28" s="251"/>
      <c r="E28" s="237"/>
      <c r="F28" s="251"/>
      <c r="G28" s="237"/>
      <c r="H28" s="251"/>
      <c r="I28" s="237"/>
    </row>
    <row r="29" spans="1:9" ht="12.75">
      <c r="A29" s="252" t="s">
        <v>59</v>
      </c>
      <c r="B29" s="253"/>
      <c r="C29" s="241"/>
      <c r="D29" s="253"/>
      <c r="E29" s="241"/>
      <c r="F29" s="253"/>
      <c r="G29" s="241"/>
      <c r="H29" s="253"/>
      <c r="I29" s="241"/>
    </row>
    <row r="30" spans="1:9" ht="12.75">
      <c r="A30" s="252" t="s">
        <v>60</v>
      </c>
      <c r="B30" s="253"/>
      <c r="C30" s="241"/>
      <c r="D30" s="253"/>
      <c r="E30" s="241"/>
      <c r="F30" s="253"/>
      <c r="G30" s="241"/>
      <c r="H30" s="253"/>
      <c r="I30" s="241"/>
    </row>
    <row r="31" spans="1:9" ht="12.75">
      <c r="A31" s="252" t="s">
        <v>61</v>
      </c>
      <c r="B31" s="253"/>
      <c r="C31" s="241"/>
      <c r="D31" s="253"/>
      <c r="E31" s="241"/>
      <c r="F31" s="253"/>
      <c r="G31" s="241"/>
      <c r="H31" s="253"/>
      <c r="I31" s="241"/>
    </row>
    <row r="32" spans="1:9" ht="13.5" thickBot="1">
      <c r="A32" s="243" t="s">
        <v>62</v>
      </c>
      <c r="B32" s="254"/>
      <c r="C32" s="175"/>
      <c r="D32" s="254"/>
      <c r="E32" s="175"/>
      <c r="F32" s="254"/>
      <c r="G32" s="175"/>
      <c r="H32" s="254"/>
      <c r="I32" s="175"/>
    </row>
    <row r="33" spans="1:9" ht="13.5" thickBot="1">
      <c r="A33" s="229"/>
      <c r="B33" s="246"/>
      <c r="C33" s="255"/>
      <c r="D33" s="246"/>
      <c r="E33" s="255"/>
      <c r="F33" s="246"/>
      <c r="G33" s="255"/>
      <c r="H33" s="246"/>
      <c r="I33" s="255"/>
    </row>
    <row r="34" spans="1:9" ht="12.75">
      <c r="A34" s="235" t="s">
        <v>63</v>
      </c>
      <c r="B34" s="251"/>
      <c r="C34" s="237"/>
      <c r="D34" s="251"/>
      <c r="E34" s="237"/>
      <c r="F34" s="251"/>
      <c r="G34" s="237"/>
      <c r="H34" s="251"/>
      <c r="I34" s="237"/>
    </row>
    <row r="35" spans="1:9" ht="12.75">
      <c r="A35" s="239" t="s">
        <v>64</v>
      </c>
      <c r="B35" s="253"/>
      <c r="C35" s="241"/>
      <c r="D35" s="253"/>
      <c r="E35" s="241"/>
      <c r="F35" s="253"/>
      <c r="G35" s="241"/>
      <c r="H35" s="253"/>
      <c r="I35" s="241"/>
    </row>
    <row r="36" spans="1:9" ht="12.75">
      <c r="A36" s="256" t="s">
        <v>105</v>
      </c>
      <c r="B36" s="257"/>
      <c r="C36" s="258"/>
      <c r="D36" s="257"/>
      <c r="E36" s="258"/>
      <c r="F36" s="257"/>
      <c r="G36" s="258"/>
      <c r="H36" s="257"/>
      <c r="I36" s="258"/>
    </row>
    <row r="37" spans="1:9" ht="13.5" thickBot="1">
      <c r="A37" s="243" t="s">
        <v>89</v>
      </c>
      <c r="B37" s="254"/>
      <c r="C37" s="175"/>
      <c r="D37" s="254"/>
      <c r="E37" s="175"/>
      <c r="F37" s="254"/>
      <c r="G37" s="175"/>
      <c r="H37" s="254"/>
      <c r="I37" s="175"/>
    </row>
    <row r="38" spans="1:9" ht="13.5" thickBot="1">
      <c r="A38" s="234"/>
      <c r="B38" s="246"/>
      <c r="C38" s="247"/>
      <c r="D38" s="246"/>
      <c r="E38" s="247"/>
      <c r="F38" s="246"/>
      <c r="G38" s="247"/>
      <c r="H38" s="246"/>
      <c r="I38" s="247"/>
    </row>
    <row r="39" spans="1:9" ht="12.75">
      <c r="A39" s="235" t="s">
        <v>65</v>
      </c>
      <c r="B39" s="236"/>
      <c r="C39" s="237"/>
      <c r="D39" s="236"/>
      <c r="E39" s="237"/>
      <c r="F39" s="236"/>
      <c r="G39" s="237"/>
      <c r="H39" s="236"/>
      <c r="I39" s="237"/>
    </row>
    <row r="40" spans="1:9" ht="12.75">
      <c r="A40" s="252" t="s">
        <v>66</v>
      </c>
      <c r="B40" s="240"/>
      <c r="C40" s="241"/>
      <c r="D40" s="240"/>
      <c r="E40" s="241"/>
      <c r="F40" s="240"/>
      <c r="G40" s="241"/>
      <c r="H40" s="240"/>
      <c r="I40" s="241"/>
    </row>
    <row r="41" spans="1:9" ht="12.75">
      <c r="A41" s="252" t="s">
        <v>67</v>
      </c>
      <c r="B41" s="240"/>
      <c r="C41" s="241"/>
      <c r="D41" s="240"/>
      <c r="E41" s="241"/>
      <c r="F41" s="240"/>
      <c r="G41" s="241"/>
      <c r="H41" s="240"/>
      <c r="I41" s="241"/>
    </row>
    <row r="42" spans="1:9" ht="12.75">
      <c r="A42" s="252" t="s">
        <v>68</v>
      </c>
      <c r="B42" s="240"/>
      <c r="C42" s="241"/>
      <c r="D42" s="240"/>
      <c r="E42" s="241"/>
      <c r="F42" s="240"/>
      <c r="G42" s="241"/>
      <c r="H42" s="240"/>
      <c r="I42" s="241"/>
    </row>
    <row r="43" spans="1:9" ht="12.75">
      <c r="A43" s="239" t="s">
        <v>69</v>
      </c>
      <c r="B43" s="259"/>
      <c r="C43" s="258"/>
      <c r="D43" s="259"/>
      <c r="E43" s="258"/>
      <c r="F43" s="259"/>
      <c r="G43" s="258"/>
      <c r="H43" s="259"/>
      <c r="I43" s="258"/>
    </row>
    <row r="44" spans="1:9" ht="12.75">
      <c r="A44" s="260"/>
      <c r="B44" s="259"/>
      <c r="C44" s="258"/>
      <c r="D44" s="259"/>
      <c r="E44" s="258" t="s">
        <v>258</v>
      </c>
      <c r="F44" s="259"/>
      <c r="G44" s="258"/>
      <c r="H44" s="259"/>
      <c r="I44" s="258"/>
    </row>
    <row r="45" spans="1:9" ht="13.5" thickBot="1">
      <c r="A45" s="261"/>
      <c r="B45" s="244"/>
      <c r="C45" s="175"/>
      <c r="D45" s="244"/>
      <c r="E45" s="175"/>
      <c r="F45" s="244"/>
      <c r="G45" s="175"/>
      <c r="H45" s="244"/>
      <c r="I45" s="175"/>
    </row>
    <row r="46" spans="1:9" ht="13.5" thickBot="1">
      <c r="A46" s="234"/>
      <c r="B46" s="246"/>
      <c r="C46" s="255"/>
      <c r="D46" s="246"/>
      <c r="E46" s="255"/>
      <c r="F46" s="246"/>
      <c r="G46" s="255"/>
      <c r="H46" s="246"/>
      <c r="I46" s="255"/>
    </row>
    <row r="47" spans="1:9" ht="12.75">
      <c r="A47" s="235" t="s">
        <v>70</v>
      </c>
      <c r="B47" s="236"/>
      <c r="C47" s="237"/>
      <c r="D47" s="236"/>
      <c r="E47" s="237"/>
      <c r="F47" s="236"/>
      <c r="G47" s="237"/>
      <c r="H47" s="236"/>
      <c r="I47" s="237"/>
    </row>
    <row r="48" spans="1:9" ht="12.75">
      <c r="A48" s="252" t="s">
        <v>106</v>
      </c>
      <c r="B48" s="240"/>
      <c r="C48" s="241"/>
      <c r="D48" s="240"/>
      <c r="E48" s="241"/>
      <c r="F48" s="240"/>
      <c r="G48" s="241"/>
      <c r="H48" s="240"/>
      <c r="I48" s="241"/>
    </row>
    <row r="49" spans="1:9" ht="12.75">
      <c r="A49" s="252" t="s">
        <v>71</v>
      </c>
      <c r="B49" s="240"/>
      <c r="C49" s="241"/>
      <c r="D49" s="240"/>
      <c r="E49" s="241"/>
      <c r="F49" s="240"/>
      <c r="G49" s="241"/>
      <c r="H49" s="240"/>
      <c r="I49" s="241"/>
    </row>
    <row r="50" spans="1:9" ht="12.75">
      <c r="A50" s="252" t="s">
        <v>107</v>
      </c>
      <c r="B50" s="240"/>
      <c r="C50" s="241"/>
      <c r="D50" s="240"/>
      <c r="E50" s="241"/>
      <c r="F50" s="240"/>
      <c r="G50" s="241"/>
      <c r="H50" s="240"/>
      <c r="I50" s="241"/>
    </row>
    <row r="51" spans="1:9" ht="13.5" thickBot="1">
      <c r="A51" s="243" t="s">
        <v>72</v>
      </c>
      <c r="B51" s="244"/>
      <c r="C51" s="175"/>
      <c r="D51" s="244"/>
      <c r="E51" s="175"/>
      <c r="F51" s="244"/>
      <c r="G51" s="175"/>
      <c r="H51" s="244"/>
      <c r="I51" s="175"/>
    </row>
    <row r="52" spans="1:9" ht="13.5" thickBot="1">
      <c r="A52" s="234"/>
      <c r="B52" s="246"/>
      <c r="C52" s="247"/>
      <c r="D52" s="246"/>
      <c r="E52" s="247"/>
      <c r="F52" s="246"/>
      <c r="G52" s="247"/>
      <c r="H52" s="246"/>
      <c r="I52" s="247"/>
    </row>
    <row r="53" spans="1:9" ht="13.5" thickBot="1">
      <c r="A53" s="248" t="s">
        <v>73</v>
      </c>
      <c r="B53" s="249"/>
      <c r="C53" s="250">
        <v>1</v>
      </c>
      <c r="D53" s="249"/>
      <c r="E53" s="250">
        <v>1</v>
      </c>
      <c r="F53" s="249"/>
      <c r="G53" s="250">
        <v>1</v>
      </c>
      <c r="H53" s="249"/>
      <c r="I53" s="250">
        <v>1</v>
      </c>
    </row>
    <row r="54" ht="13.5" thickBot="1">
      <c r="A54" s="234"/>
    </row>
    <row r="55" spans="1:11" ht="13.5" thickBot="1">
      <c r="A55" s="341" t="s">
        <v>204</v>
      </c>
      <c r="B55" s="316"/>
      <c r="C55" s="316"/>
      <c r="D55" s="316"/>
      <c r="E55" s="316"/>
      <c r="F55" s="316"/>
      <c r="G55" s="316"/>
      <c r="H55" s="316"/>
      <c r="I55" s="316"/>
      <c r="K55" s="49"/>
    </row>
    <row r="56" ht="13.5" thickBot="1">
      <c r="A56" s="234"/>
    </row>
    <row r="57" spans="1:9" ht="13.5" thickBot="1">
      <c r="A57" s="248" t="s">
        <v>90</v>
      </c>
      <c r="B57" s="246"/>
      <c r="C57" s="255"/>
      <c r="D57" s="246"/>
      <c r="E57" s="255"/>
      <c r="F57" s="246"/>
      <c r="G57" s="255"/>
      <c r="H57" s="246"/>
      <c r="I57" s="255"/>
    </row>
    <row r="58" spans="1:9" ht="12.75">
      <c r="A58" s="384" t="s">
        <v>101</v>
      </c>
      <c r="B58" s="262"/>
      <c r="C58" s="263"/>
      <c r="D58" s="263"/>
      <c r="E58" s="263"/>
      <c r="F58" s="263"/>
      <c r="G58" s="263"/>
      <c r="H58" s="263"/>
      <c r="I58" s="264"/>
    </row>
    <row r="59" spans="1:9" ht="12.75">
      <c r="A59" s="385" t="s">
        <v>102</v>
      </c>
      <c r="B59" s="265"/>
      <c r="C59" s="266"/>
      <c r="D59" s="266"/>
      <c r="E59" s="266"/>
      <c r="F59" s="266"/>
      <c r="G59" s="266"/>
      <c r="H59" s="266"/>
      <c r="I59" s="267"/>
    </row>
    <row r="60" spans="1:9" ht="13.5" thickBot="1">
      <c r="A60" s="386" t="s">
        <v>103</v>
      </c>
      <c r="B60" s="268"/>
      <c r="C60" s="269"/>
      <c r="D60" s="269"/>
      <c r="E60" s="269"/>
      <c r="F60" s="269"/>
      <c r="G60" s="269"/>
      <c r="H60" s="269"/>
      <c r="I60" s="270"/>
    </row>
    <row r="61" spans="1:9" ht="12.75">
      <c r="A61" s="271"/>
      <c r="B61" s="49"/>
      <c r="C61" s="272"/>
      <c r="D61" s="272"/>
      <c r="E61" s="272"/>
      <c r="F61" s="272"/>
      <c r="G61" s="272"/>
      <c r="H61" s="272"/>
      <c r="I61" s="272"/>
    </row>
    <row r="63" ht="12.75">
      <c r="A63" s="273" t="s">
        <v>100</v>
      </c>
    </row>
    <row r="64" spans="1:9" ht="29.25" customHeight="1">
      <c r="A64" s="551" t="s">
        <v>212</v>
      </c>
      <c r="B64" s="552"/>
      <c r="C64" s="552"/>
      <c r="D64" s="552"/>
      <c r="E64" s="552"/>
      <c r="F64" s="552"/>
      <c r="G64" s="552"/>
      <c r="H64" s="552"/>
      <c r="I64" s="552"/>
    </row>
    <row r="65" spans="1:9" ht="11.25" customHeight="1" thickBot="1">
      <c r="A65" s="345"/>
      <c r="B65" s="346"/>
      <c r="C65" s="346"/>
      <c r="D65" s="346"/>
      <c r="E65" s="346"/>
      <c r="F65" s="346"/>
      <c r="G65" s="346"/>
      <c r="H65" s="346"/>
      <c r="I65" s="346"/>
    </row>
    <row r="66" spans="1:9" ht="29.25" customHeight="1" thickBot="1">
      <c r="A66" s="548" t="s">
        <v>214</v>
      </c>
      <c r="B66" s="549"/>
      <c r="C66" s="549"/>
      <c r="D66" s="549"/>
      <c r="E66" s="549"/>
      <c r="F66" s="549"/>
      <c r="G66" s="549"/>
      <c r="H66" s="549"/>
      <c r="I66" s="550"/>
    </row>
    <row r="68" ht="13.5" thickBot="1">
      <c r="A68" s="92" t="s">
        <v>156</v>
      </c>
    </row>
    <row r="69" spans="1:8" ht="13.5" thickBot="1">
      <c r="A69" s="97" t="s">
        <v>7</v>
      </c>
      <c r="B69" s="97" t="str">
        <f>+B8</f>
        <v>promedio 2014</v>
      </c>
      <c r="D69" s="97" t="str">
        <f>+D8</f>
        <v>promedio 2015</v>
      </c>
      <c r="F69" s="97" t="str">
        <f>+F8</f>
        <v>promedio 2016</v>
      </c>
      <c r="H69" s="119" t="str">
        <f>+H8</f>
        <v>promedio ene-ago 2017</v>
      </c>
    </row>
    <row r="70" spans="1:8" ht="13.5" thickBot="1">
      <c r="A70" s="114" t="s">
        <v>148</v>
      </c>
      <c r="B70" s="151">
        <f>+B53-SUM(B47:B51,B39:B45,B34:B37,B28:B32,B26,B19:B24,B12:B17)</f>
        <v>0</v>
      </c>
      <c r="C70" s="150"/>
      <c r="D70" s="151">
        <f>+D53-SUM(D47:D51,D39:D45,D34:D37,D28:D32,D26,D19:D24,D12:D17)</f>
        <v>0</v>
      </c>
      <c r="E70" s="150"/>
      <c r="F70" s="151">
        <f>+F53-SUM(F47:F51,F39:F45,F34:F37,F28:F32,F26,F19:F24,F12:F17)</f>
        <v>0</v>
      </c>
      <c r="G70" s="150"/>
      <c r="H70" s="151">
        <f>+H53-SUM(H47:H51,H39:H45,H34:H37,H28:H32,H26,H19:H24,H12:H17)</f>
        <v>0</v>
      </c>
    </row>
  </sheetData>
  <sheetProtection formatCells="0" formatColumns="0" formatRows="0"/>
  <mergeCells count="6">
    <mergeCell ref="B8:C8"/>
    <mergeCell ref="D8:E8"/>
    <mergeCell ref="F8:G8"/>
    <mergeCell ref="H8:I8"/>
    <mergeCell ref="A64:I64"/>
    <mergeCell ref="A66:I66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landscape" paperSize="9" scale="52" r:id="rId1"/>
  <headerFooter alignWithMargins="0">
    <oddHeader>&amp;R2017 - Año de las Energías Renovables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2:K70"/>
  <sheetViews>
    <sheetView showGridLines="0" view="pageBreakPreview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38.28125" style="230" customWidth="1"/>
    <col min="2" max="2" width="23.140625" style="230" customWidth="1"/>
    <col min="3" max="3" width="11.421875" style="230" customWidth="1"/>
    <col min="4" max="4" width="23.140625" style="230" customWidth="1"/>
    <col min="5" max="5" width="11.421875" style="230" customWidth="1"/>
    <col min="6" max="6" width="23.140625" style="230" customWidth="1"/>
    <col min="7" max="7" width="11.421875" style="230" customWidth="1"/>
    <col min="8" max="8" width="23.140625" style="230" customWidth="1"/>
    <col min="9" max="9" width="11.421875" style="230" customWidth="1"/>
    <col min="10" max="10" width="1.57421875" style="230" customWidth="1"/>
    <col min="11" max="16384" width="11.421875" style="230" customWidth="1"/>
  </cols>
  <sheetData>
    <row r="2" ht="12.75">
      <c r="A2" s="229" t="s">
        <v>263</v>
      </c>
    </row>
    <row r="3" spans="1:11" ht="12.75">
      <c r="A3" s="381" t="s">
        <v>142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12.75">
      <c r="A4" s="383" t="str">
        <f>+'1.modelos'!A3</f>
        <v>Motores monofásicos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12.75">
      <c r="A5" s="233" t="s">
        <v>264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1" s="232" customFormat="1" ht="12.75">
      <c r="A6" s="387" t="s">
        <v>235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1" s="232" customFormat="1" ht="13.5" thickBot="1">
      <c r="A7" s="233"/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11" s="455" customFormat="1" ht="13.5" thickBot="1">
      <c r="A8" s="457"/>
      <c r="B8" s="553" t="s">
        <v>237</v>
      </c>
      <c r="C8" s="554"/>
      <c r="D8" s="553" t="s">
        <v>238</v>
      </c>
      <c r="E8" s="554"/>
      <c r="F8" s="553" t="s">
        <v>239</v>
      </c>
      <c r="G8" s="554"/>
      <c r="H8" s="553" t="s">
        <v>240</v>
      </c>
      <c r="I8" s="554"/>
      <c r="J8" s="457"/>
      <c r="K8" s="457"/>
    </row>
    <row r="9" spans="1:11" s="455" customFormat="1" ht="12.75">
      <c r="A9" s="458" t="s">
        <v>51</v>
      </c>
      <c r="B9" s="459" t="s">
        <v>52</v>
      </c>
      <c r="C9" s="459" t="s">
        <v>53</v>
      </c>
      <c r="D9" s="459" t="s">
        <v>52</v>
      </c>
      <c r="E9" s="459" t="s">
        <v>53</v>
      </c>
      <c r="F9" s="459" t="s">
        <v>52</v>
      </c>
      <c r="G9" s="459" t="s">
        <v>53</v>
      </c>
      <c r="H9" s="459" t="s">
        <v>52</v>
      </c>
      <c r="I9" s="459" t="s">
        <v>53</v>
      </c>
      <c r="J9" s="457"/>
      <c r="K9" s="457"/>
    </row>
    <row r="10" spans="1:11" s="455" customFormat="1" ht="13.5" thickBot="1">
      <c r="A10" s="460"/>
      <c r="B10" s="461" t="s">
        <v>236</v>
      </c>
      <c r="C10" s="461" t="s">
        <v>54</v>
      </c>
      <c r="D10" s="461" t="str">
        <f>+B10</f>
        <v>por unidad</v>
      </c>
      <c r="E10" s="461" t="s">
        <v>54</v>
      </c>
      <c r="F10" s="461" t="str">
        <f>+B10</f>
        <v>por unidad</v>
      </c>
      <c r="G10" s="461" t="s">
        <v>54</v>
      </c>
      <c r="H10" s="461" t="str">
        <f>+B10</f>
        <v>por unidad</v>
      </c>
      <c r="I10" s="461" t="s">
        <v>54</v>
      </c>
      <c r="J10" s="457"/>
      <c r="K10" s="457"/>
    </row>
    <row r="11" ht="13.5" thickBot="1">
      <c r="A11" s="234"/>
    </row>
    <row r="12" spans="1:9" ht="12.75">
      <c r="A12" s="235" t="s">
        <v>55</v>
      </c>
      <c r="B12" s="236"/>
      <c r="C12" s="237"/>
      <c r="D12" s="236"/>
      <c r="E12" s="237"/>
      <c r="F12" s="236"/>
      <c r="G12" s="237"/>
      <c r="H12" s="236"/>
      <c r="I12" s="237"/>
    </row>
    <row r="13" spans="1:9" ht="12.75">
      <c r="A13" s="239"/>
      <c r="B13" s="240"/>
      <c r="C13" s="241"/>
      <c r="D13" s="240"/>
      <c r="E13" s="241"/>
      <c r="F13" s="240"/>
      <c r="G13" s="241"/>
      <c r="H13" s="240"/>
      <c r="I13" s="241"/>
    </row>
    <row r="14" spans="1:9" ht="12.75">
      <c r="A14" s="239"/>
      <c r="B14" s="240"/>
      <c r="C14" s="241"/>
      <c r="D14" s="240"/>
      <c r="E14" s="241"/>
      <c r="F14" s="240"/>
      <c r="G14" s="241"/>
      <c r="H14" s="240"/>
      <c r="I14" s="241"/>
    </row>
    <row r="15" spans="1:9" ht="12.75">
      <c r="A15" s="239"/>
      <c r="B15" s="240"/>
      <c r="C15" s="241"/>
      <c r="D15" s="240"/>
      <c r="E15" s="241"/>
      <c r="F15" s="240"/>
      <c r="G15" s="241"/>
      <c r="H15" s="240"/>
      <c r="I15" s="241"/>
    </row>
    <row r="16" spans="1:9" ht="12.75">
      <c r="A16" s="239"/>
      <c r="B16" s="240"/>
      <c r="C16" s="241"/>
      <c r="D16" s="240"/>
      <c r="E16" s="241"/>
      <c r="F16" s="240"/>
      <c r="G16" s="241"/>
      <c r="H16" s="240"/>
      <c r="I16" s="241"/>
    </row>
    <row r="17" spans="1:9" ht="13.5" thickBot="1">
      <c r="A17" s="243"/>
      <c r="B17" s="244"/>
      <c r="C17" s="175"/>
      <c r="D17" s="244"/>
      <c r="E17" s="175"/>
      <c r="F17" s="244"/>
      <c r="G17" s="175"/>
      <c r="H17" s="244"/>
      <c r="I17" s="175"/>
    </row>
    <row r="18" spans="1:9" ht="13.5" thickBot="1">
      <c r="A18" s="234"/>
      <c r="B18" s="246"/>
      <c r="C18" s="247"/>
      <c r="D18" s="246"/>
      <c r="E18" s="247"/>
      <c r="F18" s="246"/>
      <c r="G18" s="247"/>
      <c r="H18" s="246"/>
      <c r="I18" s="247"/>
    </row>
    <row r="19" spans="1:9" ht="12.75">
      <c r="A19" s="235" t="s">
        <v>56</v>
      </c>
      <c r="B19" s="236"/>
      <c r="C19" s="237"/>
      <c r="D19" s="236"/>
      <c r="E19" s="237"/>
      <c r="F19" s="236"/>
      <c r="G19" s="237"/>
      <c r="H19" s="236"/>
      <c r="I19" s="237"/>
    </row>
    <row r="20" spans="1:9" ht="12.75">
      <c r="A20" s="239"/>
      <c r="B20" s="240"/>
      <c r="C20" s="241"/>
      <c r="D20" s="240"/>
      <c r="E20" s="241"/>
      <c r="F20" s="240"/>
      <c r="G20" s="241"/>
      <c r="H20" s="240"/>
      <c r="I20" s="241"/>
    </row>
    <row r="21" spans="1:9" ht="12.75">
      <c r="A21" s="239"/>
      <c r="B21" s="240"/>
      <c r="C21" s="241"/>
      <c r="D21" s="240"/>
      <c r="E21" s="241"/>
      <c r="F21" s="240"/>
      <c r="G21" s="241"/>
      <c r="H21" s="240"/>
      <c r="I21" s="241"/>
    </row>
    <row r="22" spans="1:9" ht="12.75">
      <c r="A22" s="239"/>
      <c r="B22" s="240"/>
      <c r="C22" s="241"/>
      <c r="D22" s="240"/>
      <c r="E22" s="241"/>
      <c r="F22" s="240"/>
      <c r="G22" s="241"/>
      <c r="H22" s="240"/>
      <c r="I22" s="241"/>
    </row>
    <row r="23" spans="1:9" ht="12.75">
      <c r="A23" s="239"/>
      <c r="B23" s="240"/>
      <c r="C23" s="241"/>
      <c r="D23" s="240"/>
      <c r="E23" s="241"/>
      <c r="F23" s="240"/>
      <c r="G23" s="241"/>
      <c r="H23" s="240"/>
      <c r="I23" s="241"/>
    </row>
    <row r="24" spans="1:9" ht="13.5" thickBot="1">
      <c r="A24" s="243"/>
      <c r="B24" s="244"/>
      <c r="C24" s="175"/>
      <c r="D24" s="244"/>
      <c r="E24" s="175"/>
      <c r="F24" s="244"/>
      <c r="G24" s="175"/>
      <c r="H24" s="244"/>
      <c r="I24" s="175"/>
    </row>
    <row r="25" spans="1:9" ht="13.5" thickBot="1">
      <c r="A25" s="234"/>
      <c r="B25" s="246"/>
      <c r="C25" s="247"/>
      <c r="D25" s="246"/>
      <c r="E25" s="247"/>
      <c r="F25" s="246"/>
      <c r="G25" s="247"/>
      <c r="H25" s="246"/>
      <c r="I25" s="247"/>
    </row>
    <row r="26" spans="1:9" ht="13.5" thickBot="1">
      <c r="A26" s="248" t="s">
        <v>57</v>
      </c>
      <c r="B26" s="249"/>
      <c r="C26" s="250"/>
      <c r="D26" s="249"/>
      <c r="E26" s="250"/>
      <c r="F26" s="249"/>
      <c r="G26" s="250"/>
      <c r="H26" s="249"/>
      <c r="I26" s="250"/>
    </row>
    <row r="27" spans="1:9" ht="13.5" thickBot="1">
      <c r="A27" s="234"/>
      <c r="B27" s="246"/>
      <c r="C27" s="247"/>
      <c r="D27" s="246"/>
      <c r="E27" s="247"/>
      <c r="F27" s="246"/>
      <c r="G27" s="247"/>
      <c r="H27" s="246"/>
      <c r="I27" s="247"/>
    </row>
    <row r="28" spans="1:9" ht="12.75">
      <c r="A28" s="235" t="s">
        <v>58</v>
      </c>
      <c r="B28" s="251"/>
      <c r="C28" s="237"/>
      <c r="D28" s="251"/>
      <c r="E28" s="237"/>
      <c r="F28" s="251"/>
      <c r="G28" s="237"/>
      <c r="H28" s="251"/>
      <c r="I28" s="237"/>
    </row>
    <row r="29" spans="1:9" ht="12.75">
      <c r="A29" s="252" t="s">
        <v>59</v>
      </c>
      <c r="B29" s="253"/>
      <c r="C29" s="241"/>
      <c r="D29" s="253"/>
      <c r="E29" s="241"/>
      <c r="F29" s="253"/>
      <c r="G29" s="241"/>
      <c r="H29" s="253"/>
      <c r="I29" s="241"/>
    </row>
    <row r="30" spans="1:9" ht="12.75">
      <c r="A30" s="252" t="s">
        <v>60</v>
      </c>
      <c r="B30" s="253"/>
      <c r="C30" s="241"/>
      <c r="D30" s="253"/>
      <c r="E30" s="241"/>
      <c r="F30" s="253"/>
      <c r="G30" s="241"/>
      <c r="H30" s="253"/>
      <c r="I30" s="241"/>
    </row>
    <row r="31" spans="1:9" ht="12.75">
      <c r="A31" s="252" t="s">
        <v>61</v>
      </c>
      <c r="B31" s="253"/>
      <c r="C31" s="241"/>
      <c r="D31" s="253"/>
      <c r="E31" s="241"/>
      <c r="F31" s="253"/>
      <c r="G31" s="241"/>
      <c r="H31" s="253"/>
      <c r="I31" s="241"/>
    </row>
    <row r="32" spans="1:9" ht="13.5" thickBot="1">
      <c r="A32" s="243" t="s">
        <v>62</v>
      </c>
      <c r="B32" s="254"/>
      <c r="C32" s="175"/>
      <c r="D32" s="254"/>
      <c r="E32" s="175"/>
      <c r="F32" s="254"/>
      <c r="G32" s="175"/>
      <c r="H32" s="254"/>
      <c r="I32" s="175"/>
    </row>
    <row r="33" spans="1:9" ht="13.5" thickBot="1">
      <c r="A33" s="229"/>
      <c r="B33" s="246"/>
      <c r="C33" s="255"/>
      <c r="D33" s="246"/>
      <c r="E33" s="255"/>
      <c r="F33" s="246"/>
      <c r="G33" s="255"/>
      <c r="H33" s="246"/>
      <c r="I33" s="255"/>
    </row>
    <row r="34" spans="1:9" ht="12.75">
      <c r="A34" s="235" t="s">
        <v>63</v>
      </c>
      <c r="B34" s="251"/>
      <c r="C34" s="237"/>
      <c r="D34" s="251"/>
      <c r="E34" s="237"/>
      <c r="F34" s="251"/>
      <c r="G34" s="237"/>
      <c r="H34" s="251"/>
      <c r="I34" s="237"/>
    </row>
    <row r="35" spans="1:9" ht="12.75">
      <c r="A35" s="239" t="s">
        <v>64</v>
      </c>
      <c r="B35" s="253"/>
      <c r="C35" s="241"/>
      <c r="D35" s="253"/>
      <c r="E35" s="241"/>
      <c r="F35" s="253"/>
      <c r="G35" s="241"/>
      <c r="H35" s="253"/>
      <c r="I35" s="241"/>
    </row>
    <row r="36" spans="1:9" ht="12.75">
      <c r="A36" s="256" t="s">
        <v>105</v>
      </c>
      <c r="B36" s="257"/>
      <c r="C36" s="258"/>
      <c r="D36" s="257"/>
      <c r="E36" s="258"/>
      <c r="F36" s="257"/>
      <c r="G36" s="258"/>
      <c r="H36" s="257"/>
      <c r="I36" s="258"/>
    </row>
    <row r="37" spans="1:9" ht="13.5" thickBot="1">
      <c r="A37" s="243" t="s">
        <v>89</v>
      </c>
      <c r="B37" s="254"/>
      <c r="C37" s="175"/>
      <c r="D37" s="254"/>
      <c r="E37" s="175"/>
      <c r="F37" s="254"/>
      <c r="G37" s="175"/>
      <c r="H37" s="254"/>
      <c r="I37" s="175"/>
    </row>
    <row r="38" spans="1:9" ht="13.5" thickBot="1">
      <c r="A38" s="234"/>
      <c r="B38" s="246"/>
      <c r="C38" s="247"/>
      <c r="D38" s="246"/>
      <c r="E38" s="247"/>
      <c r="F38" s="246"/>
      <c r="G38" s="247"/>
      <c r="H38" s="246"/>
      <c r="I38" s="247"/>
    </row>
    <row r="39" spans="1:9" ht="12.75">
      <c r="A39" s="235" t="s">
        <v>65</v>
      </c>
      <c r="B39" s="236"/>
      <c r="C39" s="237"/>
      <c r="D39" s="236"/>
      <c r="E39" s="237"/>
      <c r="F39" s="236"/>
      <c r="G39" s="237"/>
      <c r="H39" s="236"/>
      <c r="I39" s="237"/>
    </row>
    <row r="40" spans="1:9" ht="12.75">
      <c r="A40" s="252" t="s">
        <v>66</v>
      </c>
      <c r="B40" s="240"/>
      <c r="C40" s="241"/>
      <c r="D40" s="240"/>
      <c r="E40" s="241"/>
      <c r="F40" s="240"/>
      <c r="G40" s="241"/>
      <c r="H40" s="240"/>
      <c r="I40" s="241"/>
    </row>
    <row r="41" spans="1:9" ht="12.75">
      <c r="A41" s="252" t="s">
        <v>67</v>
      </c>
      <c r="B41" s="240"/>
      <c r="C41" s="241"/>
      <c r="D41" s="240"/>
      <c r="E41" s="241"/>
      <c r="F41" s="240"/>
      <c r="G41" s="241"/>
      <c r="H41" s="240"/>
      <c r="I41" s="241"/>
    </row>
    <row r="42" spans="1:9" ht="12.75">
      <c r="A42" s="252" t="s">
        <v>68</v>
      </c>
      <c r="B42" s="240"/>
      <c r="C42" s="241"/>
      <c r="D42" s="240"/>
      <c r="E42" s="241"/>
      <c r="F42" s="240"/>
      <c r="G42" s="241"/>
      <c r="H42" s="240"/>
      <c r="I42" s="241"/>
    </row>
    <row r="43" spans="1:9" ht="12.75">
      <c r="A43" s="239" t="s">
        <v>69</v>
      </c>
      <c r="B43" s="259"/>
      <c r="C43" s="258"/>
      <c r="D43" s="259"/>
      <c r="E43" s="258"/>
      <c r="F43" s="259"/>
      <c r="G43" s="258"/>
      <c r="H43" s="259"/>
      <c r="I43" s="258"/>
    </row>
    <row r="44" spans="1:9" ht="12.75">
      <c r="A44" s="260"/>
      <c r="B44" s="259"/>
      <c r="C44" s="258"/>
      <c r="D44" s="259"/>
      <c r="E44" s="258" t="s">
        <v>258</v>
      </c>
      <c r="F44" s="259"/>
      <c r="G44" s="258"/>
      <c r="H44" s="259"/>
      <c r="I44" s="258"/>
    </row>
    <row r="45" spans="1:9" ht="13.5" thickBot="1">
      <c r="A45" s="261"/>
      <c r="B45" s="244"/>
      <c r="C45" s="175"/>
      <c r="D45" s="244"/>
      <c r="E45" s="175"/>
      <c r="F45" s="244"/>
      <c r="G45" s="175"/>
      <c r="H45" s="244"/>
      <c r="I45" s="175"/>
    </row>
    <row r="46" spans="1:9" ht="13.5" thickBot="1">
      <c r="A46" s="234"/>
      <c r="B46" s="246"/>
      <c r="C46" s="255"/>
      <c r="D46" s="246"/>
      <c r="E46" s="255"/>
      <c r="F46" s="246"/>
      <c r="G46" s="255"/>
      <c r="H46" s="246"/>
      <c r="I46" s="255"/>
    </row>
    <row r="47" spans="1:9" ht="12.75">
      <c r="A47" s="235" t="s">
        <v>70</v>
      </c>
      <c r="B47" s="236"/>
      <c r="C47" s="237"/>
      <c r="D47" s="236"/>
      <c r="E47" s="237"/>
      <c r="F47" s="236"/>
      <c r="G47" s="237"/>
      <c r="H47" s="236"/>
      <c r="I47" s="237"/>
    </row>
    <row r="48" spans="1:9" ht="12.75">
      <c r="A48" s="252" t="s">
        <v>106</v>
      </c>
      <c r="B48" s="240"/>
      <c r="C48" s="241"/>
      <c r="D48" s="240"/>
      <c r="E48" s="241"/>
      <c r="F48" s="240"/>
      <c r="G48" s="241"/>
      <c r="H48" s="240"/>
      <c r="I48" s="241"/>
    </row>
    <row r="49" spans="1:9" ht="12.75">
      <c r="A49" s="252" t="s">
        <v>71</v>
      </c>
      <c r="B49" s="240"/>
      <c r="C49" s="241"/>
      <c r="D49" s="240"/>
      <c r="E49" s="241"/>
      <c r="F49" s="240"/>
      <c r="G49" s="241"/>
      <c r="H49" s="240"/>
      <c r="I49" s="241"/>
    </row>
    <row r="50" spans="1:9" ht="12.75">
      <c r="A50" s="252" t="s">
        <v>107</v>
      </c>
      <c r="B50" s="240"/>
      <c r="C50" s="241"/>
      <c r="D50" s="240"/>
      <c r="E50" s="241"/>
      <c r="F50" s="240"/>
      <c r="G50" s="241"/>
      <c r="H50" s="240"/>
      <c r="I50" s="241"/>
    </row>
    <row r="51" spans="1:9" ht="13.5" thickBot="1">
      <c r="A51" s="243" t="s">
        <v>72</v>
      </c>
      <c r="B51" s="244"/>
      <c r="C51" s="175"/>
      <c r="D51" s="244"/>
      <c r="E51" s="175"/>
      <c r="F51" s="244"/>
      <c r="G51" s="175"/>
      <c r="H51" s="244"/>
      <c r="I51" s="175"/>
    </row>
    <row r="52" spans="1:9" ht="13.5" thickBot="1">
      <c r="A52" s="234"/>
      <c r="B52" s="246"/>
      <c r="C52" s="247"/>
      <c r="D52" s="246"/>
      <c r="E52" s="247"/>
      <c r="F52" s="246"/>
      <c r="G52" s="247"/>
      <c r="H52" s="246"/>
      <c r="I52" s="247"/>
    </row>
    <row r="53" spans="1:9" ht="13.5" thickBot="1">
      <c r="A53" s="248" t="s">
        <v>73</v>
      </c>
      <c r="B53" s="249"/>
      <c r="C53" s="250">
        <v>1</v>
      </c>
      <c r="D53" s="249"/>
      <c r="E53" s="250">
        <v>1</v>
      </c>
      <c r="F53" s="249"/>
      <c r="G53" s="250">
        <v>1</v>
      </c>
      <c r="H53" s="249"/>
      <c r="I53" s="250">
        <v>1</v>
      </c>
    </row>
    <row r="54" ht="13.5" thickBot="1">
      <c r="A54" s="234"/>
    </row>
    <row r="55" spans="1:11" ht="13.5" thickBot="1">
      <c r="A55" s="341" t="s">
        <v>204</v>
      </c>
      <c r="B55" s="316"/>
      <c r="C55" s="316"/>
      <c r="D55" s="316"/>
      <c r="E55" s="316"/>
      <c r="F55" s="316"/>
      <c r="G55" s="316"/>
      <c r="H55" s="316"/>
      <c r="I55" s="316"/>
      <c r="K55" s="49"/>
    </row>
    <row r="56" ht="13.5" thickBot="1">
      <c r="A56" s="234"/>
    </row>
    <row r="57" spans="1:9" ht="13.5" thickBot="1">
      <c r="A57" s="248" t="s">
        <v>90</v>
      </c>
      <c r="B57" s="246"/>
      <c r="C57" s="255"/>
      <c r="D57" s="246"/>
      <c r="E57" s="255"/>
      <c r="F57" s="246"/>
      <c r="G57" s="255"/>
      <c r="H57" s="246"/>
      <c r="I57" s="255"/>
    </row>
    <row r="58" spans="1:9" ht="12.75">
      <c r="A58" s="384" t="s">
        <v>101</v>
      </c>
      <c r="B58" s="262"/>
      <c r="C58" s="263"/>
      <c r="D58" s="263"/>
      <c r="E58" s="263"/>
      <c r="F58" s="263"/>
      <c r="G58" s="263"/>
      <c r="H58" s="263"/>
      <c r="I58" s="264"/>
    </row>
    <row r="59" spans="1:9" ht="12.75">
      <c r="A59" s="385" t="s">
        <v>102</v>
      </c>
      <c r="B59" s="265"/>
      <c r="C59" s="266"/>
      <c r="D59" s="266"/>
      <c r="E59" s="266"/>
      <c r="F59" s="266"/>
      <c r="G59" s="266"/>
      <c r="H59" s="266"/>
      <c r="I59" s="267"/>
    </row>
    <row r="60" spans="1:9" ht="13.5" thickBot="1">
      <c r="A60" s="386" t="s">
        <v>103</v>
      </c>
      <c r="B60" s="268"/>
      <c r="C60" s="269"/>
      <c r="D60" s="269"/>
      <c r="E60" s="269"/>
      <c r="F60" s="269"/>
      <c r="G60" s="269"/>
      <c r="H60" s="269"/>
      <c r="I60" s="270"/>
    </row>
    <row r="61" spans="1:9" ht="12.75">
      <c r="A61" s="271"/>
      <c r="B61" s="49"/>
      <c r="C61" s="272"/>
      <c r="D61" s="272"/>
      <c r="E61" s="272"/>
      <c r="F61" s="272"/>
      <c r="G61" s="272"/>
      <c r="H61" s="272"/>
      <c r="I61" s="272"/>
    </row>
    <row r="63" ht="12.75">
      <c r="A63" s="273" t="s">
        <v>100</v>
      </c>
    </row>
    <row r="64" spans="1:9" ht="29.25" customHeight="1">
      <c r="A64" s="551" t="s">
        <v>212</v>
      </c>
      <c r="B64" s="552"/>
      <c r="C64" s="552"/>
      <c r="D64" s="552"/>
      <c r="E64" s="552"/>
      <c r="F64" s="552"/>
      <c r="G64" s="552"/>
      <c r="H64" s="552"/>
      <c r="I64" s="552"/>
    </row>
    <row r="65" spans="1:9" ht="11.25" customHeight="1" thickBot="1">
      <c r="A65" s="345"/>
      <c r="B65" s="346"/>
      <c r="C65" s="346"/>
      <c r="D65" s="346"/>
      <c r="E65" s="346"/>
      <c r="F65" s="346"/>
      <c r="G65" s="346"/>
      <c r="H65" s="346"/>
      <c r="I65" s="346"/>
    </row>
    <row r="66" spans="1:9" ht="29.25" customHeight="1" thickBot="1">
      <c r="A66" s="548" t="s">
        <v>214</v>
      </c>
      <c r="B66" s="549"/>
      <c r="C66" s="549"/>
      <c r="D66" s="549"/>
      <c r="E66" s="549"/>
      <c r="F66" s="549"/>
      <c r="G66" s="549"/>
      <c r="H66" s="549"/>
      <c r="I66" s="550"/>
    </row>
    <row r="68" ht="13.5" thickBot="1">
      <c r="A68" s="92" t="s">
        <v>156</v>
      </c>
    </row>
    <row r="69" spans="1:8" ht="13.5" thickBot="1">
      <c r="A69" s="97" t="s">
        <v>7</v>
      </c>
      <c r="B69" s="97" t="str">
        <f>+B8</f>
        <v>promedio 2014</v>
      </c>
      <c r="D69" s="97" t="str">
        <f>+D8</f>
        <v>promedio 2015</v>
      </c>
      <c r="F69" s="97" t="str">
        <f>+F8</f>
        <v>promedio 2016</v>
      </c>
      <c r="H69" s="119" t="str">
        <f>+H8</f>
        <v>promedio ene-ago 2017</v>
      </c>
    </row>
    <row r="70" spans="1:8" ht="13.5" thickBot="1">
      <c r="A70" s="114" t="s">
        <v>148</v>
      </c>
      <c r="B70" s="151">
        <f>+B53-SUM(B47:B51,B39:B45,B34:B37,B28:B32,B26,B19:B24,B12:B17)</f>
        <v>0</v>
      </c>
      <c r="C70" s="150"/>
      <c r="D70" s="151">
        <f>+D53-SUM(D47:D51,D39:D45,D34:D37,D28:D32,D26,D19:D24,D12:D17)</f>
        <v>0</v>
      </c>
      <c r="E70" s="150"/>
      <c r="F70" s="151">
        <f>+F53-SUM(F47:F51,F39:F45,F34:F37,F28:F32,F26,F19:F24,F12:F17)</f>
        <v>0</v>
      </c>
      <c r="G70" s="150"/>
      <c r="H70" s="151">
        <f>+H53-SUM(H47:H51,H39:H45,H34:H37,H28:H32,H26,H19:H24,H12:H17)</f>
        <v>0</v>
      </c>
    </row>
  </sheetData>
  <sheetProtection formatCells="0" formatColumns="0" formatRows="0"/>
  <mergeCells count="6">
    <mergeCell ref="B8:C8"/>
    <mergeCell ref="D8:E8"/>
    <mergeCell ref="F8:G8"/>
    <mergeCell ref="H8:I8"/>
    <mergeCell ref="A64:I64"/>
    <mergeCell ref="A66:I66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landscape" paperSize="9" scale="52" r:id="rId1"/>
  <headerFooter alignWithMargins="0">
    <oddHeader>&amp;R2017 - Año de las energías renovables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2:K70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11.421875" defaultRowHeight="12.75"/>
  <cols>
    <col min="1" max="1" width="38.28125" style="230" customWidth="1"/>
    <col min="2" max="2" width="23.140625" style="230" customWidth="1"/>
    <col min="3" max="3" width="11.421875" style="230" customWidth="1"/>
    <col min="4" max="4" width="23.140625" style="230" customWidth="1"/>
    <col min="5" max="5" width="11.421875" style="230" customWidth="1"/>
    <col min="6" max="6" width="23.140625" style="230" customWidth="1"/>
    <col min="7" max="7" width="11.421875" style="230" customWidth="1"/>
    <col min="8" max="8" width="23.140625" style="230" customWidth="1"/>
    <col min="9" max="9" width="11.421875" style="230" customWidth="1"/>
    <col min="10" max="10" width="1.57421875" style="230" customWidth="1"/>
    <col min="11" max="16384" width="11.421875" style="230" customWidth="1"/>
  </cols>
  <sheetData>
    <row r="2" ht="12.75">
      <c r="A2" s="229" t="s">
        <v>266</v>
      </c>
    </row>
    <row r="3" spans="1:11" ht="12.75">
      <c r="A3" s="381" t="s">
        <v>142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12.75">
      <c r="A4" s="383" t="str">
        <f>+'1.modelos'!A3</f>
        <v>Motores monofásicos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12.75">
      <c r="A5" s="233" t="s">
        <v>265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1" s="232" customFormat="1" ht="12.75">
      <c r="A6" s="387" t="s">
        <v>235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1" s="232" customFormat="1" ht="13.5" thickBot="1">
      <c r="A7" s="233"/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11" s="455" customFormat="1" ht="13.5" thickBot="1">
      <c r="A8" s="457"/>
      <c r="B8" s="553" t="s">
        <v>237</v>
      </c>
      <c r="C8" s="554"/>
      <c r="D8" s="553" t="s">
        <v>238</v>
      </c>
      <c r="E8" s="554"/>
      <c r="F8" s="553" t="s">
        <v>239</v>
      </c>
      <c r="G8" s="554"/>
      <c r="H8" s="553" t="s">
        <v>240</v>
      </c>
      <c r="I8" s="554"/>
      <c r="J8" s="457"/>
      <c r="K8" s="457"/>
    </row>
    <row r="9" spans="1:11" s="455" customFormat="1" ht="12.75">
      <c r="A9" s="458" t="s">
        <v>51</v>
      </c>
      <c r="B9" s="459" t="s">
        <v>52</v>
      </c>
      <c r="C9" s="459" t="s">
        <v>53</v>
      </c>
      <c r="D9" s="459" t="s">
        <v>52</v>
      </c>
      <c r="E9" s="459" t="s">
        <v>53</v>
      </c>
      <c r="F9" s="459" t="s">
        <v>52</v>
      </c>
      <c r="G9" s="459" t="s">
        <v>53</v>
      </c>
      <c r="H9" s="459" t="s">
        <v>52</v>
      </c>
      <c r="I9" s="459" t="s">
        <v>53</v>
      </c>
      <c r="J9" s="457"/>
      <c r="K9" s="457"/>
    </row>
    <row r="10" spans="1:11" s="455" customFormat="1" ht="13.5" thickBot="1">
      <c r="A10" s="460"/>
      <c r="B10" s="461" t="s">
        <v>236</v>
      </c>
      <c r="C10" s="461" t="s">
        <v>54</v>
      </c>
      <c r="D10" s="461" t="str">
        <f>+B10</f>
        <v>por unidad</v>
      </c>
      <c r="E10" s="461" t="s">
        <v>54</v>
      </c>
      <c r="F10" s="461" t="str">
        <f>+B10</f>
        <v>por unidad</v>
      </c>
      <c r="G10" s="461" t="s">
        <v>54</v>
      </c>
      <c r="H10" s="461" t="str">
        <f>+B10</f>
        <v>por unidad</v>
      </c>
      <c r="I10" s="461" t="s">
        <v>54</v>
      </c>
      <c r="J10" s="457"/>
      <c r="K10" s="457"/>
    </row>
    <row r="11" ht="13.5" thickBot="1">
      <c r="A11" s="234"/>
    </row>
    <row r="12" spans="1:9" ht="12.75">
      <c r="A12" s="235" t="s">
        <v>55</v>
      </c>
      <c r="B12" s="236"/>
      <c r="C12" s="237"/>
      <c r="D12" s="236"/>
      <c r="E12" s="237"/>
      <c r="F12" s="236"/>
      <c r="G12" s="237"/>
      <c r="H12" s="236"/>
      <c r="I12" s="237"/>
    </row>
    <row r="13" spans="1:9" ht="12.75">
      <c r="A13" s="239"/>
      <c r="B13" s="240"/>
      <c r="C13" s="241"/>
      <c r="D13" s="240"/>
      <c r="E13" s="241"/>
      <c r="F13" s="240"/>
      <c r="G13" s="241"/>
      <c r="H13" s="240"/>
      <c r="I13" s="241"/>
    </row>
    <row r="14" spans="1:9" ht="12.75">
      <c r="A14" s="239"/>
      <c r="B14" s="240"/>
      <c r="C14" s="241"/>
      <c r="D14" s="240"/>
      <c r="E14" s="241"/>
      <c r="F14" s="240"/>
      <c r="G14" s="241"/>
      <c r="H14" s="240"/>
      <c r="I14" s="241"/>
    </row>
    <row r="15" spans="1:9" ht="12.75">
      <c r="A15" s="239"/>
      <c r="B15" s="240"/>
      <c r="C15" s="241"/>
      <c r="D15" s="240"/>
      <c r="E15" s="241"/>
      <c r="F15" s="240"/>
      <c r="G15" s="241"/>
      <c r="H15" s="240"/>
      <c r="I15" s="241"/>
    </row>
    <row r="16" spans="1:9" ht="12.75">
      <c r="A16" s="239"/>
      <c r="B16" s="240"/>
      <c r="C16" s="241"/>
      <c r="D16" s="240"/>
      <c r="E16" s="241"/>
      <c r="F16" s="240"/>
      <c r="G16" s="241"/>
      <c r="H16" s="240"/>
      <c r="I16" s="241"/>
    </row>
    <row r="17" spans="1:9" ht="13.5" thickBot="1">
      <c r="A17" s="243"/>
      <c r="B17" s="244"/>
      <c r="C17" s="175"/>
      <c r="D17" s="244"/>
      <c r="E17" s="175"/>
      <c r="F17" s="244"/>
      <c r="G17" s="175"/>
      <c r="H17" s="244"/>
      <c r="I17" s="175"/>
    </row>
    <row r="18" spans="1:9" ht="13.5" thickBot="1">
      <c r="A18" s="234"/>
      <c r="B18" s="246"/>
      <c r="C18" s="247"/>
      <c r="D18" s="246"/>
      <c r="E18" s="247"/>
      <c r="F18" s="246"/>
      <c r="G18" s="247"/>
      <c r="H18" s="246"/>
      <c r="I18" s="247"/>
    </row>
    <row r="19" spans="1:9" ht="12.75">
      <c r="A19" s="235" t="s">
        <v>56</v>
      </c>
      <c r="B19" s="236"/>
      <c r="C19" s="237"/>
      <c r="D19" s="236"/>
      <c r="E19" s="237"/>
      <c r="F19" s="236"/>
      <c r="G19" s="237"/>
      <c r="H19" s="236"/>
      <c r="I19" s="237"/>
    </row>
    <row r="20" spans="1:9" ht="12.75">
      <c r="A20" s="239"/>
      <c r="B20" s="240"/>
      <c r="C20" s="241"/>
      <c r="D20" s="240"/>
      <c r="E20" s="241"/>
      <c r="F20" s="240"/>
      <c r="G20" s="241"/>
      <c r="H20" s="240"/>
      <c r="I20" s="241"/>
    </row>
    <row r="21" spans="1:9" ht="12.75">
      <c r="A21" s="239"/>
      <c r="B21" s="240"/>
      <c r="C21" s="241"/>
      <c r="D21" s="240"/>
      <c r="E21" s="241"/>
      <c r="F21" s="240"/>
      <c r="G21" s="241"/>
      <c r="H21" s="240"/>
      <c r="I21" s="241"/>
    </row>
    <row r="22" spans="1:9" ht="12.75">
      <c r="A22" s="239"/>
      <c r="B22" s="240"/>
      <c r="C22" s="241"/>
      <c r="D22" s="240"/>
      <c r="E22" s="241"/>
      <c r="F22" s="240"/>
      <c r="G22" s="241"/>
      <c r="H22" s="240"/>
      <c r="I22" s="241"/>
    </row>
    <row r="23" spans="1:9" ht="12.75">
      <c r="A23" s="239"/>
      <c r="B23" s="240"/>
      <c r="C23" s="241"/>
      <c r="D23" s="240"/>
      <c r="E23" s="241"/>
      <c r="F23" s="240"/>
      <c r="G23" s="241"/>
      <c r="H23" s="240"/>
      <c r="I23" s="241"/>
    </row>
    <row r="24" spans="1:9" ht="13.5" thickBot="1">
      <c r="A24" s="243"/>
      <c r="B24" s="244"/>
      <c r="C24" s="175"/>
      <c r="D24" s="244"/>
      <c r="E24" s="175"/>
      <c r="F24" s="244"/>
      <c r="G24" s="175"/>
      <c r="H24" s="244"/>
      <c r="I24" s="175"/>
    </row>
    <row r="25" spans="1:9" ht="13.5" thickBot="1">
      <c r="A25" s="234"/>
      <c r="B25" s="246"/>
      <c r="C25" s="247"/>
      <c r="D25" s="246"/>
      <c r="E25" s="247"/>
      <c r="F25" s="246"/>
      <c r="G25" s="247"/>
      <c r="H25" s="246"/>
      <c r="I25" s="247"/>
    </row>
    <row r="26" spans="1:9" ht="13.5" thickBot="1">
      <c r="A26" s="248" t="s">
        <v>57</v>
      </c>
      <c r="B26" s="249"/>
      <c r="C26" s="250"/>
      <c r="D26" s="249"/>
      <c r="E26" s="250"/>
      <c r="F26" s="249"/>
      <c r="G26" s="250"/>
      <c r="H26" s="249"/>
      <c r="I26" s="250"/>
    </row>
    <row r="27" spans="1:9" ht="13.5" thickBot="1">
      <c r="A27" s="234"/>
      <c r="B27" s="246"/>
      <c r="C27" s="247"/>
      <c r="D27" s="246"/>
      <c r="E27" s="247"/>
      <c r="F27" s="246"/>
      <c r="G27" s="247"/>
      <c r="H27" s="246"/>
      <c r="I27" s="247"/>
    </row>
    <row r="28" spans="1:9" ht="12.75">
      <c r="A28" s="235" t="s">
        <v>58</v>
      </c>
      <c r="B28" s="251"/>
      <c r="C28" s="237"/>
      <c r="D28" s="251"/>
      <c r="E28" s="237"/>
      <c r="F28" s="251"/>
      <c r="G28" s="237"/>
      <c r="H28" s="251"/>
      <c r="I28" s="237"/>
    </row>
    <row r="29" spans="1:9" ht="12.75">
      <c r="A29" s="252" t="s">
        <v>59</v>
      </c>
      <c r="B29" s="253"/>
      <c r="C29" s="241"/>
      <c r="D29" s="253"/>
      <c r="E29" s="241"/>
      <c r="F29" s="253"/>
      <c r="G29" s="241"/>
      <c r="H29" s="253"/>
      <c r="I29" s="241"/>
    </row>
    <row r="30" spans="1:9" ht="12.75">
      <c r="A30" s="252" t="s">
        <v>60</v>
      </c>
      <c r="B30" s="253"/>
      <c r="C30" s="241"/>
      <c r="D30" s="253"/>
      <c r="E30" s="241"/>
      <c r="F30" s="253"/>
      <c r="G30" s="241"/>
      <c r="H30" s="253"/>
      <c r="I30" s="241"/>
    </row>
    <row r="31" spans="1:9" ht="12.75">
      <c r="A31" s="252" t="s">
        <v>61</v>
      </c>
      <c r="B31" s="253"/>
      <c r="C31" s="241"/>
      <c r="D31" s="253"/>
      <c r="E31" s="241"/>
      <c r="F31" s="253"/>
      <c r="G31" s="241"/>
      <c r="H31" s="253"/>
      <c r="I31" s="241"/>
    </row>
    <row r="32" spans="1:9" ht="13.5" thickBot="1">
      <c r="A32" s="243" t="s">
        <v>62</v>
      </c>
      <c r="B32" s="254"/>
      <c r="C32" s="175"/>
      <c r="D32" s="254"/>
      <c r="E32" s="175"/>
      <c r="F32" s="254"/>
      <c r="G32" s="175"/>
      <c r="H32" s="254"/>
      <c r="I32" s="175"/>
    </row>
    <row r="33" spans="1:9" ht="13.5" thickBot="1">
      <c r="A33" s="229"/>
      <c r="B33" s="246"/>
      <c r="C33" s="255"/>
      <c r="D33" s="246"/>
      <c r="E33" s="255"/>
      <c r="F33" s="246"/>
      <c r="G33" s="255"/>
      <c r="H33" s="246"/>
      <c r="I33" s="255"/>
    </row>
    <row r="34" spans="1:9" ht="12.75">
      <c r="A34" s="235" t="s">
        <v>63</v>
      </c>
      <c r="B34" s="251"/>
      <c r="C34" s="237"/>
      <c r="D34" s="251"/>
      <c r="E34" s="237"/>
      <c r="F34" s="251"/>
      <c r="G34" s="237"/>
      <c r="H34" s="251"/>
      <c r="I34" s="237"/>
    </row>
    <row r="35" spans="1:9" ht="12.75">
      <c r="A35" s="239" t="s">
        <v>64</v>
      </c>
      <c r="B35" s="253"/>
      <c r="C35" s="241"/>
      <c r="D35" s="253"/>
      <c r="E35" s="241"/>
      <c r="F35" s="253"/>
      <c r="G35" s="241"/>
      <c r="H35" s="253"/>
      <c r="I35" s="241"/>
    </row>
    <row r="36" spans="1:9" ht="12.75">
      <c r="A36" s="256" t="s">
        <v>105</v>
      </c>
      <c r="B36" s="257"/>
      <c r="C36" s="258"/>
      <c r="D36" s="257"/>
      <c r="E36" s="258"/>
      <c r="F36" s="257"/>
      <c r="G36" s="258"/>
      <c r="H36" s="257"/>
      <c r="I36" s="258"/>
    </row>
    <row r="37" spans="1:9" ht="13.5" thickBot="1">
      <c r="A37" s="243" t="s">
        <v>89</v>
      </c>
      <c r="B37" s="254"/>
      <c r="C37" s="175"/>
      <c r="D37" s="254"/>
      <c r="E37" s="175"/>
      <c r="F37" s="254"/>
      <c r="G37" s="175"/>
      <c r="H37" s="254"/>
      <c r="I37" s="175"/>
    </row>
    <row r="38" spans="1:9" ht="13.5" thickBot="1">
      <c r="A38" s="234"/>
      <c r="B38" s="246"/>
      <c r="C38" s="247"/>
      <c r="D38" s="246"/>
      <c r="E38" s="247"/>
      <c r="F38" s="246"/>
      <c r="G38" s="247"/>
      <c r="H38" s="246"/>
      <c r="I38" s="247"/>
    </row>
    <row r="39" spans="1:9" ht="12.75">
      <c r="A39" s="235" t="s">
        <v>65</v>
      </c>
      <c r="B39" s="236"/>
      <c r="C39" s="237"/>
      <c r="D39" s="236"/>
      <c r="E39" s="237"/>
      <c r="F39" s="236"/>
      <c r="G39" s="237"/>
      <c r="H39" s="236"/>
      <c r="I39" s="237"/>
    </row>
    <row r="40" spans="1:9" ht="12.75">
      <c r="A40" s="252" t="s">
        <v>66</v>
      </c>
      <c r="B40" s="240"/>
      <c r="C40" s="241"/>
      <c r="D40" s="240"/>
      <c r="E40" s="241"/>
      <c r="F40" s="240"/>
      <c r="G40" s="241"/>
      <c r="H40" s="240"/>
      <c r="I40" s="241"/>
    </row>
    <row r="41" spans="1:9" ht="12.75">
      <c r="A41" s="252" t="s">
        <v>67</v>
      </c>
      <c r="B41" s="240"/>
      <c r="C41" s="241"/>
      <c r="D41" s="240"/>
      <c r="E41" s="241"/>
      <c r="F41" s="240"/>
      <c r="G41" s="241"/>
      <c r="H41" s="240"/>
      <c r="I41" s="241"/>
    </row>
    <row r="42" spans="1:9" ht="12.75">
      <c r="A42" s="252" t="s">
        <v>68</v>
      </c>
      <c r="B42" s="240"/>
      <c r="C42" s="241"/>
      <c r="D42" s="240"/>
      <c r="E42" s="241"/>
      <c r="F42" s="240"/>
      <c r="G42" s="241"/>
      <c r="H42" s="240"/>
      <c r="I42" s="241"/>
    </row>
    <row r="43" spans="1:9" ht="12.75">
      <c r="A43" s="239" t="s">
        <v>69</v>
      </c>
      <c r="B43" s="259"/>
      <c r="C43" s="258"/>
      <c r="D43" s="259"/>
      <c r="E43" s="258"/>
      <c r="F43" s="259"/>
      <c r="G43" s="258"/>
      <c r="H43" s="259"/>
      <c r="I43" s="258"/>
    </row>
    <row r="44" spans="1:9" ht="12.75">
      <c r="A44" s="260"/>
      <c r="B44" s="259"/>
      <c r="C44" s="258"/>
      <c r="D44" s="259"/>
      <c r="E44" s="258" t="s">
        <v>258</v>
      </c>
      <c r="F44" s="259"/>
      <c r="G44" s="258"/>
      <c r="H44" s="259"/>
      <c r="I44" s="258"/>
    </row>
    <row r="45" spans="1:9" ht="13.5" thickBot="1">
      <c r="A45" s="261"/>
      <c r="B45" s="244"/>
      <c r="C45" s="175"/>
      <c r="D45" s="244"/>
      <c r="E45" s="175"/>
      <c r="F45" s="244"/>
      <c r="G45" s="175"/>
      <c r="H45" s="244"/>
      <c r="I45" s="175"/>
    </row>
    <row r="46" spans="1:9" ht="13.5" thickBot="1">
      <c r="A46" s="234"/>
      <c r="B46" s="246"/>
      <c r="C46" s="255"/>
      <c r="D46" s="246"/>
      <c r="E46" s="255"/>
      <c r="F46" s="246"/>
      <c r="G46" s="255"/>
      <c r="H46" s="246"/>
      <c r="I46" s="255"/>
    </row>
    <row r="47" spans="1:9" ht="12.75">
      <c r="A47" s="235" t="s">
        <v>70</v>
      </c>
      <c r="B47" s="236"/>
      <c r="C47" s="237"/>
      <c r="D47" s="236"/>
      <c r="E47" s="237"/>
      <c r="F47" s="236"/>
      <c r="G47" s="237"/>
      <c r="H47" s="236"/>
      <c r="I47" s="237"/>
    </row>
    <row r="48" spans="1:9" ht="12.75">
      <c r="A48" s="252" t="s">
        <v>106</v>
      </c>
      <c r="B48" s="240"/>
      <c r="C48" s="241"/>
      <c r="D48" s="240"/>
      <c r="E48" s="241"/>
      <c r="F48" s="240"/>
      <c r="G48" s="241"/>
      <c r="H48" s="240"/>
      <c r="I48" s="241"/>
    </row>
    <row r="49" spans="1:9" ht="12.75">
      <c r="A49" s="252" t="s">
        <v>71</v>
      </c>
      <c r="B49" s="240"/>
      <c r="C49" s="241"/>
      <c r="D49" s="240"/>
      <c r="E49" s="241"/>
      <c r="F49" s="240"/>
      <c r="G49" s="241"/>
      <c r="H49" s="240"/>
      <c r="I49" s="241"/>
    </row>
    <row r="50" spans="1:9" ht="12.75">
      <c r="A50" s="252" t="s">
        <v>107</v>
      </c>
      <c r="B50" s="240"/>
      <c r="C50" s="241"/>
      <c r="D50" s="240"/>
      <c r="E50" s="241"/>
      <c r="F50" s="240"/>
      <c r="G50" s="241"/>
      <c r="H50" s="240"/>
      <c r="I50" s="241"/>
    </row>
    <row r="51" spans="1:9" ht="13.5" thickBot="1">
      <c r="A51" s="243" t="s">
        <v>72</v>
      </c>
      <c r="B51" s="244"/>
      <c r="C51" s="175"/>
      <c r="D51" s="244"/>
      <c r="E51" s="175"/>
      <c r="F51" s="244"/>
      <c r="G51" s="175"/>
      <c r="H51" s="244"/>
      <c r="I51" s="175"/>
    </row>
    <row r="52" spans="1:9" ht="13.5" thickBot="1">
      <c r="A52" s="234"/>
      <c r="B52" s="246"/>
      <c r="C52" s="247"/>
      <c r="D52" s="246"/>
      <c r="E52" s="247"/>
      <c r="F52" s="246"/>
      <c r="G52" s="247"/>
      <c r="H52" s="246"/>
      <c r="I52" s="247"/>
    </row>
    <row r="53" spans="1:9" ht="13.5" thickBot="1">
      <c r="A53" s="248" t="s">
        <v>73</v>
      </c>
      <c r="B53" s="249"/>
      <c r="C53" s="250">
        <v>1</v>
      </c>
      <c r="D53" s="249"/>
      <c r="E53" s="250">
        <v>1</v>
      </c>
      <c r="F53" s="249"/>
      <c r="G53" s="250">
        <v>1</v>
      </c>
      <c r="H53" s="249"/>
      <c r="I53" s="250">
        <v>1</v>
      </c>
    </row>
    <row r="54" ht="13.5" thickBot="1">
      <c r="A54" s="234"/>
    </row>
    <row r="55" spans="1:11" ht="13.5" thickBot="1">
      <c r="A55" s="341" t="s">
        <v>204</v>
      </c>
      <c r="B55" s="316"/>
      <c r="C55" s="316"/>
      <c r="D55" s="316"/>
      <c r="E55" s="316"/>
      <c r="F55" s="316"/>
      <c r="G55" s="316"/>
      <c r="H55" s="316"/>
      <c r="I55" s="316"/>
      <c r="K55" s="49"/>
    </row>
    <row r="56" ht="13.5" thickBot="1">
      <c r="A56" s="234"/>
    </row>
    <row r="57" spans="1:9" ht="13.5" thickBot="1">
      <c r="A57" s="248" t="s">
        <v>90</v>
      </c>
      <c r="B57" s="246"/>
      <c r="C57" s="255"/>
      <c r="D57" s="246"/>
      <c r="E57" s="255"/>
      <c r="F57" s="246"/>
      <c r="G57" s="255"/>
      <c r="H57" s="246"/>
      <c r="I57" s="255"/>
    </row>
    <row r="58" spans="1:9" ht="12.75">
      <c r="A58" s="384" t="s">
        <v>101</v>
      </c>
      <c r="B58" s="262"/>
      <c r="C58" s="263"/>
      <c r="D58" s="263"/>
      <c r="E58" s="263"/>
      <c r="F58" s="263"/>
      <c r="G58" s="263"/>
      <c r="H58" s="263"/>
      <c r="I58" s="264"/>
    </row>
    <row r="59" spans="1:9" ht="12.75">
      <c r="A59" s="385" t="s">
        <v>102</v>
      </c>
      <c r="B59" s="265"/>
      <c r="C59" s="266"/>
      <c r="D59" s="266"/>
      <c r="E59" s="266"/>
      <c r="F59" s="266"/>
      <c r="G59" s="266"/>
      <c r="H59" s="266"/>
      <c r="I59" s="267"/>
    </row>
    <row r="60" spans="1:9" ht="13.5" thickBot="1">
      <c r="A60" s="386" t="s">
        <v>103</v>
      </c>
      <c r="B60" s="268"/>
      <c r="C60" s="269"/>
      <c r="D60" s="269"/>
      <c r="E60" s="269"/>
      <c r="F60" s="269"/>
      <c r="G60" s="269"/>
      <c r="H60" s="269"/>
      <c r="I60" s="270"/>
    </row>
    <row r="61" spans="1:9" ht="12.75">
      <c r="A61" s="271"/>
      <c r="B61" s="49"/>
      <c r="C61" s="272"/>
      <c r="D61" s="272"/>
      <c r="E61" s="272"/>
      <c r="F61" s="272"/>
      <c r="G61" s="272"/>
      <c r="H61" s="272"/>
      <c r="I61" s="272"/>
    </row>
    <row r="63" ht="12.75">
      <c r="A63" s="273" t="s">
        <v>100</v>
      </c>
    </row>
    <row r="64" spans="1:9" ht="29.25" customHeight="1">
      <c r="A64" s="551" t="s">
        <v>212</v>
      </c>
      <c r="B64" s="552"/>
      <c r="C64" s="552"/>
      <c r="D64" s="552"/>
      <c r="E64" s="552"/>
      <c r="F64" s="552"/>
      <c r="G64" s="552"/>
      <c r="H64" s="552"/>
      <c r="I64" s="552"/>
    </row>
    <row r="65" spans="1:9" ht="11.25" customHeight="1" thickBot="1">
      <c r="A65" s="345"/>
      <c r="B65" s="346"/>
      <c r="C65" s="346"/>
      <c r="D65" s="346"/>
      <c r="E65" s="346"/>
      <c r="F65" s="346"/>
      <c r="G65" s="346"/>
      <c r="H65" s="346"/>
      <c r="I65" s="346"/>
    </row>
    <row r="66" spans="1:9" ht="29.25" customHeight="1" thickBot="1">
      <c r="A66" s="548" t="s">
        <v>214</v>
      </c>
      <c r="B66" s="549"/>
      <c r="C66" s="549"/>
      <c r="D66" s="549"/>
      <c r="E66" s="549"/>
      <c r="F66" s="549"/>
      <c r="G66" s="549"/>
      <c r="H66" s="549"/>
      <c r="I66" s="550"/>
    </row>
    <row r="68" ht="13.5" thickBot="1">
      <c r="A68" s="92" t="s">
        <v>156</v>
      </c>
    </row>
    <row r="69" spans="1:8" ht="13.5" thickBot="1">
      <c r="A69" s="97" t="s">
        <v>7</v>
      </c>
      <c r="B69" s="97" t="str">
        <f>+B8</f>
        <v>promedio 2014</v>
      </c>
      <c r="D69" s="97" t="str">
        <f>+D8</f>
        <v>promedio 2015</v>
      </c>
      <c r="F69" s="97" t="str">
        <f>+F8</f>
        <v>promedio 2016</v>
      </c>
      <c r="H69" s="119" t="str">
        <f>+H8</f>
        <v>promedio ene-ago 2017</v>
      </c>
    </row>
    <row r="70" spans="1:8" ht="13.5" thickBot="1">
      <c r="A70" s="114" t="s">
        <v>148</v>
      </c>
      <c r="B70" s="151">
        <f>+B53-SUM(B47:B51,B39:B45,B34:B37,B28:B32,B26,B19:B24,B12:B17)</f>
        <v>0</v>
      </c>
      <c r="C70" s="150"/>
      <c r="D70" s="151">
        <f>+D53-SUM(D47:D51,D39:D45,D34:D37,D28:D32,D26,D19:D24,D12:D17)</f>
        <v>0</v>
      </c>
      <c r="E70" s="150"/>
      <c r="F70" s="151">
        <f>+F53-SUM(F47:F51,F39:F45,F34:F37,F28:F32,F26,F19:F24,F12:F17)</f>
        <v>0</v>
      </c>
      <c r="G70" s="150"/>
      <c r="H70" s="151">
        <f>+H53-SUM(H47:H51,H39:H45,H34:H37,H28:H32,H26,H19:H24,H12:H17)</f>
        <v>0</v>
      </c>
    </row>
  </sheetData>
  <sheetProtection formatCells="0" formatColumns="0" formatRows="0"/>
  <mergeCells count="6">
    <mergeCell ref="B8:C8"/>
    <mergeCell ref="D8:E8"/>
    <mergeCell ref="F8:G8"/>
    <mergeCell ref="H8:I8"/>
    <mergeCell ref="A64:I64"/>
    <mergeCell ref="A66:I66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landscape" paperSize="9" scale="52" r:id="rId1"/>
  <headerFooter alignWithMargins="0">
    <oddHeader>&amp;R2017 - Año de las Energías Renovables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2:K70"/>
  <sheetViews>
    <sheetView showGridLines="0" view="pageBreakPreview" zoomScaleSheetLayoutView="100" zoomScalePageLayoutView="0" workbookViewId="0" topLeftCell="A1">
      <selection activeCell="B10" sqref="B10"/>
    </sheetView>
  </sheetViews>
  <sheetFormatPr defaultColWidth="11.421875" defaultRowHeight="12.75"/>
  <cols>
    <col min="1" max="1" width="38.28125" style="230" customWidth="1"/>
    <col min="2" max="2" width="23.140625" style="230" customWidth="1"/>
    <col min="3" max="3" width="11.421875" style="230" customWidth="1"/>
    <col min="4" max="4" width="23.140625" style="230" customWidth="1"/>
    <col min="5" max="5" width="11.421875" style="230" customWidth="1"/>
    <col min="6" max="6" width="23.140625" style="230" customWidth="1"/>
    <col min="7" max="7" width="11.421875" style="230" customWidth="1"/>
    <col min="8" max="8" width="23.140625" style="230" customWidth="1"/>
    <col min="9" max="9" width="11.421875" style="230" customWidth="1"/>
    <col min="10" max="10" width="1.57421875" style="230" customWidth="1"/>
    <col min="11" max="16384" width="11.421875" style="230" customWidth="1"/>
  </cols>
  <sheetData>
    <row r="2" ht="12.75">
      <c r="A2" s="229" t="s">
        <v>268</v>
      </c>
    </row>
    <row r="3" spans="1:11" ht="12.75">
      <c r="A3" s="381" t="s">
        <v>142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12.75">
      <c r="A4" s="383" t="str">
        <f>+'1.modelos'!A3</f>
        <v>Motores monofásicos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12.75">
      <c r="A5" s="233" t="s">
        <v>267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</row>
    <row r="6" spans="1:11" s="232" customFormat="1" ht="12.75">
      <c r="A6" s="387" t="s">
        <v>235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</row>
    <row r="7" spans="1:11" s="232" customFormat="1" ht="13.5" thickBot="1">
      <c r="A7" s="233"/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11" s="455" customFormat="1" ht="13.5" thickBot="1">
      <c r="A8" s="457"/>
      <c r="B8" s="553" t="s">
        <v>237</v>
      </c>
      <c r="C8" s="554"/>
      <c r="D8" s="553" t="s">
        <v>238</v>
      </c>
      <c r="E8" s="554"/>
      <c r="F8" s="553" t="s">
        <v>239</v>
      </c>
      <c r="G8" s="554"/>
      <c r="H8" s="553" t="s">
        <v>240</v>
      </c>
      <c r="I8" s="554"/>
      <c r="J8" s="457"/>
      <c r="K8" s="457"/>
    </row>
    <row r="9" spans="1:11" s="455" customFormat="1" ht="12.75">
      <c r="A9" s="458" t="s">
        <v>51</v>
      </c>
      <c r="B9" s="459" t="s">
        <v>52</v>
      </c>
      <c r="C9" s="459" t="s">
        <v>53</v>
      </c>
      <c r="D9" s="459" t="s">
        <v>52</v>
      </c>
      <c r="E9" s="459" t="s">
        <v>53</v>
      </c>
      <c r="F9" s="459" t="s">
        <v>52</v>
      </c>
      <c r="G9" s="459" t="s">
        <v>53</v>
      </c>
      <c r="H9" s="459" t="s">
        <v>52</v>
      </c>
      <c r="I9" s="459" t="s">
        <v>53</v>
      </c>
      <c r="J9" s="457"/>
      <c r="K9" s="457"/>
    </row>
    <row r="10" spans="1:11" s="455" customFormat="1" ht="13.5" thickBot="1">
      <c r="A10" s="460"/>
      <c r="B10" s="461" t="s">
        <v>236</v>
      </c>
      <c r="C10" s="461" t="s">
        <v>54</v>
      </c>
      <c r="D10" s="461" t="str">
        <f>+B10</f>
        <v>por unidad</v>
      </c>
      <c r="E10" s="461" t="s">
        <v>54</v>
      </c>
      <c r="F10" s="461" t="str">
        <f>+B10</f>
        <v>por unidad</v>
      </c>
      <c r="G10" s="461" t="s">
        <v>54</v>
      </c>
      <c r="H10" s="461" t="str">
        <f>+B10</f>
        <v>por unidad</v>
      </c>
      <c r="I10" s="461" t="s">
        <v>54</v>
      </c>
      <c r="J10" s="457"/>
      <c r="K10" s="457"/>
    </row>
    <row r="11" ht="13.5" thickBot="1">
      <c r="A11" s="234"/>
    </row>
    <row r="12" spans="1:9" ht="12.75">
      <c r="A12" s="235" t="s">
        <v>55</v>
      </c>
      <c r="B12" s="236"/>
      <c r="C12" s="237"/>
      <c r="D12" s="236"/>
      <c r="E12" s="237"/>
      <c r="F12" s="236"/>
      <c r="G12" s="237"/>
      <c r="H12" s="236"/>
      <c r="I12" s="237"/>
    </row>
    <row r="13" spans="1:9" ht="12.75">
      <c r="A13" s="239"/>
      <c r="B13" s="240"/>
      <c r="C13" s="241"/>
      <c r="D13" s="240"/>
      <c r="E13" s="241"/>
      <c r="F13" s="240"/>
      <c r="G13" s="241"/>
      <c r="H13" s="240"/>
      <c r="I13" s="241"/>
    </row>
    <row r="14" spans="1:9" ht="12.75">
      <c r="A14" s="239"/>
      <c r="B14" s="240"/>
      <c r="C14" s="241"/>
      <c r="D14" s="240"/>
      <c r="E14" s="241"/>
      <c r="F14" s="240"/>
      <c r="G14" s="241"/>
      <c r="H14" s="240"/>
      <c r="I14" s="241"/>
    </row>
    <row r="15" spans="1:9" ht="12.75">
      <c r="A15" s="239"/>
      <c r="B15" s="240"/>
      <c r="C15" s="241"/>
      <c r="D15" s="240"/>
      <c r="E15" s="241"/>
      <c r="F15" s="240"/>
      <c r="G15" s="241"/>
      <c r="H15" s="240"/>
      <c r="I15" s="241"/>
    </row>
    <row r="16" spans="1:9" ht="12.75">
      <c r="A16" s="239"/>
      <c r="B16" s="240"/>
      <c r="C16" s="241"/>
      <c r="D16" s="240"/>
      <c r="E16" s="241"/>
      <c r="F16" s="240"/>
      <c r="G16" s="241"/>
      <c r="H16" s="240"/>
      <c r="I16" s="241"/>
    </row>
    <row r="17" spans="1:9" ht="13.5" thickBot="1">
      <c r="A17" s="243"/>
      <c r="B17" s="244"/>
      <c r="C17" s="175"/>
      <c r="D17" s="244"/>
      <c r="E17" s="175"/>
      <c r="F17" s="244"/>
      <c r="G17" s="175"/>
      <c r="H17" s="244"/>
      <c r="I17" s="175"/>
    </row>
    <row r="18" spans="1:9" ht="13.5" thickBot="1">
      <c r="A18" s="234"/>
      <c r="B18" s="246"/>
      <c r="C18" s="247"/>
      <c r="D18" s="246"/>
      <c r="E18" s="247"/>
      <c r="F18" s="246"/>
      <c r="G18" s="247"/>
      <c r="H18" s="246"/>
      <c r="I18" s="247"/>
    </row>
    <row r="19" spans="1:9" ht="12.75">
      <c r="A19" s="235" t="s">
        <v>56</v>
      </c>
      <c r="B19" s="236"/>
      <c r="C19" s="237"/>
      <c r="D19" s="236"/>
      <c r="E19" s="237"/>
      <c r="F19" s="236"/>
      <c r="G19" s="237"/>
      <c r="H19" s="236"/>
      <c r="I19" s="237"/>
    </row>
    <row r="20" spans="1:9" ht="12.75">
      <c r="A20" s="239"/>
      <c r="B20" s="240"/>
      <c r="C20" s="241"/>
      <c r="D20" s="240"/>
      <c r="E20" s="241"/>
      <c r="F20" s="240"/>
      <c r="G20" s="241"/>
      <c r="H20" s="240"/>
      <c r="I20" s="241"/>
    </row>
    <row r="21" spans="1:9" ht="12.75">
      <c r="A21" s="239"/>
      <c r="B21" s="240"/>
      <c r="C21" s="241"/>
      <c r="D21" s="240"/>
      <c r="E21" s="241"/>
      <c r="F21" s="240"/>
      <c r="G21" s="241"/>
      <c r="H21" s="240"/>
      <c r="I21" s="241"/>
    </row>
    <row r="22" spans="1:9" ht="12.75">
      <c r="A22" s="239"/>
      <c r="B22" s="240"/>
      <c r="C22" s="241"/>
      <c r="D22" s="240"/>
      <c r="E22" s="241"/>
      <c r="F22" s="240"/>
      <c r="G22" s="241"/>
      <c r="H22" s="240"/>
      <c r="I22" s="241"/>
    </row>
    <row r="23" spans="1:9" ht="12.75">
      <c r="A23" s="239"/>
      <c r="B23" s="240"/>
      <c r="C23" s="241"/>
      <c r="D23" s="240"/>
      <c r="E23" s="241"/>
      <c r="F23" s="240"/>
      <c r="G23" s="241"/>
      <c r="H23" s="240"/>
      <c r="I23" s="241"/>
    </row>
    <row r="24" spans="1:9" ht="13.5" thickBot="1">
      <c r="A24" s="243"/>
      <c r="B24" s="244"/>
      <c r="C24" s="175"/>
      <c r="D24" s="244"/>
      <c r="E24" s="175"/>
      <c r="F24" s="244"/>
      <c r="G24" s="175"/>
      <c r="H24" s="244"/>
      <c r="I24" s="175"/>
    </row>
    <row r="25" spans="1:9" ht="13.5" thickBot="1">
      <c r="A25" s="234"/>
      <c r="B25" s="246"/>
      <c r="C25" s="247"/>
      <c r="D25" s="246"/>
      <c r="E25" s="247"/>
      <c r="F25" s="246"/>
      <c r="G25" s="247"/>
      <c r="H25" s="246"/>
      <c r="I25" s="247"/>
    </row>
    <row r="26" spans="1:9" ht="13.5" thickBot="1">
      <c r="A26" s="248" t="s">
        <v>57</v>
      </c>
      <c r="B26" s="249"/>
      <c r="C26" s="250"/>
      <c r="D26" s="249"/>
      <c r="E26" s="250"/>
      <c r="F26" s="249"/>
      <c r="G26" s="250"/>
      <c r="H26" s="249"/>
      <c r="I26" s="250"/>
    </row>
    <row r="27" spans="1:9" ht="13.5" thickBot="1">
      <c r="A27" s="234"/>
      <c r="B27" s="246"/>
      <c r="C27" s="247"/>
      <c r="D27" s="246"/>
      <c r="E27" s="247"/>
      <c r="F27" s="246"/>
      <c r="G27" s="247"/>
      <c r="H27" s="246"/>
      <c r="I27" s="247"/>
    </row>
    <row r="28" spans="1:9" ht="12.75">
      <c r="A28" s="235" t="s">
        <v>58</v>
      </c>
      <c r="B28" s="251"/>
      <c r="C28" s="237"/>
      <c r="D28" s="251"/>
      <c r="E28" s="237"/>
      <c r="F28" s="251"/>
      <c r="G28" s="237"/>
      <c r="H28" s="251"/>
      <c r="I28" s="237"/>
    </row>
    <row r="29" spans="1:9" ht="12.75">
      <c r="A29" s="252" t="s">
        <v>59</v>
      </c>
      <c r="B29" s="253"/>
      <c r="C29" s="241"/>
      <c r="D29" s="253"/>
      <c r="E29" s="241"/>
      <c r="F29" s="253"/>
      <c r="G29" s="241"/>
      <c r="H29" s="253"/>
      <c r="I29" s="241"/>
    </row>
    <row r="30" spans="1:9" ht="12.75">
      <c r="A30" s="252" t="s">
        <v>60</v>
      </c>
      <c r="B30" s="253"/>
      <c r="C30" s="241"/>
      <c r="D30" s="253"/>
      <c r="E30" s="241"/>
      <c r="F30" s="253"/>
      <c r="G30" s="241"/>
      <c r="H30" s="253"/>
      <c r="I30" s="241"/>
    </row>
    <row r="31" spans="1:9" ht="12.75">
      <c r="A31" s="252" t="s">
        <v>61</v>
      </c>
      <c r="B31" s="253"/>
      <c r="C31" s="241"/>
      <c r="D31" s="253"/>
      <c r="E31" s="241"/>
      <c r="F31" s="253"/>
      <c r="G31" s="241"/>
      <c r="H31" s="253"/>
      <c r="I31" s="241"/>
    </row>
    <row r="32" spans="1:9" ht="13.5" thickBot="1">
      <c r="A32" s="243" t="s">
        <v>62</v>
      </c>
      <c r="B32" s="254"/>
      <c r="C32" s="175"/>
      <c r="D32" s="254"/>
      <c r="E32" s="175"/>
      <c r="F32" s="254"/>
      <c r="G32" s="175"/>
      <c r="H32" s="254"/>
      <c r="I32" s="175"/>
    </row>
    <row r="33" spans="1:9" ht="13.5" thickBot="1">
      <c r="A33" s="229"/>
      <c r="B33" s="246"/>
      <c r="C33" s="255"/>
      <c r="D33" s="246"/>
      <c r="E33" s="255"/>
      <c r="F33" s="246"/>
      <c r="G33" s="255"/>
      <c r="H33" s="246"/>
      <c r="I33" s="255"/>
    </row>
    <row r="34" spans="1:9" ht="12.75">
      <c r="A34" s="235" t="s">
        <v>63</v>
      </c>
      <c r="B34" s="251"/>
      <c r="C34" s="237"/>
      <c r="D34" s="251"/>
      <c r="E34" s="237"/>
      <c r="F34" s="251"/>
      <c r="G34" s="237"/>
      <c r="H34" s="251"/>
      <c r="I34" s="237"/>
    </row>
    <row r="35" spans="1:9" ht="12.75">
      <c r="A35" s="239" t="s">
        <v>64</v>
      </c>
      <c r="B35" s="253"/>
      <c r="C35" s="241"/>
      <c r="D35" s="253"/>
      <c r="E35" s="241"/>
      <c r="F35" s="253"/>
      <c r="G35" s="241"/>
      <c r="H35" s="253"/>
      <c r="I35" s="241"/>
    </row>
    <row r="36" spans="1:9" ht="12.75">
      <c r="A36" s="256" t="s">
        <v>105</v>
      </c>
      <c r="B36" s="257"/>
      <c r="C36" s="258"/>
      <c r="D36" s="257"/>
      <c r="E36" s="258"/>
      <c r="F36" s="257"/>
      <c r="G36" s="258"/>
      <c r="H36" s="257"/>
      <c r="I36" s="258"/>
    </row>
    <row r="37" spans="1:9" ht="13.5" thickBot="1">
      <c r="A37" s="243" t="s">
        <v>89</v>
      </c>
      <c r="B37" s="254"/>
      <c r="C37" s="175"/>
      <c r="D37" s="254"/>
      <c r="E37" s="175"/>
      <c r="F37" s="254"/>
      <c r="G37" s="175"/>
      <c r="H37" s="254"/>
      <c r="I37" s="175"/>
    </row>
    <row r="38" spans="1:9" ht="13.5" thickBot="1">
      <c r="A38" s="234"/>
      <c r="B38" s="246"/>
      <c r="C38" s="247"/>
      <c r="D38" s="246"/>
      <c r="E38" s="247"/>
      <c r="F38" s="246"/>
      <c r="G38" s="247"/>
      <c r="H38" s="246"/>
      <c r="I38" s="247"/>
    </row>
    <row r="39" spans="1:9" ht="12.75">
      <c r="A39" s="235" t="s">
        <v>65</v>
      </c>
      <c r="B39" s="236"/>
      <c r="C39" s="237"/>
      <c r="D39" s="236"/>
      <c r="E39" s="237"/>
      <c r="F39" s="236"/>
      <c r="G39" s="237"/>
      <c r="H39" s="236"/>
      <c r="I39" s="237"/>
    </row>
    <row r="40" spans="1:9" ht="12.75">
      <c r="A40" s="252" t="s">
        <v>66</v>
      </c>
      <c r="B40" s="240"/>
      <c r="C40" s="241"/>
      <c r="D40" s="240"/>
      <c r="E40" s="241"/>
      <c r="F40" s="240"/>
      <c r="G40" s="241"/>
      <c r="H40" s="240"/>
      <c r="I40" s="241"/>
    </row>
    <row r="41" spans="1:9" ht="12.75">
      <c r="A41" s="252" t="s">
        <v>67</v>
      </c>
      <c r="B41" s="240"/>
      <c r="C41" s="241"/>
      <c r="D41" s="240"/>
      <c r="E41" s="241"/>
      <c r="F41" s="240"/>
      <c r="G41" s="241"/>
      <c r="H41" s="240"/>
      <c r="I41" s="241"/>
    </row>
    <row r="42" spans="1:9" ht="12.75">
      <c r="A42" s="252" t="s">
        <v>68</v>
      </c>
      <c r="B42" s="240"/>
      <c r="C42" s="241"/>
      <c r="D42" s="240"/>
      <c r="E42" s="241"/>
      <c r="F42" s="240"/>
      <c r="G42" s="241"/>
      <c r="H42" s="240"/>
      <c r="I42" s="241"/>
    </row>
    <row r="43" spans="1:9" ht="12.75">
      <c r="A43" s="239" t="s">
        <v>69</v>
      </c>
      <c r="B43" s="259"/>
      <c r="C43" s="258"/>
      <c r="D43" s="259"/>
      <c r="E43" s="258"/>
      <c r="F43" s="259"/>
      <c r="G43" s="258"/>
      <c r="H43" s="259"/>
      <c r="I43" s="258"/>
    </row>
    <row r="44" spans="1:9" ht="12.75">
      <c r="A44" s="260"/>
      <c r="B44" s="259"/>
      <c r="C44" s="258"/>
      <c r="D44" s="259"/>
      <c r="E44" s="258" t="s">
        <v>258</v>
      </c>
      <c r="F44" s="259"/>
      <c r="G44" s="258"/>
      <c r="H44" s="259"/>
      <c r="I44" s="258"/>
    </row>
    <row r="45" spans="1:9" ht="13.5" thickBot="1">
      <c r="A45" s="261"/>
      <c r="B45" s="244"/>
      <c r="C45" s="175"/>
      <c r="D45" s="244"/>
      <c r="E45" s="175"/>
      <c r="F45" s="244"/>
      <c r="G45" s="175"/>
      <c r="H45" s="244"/>
      <c r="I45" s="175"/>
    </row>
    <row r="46" spans="1:9" ht="13.5" thickBot="1">
      <c r="A46" s="234"/>
      <c r="B46" s="246"/>
      <c r="C46" s="255"/>
      <c r="D46" s="246"/>
      <c r="E46" s="255"/>
      <c r="F46" s="246"/>
      <c r="G46" s="255"/>
      <c r="H46" s="246"/>
      <c r="I46" s="255"/>
    </row>
    <row r="47" spans="1:9" ht="12.75">
      <c r="A47" s="235" t="s">
        <v>70</v>
      </c>
      <c r="B47" s="236"/>
      <c r="C47" s="237"/>
      <c r="D47" s="236"/>
      <c r="E47" s="237"/>
      <c r="F47" s="236"/>
      <c r="G47" s="237"/>
      <c r="H47" s="236"/>
      <c r="I47" s="237"/>
    </row>
    <row r="48" spans="1:9" ht="12.75">
      <c r="A48" s="252" t="s">
        <v>106</v>
      </c>
      <c r="B48" s="240"/>
      <c r="C48" s="241"/>
      <c r="D48" s="240"/>
      <c r="E48" s="241"/>
      <c r="F48" s="240"/>
      <c r="G48" s="241"/>
      <c r="H48" s="240"/>
      <c r="I48" s="241"/>
    </row>
    <row r="49" spans="1:9" ht="12.75">
      <c r="A49" s="252" t="s">
        <v>71</v>
      </c>
      <c r="B49" s="240"/>
      <c r="C49" s="241"/>
      <c r="D49" s="240"/>
      <c r="E49" s="241"/>
      <c r="F49" s="240"/>
      <c r="G49" s="241"/>
      <c r="H49" s="240"/>
      <c r="I49" s="241"/>
    </row>
    <row r="50" spans="1:9" ht="12.75">
      <c r="A50" s="252" t="s">
        <v>107</v>
      </c>
      <c r="B50" s="240"/>
      <c r="C50" s="241"/>
      <c r="D50" s="240"/>
      <c r="E50" s="241"/>
      <c r="F50" s="240"/>
      <c r="G50" s="241"/>
      <c r="H50" s="240"/>
      <c r="I50" s="241"/>
    </row>
    <row r="51" spans="1:9" ht="13.5" thickBot="1">
      <c r="A51" s="243" t="s">
        <v>72</v>
      </c>
      <c r="B51" s="244"/>
      <c r="C51" s="175"/>
      <c r="D51" s="244"/>
      <c r="E51" s="175"/>
      <c r="F51" s="244"/>
      <c r="G51" s="175"/>
      <c r="H51" s="244"/>
      <c r="I51" s="175"/>
    </row>
    <row r="52" spans="1:9" ht="13.5" thickBot="1">
      <c r="A52" s="234"/>
      <c r="B52" s="246"/>
      <c r="C52" s="247"/>
      <c r="D52" s="246"/>
      <c r="E52" s="247"/>
      <c r="F52" s="246"/>
      <c r="G52" s="247"/>
      <c r="H52" s="246"/>
      <c r="I52" s="247"/>
    </row>
    <row r="53" spans="1:9" ht="13.5" thickBot="1">
      <c r="A53" s="248" t="s">
        <v>73</v>
      </c>
      <c r="B53" s="249"/>
      <c r="C53" s="250">
        <v>1</v>
      </c>
      <c r="D53" s="249"/>
      <c r="E53" s="250">
        <v>1</v>
      </c>
      <c r="F53" s="249"/>
      <c r="G53" s="250">
        <v>1</v>
      </c>
      <c r="H53" s="249"/>
      <c r="I53" s="250">
        <v>1</v>
      </c>
    </row>
    <row r="54" ht="13.5" thickBot="1">
      <c r="A54" s="234"/>
    </row>
    <row r="55" spans="1:11" ht="13.5" thickBot="1">
      <c r="A55" s="341" t="s">
        <v>204</v>
      </c>
      <c r="B55" s="316"/>
      <c r="C55" s="316"/>
      <c r="D55" s="316"/>
      <c r="E55" s="316"/>
      <c r="F55" s="316"/>
      <c r="G55" s="316"/>
      <c r="H55" s="316"/>
      <c r="I55" s="316"/>
      <c r="K55" s="49"/>
    </row>
    <row r="56" ht="13.5" thickBot="1">
      <c r="A56" s="234"/>
    </row>
    <row r="57" spans="1:9" ht="13.5" thickBot="1">
      <c r="A57" s="248" t="s">
        <v>90</v>
      </c>
      <c r="B57" s="246"/>
      <c r="C57" s="255"/>
      <c r="D57" s="246"/>
      <c r="E57" s="255"/>
      <c r="F57" s="246"/>
      <c r="G57" s="255"/>
      <c r="H57" s="246"/>
      <c r="I57" s="255"/>
    </row>
    <row r="58" spans="1:9" ht="12.75">
      <c r="A58" s="384" t="s">
        <v>101</v>
      </c>
      <c r="B58" s="262"/>
      <c r="C58" s="263"/>
      <c r="D58" s="263"/>
      <c r="E58" s="263"/>
      <c r="F58" s="263"/>
      <c r="G58" s="263"/>
      <c r="H58" s="263"/>
      <c r="I58" s="264"/>
    </row>
    <row r="59" spans="1:9" ht="12.75">
      <c r="A59" s="385" t="s">
        <v>102</v>
      </c>
      <c r="B59" s="265"/>
      <c r="C59" s="266"/>
      <c r="D59" s="266"/>
      <c r="E59" s="266"/>
      <c r="F59" s="266"/>
      <c r="G59" s="266"/>
      <c r="H59" s="266"/>
      <c r="I59" s="267"/>
    </row>
    <row r="60" spans="1:9" ht="13.5" thickBot="1">
      <c r="A60" s="386" t="s">
        <v>103</v>
      </c>
      <c r="B60" s="268"/>
      <c r="C60" s="269"/>
      <c r="D60" s="269"/>
      <c r="E60" s="269"/>
      <c r="F60" s="269"/>
      <c r="G60" s="269"/>
      <c r="H60" s="269"/>
      <c r="I60" s="270"/>
    </row>
    <row r="61" spans="1:9" ht="12.75">
      <c r="A61" s="271"/>
      <c r="B61" s="49"/>
      <c r="C61" s="272"/>
      <c r="D61" s="272"/>
      <c r="E61" s="272"/>
      <c r="F61" s="272"/>
      <c r="G61" s="272"/>
      <c r="H61" s="272"/>
      <c r="I61" s="272"/>
    </row>
    <row r="63" ht="12.75">
      <c r="A63" s="273" t="s">
        <v>100</v>
      </c>
    </row>
    <row r="64" spans="1:9" ht="29.25" customHeight="1">
      <c r="A64" s="551" t="s">
        <v>212</v>
      </c>
      <c r="B64" s="552"/>
      <c r="C64" s="552"/>
      <c r="D64" s="552"/>
      <c r="E64" s="552"/>
      <c r="F64" s="552"/>
      <c r="G64" s="552"/>
      <c r="H64" s="552"/>
      <c r="I64" s="552"/>
    </row>
    <row r="65" spans="1:9" ht="11.25" customHeight="1" thickBot="1">
      <c r="A65" s="345"/>
      <c r="B65" s="346"/>
      <c r="C65" s="346"/>
      <c r="D65" s="346"/>
      <c r="E65" s="346"/>
      <c r="F65" s="346"/>
      <c r="G65" s="346"/>
      <c r="H65" s="346"/>
      <c r="I65" s="346"/>
    </row>
    <row r="66" spans="1:9" ht="29.25" customHeight="1" thickBot="1">
      <c r="A66" s="548" t="s">
        <v>214</v>
      </c>
      <c r="B66" s="549"/>
      <c r="C66" s="549"/>
      <c r="D66" s="549"/>
      <c r="E66" s="549"/>
      <c r="F66" s="549"/>
      <c r="G66" s="549"/>
      <c r="H66" s="549"/>
      <c r="I66" s="550"/>
    </row>
    <row r="68" ht="13.5" thickBot="1">
      <c r="A68" s="92" t="s">
        <v>156</v>
      </c>
    </row>
    <row r="69" spans="1:8" ht="13.5" thickBot="1">
      <c r="A69" s="97" t="s">
        <v>7</v>
      </c>
      <c r="B69" s="97" t="str">
        <f>+B8</f>
        <v>promedio 2014</v>
      </c>
      <c r="D69" s="97" t="str">
        <f>+D8</f>
        <v>promedio 2015</v>
      </c>
      <c r="F69" s="97" t="str">
        <f>+F8</f>
        <v>promedio 2016</v>
      </c>
      <c r="H69" s="119" t="str">
        <f>+H8</f>
        <v>promedio ene-ago 2017</v>
      </c>
    </row>
    <row r="70" spans="1:8" ht="13.5" thickBot="1">
      <c r="A70" s="114" t="s">
        <v>148</v>
      </c>
      <c r="B70" s="151">
        <f>+B53-SUM(B47:B51,B39:B45,B34:B37,B28:B32,B26,B19:B24,B12:B17)</f>
        <v>0</v>
      </c>
      <c r="C70" s="150"/>
      <c r="D70" s="151">
        <f>+D53-SUM(D47:D51,D39:D45,D34:D37,D28:D32,D26,D19:D24,D12:D17)</f>
        <v>0</v>
      </c>
      <c r="E70" s="150"/>
      <c r="F70" s="151">
        <f>+F53-SUM(F47:F51,F39:F45,F34:F37,F28:F32,F26,F19:F24,F12:F17)</f>
        <v>0</v>
      </c>
      <c r="G70" s="150"/>
      <c r="H70" s="151">
        <f>+H53-SUM(H47:H51,H39:H45,H34:H37,H28:H32,H26,H19:H24,H12:H17)</f>
        <v>0</v>
      </c>
    </row>
  </sheetData>
  <sheetProtection formatCells="0" formatColumns="0" formatRows="0"/>
  <mergeCells count="6">
    <mergeCell ref="B8:C8"/>
    <mergeCell ref="D8:E8"/>
    <mergeCell ref="F8:G8"/>
    <mergeCell ref="H8:I8"/>
    <mergeCell ref="A64:I64"/>
    <mergeCell ref="A66:I66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landscape" paperSize="9" scale="52" r:id="rId1"/>
  <headerFooter alignWithMargins="0">
    <oddHeader>&amp;R2017 - Año de las energías renovables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zoomScalePageLayoutView="0" workbookViewId="0" topLeftCell="A1">
      <selection activeCell="B4" sqref="B4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6" width="21.57421875" style="0" customWidth="1"/>
    <col min="7" max="7" width="19.57421875" style="0" customWidth="1"/>
    <col min="10" max="10" width="15.421875" style="230" bestFit="1" customWidth="1"/>
  </cols>
  <sheetData>
    <row r="1" spans="1:2" ht="12.75">
      <c r="A1" s="229" t="s">
        <v>269</v>
      </c>
      <c r="B1" s="229"/>
    </row>
    <row r="2" spans="1:2" ht="12.75">
      <c r="A2" s="229" t="s">
        <v>190</v>
      </c>
      <c r="B2" s="229"/>
    </row>
    <row r="3" spans="1:2" ht="12.75">
      <c r="A3" s="387" t="str">
        <f>+'1.modelos'!A3</f>
        <v>Motores monofásicos</v>
      </c>
      <c r="B3" s="383"/>
    </row>
    <row r="4" spans="1:2" ht="12.75">
      <c r="A4" s="233" t="str">
        <f>+'8.a Costos'!A5</f>
        <v>de 1 HP y 1.500 r.p.m</v>
      </c>
      <c r="B4" s="233"/>
    </row>
    <row r="5" spans="1:2" ht="12.75">
      <c r="A5" s="233"/>
      <c r="B5" s="233"/>
    </row>
    <row r="6" ht="13.5" thickBot="1">
      <c r="J6" s="232"/>
    </row>
    <row r="7" spans="1:10" s="442" customFormat="1" ht="13.5" customHeight="1">
      <c r="A7" s="450" t="s">
        <v>51</v>
      </c>
      <c r="B7" s="557" t="s">
        <v>191</v>
      </c>
      <c r="C7" s="451" t="str">
        <f>+'8.a Costos'!B8</f>
        <v>promedio 2014</v>
      </c>
      <c r="D7" s="451" t="s">
        <v>238</v>
      </c>
      <c r="E7" s="451" t="s">
        <v>239</v>
      </c>
      <c r="F7" s="451" t="s">
        <v>240</v>
      </c>
      <c r="G7" s="557" t="s">
        <v>108</v>
      </c>
      <c r="J7" s="452"/>
    </row>
    <row r="8" spans="1:10" s="442" customFormat="1" ht="36.75" customHeight="1" thickBot="1">
      <c r="A8" s="453"/>
      <c r="B8" s="558"/>
      <c r="C8" s="454" t="s">
        <v>257</v>
      </c>
      <c r="D8" s="454" t="s">
        <v>257</v>
      </c>
      <c r="E8" s="454" t="s">
        <v>257</v>
      </c>
      <c r="F8" s="454" t="s">
        <v>257</v>
      </c>
      <c r="G8" s="558"/>
      <c r="J8" s="455"/>
    </row>
    <row r="9" spans="1:7" ht="13.5" thickBot="1">
      <c r="A9" s="234"/>
      <c r="B9" s="234"/>
      <c r="G9" s="230"/>
    </row>
    <row r="10" spans="1:7" ht="12.75">
      <c r="A10" s="235" t="s">
        <v>192</v>
      </c>
      <c r="B10" s="235"/>
      <c r="C10" s="238"/>
      <c r="D10" s="238"/>
      <c r="E10" s="238"/>
      <c r="F10" s="238"/>
      <c r="G10" s="238"/>
    </row>
    <row r="11" spans="1:7" ht="12.75">
      <c r="A11" s="239"/>
      <c r="B11" s="239"/>
      <c r="C11" s="242"/>
      <c r="D11" s="242"/>
      <c r="E11" s="242"/>
      <c r="F11" s="242"/>
      <c r="G11" s="242"/>
    </row>
    <row r="12" spans="1:7" ht="12.75">
      <c r="A12" s="239"/>
      <c r="B12" s="239"/>
      <c r="C12" s="242"/>
      <c r="D12" s="242"/>
      <c r="E12" s="242"/>
      <c r="F12" s="242"/>
      <c r="G12" s="242"/>
    </row>
    <row r="13" spans="1:7" ht="12.75">
      <c r="A13" s="239"/>
      <c r="B13" s="239"/>
      <c r="C13" s="242"/>
      <c r="D13" s="242"/>
      <c r="E13" s="242"/>
      <c r="F13" s="242"/>
      <c r="G13" s="242"/>
    </row>
    <row r="14" spans="1:7" ht="12.75">
      <c r="A14" s="239"/>
      <c r="B14" s="239"/>
      <c r="C14" s="242"/>
      <c r="D14" s="242"/>
      <c r="E14" s="242"/>
      <c r="F14" s="242"/>
      <c r="G14" s="242"/>
    </row>
    <row r="15" spans="1:7" ht="13.5" thickBot="1">
      <c r="A15" s="243"/>
      <c r="B15" s="243"/>
      <c r="C15" s="245"/>
      <c r="D15" s="245"/>
      <c r="E15" s="245"/>
      <c r="F15" s="245"/>
      <c r="G15" s="245"/>
    </row>
    <row r="16" spans="1:7" ht="13.5" thickBot="1">
      <c r="A16" s="234"/>
      <c r="B16" s="234"/>
      <c r="G16" s="230"/>
    </row>
    <row r="17" spans="1:7" ht="12.75">
      <c r="A17" s="235" t="s">
        <v>193</v>
      </c>
      <c r="B17" s="235"/>
      <c r="C17" s="238"/>
      <c r="D17" s="238"/>
      <c r="E17" s="238"/>
      <c r="F17" s="238"/>
      <c r="G17" s="238"/>
    </row>
    <row r="18" spans="1:7" ht="12.75">
      <c r="A18" s="239"/>
      <c r="B18" s="239"/>
      <c r="C18" s="242"/>
      <c r="D18" s="242"/>
      <c r="E18" s="242"/>
      <c r="F18" s="242"/>
      <c r="G18" s="242"/>
    </row>
    <row r="19" spans="1:7" ht="12.75">
      <c r="A19" s="239"/>
      <c r="B19" s="239"/>
      <c r="C19" s="242"/>
      <c r="D19" s="242"/>
      <c r="E19" s="242"/>
      <c r="F19" s="242"/>
      <c r="G19" s="242"/>
    </row>
    <row r="20" spans="1:7" ht="12.75">
      <c r="A20" s="239"/>
      <c r="B20" s="239"/>
      <c r="C20" s="242"/>
      <c r="D20" s="242"/>
      <c r="E20" s="242"/>
      <c r="F20" s="242"/>
      <c r="G20" s="242"/>
    </row>
    <row r="21" spans="1:7" ht="12.75">
      <c r="A21" s="239"/>
      <c r="B21" s="239"/>
      <c r="C21" s="242"/>
      <c r="D21" s="242"/>
      <c r="E21" s="242"/>
      <c r="F21" s="242"/>
      <c r="G21" s="242"/>
    </row>
    <row r="22" spans="1:7" ht="13.5" thickBot="1">
      <c r="A22" s="243"/>
      <c r="B22" s="243"/>
      <c r="C22" s="245"/>
      <c r="D22" s="245"/>
      <c r="E22" s="245"/>
      <c r="F22" s="245"/>
      <c r="G22" s="245"/>
    </row>
    <row r="24" ht="13.5" thickBot="1"/>
    <row r="25" spans="1:10" s="442" customFormat="1" ht="13.5" thickBot="1">
      <c r="A25" s="559" t="s">
        <v>51</v>
      </c>
      <c r="B25" s="560"/>
      <c r="C25" s="456" t="str">
        <f>+C7</f>
        <v>promedio 2014</v>
      </c>
      <c r="D25" s="456" t="str">
        <f>+D7</f>
        <v>promedio 2015</v>
      </c>
      <c r="E25" s="456" t="str">
        <f>+E7</f>
        <v>promedio 2016</v>
      </c>
      <c r="F25" s="456" t="str">
        <f>+F7</f>
        <v>promedio ene-ago 2017</v>
      </c>
      <c r="J25" s="455"/>
    </row>
    <row r="26" spans="1:2" ht="13.5" thickBot="1">
      <c r="A26" s="555" t="s">
        <v>105</v>
      </c>
      <c r="B26" s="556"/>
    </row>
    <row r="27" spans="1:6" ht="12.75">
      <c r="A27" s="328" t="s">
        <v>194</v>
      </c>
      <c r="B27" s="329"/>
      <c r="C27" s="330"/>
      <c r="D27" s="331"/>
      <c r="E27" s="330"/>
      <c r="F27" s="331"/>
    </row>
    <row r="28" spans="1:6" ht="12.75">
      <c r="A28" s="332" t="s">
        <v>195</v>
      </c>
      <c r="B28" s="333"/>
      <c r="C28" s="334"/>
      <c r="D28" s="335"/>
      <c r="E28" s="334"/>
      <c r="F28" s="335"/>
    </row>
    <row r="29" spans="1:6" ht="12.75">
      <c r="A29" s="332" t="s">
        <v>196</v>
      </c>
      <c r="B29" s="333"/>
      <c r="C29" s="334"/>
      <c r="D29" s="335"/>
      <c r="E29" s="334"/>
      <c r="F29" s="335"/>
    </row>
    <row r="30" spans="1:6" ht="13.5" thickBot="1">
      <c r="A30" s="336" t="s">
        <v>197</v>
      </c>
      <c r="B30" s="337"/>
      <c r="C30" s="338"/>
      <c r="D30" s="339"/>
      <c r="E30" s="338"/>
      <c r="F30" s="339"/>
    </row>
    <row r="31" spans="1:6" ht="13.5" thickBot="1">
      <c r="A31" s="555" t="s">
        <v>198</v>
      </c>
      <c r="B31" s="556"/>
      <c r="C31" s="340"/>
      <c r="D31" s="340"/>
      <c r="E31" s="340"/>
      <c r="F31" s="340"/>
    </row>
    <row r="32" spans="1:6" ht="12.75">
      <c r="A32" s="328" t="s">
        <v>194</v>
      </c>
      <c r="B32" s="329"/>
      <c r="C32" s="330"/>
      <c r="D32" s="331"/>
      <c r="E32" s="330"/>
      <c r="F32" s="331"/>
    </row>
    <row r="33" spans="1:6" ht="12.75">
      <c r="A33" s="332" t="s">
        <v>195</v>
      </c>
      <c r="B33" s="333"/>
      <c r="C33" s="334"/>
      <c r="D33" s="335"/>
      <c r="E33" s="334"/>
      <c r="F33" s="335"/>
    </row>
    <row r="34" spans="1:6" ht="12.75">
      <c r="A34" s="332" t="s">
        <v>196</v>
      </c>
      <c r="B34" s="333"/>
      <c r="C34" s="334"/>
      <c r="D34" s="335"/>
      <c r="E34" s="334"/>
      <c r="F34" s="335"/>
    </row>
    <row r="35" spans="1:6" ht="13.5" thickBot="1">
      <c r="A35" s="336" t="s">
        <v>197</v>
      </c>
      <c r="B35" s="337"/>
      <c r="C35" s="338"/>
      <c r="D35" s="339"/>
      <c r="E35" s="338"/>
      <c r="F35" s="339"/>
    </row>
    <row r="36" spans="1:6" ht="13.5" thickBot="1">
      <c r="A36" s="555" t="s">
        <v>199</v>
      </c>
      <c r="B36" s="556"/>
      <c r="C36" s="340"/>
      <c r="D36" s="340"/>
      <c r="E36" s="340"/>
      <c r="F36" s="340"/>
    </row>
    <row r="37" spans="1:6" ht="12.75">
      <c r="A37" s="328" t="s">
        <v>194</v>
      </c>
      <c r="B37" s="329"/>
      <c r="C37" s="330"/>
      <c r="D37" s="331"/>
      <c r="E37" s="330"/>
      <c r="F37" s="331"/>
    </row>
    <row r="38" spans="1:6" ht="12.75">
      <c r="A38" s="332" t="s">
        <v>195</v>
      </c>
      <c r="B38" s="333"/>
      <c r="C38" s="334"/>
      <c r="D38" s="335"/>
      <c r="E38" s="334"/>
      <c r="F38" s="335"/>
    </row>
    <row r="39" spans="1:6" ht="12.75">
      <c r="A39" s="332" t="s">
        <v>196</v>
      </c>
      <c r="B39" s="333"/>
      <c r="C39" s="334"/>
      <c r="D39" s="335"/>
      <c r="E39" s="334"/>
      <c r="F39" s="335"/>
    </row>
    <row r="40" spans="1:6" ht="13.5" thickBot="1">
      <c r="A40" s="336" t="s">
        <v>197</v>
      </c>
      <c r="B40" s="337"/>
      <c r="C40" s="338"/>
      <c r="D40" s="339"/>
      <c r="E40" s="338"/>
      <c r="F40" s="339"/>
    </row>
    <row r="41" spans="1:6" ht="13.5" thickBot="1">
      <c r="A41" s="555" t="s">
        <v>199</v>
      </c>
      <c r="B41" s="556"/>
      <c r="C41" s="340"/>
      <c r="D41" s="340"/>
      <c r="E41" s="340"/>
      <c r="F41" s="340"/>
    </row>
    <row r="42" spans="1:6" ht="12.75">
      <c r="A42" s="328" t="s">
        <v>194</v>
      </c>
      <c r="B42" s="329"/>
      <c r="C42" s="330"/>
      <c r="D42" s="331"/>
      <c r="E42" s="330"/>
      <c r="F42" s="331"/>
    </row>
    <row r="43" spans="1:6" ht="12.75">
      <c r="A43" s="332" t="s">
        <v>195</v>
      </c>
      <c r="B43" s="333"/>
      <c r="C43" s="334"/>
      <c r="D43" s="335"/>
      <c r="E43" s="334"/>
      <c r="F43" s="335"/>
    </row>
    <row r="44" spans="1:6" ht="12.75">
      <c r="A44" s="332" t="s">
        <v>196</v>
      </c>
      <c r="B44" s="333"/>
      <c r="C44" s="334"/>
      <c r="D44" s="335"/>
      <c r="E44" s="334" t="s">
        <v>258</v>
      </c>
      <c r="F44" s="335"/>
    </row>
    <row r="45" spans="1:6" ht="13.5" thickBot="1">
      <c r="A45" s="336" t="s">
        <v>197</v>
      </c>
      <c r="B45" s="337"/>
      <c r="C45" s="338"/>
      <c r="D45" s="339"/>
      <c r="E45" s="338"/>
      <c r="F45" s="339"/>
    </row>
  </sheetData>
  <sheetProtection/>
  <mergeCells count="7">
    <mergeCell ref="A36:B36"/>
    <mergeCell ref="A41:B41"/>
    <mergeCell ref="B7:B8"/>
    <mergeCell ref="G7:G8"/>
    <mergeCell ref="A25:B25"/>
    <mergeCell ref="A26:B26"/>
    <mergeCell ref="A31:B31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landscape" paperSize="9" scale="76" r:id="rId1"/>
  <headerFooter alignWithMargins="0">
    <oddHeader>&amp;R2017 - Año de las Energías Renovables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zoomScalePageLayoutView="0" workbookViewId="0" topLeftCell="A1">
      <selection activeCell="B4" sqref="B4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6" width="21.57421875" style="0" customWidth="1"/>
    <col min="7" max="7" width="19.57421875" style="0" customWidth="1"/>
    <col min="10" max="10" width="15.421875" style="230" bestFit="1" customWidth="1"/>
  </cols>
  <sheetData>
    <row r="1" spans="1:2" ht="12.75">
      <c r="A1" s="229" t="s">
        <v>270</v>
      </c>
      <c r="B1" s="229"/>
    </row>
    <row r="2" spans="1:2" ht="12.75">
      <c r="A2" s="229" t="s">
        <v>190</v>
      </c>
      <c r="B2" s="229"/>
    </row>
    <row r="3" spans="1:2" ht="12.75">
      <c r="A3" s="387" t="str">
        <f>+'1.modelos'!A3</f>
        <v>Motores monofásicos</v>
      </c>
      <c r="B3" s="383"/>
    </row>
    <row r="4" spans="1:2" ht="12.75">
      <c r="A4" s="233" t="str">
        <f>+'8.b Costos'!A5</f>
        <v>de 0,5 HP y 3.000 r.p.m</v>
      </c>
      <c r="B4" s="233"/>
    </row>
    <row r="5" spans="1:2" ht="12.75">
      <c r="A5" s="233"/>
      <c r="B5" s="233"/>
    </row>
    <row r="6" ht="13.5" thickBot="1">
      <c r="J6" s="232"/>
    </row>
    <row r="7" spans="1:10" s="442" customFormat="1" ht="13.5" customHeight="1">
      <c r="A7" s="450" t="s">
        <v>51</v>
      </c>
      <c r="B7" s="557" t="s">
        <v>191</v>
      </c>
      <c r="C7" s="451" t="str">
        <f>+'8.a Costos'!B8</f>
        <v>promedio 2014</v>
      </c>
      <c r="D7" s="451" t="s">
        <v>238</v>
      </c>
      <c r="E7" s="451" t="s">
        <v>239</v>
      </c>
      <c r="F7" s="451" t="s">
        <v>240</v>
      </c>
      <c r="G7" s="557" t="s">
        <v>108</v>
      </c>
      <c r="J7" s="452"/>
    </row>
    <row r="8" spans="1:10" s="442" customFormat="1" ht="36.75" customHeight="1" thickBot="1">
      <c r="A8" s="453"/>
      <c r="B8" s="558"/>
      <c r="C8" s="454" t="s">
        <v>257</v>
      </c>
      <c r="D8" s="454" t="s">
        <v>257</v>
      </c>
      <c r="E8" s="454" t="s">
        <v>257</v>
      </c>
      <c r="F8" s="454" t="s">
        <v>257</v>
      </c>
      <c r="G8" s="558"/>
      <c r="J8" s="455"/>
    </row>
    <row r="9" spans="1:7" ht="13.5" thickBot="1">
      <c r="A9" s="234"/>
      <c r="B9" s="234"/>
      <c r="G9" s="230"/>
    </row>
    <row r="10" spans="1:7" ht="12.75">
      <c r="A10" s="235" t="s">
        <v>192</v>
      </c>
      <c r="B10" s="235"/>
      <c r="C10" s="238"/>
      <c r="D10" s="238"/>
      <c r="E10" s="238"/>
      <c r="F10" s="238"/>
      <c r="G10" s="238"/>
    </row>
    <row r="11" spans="1:7" ht="12.75">
      <c r="A11" s="239"/>
      <c r="B11" s="239"/>
      <c r="C11" s="242"/>
      <c r="D11" s="242"/>
      <c r="E11" s="242"/>
      <c r="F11" s="242"/>
      <c r="G11" s="242"/>
    </row>
    <row r="12" spans="1:7" ht="12.75">
      <c r="A12" s="239"/>
      <c r="B12" s="239"/>
      <c r="C12" s="242"/>
      <c r="D12" s="242"/>
      <c r="E12" s="242"/>
      <c r="F12" s="242"/>
      <c r="G12" s="242"/>
    </row>
    <row r="13" spans="1:7" ht="12.75">
      <c r="A13" s="239"/>
      <c r="B13" s="239"/>
      <c r="C13" s="242"/>
      <c r="D13" s="242"/>
      <c r="E13" s="242"/>
      <c r="F13" s="242"/>
      <c r="G13" s="242"/>
    </row>
    <row r="14" spans="1:7" ht="12.75">
      <c r="A14" s="239"/>
      <c r="B14" s="239"/>
      <c r="C14" s="242"/>
      <c r="D14" s="242"/>
      <c r="E14" s="242"/>
      <c r="F14" s="242"/>
      <c r="G14" s="242"/>
    </row>
    <row r="15" spans="1:7" ht="13.5" thickBot="1">
      <c r="A15" s="243"/>
      <c r="B15" s="243"/>
      <c r="C15" s="245"/>
      <c r="D15" s="245"/>
      <c r="E15" s="245"/>
      <c r="F15" s="245"/>
      <c r="G15" s="245"/>
    </row>
    <row r="16" spans="1:7" ht="13.5" thickBot="1">
      <c r="A16" s="234"/>
      <c r="B16" s="234"/>
      <c r="G16" s="230"/>
    </row>
    <row r="17" spans="1:7" ht="12.75">
      <c r="A17" s="235" t="s">
        <v>193</v>
      </c>
      <c r="B17" s="235"/>
      <c r="C17" s="238"/>
      <c r="D17" s="238"/>
      <c r="E17" s="238"/>
      <c r="F17" s="238"/>
      <c r="G17" s="238"/>
    </row>
    <row r="18" spans="1:7" ht="12.75">
      <c r="A18" s="239"/>
      <c r="B18" s="239"/>
      <c r="C18" s="242"/>
      <c r="D18" s="242"/>
      <c r="E18" s="242"/>
      <c r="F18" s="242"/>
      <c r="G18" s="242"/>
    </row>
    <row r="19" spans="1:7" ht="12.75">
      <c r="A19" s="239"/>
      <c r="B19" s="239"/>
      <c r="C19" s="242"/>
      <c r="D19" s="242"/>
      <c r="E19" s="242"/>
      <c r="F19" s="242"/>
      <c r="G19" s="242"/>
    </row>
    <row r="20" spans="1:7" ht="12.75">
      <c r="A20" s="239"/>
      <c r="B20" s="239"/>
      <c r="C20" s="242"/>
      <c r="D20" s="242"/>
      <c r="E20" s="242"/>
      <c r="F20" s="242"/>
      <c r="G20" s="242"/>
    </row>
    <row r="21" spans="1:7" ht="12.75">
      <c r="A21" s="239"/>
      <c r="B21" s="239"/>
      <c r="C21" s="242"/>
      <c r="D21" s="242"/>
      <c r="E21" s="242"/>
      <c r="F21" s="242"/>
      <c r="G21" s="242"/>
    </row>
    <row r="22" spans="1:7" ht="13.5" thickBot="1">
      <c r="A22" s="243"/>
      <c r="B22" s="243"/>
      <c r="C22" s="245"/>
      <c r="D22" s="245"/>
      <c r="E22" s="245"/>
      <c r="F22" s="245"/>
      <c r="G22" s="245"/>
    </row>
    <row r="24" ht="13.5" thickBot="1"/>
    <row r="25" spans="1:10" s="442" customFormat="1" ht="13.5" thickBot="1">
      <c r="A25" s="559" t="s">
        <v>51</v>
      </c>
      <c r="B25" s="560"/>
      <c r="C25" s="456" t="str">
        <f>+C7</f>
        <v>promedio 2014</v>
      </c>
      <c r="D25" s="456" t="str">
        <f>+D7</f>
        <v>promedio 2015</v>
      </c>
      <c r="E25" s="456" t="str">
        <f>+E7</f>
        <v>promedio 2016</v>
      </c>
      <c r="F25" s="456" t="str">
        <f>+F7</f>
        <v>promedio ene-ago 2017</v>
      </c>
      <c r="J25" s="455"/>
    </row>
    <row r="26" spans="1:2" ht="13.5" thickBot="1">
      <c r="A26" s="555" t="s">
        <v>105</v>
      </c>
      <c r="B26" s="556"/>
    </row>
    <row r="27" spans="1:6" ht="12.75">
      <c r="A27" s="328" t="s">
        <v>194</v>
      </c>
      <c r="B27" s="329"/>
      <c r="C27" s="330"/>
      <c r="D27" s="331"/>
      <c r="E27" s="330"/>
      <c r="F27" s="331"/>
    </row>
    <row r="28" spans="1:6" ht="12.75">
      <c r="A28" s="332" t="s">
        <v>195</v>
      </c>
      <c r="B28" s="333"/>
      <c r="C28" s="334"/>
      <c r="D28" s="335"/>
      <c r="E28" s="334"/>
      <c r="F28" s="335"/>
    </row>
    <row r="29" spans="1:6" ht="12.75">
      <c r="A29" s="332" t="s">
        <v>196</v>
      </c>
      <c r="B29" s="333"/>
      <c r="C29" s="334"/>
      <c r="D29" s="335"/>
      <c r="E29" s="334"/>
      <c r="F29" s="335"/>
    </row>
    <row r="30" spans="1:6" ht="13.5" thickBot="1">
      <c r="A30" s="336" t="s">
        <v>197</v>
      </c>
      <c r="B30" s="337"/>
      <c r="C30" s="338"/>
      <c r="D30" s="339"/>
      <c r="E30" s="338"/>
      <c r="F30" s="339"/>
    </row>
    <row r="31" spans="1:6" ht="13.5" thickBot="1">
      <c r="A31" s="555" t="s">
        <v>198</v>
      </c>
      <c r="B31" s="556"/>
      <c r="C31" s="340"/>
      <c r="D31" s="340"/>
      <c r="E31" s="340"/>
      <c r="F31" s="340"/>
    </row>
    <row r="32" spans="1:6" ht="12.75">
      <c r="A32" s="328" t="s">
        <v>194</v>
      </c>
      <c r="B32" s="329"/>
      <c r="C32" s="330"/>
      <c r="D32" s="331"/>
      <c r="E32" s="330"/>
      <c r="F32" s="331"/>
    </row>
    <row r="33" spans="1:6" ht="12.75">
      <c r="A33" s="332" t="s">
        <v>195</v>
      </c>
      <c r="B33" s="333"/>
      <c r="C33" s="334"/>
      <c r="D33" s="335"/>
      <c r="E33" s="334"/>
      <c r="F33" s="335"/>
    </row>
    <row r="34" spans="1:6" ht="12.75">
      <c r="A34" s="332" t="s">
        <v>196</v>
      </c>
      <c r="B34" s="333"/>
      <c r="C34" s="334"/>
      <c r="D34" s="335"/>
      <c r="E34" s="334"/>
      <c r="F34" s="335"/>
    </row>
    <row r="35" spans="1:6" ht="13.5" thickBot="1">
      <c r="A35" s="336" t="s">
        <v>197</v>
      </c>
      <c r="B35" s="337"/>
      <c r="C35" s="338"/>
      <c r="D35" s="339"/>
      <c r="E35" s="338"/>
      <c r="F35" s="339"/>
    </row>
    <row r="36" spans="1:6" ht="13.5" thickBot="1">
      <c r="A36" s="555" t="s">
        <v>199</v>
      </c>
      <c r="B36" s="556"/>
      <c r="C36" s="340"/>
      <c r="D36" s="340"/>
      <c r="E36" s="340"/>
      <c r="F36" s="340"/>
    </row>
    <row r="37" spans="1:6" ht="12.75">
      <c r="A37" s="328" t="s">
        <v>194</v>
      </c>
      <c r="B37" s="329"/>
      <c r="C37" s="330"/>
      <c r="D37" s="331"/>
      <c r="E37" s="330"/>
      <c r="F37" s="331"/>
    </row>
    <row r="38" spans="1:6" ht="12.75">
      <c r="A38" s="332" t="s">
        <v>195</v>
      </c>
      <c r="B38" s="333"/>
      <c r="C38" s="334"/>
      <c r="D38" s="335"/>
      <c r="E38" s="334"/>
      <c r="F38" s="335"/>
    </row>
    <row r="39" spans="1:6" ht="12.75">
      <c r="A39" s="332" t="s">
        <v>196</v>
      </c>
      <c r="B39" s="333"/>
      <c r="C39" s="334"/>
      <c r="D39" s="335"/>
      <c r="E39" s="334"/>
      <c r="F39" s="335"/>
    </row>
    <row r="40" spans="1:6" ht="13.5" thickBot="1">
      <c r="A40" s="336" t="s">
        <v>197</v>
      </c>
      <c r="B40" s="337"/>
      <c r="C40" s="338"/>
      <c r="D40" s="339"/>
      <c r="E40" s="338"/>
      <c r="F40" s="339"/>
    </row>
    <row r="41" spans="1:6" ht="13.5" thickBot="1">
      <c r="A41" s="555" t="s">
        <v>199</v>
      </c>
      <c r="B41" s="556"/>
      <c r="C41" s="340"/>
      <c r="D41" s="340"/>
      <c r="E41" s="340"/>
      <c r="F41" s="340"/>
    </row>
    <row r="42" spans="1:6" ht="12.75">
      <c r="A42" s="328" t="s">
        <v>194</v>
      </c>
      <c r="B42" s="329"/>
      <c r="C42" s="330"/>
      <c r="D42" s="331"/>
      <c r="E42" s="330"/>
      <c r="F42" s="331"/>
    </row>
    <row r="43" spans="1:6" ht="12.75">
      <c r="A43" s="332" t="s">
        <v>195</v>
      </c>
      <c r="B43" s="333"/>
      <c r="C43" s="334"/>
      <c r="D43" s="335"/>
      <c r="E43" s="334"/>
      <c r="F43" s="335"/>
    </row>
    <row r="44" spans="1:6" ht="12.75">
      <c r="A44" s="332" t="s">
        <v>196</v>
      </c>
      <c r="B44" s="333"/>
      <c r="C44" s="334"/>
      <c r="D44" s="335"/>
      <c r="E44" s="334" t="s">
        <v>258</v>
      </c>
      <c r="F44" s="335"/>
    </row>
    <row r="45" spans="1:6" ht="13.5" thickBot="1">
      <c r="A45" s="336" t="s">
        <v>197</v>
      </c>
      <c r="B45" s="337"/>
      <c r="C45" s="338"/>
      <c r="D45" s="339"/>
      <c r="E45" s="338"/>
      <c r="F45" s="339"/>
    </row>
  </sheetData>
  <sheetProtection/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landscape" paperSize="9" scale="76" r:id="rId1"/>
  <headerFooter alignWithMargins="0">
    <oddHeader>&amp;R2017 -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C10:C10"/>
  <sheetViews>
    <sheetView showGridLines="0" zoomScalePageLayoutView="0" workbookViewId="0" topLeftCell="A1">
      <selection activeCell="E44" sqref="E44"/>
    </sheetView>
  </sheetViews>
  <sheetFormatPr defaultColWidth="11.421875" defaultRowHeight="12.75"/>
  <cols>
    <col min="1" max="2" width="11.421875" style="49" customWidth="1"/>
    <col min="3" max="3" width="58.421875" style="49" customWidth="1"/>
    <col min="4" max="16384" width="11.421875" style="49" customWidth="1"/>
  </cols>
  <sheetData>
    <row r="10" ht="35.25">
      <c r="C10" s="348" t="s">
        <v>0</v>
      </c>
    </row>
  </sheetData>
  <sheetProtection/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1200" verticalDpi="1200" orientation="portrait" paperSize="9" r:id="rId1"/>
  <headerFooter alignWithMargins="0">
    <oddHeader>&amp;R2017 - Año de las Energías Renovables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zoomScalePageLayoutView="0" workbookViewId="0" topLeftCell="A1">
      <selection activeCell="B4" sqref="B4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6" width="21.57421875" style="0" customWidth="1"/>
    <col min="7" max="7" width="19.57421875" style="0" customWidth="1"/>
    <col min="10" max="10" width="15.421875" style="230" bestFit="1" customWidth="1"/>
  </cols>
  <sheetData>
    <row r="1" spans="1:2" ht="12.75">
      <c r="A1" s="229" t="s">
        <v>271</v>
      </c>
      <c r="B1" s="229"/>
    </row>
    <row r="2" spans="1:2" ht="12.75">
      <c r="A2" s="229" t="s">
        <v>190</v>
      </c>
      <c r="B2" s="229"/>
    </row>
    <row r="3" spans="1:2" ht="12.75">
      <c r="A3" s="387" t="str">
        <f>+'1.modelos'!A3</f>
        <v>Motores monofásicos</v>
      </c>
      <c r="B3" s="383"/>
    </row>
    <row r="4" spans="1:2" ht="12.75">
      <c r="A4" s="233" t="str">
        <f>+'8.c Costos'!A5</f>
        <v>de 2 HP y 3.000 r.p.m</v>
      </c>
      <c r="B4" s="233"/>
    </row>
    <row r="5" spans="1:2" ht="12.75">
      <c r="A5" s="233"/>
      <c r="B5" s="233"/>
    </row>
    <row r="6" ht="13.5" thickBot="1">
      <c r="J6" s="232"/>
    </row>
    <row r="7" spans="1:10" s="442" customFormat="1" ht="13.5" customHeight="1">
      <c r="A7" s="450" t="s">
        <v>51</v>
      </c>
      <c r="B7" s="557" t="s">
        <v>191</v>
      </c>
      <c r="C7" s="451" t="str">
        <f>+'8.a Costos'!B8</f>
        <v>promedio 2014</v>
      </c>
      <c r="D7" s="451" t="s">
        <v>238</v>
      </c>
      <c r="E7" s="451" t="s">
        <v>239</v>
      </c>
      <c r="F7" s="451" t="s">
        <v>240</v>
      </c>
      <c r="G7" s="557" t="s">
        <v>108</v>
      </c>
      <c r="J7" s="452"/>
    </row>
    <row r="8" spans="1:10" s="442" customFormat="1" ht="36.75" customHeight="1" thickBot="1">
      <c r="A8" s="453"/>
      <c r="B8" s="558"/>
      <c r="C8" s="454" t="s">
        <v>257</v>
      </c>
      <c r="D8" s="454" t="s">
        <v>257</v>
      </c>
      <c r="E8" s="454" t="s">
        <v>257</v>
      </c>
      <c r="F8" s="454" t="s">
        <v>257</v>
      </c>
      <c r="G8" s="558"/>
      <c r="J8" s="455"/>
    </row>
    <row r="9" spans="1:7" ht="13.5" thickBot="1">
      <c r="A9" s="234"/>
      <c r="B9" s="234"/>
      <c r="G9" s="230"/>
    </row>
    <row r="10" spans="1:7" ht="12.75">
      <c r="A10" s="235" t="s">
        <v>192</v>
      </c>
      <c r="B10" s="235"/>
      <c r="C10" s="238"/>
      <c r="D10" s="238"/>
      <c r="E10" s="238"/>
      <c r="F10" s="238"/>
      <c r="G10" s="238"/>
    </row>
    <row r="11" spans="1:7" ht="12.75">
      <c r="A11" s="239"/>
      <c r="B11" s="239"/>
      <c r="C11" s="242"/>
      <c r="D11" s="242"/>
      <c r="E11" s="242"/>
      <c r="F11" s="242"/>
      <c r="G11" s="242"/>
    </row>
    <row r="12" spans="1:7" ht="12.75">
      <c r="A12" s="239"/>
      <c r="B12" s="239"/>
      <c r="C12" s="242"/>
      <c r="D12" s="242"/>
      <c r="E12" s="242"/>
      <c r="F12" s="242"/>
      <c r="G12" s="242"/>
    </row>
    <row r="13" spans="1:7" ht="12.75">
      <c r="A13" s="239"/>
      <c r="B13" s="239"/>
      <c r="C13" s="242"/>
      <c r="D13" s="242"/>
      <c r="E13" s="242"/>
      <c r="F13" s="242"/>
      <c r="G13" s="242"/>
    </row>
    <row r="14" spans="1:7" ht="12.75">
      <c r="A14" s="239"/>
      <c r="B14" s="239"/>
      <c r="C14" s="242"/>
      <c r="D14" s="242"/>
      <c r="E14" s="242"/>
      <c r="F14" s="242"/>
      <c r="G14" s="242"/>
    </row>
    <row r="15" spans="1:7" ht="13.5" thickBot="1">
      <c r="A15" s="243"/>
      <c r="B15" s="243"/>
      <c r="C15" s="245"/>
      <c r="D15" s="245"/>
      <c r="E15" s="245"/>
      <c r="F15" s="245"/>
      <c r="G15" s="245"/>
    </row>
    <row r="16" spans="1:7" ht="13.5" thickBot="1">
      <c r="A16" s="234"/>
      <c r="B16" s="234"/>
      <c r="G16" s="230"/>
    </row>
    <row r="17" spans="1:7" ht="12.75">
      <c r="A17" s="235" t="s">
        <v>193</v>
      </c>
      <c r="B17" s="235"/>
      <c r="C17" s="238"/>
      <c r="D17" s="238"/>
      <c r="E17" s="238"/>
      <c r="F17" s="238"/>
      <c r="G17" s="238"/>
    </row>
    <row r="18" spans="1:7" ht="12.75">
      <c r="A18" s="239"/>
      <c r="B18" s="239"/>
      <c r="C18" s="242"/>
      <c r="D18" s="242"/>
      <c r="E18" s="242"/>
      <c r="F18" s="242"/>
      <c r="G18" s="242"/>
    </row>
    <row r="19" spans="1:7" ht="12.75">
      <c r="A19" s="239"/>
      <c r="B19" s="239"/>
      <c r="C19" s="242"/>
      <c r="D19" s="242"/>
      <c r="E19" s="242"/>
      <c r="F19" s="242"/>
      <c r="G19" s="242"/>
    </row>
    <row r="20" spans="1:7" ht="12.75">
      <c r="A20" s="239"/>
      <c r="B20" s="239"/>
      <c r="C20" s="242"/>
      <c r="D20" s="242"/>
      <c r="E20" s="242"/>
      <c r="F20" s="242"/>
      <c r="G20" s="242"/>
    </row>
    <row r="21" spans="1:7" ht="12.75">
      <c r="A21" s="239"/>
      <c r="B21" s="239"/>
      <c r="C21" s="242"/>
      <c r="D21" s="242"/>
      <c r="E21" s="242"/>
      <c r="F21" s="242"/>
      <c r="G21" s="242"/>
    </row>
    <row r="22" spans="1:7" ht="13.5" thickBot="1">
      <c r="A22" s="243"/>
      <c r="B22" s="243"/>
      <c r="C22" s="245"/>
      <c r="D22" s="245"/>
      <c r="E22" s="245"/>
      <c r="F22" s="245"/>
      <c r="G22" s="245"/>
    </row>
    <row r="24" ht="13.5" thickBot="1"/>
    <row r="25" spans="1:10" s="442" customFormat="1" ht="13.5" thickBot="1">
      <c r="A25" s="559" t="s">
        <v>51</v>
      </c>
      <c r="B25" s="560"/>
      <c r="C25" s="456" t="str">
        <f>+C7</f>
        <v>promedio 2014</v>
      </c>
      <c r="D25" s="456" t="str">
        <f>+D7</f>
        <v>promedio 2015</v>
      </c>
      <c r="E25" s="456" t="str">
        <f>+E7</f>
        <v>promedio 2016</v>
      </c>
      <c r="F25" s="456" t="str">
        <f>+F7</f>
        <v>promedio ene-ago 2017</v>
      </c>
      <c r="J25" s="455"/>
    </row>
    <row r="26" spans="1:2" ht="13.5" thickBot="1">
      <c r="A26" s="555" t="s">
        <v>105</v>
      </c>
      <c r="B26" s="556"/>
    </row>
    <row r="27" spans="1:6" ht="12.75">
      <c r="A27" s="328" t="s">
        <v>194</v>
      </c>
      <c r="B27" s="329"/>
      <c r="C27" s="330"/>
      <c r="D27" s="331"/>
      <c r="E27" s="330"/>
      <c r="F27" s="331"/>
    </row>
    <row r="28" spans="1:6" ht="12.75">
      <c r="A28" s="332" t="s">
        <v>195</v>
      </c>
      <c r="B28" s="333"/>
      <c r="C28" s="334"/>
      <c r="D28" s="335"/>
      <c r="E28" s="334"/>
      <c r="F28" s="335"/>
    </row>
    <row r="29" spans="1:6" ht="12.75">
      <c r="A29" s="332" t="s">
        <v>196</v>
      </c>
      <c r="B29" s="333"/>
      <c r="C29" s="334"/>
      <c r="D29" s="335"/>
      <c r="E29" s="334"/>
      <c r="F29" s="335"/>
    </row>
    <row r="30" spans="1:6" ht="13.5" thickBot="1">
      <c r="A30" s="336" t="s">
        <v>197</v>
      </c>
      <c r="B30" s="337"/>
      <c r="C30" s="338"/>
      <c r="D30" s="339"/>
      <c r="E30" s="338"/>
      <c r="F30" s="339"/>
    </row>
    <row r="31" spans="1:6" ht="13.5" thickBot="1">
      <c r="A31" s="555" t="s">
        <v>198</v>
      </c>
      <c r="B31" s="556"/>
      <c r="C31" s="340"/>
      <c r="D31" s="340"/>
      <c r="E31" s="340"/>
      <c r="F31" s="340"/>
    </row>
    <row r="32" spans="1:6" ht="12.75">
      <c r="A32" s="328" t="s">
        <v>194</v>
      </c>
      <c r="B32" s="329"/>
      <c r="C32" s="330"/>
      <c r="D32" s="331"/>
      <c r="E32" s="330"/>
      <c r="F32" s="331"/>
    </row>
    <row r="33" spans="1:6" ht="12.75">
      <c r="A33" s="332" t="s">
        <v>195</v>
      </c>
      <c r="B33" s="333"/>
      <c r="C33" s="334"/>
      <c r="D33" s="335"/>
      <c r="E33" s="334"/>
      <c r="F33" s="335"/>
    </row>
    <row r="34" spans="1:6" ht="12.75">
      <c r="A34" s="332" t="s">
        <v>196</v>
      </c>
      <c r="B34" s="333"/>
      <c r="C34" s="334"/>
      <c r="D34" s="335"/>
      <c r="E34" s="334"/>
      <c r="F34" s="335"/>
    </row>
    <row r="35" spans="1:6" ht="13.5" thickBot="1">
      <c r="A35" s="336" t="s">
        <v>197</v>
      </c>
      <c r="B35" s="337"/>
      <c r="C35" s="338"/>
      <c r="D35" s="339"/>
      <c r="E35" s="338"/>
      <c r="F35" s="339"/>
    </row>
    <row r="36" spans="1:6" ht="13.5" thickBot="1">
      <c r="A36" s="555" t="s">
        <v>199</v>
      </c>
      <c r="B36" s="556"/>
      <c r="C36" s="340"/>
      <c r="D36" s="340"/>
      <c r="E36" s="340"/>
      <c r="F36" s="340"/>
    </row>
    <row r="37" spans="1:6" ht="12.75">
      <c r="A37" s="328" t="s">
        <v>194</v>
      </c>
      <c r="B37" s="329"/>
      <c r="C37" s="330"/>
      <c r="D37" s="331"/>
      <c r="E37" s="330"/>
      <c r="F37" s="331"/>
    </row>
    <row r="38" spans="1:6" ht="12.75">
      <c r="A38" s="332" t="s">
        <v>195</v>
      </c>
      <c r="B38" s="333"/>
      <c r="C38" s="334"/>
      <c r="D38" s="335"/>
      <c r="E38" s="334"/>
      <c r="F38" s="335"/>
    </row>
    <row r="39" spans="1:6" ht="12.75">
      <c r="A39" s="332" t="s">
        <v>196</v>
      </c>
      <c r="B39" s="333"/>
      <c r="C39" s="334"/>
      <c r="D39" s="335"/>
      <c r="E39" s="334"/>
      <c r="F39" s="335"/>
    </row>
    <row r="40" spans="1:6" ht="13.5" thickBot="1">
      <c r="A40" s="336" t="s">
        <v>197</v>
      </c>
      <c r="B40" s="337"/>
      <c r="C40" s="338"/>
      <c r="D40" s="339"/>
      <c r="E40" s="338"/>
      <c r="F40" s="339"/>
    </row>
    <row r="41" spans="1:6" ht="13.5" thickBot="1">
      <c r="A41" s="555" t="s">
        <v>199</v>
      </c>
      <c r="B41" s="556"/>
      <c r="C41" s="340"/>
      <c r="D41" s="340"/>
      <c r="E41" s="340"/>
      <c r="F41" s="340"/>
    </row>
    <row r="42" spans="1:6" ht="12.75">
      <c r="A42" s="328" t="s">
        <v>194</v>
      </c>
      <c r="B42" s="329"/>
      <c r="C42" s="330"/>
      <c r="D42" s="331"/>
      <c r="E42" s="330"/>
      <c r="F42" s="331"/>
    </row>
    <row r="43" spans="1:6" ht="12.75">
      <c r="A43" s="332" t="s">
        <v>195</v>
      </c>
      <c r="B43" s="333"/>
      <c r="C43" s="334"/>
      <c r="D43" s="335"/>
      <c r="E43" s="334"/>
      <c r="F43" s="335"/>
    </row>
    <row r="44" spans="1:6" ht="12.75">
      <c r="A44" s="332" t="s">
        <v>196</v>
      </c>
      <c r="B44" s="333"/>
      <c r="C44" s="334"/>
      <c r="D44" s="335"/>
      <c r="E44" s="334" t="s">
        <v>258</v>
      </c>
      <c r="F44" s="335"/>
    </row>
    <row r="45" spans="1:6" ht="13.5" thickBot="1">
      <c r="A45" s="336" t="s">
        <v>197</v>
      </c>
      <c r="B45" s="337"/>
      <c r="C45" s="338"/>
      <c r="D45" s="339"/>
      <c r="E45" s="338"/>
      <c r="F45" s="339"/>
    </row>
  </sheetData>
  <sheetProtection/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landscape" paperSize="9" scale="76" r:id="rId1"/>
  <headerFooter alignWithMargins="0">
    <oddHeader>&amp;R2017 - Año de las Energías Renovables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zoomScalePageLayoutView="0" workbookViewId="0" topLeftCell="A1">
      <selection activeCell="B4" sqref="B4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6" width="21.57421875" style="0" customWidth="1"/>
    <col min="7" max="7" width="19.57421875" style="0" customWidth="1"/>
    <col min="10" max="10" width="15.421875" style="230" bestFit="1" customWidth="1"/>
  </cols>
  <sheetData>
    <row r="1" spans="1:2" ht="12.75">
      <c r="A1" s="229" t="s">
        <v>272</v>
      </c>
      <c r="B1" s="229"/>
    </row>
    <row r="2" spans="1:2" ht="12.75">
      <c r="A2" s="229" t="s">
        <v>190</v>
      </c>
      <c r="B2" s="229"/>
    </row>
    <row r="3" spans="1:2" ht="12.75">
      <c r="A3" s="387" t="str">
        <f>+'1.modelos'!A3</f>
        <v>Motores monofásicos</v>
      </c>
      <c r="B3" s="383"/>
    </row>
    <row r="4" spans="1:2" ht="12.75">
      <c r="A4" s="233" t="str">
        <f>+'8.d Costos'!A5</f>
        <v>de 3 HP y 3.000 r.p.m</v>
      </c>
      <c r="B4" s="233"/>
    </row>
    <row r="5" spans="1:2" ht="12.75">
      <c r="A5" s="233"/>
      <c r="B5" s="233"/>
    </row>
    <row r="6" ht="13.5" thickBot="1">
      <c r="J6" s="232"/>
    </row>
    <row r="7" spans="1:10" s="442" customFormat="1" ht="13.5" customHeight="1">
      <c r="A7" s="450" t="s">
        <v>51</v>
      </c>
      <c r="B7" s="557" t="s">
        <v>191</v>
      </c>
      <c r="C7" s="451" t="str">
        <f>+'8.a Costos'!B8</f>
        <v>promedio 2014</v>
      </c>
      <c r="D7" s="451" t="s">
        <v>238</v>
      </c>
      <c r="E7" s="451" t="s">
        <v>239</v>
      </c>
      <c r="F7" s="451" t="s">
        <v>240</v>
      </c>
      <c r="G7" s="557" t="s">
        <v>108</v>
      </c>
      <c r="J7" s="452"/>
    </row>
    <row r="8" spans="1:10" s="442" customFormat="1" ht="36.75" customHeight="1" thickBot="1">
      <c r="A8" s="453"/>
      <c r="B8" s="558"/>
      <c r="C8" s="454" t="s">
        <v>257</v>
      </c>
      <c r="D8" s="454" t="s">
        <v>257</v>
      </c>
      <c r="E8" s="454" t="s">
        <v>257</v>
      </c>
      <c r="F8" s="454" t="s">
        <v>257</v>
      </c>
      <c r="G8" s="558"/>
      <c r="J8" s="455"/>
    </row>
    <row r="9" spans="1:7" ht="13.5" thickBot="1">
      <c r="A9" s="234"/>
      <c r="B9" s="234"/>
      <c r="G9" s="230"/>
    </row>
    <row r="10" spans="1:7" ht="12.75">
      <c r="A10" s="235" t="s">
        <v>192</v>
      </c>
      <c r="B10" s="235"/>
      <c r="C10" s="238"/>
      <c r="D10" s="238"/>
      <c r="E10" s="238"/>
      <c r="F10" s="238"/>
      <c r="G10" s="238"/>
    </row>
    <row r="11" spans="1:7" ht="12.75">
      <c r="A11" s="239"/>
      <c r="B11" s="239"/>
      <c r="C11" s="242"/>
      <c r="D11" s="242"/>
      <c r="E11" s="242"/>
      <c r="F11" s="242"/>
      <c r="G11" s="242"/>
    </row>
    <row r="12" spans="1:7" ht="12.75">
      <c r="A12" s="239"/>
      <c r="B12" s="239"/>
      <c r="C12" s="242"/>
      <c r="D12" s="242"/>
      <c r="E12" s="242"/>
      <c r="F12" s="242"/>
      <c r="G12" s="242"/>
    </row>
    <row r="13" spans="1:7" ht="12.75">
      <c r="A13" s="239"/>
      <c r="B13" s="239"/>
      <c r="C13" s="242"/>
      <c r="D13" s="242"/>
      <c r="E13" s="242"/>
      <c r="F13" s="242"/>
      <c r="G13" s="242"/>
    </row>
    <row r="14" spans="1:7" ht="12.75">
      <c r="A14" s="239"/>
      <c r="B14" s="239"/>
      <c r="C14" s="242"/>
      <c r="D14" s="242"/>
      <c r="E14" s="242"/>
      <c r="F14" s="242"/>
      <c r="G14" s="242"/>
    </row>
    <row r="15" spans="1:7" ht="13.5" thickBot="1">
      <c r="A15" s="243"/>
      <c r="B15" s="243"/>
      <c r="C15" s="245"/>
      <c r="D15" s="245"/>
      <c r="E15" s="245"/>
      <c r="F15" s="245"/>
      <c r="G15" s="245"/>
    </row>
    <row r="16" spans="1:7" ht="13.5" thickBot="1">
      <c r="A16" s="234"/>
      <c r="B16" s="234"/>
      <c r="G16" s="230"/>
    </row>
    <row r="17" spans="1:7" ht="12.75">
      <c r="A17" s="235" t="s">
        <v>193</v>
      </c>
      <c r="B17" s="235"/>
      <c r="C17" s="238"/>
      <c r="D17" s="238"/>
      <c r="E17" s="238"/>
      <c r="F17" s="238"/>
      <c r="G17" s="238"/>
    </row>
    <row r="18" spans="1:7" ht="12.75">
      <c r="A18" s="239"/>
      <c r="B18" s="239"/>
      <c r="C18" s="242"/>
      <c r="D18" s="242"/>
      <c r="E18" s="242"/>
      <c r="F18" s="242"/>
      <c r="G18" s="242"/>
    </row>
    <row r="19" spans="1:7" ht="12.75">
      <c r="A19" s="239"/>
      <c r="B19" s="239"/>
      <c r="C19" s="242"/>
      <c r="D19" s="242"/>
      <c r="E19" s="242"/>
      <c r="F19" s="242"/>
      <c r="G19" s="242"/>
    </row>
    <row r="20" spans="1:7" ht="12.75">
      <c r="A20" s="239"/>
      <c r="B20" s="239"/>
      <c r="C20" s="242"/>
      <c r="D20" s="242"/>
      <c r="E20" s="242"/>
      <c r="F20" s="242"/>
      <c r="G20" s="242"/>
    </row>
    <row r="21" spans="1:7" ht="12.75">
      <c r="A21" s="239"/>
      <c r="B21" s="239"/>
      <c r="C21" s="242"/>
      <c r="D21" s="242"/>
      <c r="E21" s="242"/>
      <c r="F21" s="242"/>
      <c r="G21" s="242"/>
    </row>
    <row r="22" spans="1:7" ht="13.5" thickBot="1">
      <c r="A22" s="243"/>
      <c r="B22" s="243"/>
      <c r="C22" s="245"/>
      <c r="D22" s="245"/>
      <c r="E22" s="245"/>
      <c r="F22" s="245"/>
      <c r="G22" s="245"/>
    </row>
    <row r="24" ht="13.5" thickBot="1"/>
    <row r="25" spans="1:10" s="442" customFormat="1" ht="13.5" thickBot="1">
      <c r="A25" s="559" t="s">
        <v>51</v>
      </c>
      <c r="B25" s="560"/>
      <c r="C25" s="456" t="str">
        <f>+C7</f>
        <v>promedio 2014</v>
      </c>
      <c r="D25" s="456" t="str">
        <f>+D7</f>
        <v>promedio 2015</v>
      </c>
      <c r="E25" s="456" t="str">
        <f>+E7</f>
        <v>promedio 2016</v>
      </c>
      <c r="F25" s="456" t="str">
        <f>+F7</f>
        <v>promedio ene-ago 2017</v>
      </c>
      <c r="J25" s="455"/>
    </row>
    <row r="26" spans="1:2" ht="13.5" thickBot="1">
      <c r="A26" s="555" t="s">
        <v>105</v>
      </c>
      <c r="B26" s="556"/>
    </row>
    <row r="27" spans="1:6" ht="12.75">
      <c r="A27" s="328" t="s">
        <v>194</v>
      </c>
      <c r="B27" s="329"/>
      <c r="C27" s="330"/>
      <c r="D27" s="331"/>
      <c r="E27" s="330"/>
      <c r="F27" s="331"/>
    </row>
    <row r="28" spans="1:6" ht="12.75">
      <c r="A28" s="332" t="s">
        <v>195</v>
      </c>
      <c r="B28" s="333"/>
      <c r="C28" s="334"/>
      <c r="D28" s="335"/>
      <c r="E28" s="334"/>
      <c r="F28" s="335"/>
    </row>
    <row r="29" spans="1:6" ht="12.75">
      <c r="A29" s="332" t="s">
        <v>196</v>
      </c>
      <c r="B29" s="333"/>
      <c r="C29" s="334"/>
      <c r="D29" s="335"/>
      <c r="E29" s="334"/>
      <c r="F29" s="335"/>
    </row>
    <row r="30" spans="1:6" ht="13.5" thickBot="1">
      <c r="A30" s="336" t="s">
        <v>197</v>
      </c>
      <c r="B30" s="337"/>
      <c r="C30" s="338"/>
      <c r="D30" s="339"/>
      <c r="E30" s="338"/>
      <c r="F30" s="339"/>
    </row>
    <row r="31" spans="1:6" ht="13.5" thickBot="1">
      <c r="A31" s="555" t="s">
        <v>198</v>
      </c>
      <c r="B31" s="556"/>
      <c r="C31" s="340"/>
      <c r="D31" s="340"/>
      <c r="E31" s="340"/>
      <c r="F31" s="340"/>
    </row>
    <row r="32" spans="1:6" ht="12.75">
      <c r="A32" s="328" t="s">
        <v>194</v>
      </c>
      <c r="B32" s="329"/>
      <c r="C32" s="330"/>
      <c r="D32" s="331"/>
      <c r="E32" s="330"/>
      <c r="F32" s="331"/>
    </row>
    <row r="33" spans="1:6" ht="12.75">
      <c r="A33" s="332" t="s">
        <v>195</v>
      </c>
      <c r="B33" s="333"/>
      <c r="C33" s="334"/>
      <c r="D33" s="335"/>
      <c r="E33" s="334"/>
      <c r="F33" s="335"/>
    </row>
    <row r="34" spans="1:6" ht="12.75">
      <c r="A34" s="332" t="s">
        <v>196</v>
      </c>
      <c r="B34" s="333"/>
      <c r="C34" s="334"/>
      <c r="D34" s="335"/>
      <c r="E34" s="334"/>
      <c r="F34" s="335"/>
    </row>
    <row r="35" spans="1:6" ht="13.5" thickBot="1">
      <c r="A35" s="336" t="s">
        <v>197</v>
      </c>
      <c r="B35" s="337"/>
      <c r="C35" s="338"/>
      <c r="D35" s="339"/>
      <c r="E35" s="338"/>
      <c r="F35" s="339"/>
    </row>
    <row r="36" spans="1:6" ht="13.5" thickBot="1">
      <c r="A36" s="555" t="s">
        <v>199</v>
      </c>
      <c r="B36" s="556"/>
      <c r="C36" s="340"/>
      <c r="D36" s="340"/>
      <c r="E36" s="340"/>
      <c r="F36" s="340"/>
    </row>
    <row r="37" spans="1:6" ht="12.75">
      <c r="A37" s="328" t="s">
        <v>194</v>
      </c>
      <c r="B37" s="329"/>
      <c r="C37" s="330"/>
      <c r="D37" s="331"/>
      <c r="E37" s="330"/>
      <c r="F37" s="331"/>
    </row>
    <row r="38" spans="1:6" ht="12.75">
      <c r="A38" s="332" t="s">
        <v>195</v>
      </c>
      <c r="B38" s="333"/>
      <c r="C38" s="334"/>
      <c r="D38" s="335"/>
      <c r="E38" s="334"/>
      <c r="F38" s="335"/>
    </row>
    <row r="39" spans="1:6" ht="12.75">
      <c r="A39" s="332" t="s">
        <v>196</v>
      </c>
      <c r="B39" s="333"/>
      <c r="C39" s="334"/>
      <c r="D39" s="335"/>
      <c r="E39" s="334"/>
      <c r="F39" s="335"/>
    </row>
    <row r="40" spans="1:6" ht="13.5" thickBot="1">
      <c r="A40" s="336" t="s">
        <v>197</v>
      </c>
      <c r="B40" s="337"/>
      <c r="C40" s="338"/>
      <c r="D40" s="339"/>
      <c r="E40" s="338"/>
      <c r="F40" s="339"/>
    </row>
    <row r="41" spans="1:6" ht="13.5" thickBot="1">
      <c r="A41" s="555" t="s">
        <v>199</v>
      </c>
      <c r="B41" s="556"/>
      <c r="C41" s="340"/>
      <c r="D41" s="340"/>
      <c r="E41" s="340"/>
      <c r="F41" s="340"/>
    </row>
    <row r="42" spans="1:6" ht="12.75">
      <c r="A42" s="328" t="s">
        <v>194</v>
      </c>
      <c r="B42" s="329"/>
      <c r="C42" s="330"/>
      <c r="D42" s="331"/>
      <c r="E42" s="330"/>
      <c r="F42" s="331"/>
    </row>
    <row r="43" spans="1:6" ht="12.75">
      <c r="A43" s="332" t="s">
        <v>195</v>
      </c>
      <c r="B43" s="333"/>
      <c r="C43" s="334"/>
      <c r="D43" s="335"/>
      <c r="E43" s="334"/>
      <c r="F43" s="335"/>
    </row>
    <row r="44" spans="1:6" ht="12.75">
      <c r="A44" s="332" t="s">
        <v>196</v>
      </c>
      <c r="B44" s="333"/>
      <c r="C44" s="334"/>
      <c r="D44" s="335"/>
      <c r="E44" s="334" t="s">
        <v>258</v>
      </c>
      <c r="F44" s="335"/>
    </row>
    <row r="45" spans="1:6" ht="13.5" thickBot="1">
      <c r="A45" s="336" t="s">
        <v>197</v>
      </c>
      <c r="B45" s="337"/>
      <c r="C45" s="338"/>
      <c r="D45" s="339"/>
      <c r="E45" s="338"/>
      <c r="F45" s="339"/>
    </row>
  </sheetData>
  <sheetProtection/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landscape" paperSize="9" scale="76" r:id="rId1"/>
  <headerFooter alignWithMargins="0">
    <oddHeader>&amp;R2017 - Año de las Energías Renovables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60" zoomScalePageLayoutView="0" workbookViewId="0" topLeftCell="A1">
      <selection activeCell="A5" sqref="A5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6" width="21.57421875" style="0" customWidth="1"/>
    <col min="7" max="7" width="19.57421875" style="0" customWidth="1"/>
    <col min="10" max="10" width="15.421875" style="230" bestFit="1" customWidth="1"/>
  </cols>
  <sheetData>
    <row r="1" spans="1:2" ht="12.75">
      <c r="A1" s="229" t="s">
        <v>273</v>
      </c>
      <c r="B1" s="229"/>
    </row>
    <row r="2" spans="1:2" ht="12.75">
      <c r="A2" s="229" t="s">
        <v>190</v>
      </c>
      <c r="B2" s="229"/>
    </row>
    <row r="3" spans="1:2" ht="12.75">
      <c r="A3" s="387" t="str">
        <f>+'1.modelos'!A3</f>
        <v>Motores monofásicos</v>
      </c>
      <c r="B3" s="383"/>
    </row>
    <row r="4" spans="1:2" ht="12.75">
      <c r="A4" s="233" t="str">
        <f>+'8.e Costos '!A5</f>
        <v>de XX HP y YYY r.p.m</v>
      </c>
      <c r="B4" s="233"/>
    </row>
    <row r="5" spans="1:2" ht="12.75">
      <c r="A5" s="233"/>
      <c r="B5" s="233"/>
    </row>
    <row r="6" ht="13.5" thickBot="1">
      <c r="J6" s="232"/>
    </row>
    <row r="7" spans="1:10" s="442" customFormat="1" ht="13.5" customHeight="1">
      <c r="A7" s="450" t="s">
        <v>51</v>
      </c>
      <c r="B7" s="557" t="s">
        <v>191</v>
      </c>
      <c r="C7" s="451" t="str">
        <f>+'8.a Costos'!B8</f>
        <v>promedio 2014</v>
      </c>
      <c r="D7" s="451" t="s">
        <v>238</v>
      </c>
      <c r="E7" s="451" t="s">
        <v>239</v>
      </c>
      <c r="F7" s="451" t="s">
        <v>240</v>
      </c>
      <c r="G7" s="557" t="s">
        <v>108</v>
      </c>
      <c r="J7" s="452"/>
    </row>
    <row r="8" spans="1:10" s="442" customFormat="1" ht="36.75" customHeight="1" thickBot="1">
      <c r="A8" s="453"/>
      <c r="B8" s="558"/>
      <c r="C8" s="454" t="s">
        <v>257</v>
      </c>
      <c r="D8" s="454" t="s">
        <v>257</v>
      </c>
      <c r="E8" s="454" t="s">
        <v>257</v>
      </c>
      <c r="F8" s="454" t="s">
        <v>257</v>
      </c>
      <c r="G8" s="558"/>
      <c r="J8" s="455"/>
    </row>
    <row r="9" spans="1:7" ht="13.5" thickBot="1">
      <c r="A9" s="234"/>
      <c r="B9" s="234"/>
      <c r="G9" s="230"/>
    </row>
    <row r="10" spans="1:7" ht="12.75">
      <c r="A10" s="235" t="s">
        <v>192</v>
      </c>
      <c r="B10" s="235"/>
      <c r="C10" s="238"/>
      <c r="D10" s="238"/>
      <c r="E10" s="238"/>
      <c r="F10" s="238"/>
      <c r="G10" s="238"/>
    </row>
    <row r="11" spans="1:7" ht="12.75">
      <c r="A11" s="239"/>
      <c r="B11" s="239"/>
      <c r="C11" s="242"/>
      <c r="D11" s="242"/>
      <c r="E11" s="242"/>
      <c r="F11" s="242"/>
      <c r="G11" s="242"/>
    </row>
    <row r="12" spans="1:7" ht="12.75">
      <c r="A12" s="239"/>
      <c r="B12" s="239"/>
      <c r="C12" s="242"/>
      <c r="D12" s="242"/>
      <c r="E12" s="242"/>
      <c r="F12" s="242"/>
      <c r="G12" s="242"/>
    </row>
    <row r="13" spans="1:7" ht="12.75">
      <c r="A13" s="239"/>
      <c r="B13" s="239"/>
      <c r="C13" s="242"/>
      <c r="D13" s="242"/>
      <c r="E13" s="242"/>
      <c r="F13" s="242"/>
      <c r="G13" s="242"/>
    </row>
    <row r="14" spans="1:7" ht="12.75">
      <c r="A14" s="239"/>
      <c r="B14" s="239"/>
      <c r="C14" s="242"/>
      <c r="D14" s="242"/>
      <c r="E14" s="242"/>
      <c r="F14" s="242"/>
      <c r="G14" s="242"/>
    </row>
    <row r="15" spans="1:7" ht="13.5" thickBot="1">
      <c r="A15" s="243"/>
      <c r="B15" s="243"/>
      <c r="C15" s="245"/>
      <c r="D15" s="245"/>
      <c r="E15" s="245"/>
      <c r="F15" s="245"/>
      <c r="G15" s="245"/>
    </row>
    <row r="16" spans="1:7" ht="13.5" thickBot="1">
      <c r="A16" s="234"/>
      <c r="B16" s="234"/>
      <c r="G16" s="230"/>
    </row>
    <row r="17" spans="1:7" ht="12.75">
      <c r="A17" s="235" t="s">
        <v>193</v>
      </c>
      <c r="B17" s="235"/>
      <c r="C17" s="238"/>
      <c r="D17" s="238"/>
      <c r="E17" s="238"/>
      <c r="F17" s="238"/>
      <c r="G17" s="238"/>
    </row>
    <row r="18" spans="1:7" ht="12.75">
      <c r="A18" s="239"/>
      <c r="B18" s="239"/>
      <c r="C18" s="242"/>
      <c r="D18" s="242"/>
      <c r="E18" s="242"/>
      <c r="F18" s="242"/>
      <c r="G18" s="242"/>
    </row>
    <row r="19" spans="1:7" ht="12.75">
      <c r="A19" s="239"/>
      <c r="B19" s="239"/>
      <c r="C19" s="242"/>
      <c r="D19" s="242"/>
      <c r="E19" s="242"/>
      <c r="F19" s="242"/>
      <c r="G19" s="242"/>
    </row>
    <row r="20" spans="1:7" ht="12.75">
      <c r="A20" s="239"/>
      <c r="B20" s="239"/>
      <c r="C20" s="242"/>
      <c r="D20" s="242"/>
      <c r="E20" s="242"/>
      <c r="F20" s="242"/>
      <c r="G20" s="242"/>
    </row>
    <row r="21" spans="1:7" ht="12.75">
      <c r="A21" s="239"/>
      <c r="B21" s="239"/>
      <c r="C21" s="242"/>
      <c r="D21" s="242"/>
      <c r="E21" s="242"/>
      <c r="F21" s="242"/>
      <c r="G21" s="242"/>
    </row>
    <row r="22" spans="1:7" ht="13.5" thickBot="1">
      <c r="A22" s="243"/>
      <c r="B22" s="243"/>
      <c r="C22" s="245"/>
      <c r="D22" s="245"/>
      <c r="E22" s="245"/>
      <c r="F22" s="245"/>
      <c r="G22" s="245"/>
    </row>
    <row r="24" ht="13.5" thickBot="1"/>
    <row r="25" spans="1:10" s="442" customFormat="1" ht="13.5" thickBot="1">
      <c r="A25" s="559" t="s">
        <v>51</v>
      </c>
      <c r="B25" s="560"/>
      <c r="C25" s="456" t="str">
        <f>+C7</f>
        <v>promedio 2014</v>
      </c>
      <c r="D25" s="456" t="str">
        <f>+D7</f>
        <v>promedio 2015</v>
      </c>
      <c r="E25" s="456" t="str">
        <f>+E7</f>
        <v>promedio 2016</v>
      </c>
      <c r="F25" s="456" t="str">
        <f>+F7</f>
        <v>promedio ene-ago 2017</v>
      </c>
      <c r="J25" s="455"/>
    </row>
    <row r="26" spans="1:2" ht="13.5" thickBot="1">
      <c r="A26" s="555" t="s">
        <v>105</v>
      </c>
      <c r="B26" s="556"/>
    </row>
    <row r="27" spans="1:6" ht="12.75">
      <c r="A27" s="328" t="s">
        <v>194</v>
      </c>
      <c r="B27" s="329"/>
      <c r="C27" s="330"/>
      <c r="D27" s="331"/>
      <c r="E27" s="330"/>
      <c r="F27" s="331"/>
    </row>
    <row r="28" spans="1:6" ht="12.75">
      <c r="A28" s="332" t="s">
        <v>195</v>
      </c>
      <c r="B28" s="333"/>
      <c r="C28" s="334"/>
      <c r="D28" s="335"/>
      <c r="E28" s="334"/>
      <c r="F28" s="335"/>
    </row>
    <row r="29" spans="1:6" ht="12.75">
      <c r="A29" s="332" t="s">
        <v>196</v>
      </c>
      <c r="B29" s="333"/>
      <c r="C29" s="334"/>
      <c r="D29" s="335"/>
      <c r="E29" s="334"/>
      <c r="F29" s="335"/>
    </row>
    <row r="30" spans="1:6" ht="13.5" thickBot="1">
      <c r="A30" s="336" t="s">
        <v>197</v>
      </c>
      <c r="B30" s="337"/>
      <c r="C30" s="338"/>
      <c r="D30" s="339"/>
      <c r="E30" s="338"/>
      <c r="F30" s="339"/>
    </row>
    <row r="31" spans="1:6" ht="13.5" thickBot="1">
      <c r="A31" s="555" t="s">
        <v>198</v>
      </c>
      <c r="B31" s="556"/>
      <c r="C31" s="340"/>
      <c r="D31" s="340"/>
      <c r="E31" s="340"/>
      <c r="F31" s="340"/>
    </row>
    <row r="32" spans="1:6" ht="12.75">
      <c r="A32" s="328" t="s">
        <v>194</v>
      </c>
      <c r="B32" s="329"/>
      <c r="C32" s="330"/>
      <c r="D32" s="331"/>
      <c r="E32" s="330"/>
      <c r="F32" s="331"/>
    </row>
    <row r="33" spans="1:6" ht="12.75">
      <c r="A33" s="332" t="s">
        <v>195</v>
      </c>
      <c r="B33" s="333"/>
      <c r="C33" s="334"/>
      <c r="D33" s="335"/>
      <c r="E33" s="334"/>
      <c r="F33" s="335"/>
    </row>
    <row r="34" spans="1:6" ht="12.75">
      <c r="A34" s="332" t="s">
        <v>196</v>
      </c>
      <c r="B34" s="333"/>
      <c r="C34" s="334"/>
      <c r="D34" s="335"/>
      <c r="E34" s="334"/>
      <c r="F34" s="335"/>
    </row>
    <row r="35" spans="1:6" ht="13.5" thickBot="1">
      <c r="A35" s="336" t="s">
        <v>197</v>
      </c>
      <c r="B35" s="337"/>
      <c r="C35" s="338"/>
      <c r="D35" s="339"/>
      <c r="E35" s="338"/>
      <c r="F35" s="339"/>
    </row>
    <row r="36" spans="1:6" ht="13.5" thickBot="1">
      <c r="A36" s="555" t="s">
        <v>199</v>
      </c>
      <c r="B36" s="556"/>
      <c r="C36" s="340"/>
      <c r="D36" s="340"/>
      <c r="E36" s="340"/>
      <c r="F36" s="340"/>
    </row>
    <row r="37" spans="1:6" ht="12.75">
      <c r="A37" s="328" t="s">
        <v>194</v>
      </c>
      <c r="B37" s="329"/>
      <c r="C37" s="330"/>
      <c r="D37" s="331"/>
      <c r="E37" s="330"/>
      <c r="F37" s="331"/>
    </row>
    <row r="38" spans="1:6" ht="12.75">
      <c r="A38" s="332" t="s">
        <v>195</v>
      </c>
      <c r="B38" s="333"/>
      <c r="C38" s="334"/>
      <c r="D38" s="335"/>
      <c r="E38" s="334"/>
      <c r="F38" s="335"/>
    </row>
    <row r="39" spans="1:6" ht="12.75">
      <c r="A39" s="332" t="s">
        <v>196</v>
      </c>
      <c r="B39" s="333"/>
      <c r="C39" s="334"/>
      <c r="D39" s="335"/>
      <c r="E39" s="334"/>
      <c r="F39" s="335"/>
    </row>
    <row r="40" spans="1:6" ht="13.5" thickBot="1">
      <c r="A40" s="336" t="s">
        <v>197</v>
      </c>
      <c r="B40" s="337"/>
      <c r="C40" s="338"/>
      <c r="D40" s="339"/>
      <c r="E40" s="338"/>
      <c r="F40" s="339"/>
    </row>
    <row r="41" spans="1:6" ht="13.5" thickBot="1">
      <c r="A41" s="555" t="s">
        <v>199</v>
      </c>
      <c r="B41" s="556"/>
      <c r="C41" s="340"/>
      <c r="D41" s="340"/>
      <c r="E41" s="340"/>
      <c r="F41" s="340"/>
    </row>
    <row r="42" spans="1:6" ht="12.75">
      <c r="A42" s="328" t="s">
        <v>194</v>
      </c>
      <c r="B42" s="329"/>
      <c r="C42" s="330"/>
      <c r="D42" s="331"/>
      <c r="E42" s="330"/>
      <c r="F42" s="331"/>
    </row>
    <row r="43" spans="1:6" ht="12.75">
      <c r="A43" s="332" t="s">
        <v>195</v>
      </c>
      <c r="B43" s="333"/>
      <c r="C43" s="334"/>
      <c r="D43" s="335"/>
      <c r="E43" s="334"/>
      <c r="F43" s="335"/>
    </row>
    <row r="44" spans="1:6" ht="12.75">
      <c r="A44" s="332" t="s">
        <v>196</v>
      </c>
      <c r="B44" s="333"/>
      <c r="C44" s="334"/>
      <c r="D44" s="335"/>
      <c r="E44" s="334" t="s">
        <v>258</v>
      </c>
      <c r="F44" s="335"/>
    </row>
    <row r="45" spans="1:6" ht="13.5" thickBot="1">
      <c r="A45" s="336" t="s">
        <v>197</v>
      </c>
      <c r="B45" s="337"/>
      <c r="C45" s="338"/>
      <c r="D45" s="339"/>
      <c r="E45" s="338"/>
      <c r="F45" s="339"/>
    </row>
  </sheetData>
  <sheetProtection/>
  <mergeCells count="7">
    <mergeCell ref="A41:B41"/>
    <mergeCell ref="B7:B8"/>
    <mergeCell ref="G7:G8"/>
    <mergeCell ref="A25:B25"/>
    <mergeCell ref="A26:B26"/>
    <mergeCell ref="A31:B31"/>
    <mergeCell ref="A36:B36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landscape" paperSize="9" scale="76" r:id="rId1"/>
  <headerFooter alignWithMargins="0">
    <oddHeader>&amp;R2017 - Año de las Energías Renovables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AT76"/>
  <sheetViews>
    <sheetView showGridLines="0" view="pageBreakPreview" zoomScale="60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4.140625" style="49" customWidth="1"/>
    <col min="2" max="2" width="16.00390625" style="49" customWidth="1"/>
    <col min="3" max="5" width="17.28125" style="227" customWidth="1"/>
    <col min="6" max="6" width="7.57421875" style="49" customWidth="1"/>
    <col min="7" max="7" width="17.57421875" style="49" customWidth="1"/>
    <col min="8" max="16384" width="11.421875" style="49" customWidth="1"/>
  </cols>
  <sheetData>
    <row r="1" spans="2:5" s="179" customFormat="1" ht="12.75">
      <c r="B1" s="163" t="s">
        <v>200</v>
      </c>
      <c r="C1" s="163"/>
      <c r="D1" s="163"/>
      <c r="E1" s="163"/>
    </row>
    <row r="2" spans="2:5" s="179" customFormat="1" ht="12.75">
      <c r="B2" s="163" t="s">
        <v>74</v>
      </c>
      <c r="C2" s="163"/>
      <c r="D2" s="163"/>
      <c r="E2" s="163"/>
    </row>
    <row r="3" spans="2:6" s="179" customFormat="1" ht="12.75">
      <c r="B3" s="356" t="s">
        <v>274</v>
      </c>
      <c r="C3" s="356"/>
      <c r="D3" s="356"/>
      <c r="E3" s="356"/>
      <c r="F3" s="388"/>
    </row>
    <row r="4" spans="2:6" s="179" customFormat="1" ht="12.75">
      <c r="B4" s="515" t="s">
        <v>98</v>
      </c>
      <c r="C4" s="515"/>
      <c r="D4" s="515"/>
      <c r="E4" s="515"/>
      <c r="F4" s="388"/>
    </row>
    <row r="5" spans="2:7" ht="12.75">
      <c r="B5" s="342"/>
      <c r="C5" s="342"/>
      <c r="D5" s="342"/>
      <c r="E5" s="342"/>
      <c r="F5" s="343"/>
      <c r="G5" s="198"/>
    </row>
    <row r="6" spans="3:6" ht="12.75" customHeight="1" thickBot="1">
      <c r="C6" s="212"/>
      <c r="D6" s="212"/>
      <c r="E6" s="212"/>
      <c r="F6" s="198"/>
    </row>
    <row r="7" spans="2:6" s="423" customFormat="1" ht="26.25" customHeight="1">
      <c r="B7" s="443" t="s">
        <v>6</v>
      </c>
      <c r="C7" s="444" t="s">
        <v>75</v>
      </c>
      <c r="D7" s="425" t="s">
        <v>10</v>
      </c>
      <c r="E7" s="445" t="s">
        <v>76</v>
      </c>
      <c r="F7" s="446"/>
    </row>
    <row r="8" spans="2:6" s="423" customFormat="1" ht="13.5" thickBot="1">
      <c r="B8" s="447" t="s">
        <v>7</v>
      </c>
      <c r="C8" s="448" t="s">
        <v>77</v>
      </c>
      <c r="D8" s="426" t="s">
        <v>78</v>
      </c>
      <c r="E8" s="449" t="s">
        <v>79</v>
      </c>
      <c r="F8" s="446"/>
    </row>
    <row r="9" spans="2:5" ht="12.75">
      <c r="B9" s="183">
        <f>+'3.vol.'!C7</f>
        <v>41640</v>
      </c>
      <c r="C9" s="184"/>
      <c r="D9" s="185"/>
      <c r="E9" s="186"/>
    </row>
    <row r="10" spans="2:5" ht="12.75">
      <c r="B10" s="187">
        <f>+'3.vol.'!C8</f>
        <v>41671</v>
      </c>
      <c r="C10" s="188"/>
      <c r="D10" s="173"/>
      <c r="E10" s="174"/>
    </row>
    <row r="11" spans="2:5" ht="12.75">
      <c r="B11" s="187">
        <f>+'3.vol.'!C9</f>
        <v>41699</v>
      </c>
      <c r="C11" s="188"/>
      <c r="D11" s="173"/>
      <c r="E11" s="174"/>
    </row>
    <row r="12" spans="2:5" ht="12.75">
      <c r="B12" s="187">
        <f>+'3.vol.'!C10</f>
        <v>41730</v>
      </c>
      <c r="C12" s="188"/>
      <c r="D12" s="173"/>
      <c r="E12" s="174"/>
    </row>
    <row r="13" spans="2:5" ht="12.75">
      <c r="B13" s="187">
        <f>+'3.vol.'!C11</f>
        <v>41760</v>
      </c>
      <c r="C13" s="173"/>
      <c r="D13" s="173"/>
      <c r="E13" s="174"/>
    </row>
    <row r="14" spans="2:5" ht="12.75">
      <c r="B14" s="187">
        <f>+'3.vol.'!C12</f>
        <v>41791</v>
      </c>
      <c r="C14" s="188"/>
      <c r="D14" s="173"/>
      <c r="E14" s="174"/>
    </row>
    <row r="15" spans="2:5" ht="12.75">
      <c r="B15" s="187">
        <f>+'3.vol.'!C13</f>
        <v>41821</v>
      </c>
      <c r="C15" s="173"/>
      <c r="D15" s="173"/>
      <c r="E15" s="174"/>
    </row>
    <row r="16" spans="2:5" ht="12.75">
      <c r="B16" s="187">
        <f>+'3.vol.'!C14</f>
        <v>41852</v>
      </c>
      <c r="C16" s="173"/>
      <c r="D16" s="173"/>
      <c r="E16" s="174"/>
    </row>
    <row r="17" spans="2:5" ht="12.75">
      <c r="B17" s="187">
        <f>+'3.vol.'!C15</f>
        <v>41883</v>
      </c>
      <c r="C17" s="173"/>
      <c r="D17" s="173"/>
      <c r="E17" s="174"/>
    </row>
    <row r="18" spans="2:5" ht="12.75">
      <c r="B18" s="187">
        <f>+'3.vol.'!C16</f>
        <v>41913</v>
      </c>
      <c r="C18" s="173"/>
      <c r="D18" s="173"/>
      <c r="E18" s="174"/>
    </row>
    <row r="19" spans="2:5" ht="12.75">
      <c r="B19" s="187">
        <f>+'3.vol.'!C17</f>
        <v>41944</v>
      </c>
      <c r="C19" s="173"/>
      <c r="D19" s="173"/>
      <c r="E19" s="174"/>
    </row>
    <row r="20" spans="2:5" ht="13.5" thickBot="1">
      <c r="B20" s="189">
        <f>+'3.vol.'!C18</f>
        <v>41974</v>
      </c>
      <c r="C20" s="190"/>
      <c r="D20" s="190"/>
      <c r="E20" s="191"/>
    </row>
    <row r="21" spans="2:5" ht="12.75">
      <c r="B21" s="183">
        <f>+'3.vol.'!C19</f>
        <v>42005</v>
      </c>
      <c r="C21" s="185"/>
      <c r="D21" s="185"/>
      <c r="E21" s="174"/>
    </row>
    <row r="22" spans="2:5" ht="12.75">
      <c r="B22" s="187">
        <f>+'3.vol.'!C20</f>
        <v>42036</v>
      </c>
      <c r="C22" s="173"/>
      <c r="D22" s="173"/>
      <c r="E22" s="192"/>
    </row>
    <row r="23" spans="2:5" ht="12.75">
      <c r="B23" s="187">
        <f>+'3.vol.'!C21</f>
        <v>42064</v>
      </c>
      <c r="C23" s="173"/>
      <c r="D23" s="173"/>
      <c r="E23" s="174"/>
    </row>
    <row r="24" spans="2:5" ht="12.75">
      <c r="B24" s="187">
        <f>+'3.vol.'!C22</f>
        <v>42095</v>
      </c>
      <c r="C24" s="173"/>
      <c r="D24" s="173"/>
      <c r="E24" s="174"/>
    </row>
    <row r="25" spans="2:5" ht="12.75">
      <c r="B25" s="187">
        <f>+'3.vol.'!C23</f>
        <v>42125</v>
      </c>
      <c r="C25" s="173"/>
      <c r="D25" s="173"/>
      <c r="E25" s="174"/>
    </row>
    <row r="26" spans="2:5" ht="12.75">
      <c r="B26" s="187">
        <f>+'3.vol.'!C24</f>
        <v>42156</v>
      </c>
      <c r="C26" s="173"/>
      <c r="D26" s="173"/>
      <c r="E26" s="174"/>
    </row>
    <row r="27" spans="2:5" ht="12.75">
      <c r="B27" s="187">
        <f>+'3.vol.'!C25</f>
        <v>42186</v>
      </c>
      <c r="C27" s="173"/>
      <c r="D27" s="173"/>
      <c r="E27" s="174"/>
    </row>
    <row r="28" spans="2:5" ht="12.75">
      <c r="B28" s="187">
        <f>+'3.vol.'!C26</f>
        <v>42217</v>
      </c>
      <c r="C28" s="173"/>
      <c r="D28" s="173"/>
      <c r="E28" s="174"/>
    </row>
    <row r="29" spans="2:5" ht="12.75">
      <c r="B29" s="187">
        <f>+'3.vol.'!C27</f>
        <v>42248</v>
      </c>
      <c r="C29" s="173"/>
      <c r="D29" s="173"/>
      <c r="E29" s="174"/>
    </row>
    <row r="30" spans="2:5" ht="12.75">
      <c r="B30" s="187">
        <f>+'3.vol.'!C28</f>
        <v>42278</v>
      </c>
      <c r="C30" s="173"/>
      <c r="D30" s="173"/>
      <c r="E30" s="174"/>
    </row>
    <row r="31" spans="2:5" ht="12.75">
      <c r="B31" s="187">
        <f>+'3.vol.'!C29</f>
        <v>42309</v>
      </c>
      <c r="C31" s="173"/>
      <c r="D31" s="173"/>
      <c r="E31" s="174"/>
    </row>
    <row r="32" spans="2:5" ht="13.5" thickBot="1">
      <c r="B32" s="189">
        <f>+'3.vol.'!C30</f>
        <v>42339</v>
      </c>
      <c r="C32" s="190"/>
      <c r="D32" s="190"/>
      <c r="E32" s="193"/>
    </row>
    <row r="33" spans="2:5" ht="12.75">
      <c r="B33" s="183">
        <f>+'3.vol.'!C31</f>
        <v>42370</v>
      </c>
      <c r="C33" s="185"/>
      <c r="D33" s="194"/>
      <c r="E33" s="184"/>
    </row>
    <row r="34" spans="2:5" ht="12.75">
      <c r="B34" s="187">
        <f>+'3.vol.'!C32</f>
        <v>42401</v>
      </c>
      <c r="C34" s="173"/>
      <c r="D34" s="152"/>
      <c r="E34" s="188"/>
    </row>
    <row r="35" spans="2:5" ht="12.75">
      <c r="B35" s="187">
        <f>+'3.vol.'!C33</f>
        <v>42430</v>
      </c>
      <c r="C35" s="173"/>
      <c r="D35" s="152"/>
      <c r="E35" s="188"/>
    </row>
    <row r="36" spans="2:5" ht="12.75">
      <c r="B36" s="187">
        <f>+'3.vol.'!C34</f>
        <v>42461</v>
      </c>
      <c r="C36" s="173"/>
      <c r="D36" s="152"/>
      <c r="E36" s="188"/>
    </row>
    <row r="37" spans="2:5" ht="12.75">
      <c r="B37" s="187">
        <f>+'3.vol.'!C35</f>
        <v>42491</v>
      </c>
      <c r="C37" s="173"/>
      <c r="D37" s="152"/>
      <c r="E37" s="188"/>
    </row>
    <row r="38" spans="2:5" ht="12.75">
      <c r="B38" s="187">
        <f>+'3.vol.'!C36</f>
        <v>42522</v>
      </c>
      <c r="C38" s="173"/>
      <c r="D38" s="152"/>
      <c r="E38" s="188"/>
    </row>
    <row r="39" spans="2:5" ht="12.75">
      <c r="B39" s="187">
        <f>+'3.vol.'!C37</f>
        <v>42552</v>
      </c>
      <c r="C39" s="173"/>
      <c r="D39" s="152"/>
      <c r="E39" s="188"/>
    </row>
    <row r="40" spans="2:5" ht="12.75">
      <c r="B40" s="187">
        <f>+'3.vol.'!C38</f>
        <v>42583</v>
      </c>
      <c r="C40" s="173"/>
      <c r="D40" s="152"/>
      <c r="E40" s="188"/>
    </row>
    <row r="41" spans="2:5" ht="12.75">
      <c r="B41" s="187">
        <f>+'3.vol.'!C39</f>
        <v>42614</v>
      </c>
      <c r="C41" s="173"/>
      <c r="D41" s="152"/>
      <c r="E41" s="188"/>
    </row>
    <row r="42" spans="2:5" ht="12.75">
      <c r="B42" s="187">
        <f>+'3.vol.'!C40</f>
        <v>42644</v>
      </c>
      <c r="C42" s="173"/>
      <c r="D42" s="152"/>
      <c r="E42" s="188"/>
    </row>
    <row r="43" spans="2:5" ht="12.75">
      <c r="B43" s="187">
        <f>+'3.vol.'!C41</f>
        <v>42675</v>
      </c>
      <c r="C43" s="173"/>
      <c r="D43" s="152"/>
      <c r="E43" s="188"/>
    </row>
    <row r="44" spans="2:5" ht="13.5" thickBot="1">
      <c r="B44" s="224">
        <f>+'3.vol.'!C42</f>
        <v>42705</v>
      </c>
      <c r="C44" s="225"/>
      <c r="D44" s="226"/>
      <c r="E44" s="223" t="s">
        <v>258</v>
      </c>
    </row>
    <row r="45" spans="2:5" ht="12.75">
      <c r="B45" s="183">
        <f>+'3.vol.'!C43</f>
        <v>42736</v>
      </c>
      <c r="C45" s="185"/>
      <c r="D45" s="185"/>
      <c r="E45" s="184"/>
    </row>
    <row r="46" spans="2:5" ht="12.75">
      <c r="B46" s="187">
        <f>+'3.vol.'!C44</f>
        <v>42767</v>
      </c>
      <c r="C46" s="173"/>
      <c r="D46" s="173"/>
      <c r="E46" s="188"/>
    </row>
    <row r="47" spans="2:5" ht="12.75">
      <c r="B47" s="187">
        <f>+'3.vol.'!C45</f>
        <v>42795</v>
      </c>
      <c r="C47" s="173"/>
      <c r="D47" s="173"/>
      <c r="E47" s="188"/>
    </row>
    <row r="48" spans="2:5" ht="12.75">
      <c r="B48" s="187">
        <f>+'3.vol.'!C46</f>
        <v>42826</v>
      </c>
      <c r="C48" s="173"/>
      <c r="D48" s="173"/>
      <c r="E48" s="188"/>
    </row>
    <row r="49" spans="2:5" ht="12.75">
      <c r="B49" s="187">
        <f>+'3.vol.'!C47</f>
        <v>42856</v>
      </c>
      <c r="C49" s="173"/>
      <c r="D49" s="173"/>
      <c r="E49" s="188"/>
    </row>
    <row r="50" spans="2:5" ht="12.75">
      <c r="B50" s="187">
        <f>+'3.vol.'!C48</f>
        <v>42887</v>
      </c>
      <c r="C50" s="173"/>
      <c r="D50" s="173"/>
      <c r="E50" s="188"/>
    </row>
    <row r="51" spans="2:5" ht="12.75">
      <c r="B51" s="187">
        <f>+'3.vol.'!C49</f>
        <v>42917</v>
      </c>
      <c r="C51" s="173"/>
      <c r="D51" s="173"/>
      <c r="E51" s="188"/>
    </row>
    <row r="52" spans="2:5" ht="13.5" thickBot="1">
      <c r="B52" s="189">
        <f>+'3.vol.'!C50</f>
        <v>42948</v>
      </c>
      <c r="C52" s="190"/>
      <c r="D52" s="190"/>
      <c r="E52" s="196"/>
    </row>
    <row r="53" spans="2:5" ht="12.75" hidden="1">
      <c r="B53" s="488">
        <f>+'3.vol.'!C51</f>
        <v>42979</v>
      </c>
      <c r="C53" s="489"/>
      <c r="D53" s="489"/>
      <c r="E53" s="490"/>
    </row>
    <row r="54" spans="2:5" ht="12.75" hidden="1">
      <c r="B54" s="187">
        <f>+'3.vol.'!C52</f>
        <v>43009</v>
      </c>
      <c r="C54" s="173"/>
      <c r="D54" s="173"/>
      <c r="E54" s="188"/>
    </row>
    <row r="55" spans="2:5" ht="12.75" hidden="1">
      <c r="B55" s="187">
        <f>+'3.vol.'!C53</f>
        <v>43040</v>
      </c>
      <c r="C55" s="173"/>
      <c r="D55" s="173"/>
      <c r="E55" s="188"/>
    </row>
    <row r="56" spans="2:46" ht="13.5" hidden="1" thickBot="1">
      <c r="B56" s="189">
        <f>+'3.vol.'!C54</f>
        <v>43070</v>
      </c>
      <c r="C56" s="190"/>
      <c r="D56" s="190"/>
      <c r="E56" s="196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</row>
    <row r="57" spans="2:5" ht="13.5" thickBot="1">
      <c r="B57" s="203"/>
      <c r="C57" s="198"/>
      <c r="D57" s="198"/>
      <c r="E57" s="199"/>
    </row>
    <row r="58" spans="2:6" ht="12.75">
      <c r="B58" s="200">
        <v>2011</v>
      </c>
      <c r="C58" s="185"/>
      <c r="D58" s="185"/>
      <c r="E58" s="185"/>
      <c r="F58" s="198"/>
    </row>
    <row r="59" spans="2:6" ht="12.75">
      <c r="B59" s="201">
        <v>2012</v>
      </c>
      <c r="C59" s="173"/>
      <c r="D59" s="173"/>
      <c r="E59" s="173"/>
      <c r="F59" s="198"/>
    </row>
    <row r="60" spans="2:5" ht="13.5" thickBot="1">
      <c r="B60" s="202">
        <v>2013</v>
      </c>
      <c r="C60" s="190"/>
      <c r="D60" s="190"/>
      <c r="E60" s="190"/>
    </row>
    <row r="61" spans="2:6" ht="12.75">
      <c r="B61" s="200">
        <f>+'4.RES PUB'!A60</f>
        <v>2014</v>
      </c>
      <c r="C61" s="185"/>
      <c r="D61" s="185"/>
      <c r="E61" s="185"/>
      <c r="F61" s="198"/>
    </row>
    <row r="62" spans="2:6" ht="12.75">
      <c r="B62" s="201">
        <f>+'4.RES PUB'!A61</f>
        <v>2015</v>
      </c>
      <c r="C62" s="173"/>
      <c r="D62" s="173"/>
      <c r="E62" s="173"/>
      <c r="F62" s="198"/>
    </row>
    <row r="63" spans="2:5" ht="13.5" thickBot="1">
      <c r="B63" s="202">
        <f>+'4.RES PUB'!A62</f>
        <v>2016</v>
      </c>
      <c r="C63" s="190"/>
      <c r="D63" s="190"/>
      <c r="E63" s="190"/>
    </row>
    <row r="64" spans="2:5" ht="13.5" thickBot="1">
      <c r="B64" s="203"/>
      <c r="C64" s="198"/>
      <c r="D64" s="198"/>
      <c r="E64" s="198"/>
    </row>
    <row r="65" spans="2:5" ht="12.75">
      <c r="B65" s="371" t="str">
        <f>+'4.RES PUB'!A63</f>
        <v>ene-ago 2016</v>
      </c>
      <c r="C65" s="185"/>
      <c r="D65" s="185"/>
      <c r="E65" s="185"/>
    </row>
    <row r="66" spans="2:5" ht="13.5" thickBot="1">
      <c r="B66" s="389" t="str">
        <f>+'4.RES PUB'!A64</f>
        <v>ene-ago 2017</v>
      </c>
      <c r="C66" s="190"/>
      <c r="D66" s="190"/>
      <c r="E66" s="190"/>
    </row>
    <row r="67" spans="2:4" ht="12.75">
      <c r="B67" s="52"/>
      <c r="C67" s="49"/>
      <c r="D67" s="49"/>
    </row>
    <row r="68" spans="2:4" ht="12.75">
      <c r="B68" s="228"/>
      <c r="C68" s="49"/>
      <c r="D68" s="49"/>
    </row>
    <row r="69" spans="2:5" ht="12.75">
      <c r="B69" s="92" t="s">
        <v>155</v>
      </c>
      <c r="C69" s="93"/>
      <c r="D69" s="54"/>
      <c r="E69" s="54"/>
    </row>
    <row r="70" spans="2:5" ht="13.5" thickBot="1">
      <c r="B70" s="54"/>
      <c r="C70" s="54"/>
      <c r="D70" s="54"/>
      <c r="E70" s="54"/>
    </row>
    <row r="71" spans="2:4" ht="13.5" thickBot="1">
      <c r="B71" s="97" t="s">
        <v>7</v>
      </c>
      <c r="C71" s="99" t="s">
        <v>146</v>
      </c>
      <c r="D71" s="113" t="s">
        <v>147</v>
      </c>
    </row>
    <row r="72" spans="2:4" ht="12.75">
      <c r="B72" s="105">
        <f>+B61</f>
        <v>2014</v>
      </c>
      <c r="C72" s="120">
        <f>+C61-SUM(C9:C20)</f>
        <v>0</v>
      </c>
      <c r="D72" s="123">
        <f>+D61-SUM(D9:D20)</f>
        <v>0</v>
      </c>
    </row>
    <row r="73" spans="2:4" ht="12.75">
      <c r="B73" s="107">
        <f>+B62</f>
        <v>2015</v>
      </c>
      <c r="C73" s="124">
        <f>+C62-SUM(C21:C32)</f>
        <v>0</v>
      </c>
      <c r="D73" s="127">
        <f>+D62-SUM(D21:D32)</f>
        <v>0</v>
      </c>
    </row>
    <row r="74" spans="2:4" ht="13.5" thickBot="1">
      <c r="B74" s="108">
        <f>+B63</f>
        <v>2016</v>
      </c>
      <c r="C74" s="128">
        <f>+C63-SUM(C33:C44)</f>
        <v>0</v>
      </c>
      <c r="D74" s="131">
        <f>+D63-SUM(D33:D44)</f>
        <v>0</v>
      </c>
    </row>
    <row r="75" spans="2:4" ht="12.75">
      <c r="B75" s="105" t="str">
        <f>+B65</f>
        <v>ene-ago 2016</v>
      </c>
      <c r="C75" s="137">
        <f>+C65-(SUM(C33:INDEX(C33:C44,'parámetros e instrucciones'!$E$3)))</f>
        <v>0</v>
      </c>
      <c r="D75" s="137">
        <f>+D65-(SUM(D33:INDEX(D33:D44,'parámetros e instrucciones'!$E$3)))</f>
        <v>0</v>
      </c>
    </row>
    <row r="76" spans="2:4" ht="13.5" thickBot="1">
      <c r="B76" s="108" t="str">
        <f>+B66</f>
        <v>ene-ago 2017</v>
      </c>
      <c r="C76" s="141">
        <f>+C66-(SUM(C45:INDEX(C45:C56,'parámetros e instrucciones'!$E$3)))</f>
        <v>0</v>
      </c>
      <c r="D76" s="141">
        <f>+D66-(SUM(D45:INDEX(D45:D56,'parámetros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1200" verticalDpi="1200" orientation="portrait" paperSize="9" scale="88" r:id="rId1"/>
  <headerFooter alignWithMargins="0">
    <oddHeader>&amp;R2017 - Año de las Energías Renovables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B1:AT76"/>
  <sheetViews>
    <sheetView showGridLines="0" view="pageBreakPreview" zoomScale="60" zoomScaleNormal="75" zoomScalePageLayoutView="0" workbookViewId="0" topLeftCell="A1">
      <selection activeCell="B4" sqref="B4:E4"/>
    </sheetView>
  </sheetViews>
  <sheetFormatPr defaultColWidth="11.421875" defaultRowHeight="12.75"/>
  <cols>
    <col min="1" max="1" width="4.140625" style="49" customWidth="1"/>
    <col min="2" max="2" width="16.00390625" style="49" customWidth="1"/>
    <col min="3" max="5" width="17.28125" style="227" customWidth="1"/>
    <col min="6" max="6" width="7.57421875" style="49" customWidth="1"/>
    <col min="7" max="7" width="17.57421875" style="49" customWidth="1"/>
    <col min="8" max="16384" width="11.421875" style="49" customWidth="1"/>
  </cols>
  <sheetData>
    <row r="1" spans="2:5" s="179" customFormat="1" ht="12.75">
      <c r="B1" s="176" t="s">
        <v>275</v>
      </c>
      <c r="C1" s="163"/>
      <c r="D1" s="163"/>
      <c r="E1" s="163"/>
    </row>
    <row r="2" spans="2:5" s="179" customFormat="1" ht="12.75">
      <c r="B2" s="163" t="s">
        <v>74</v>
      </c>
      <c r="C2" s="163"/>
      <c r="D2" s="163"/>
      <c r="E2" s="163"/>
    </row>
    <row r="3" spans="2:6" s="179" customFormat="1" ht="12.75">
      <c r="B3" s="356" t="s">
        <v>276</v>
      </c>
      <c r="C3" s="356"/>
      <c r="D3" s="356"/>
      <c r="E3" s="356"/>
      <c r="F3" s="388"/>
    </row>
    <row r="4" spans="2:6" s="179" customFormat="1" ht="12.75">
      <c r="B4" s="515" t="s">
        <v>98</v>
      </c>
      <c r="C4" s="515"/>
      <c r="D4" s="515"/>
      <c r="E4" s="515"/>
      <c r="F4" s="388"/>
    </row>
    <row r="5" spans="2:7" ht="12.75">
      <c r="B5" s="342"/>
      <c r="C5" s="342"/>
      <c r="D5" s="342"/>
      <c r="E5" s="342"/>
      <c r="F5" s="343"/>
      <c r="G5" s="198"/>
    </row>
    <row r="6" spans="3:6" ht="12.75" customHeight="1" thickBot="1">
      <c r="C6" s="212"/>
      <c r="D6" s="212"/>
      <c r="E6" s="212"/>
      <c r="F6" s="198"/>
    </row>
    <row r="7" spans="2:6" s="423" customFormat="1" ht="26.25" customHeight="1">
      <c r="B7" s="443" t="s">
        <v>6</v>
      </c>
      <c r="C7" s="444" t="s">
        <v>75</v>
      </c>
      <c r="D7" s="425" t="s">
        <v>10</v>
      </c>
      <c r="E7" s="445" t="s">
        <v>76</v>
      </c>
      <c r="F7" s="446"/>
    </row>
    <row r="8" spans="2:6" s="423" customFormat="1" ht="13.5" thickBot="1">
      <c r="B8" s="447" t="s">
        <v>7</v>
      </c>
      <c r="C8" s="448" t="s">
        <v>77</v>
      </c>
      <c r="D8" s="426" t="s">
        <v>78</v>
      </c>
      <c r="E8" s="449" t="s">
        <v>79</v>
      </c>
      <c r="F8" s="446"/>
    </row>
    <row r="9" spans="2:5" ht="12.75">
      <c r="B9" s="183">
        <f>+'3.vol.'!C7</f>
        <v>41640</v>
      </c>
      <c r="C9" s="184"/>
      <c r="D9" s="185"/>
      <c r="E9" s="186"/>
    </row>
    <row r="10" spans="2:5" ht="12.75">
      <c r="B10" s="187">
        <f>+'3.vol.'!C8</f>
        <v>41671</v>
      </c>
      <c r="C10" s="188"/>
      <c r="D10" s="173"/>
      <c r="E10" s="174"/>
    </row>
    <row r="11" spans="2:5" ht="12.75">
      <c r="B11" s="187">
        <f>+'3.vol.'!C9</f>
        <v>41699</v>
      </c>
      <c r="C11" s="188"/>
      <c r="D11" s="173"/>
      <c r="E11" s="174"/>
    </row>
    <row r="12" spans="2:5" ht="12.75">
      <c r="B12" s="187">
        <f>+'3.vol.'!C10</f>
        <v>41730</v>
      </c>
      <c r="C12" s="188"/>
      <c r="D12" s="173"/>
      <c r="E12" s="174"/>
    </row>
    <row r="13" spans="2:5" ht="12.75">
      <c r="B13" s="187">
        <f>+'3.vol.'!C11</f>
        <v>41760</v>
      </c>
      <c r="C13" s="173"/>
      <c r="D13" s="173"/>
      <c r="E13" s="174"/>
    </row>
    <row r="14" spans="2:5" ht="12.75">
      <c r="B14" s="187">
        <f>+'3.vol.'!C12</f>
        <v>41791</v>
      </c>
      <c r="C14" s="188"/>
      <c r="D14" s="173"/>
      <c r="E14" s="174"/>
    </row>
    <row r="15" spans="2:5" ht="12.75">
      <c r="B15" s="187">
        <f>+'3.vol.'!C13</f>
        <v>41821</v>
      </c>
      <c r="C15" s="173"/>
      <c r="D15" s="173"/>
      <c r="E15" s="174"/>
    </row>
    <row r="16" spans="2:5" ht="12.75">
      <c r="B16" s="187">
        <f>+'3.vol.'!C14</f>
        <v>41852</v>
      </c>
      <c r="C16" s="173"/>
      <c r="D16" s="173"/>
      <c r="E16" s="174"/>
    </row>
    <row r="17" spans="2:5" ht="12.75">
      <c r="B17" s="187">
        <f>+'3.vol.'!C15</f>
        <v>41883</v>
      </c>
      <c r="C17" s="173"/>
      <c r="D17" s="173"/>
      <c r="E17" s="174"/>
    </row>
    <row r="18" spans="2:5" ht="12.75">
      <c r="B18" s="187">
        <f>+'3.vol.'!C16</f>
        <v>41913</v>
      </c>
      <c r="C18" s="173"/>
      <c r="D18" s="173"/>
      <c r="E18" s="174"/>
    </row>
    <row r="19" spans="2:5" ht="12.75">
      <c r="B19" s="187">
        <f>+'3.vol.'!C17</f>
        <v>41944</v>
      </c>
      <c r="C19" s="173"/>
      <c r="D19" s="173"/>
      <c r="E19" s="174"/>
    </row>
    <row r="20" spans="2:5" ht="13.5" thickBot="1">
      <c r="B20" s="189">
        <f>+'3.vol.'!C18</f>
        <v>41974</v>
      </c>
      <c r="C20" s="190"/>
      <c r="D20" s="190"/>
      <c r="E20" s="191"/>
    </row>
    <row r="21" spans="2:5" ht="12.75">
      <c r="B21" s="183">
        <f>+'3.vol.'!C19</f>
        <v>42005</v>
      </c>
      <c r="C21" s="185"/>
      <c r="D21" s="185"/>
      <c r="E21" s="174"/>
    </row>
    <row r="22" spans="2:5" ht="12.75">
      <c r="B22" s="187">
        <f>+'3.vol.'!C20</f>
        <v>42036</v>
      </c>
      <c r="C22" s="173"/>
      <c r="D22" s="173"/>
      <c r="E22" s="192"/>
    </row>
    <row r="23" spans="2:5" ht="12.75">
      <c r="B23" s="187">
        <f>+'3.vol.'!C21</f>
        <v>42064</v>
      </c>
      <c r="C23" s="173"/>
      <c r="D23" s="173"/>
      <c r="E23" s="174"/>
    </row>
    <row r="24" spans="2:5" ht="12.75">
      <c r="B24" s="187">
        <f>+'3.vol.'!C22</f>
        <v>42095</v>
      </c>
      <c r="C24" s="173"/>
      <c r="D24" s="173"/>
      <c r="E24" s="174"/>
    </row>
    <row r="25" spans="2:5" ht="12.75">
      <c r="B25" s="187">
        <f>+'3.vol.'!C23</f>
        <v>42125</v>
      </c>
      <c r="C25" s="173"/>
      <c r="D25" s="173"/>
      <c r="E25" s="174"/>
    </row>
    <row r="26" spans="2:5" ht="12.75">
      <c r="B26" s="187">
        <f>+'3.vol.'!C24</f>
        <v>42156</v>
      </c>
      <c r="C26" s="173"/>
      <c r="D26" s="173"/>
      <c r="E26" s="174"/>
    </row>
    <row r="27" spans="2:5" ht="12.75">
      <c r="B27" s="187">
        <f>+'3.vol.'!C25</f>
        <v>42186</v>
      </c>
      <c r="C27" s="173"/>
      <c r="D27" s="173"/>
      <c r="E27" s="174"/>
    </row>
    <row r="28" spans="2:5" ht="12.75">
      <c r="B28" s="187">
        <f>+'3.vol.'!C26</f>
        <v>42217</v>
      </c>
      <c r="C28" s="173"/>
      <c r="D28" s="173"/>
      <c r="E28" s="174"/>
    </row>
    <row r="29" spans="2:5" ht="12.75">
      <c r="B29" s="187">
        <f>+'3.vol.'!C27</f>
        <v>42248</v>
      </c>
      <c r="C29" s="173"/>
      <c r="D29" s="173"/>
      <c r="E29" s="174"/>
    </row>
    <row r="30" spans="2:5" ht="12.75">
      <c r="B30" s="187">
        <f>+'3.vol.'!C28</f>
        <v>42278</v>
      </c>
      <c r="C30" s="173"/>
      <c r="D30" s="173"/>
      <c r="E30" s="174"/>
    </row>
    <row r="31" spans="2:5" ht="12.75">
      <c r="B31" s="187">
        <f>+'3.vol.'!C29</f>
        <v>42309</v>
      </c>
      <c r="C31" s="173"/>
      <c r="D31" s="173"/>
      <c r="E31" s="174"/>
    </row>
    <row r="32" spans="2:5" ht="13.5" thickBot="1">
      <c r="B32" s="189">
        <f>+'3.vol.'!C30</f>
        <v>42339</v>
      </c>
      <c r="C32" s="190"/>
      <c r="D32" s="190"/>
      <c r="E32" s="193"/>
    </row>
    <row r="33" spans="2:5" ht="12.75">
      <c r="B33" s="183">
        <f>+'3.vol.'!C31</f>
        <v>42370</v>
      </c>
      <c r="C33" s="185"/>
      <c r="D33" s="194"/>
      <c r="E33" s="184"/>
    </row>
    <row r="34" spans="2:5" ht="12.75">
      <c r="B34" s="187">
        <f>+'3.vol.'!C32</f>
        <v>42401</v>
      </c>
      <c r="C34" s="173"/>
      <c r="D34" s="152"/>
      <c r="E34" s="188"/>
    </row>
    <row r="35" spans="2:5" ht="12.75">
      <c r="B35" s="187">
        <f>+'3.vol.'!C33</f>
        <v>42430</v>
      </c>
      <c r="C35" s="173"/>
      <c r="D35" s="152"/>
      <c r="E35" s="188"/>
    </row>
    <row r="36" spans="2:5" ht="12.75">
      <c r="B36" s="187">
        <f>+'3.vol.'!C34</f>
        <v>42461</v>
      </c>
      <c r="C36" s="173"/>
      <c r="D36" s="152"/>
      <c r="E36" s="188"/>
    </row>
    <row r="37" spans="2:5" ht="12.75">
      <c r="B37" s="187">
        <f>+'3.vol.'!C35</f>
        <v>42491</v>
      </c>
      <c r="C37" s="173"/>
      <c r="D37" s="152"/>
      <c r="E37" s="188"/>
    </row>
    <row r="38" spans="2:5" ht="12.75">
      <c r="B38" s="187">
        <f>+'3.vol.'!C36</f>
        <v>42522</v>
      </c>
      <c r="C38" s="173"/>
      <c r="D38" s="152"/>
      <c r="E38" s="188"/>
    </row>
    <row r="39" spans="2:5" ht="12.75">
      <c r="B39" s="187">
        <f>+'3.vol.'!C37</f>
        <v>42552</v>
      </c>
      <c r="C39" s="173"/>
      <c r="D39" s="152"/>
      <c r="E39" s="188"/>
    </row>
    <row r="40" spans="2:5" ht="12.75">
      <c r="B40" s="187">
        <f>+'3.vol.'!C38</f>
        <v>42583</v>
      </c>
      <c r="C40" s="173"/>
      <c r="D40" s="152"/>
      <c r="E40" s="188"/>
    </row>
    <row r="41" spans="2:5" ht="12.75">
      <c r="B41" s="187">
        <f>+'3.vol.'!C39</f>
        <v>42614</v>
      </c>
      <c r="C41" s="173"/>
      <c r="D41" s="152"/>
      <c r="E41" s="188"/>
    </row>
    <row r="42" spans="2:5" ht="12.75">
      <c r="B42" s="187">
        <f>+'3.vol.'!C40</f>
        <v>42644</v>
      </c>
      <c r="C42" s="173"/>
      <c r="D42" s="152"/>
      <c r="E42" s="188"/>
    </row>
    <row r="43" spans="2:5" ht="12.75">
      <c r="B43" s="187">
        <f>+'3.vol.'!C41</f>
        <v>42675</v>
      </c>
      <c r="C43" s="173"/>
      <c r="D43" s="152"/>
      <c r="E43" s="188"/>
    </row>
    <row r="44" spans="2:5" ht="13.5" thickBot="1">
      <c r="B44" s="224">
        <f>+'3.vol.'!C42</f>
        <v>42705</v>
      </c>
      <c r="C44" s="225"/>
      <c r="D44" s="226"/>
      <c r="E44" s="223" t="s">
        <v>258</v>
      </c>
    </row>
    <row r="45" spans="2:5" ht="12.75">
      <c r="B45" s="183">
        <f>+'3.vol.'!C43</f>
        <v>42736</v>
      </c>
      <c r="C45" s="185"/>
      <c r="D45" s="185"/>
      <c r="E45" s="184"/>
    </row>
    <row r="46" spans="2:5" ht="12.75">
      <c r="B46" s="187">
        <f>+'3.vol.'!C44</f>
        <v>42767</v>
      </c>
      <c r="C46" s="173"/>
      <c r="D46" s="173"/>
      <c r="E46" s="188"/>
    </row>
    <row r="47" spans="2:5" ht="12.75">
      <c r="B47" s="187">
        <f>+'3.vol.'!C45</f>
        <v>42795</v>
      </c>
      <c r="C47" s="173"/>
      <c r="D47" s="173"/>
      <c r="E47" s="188"/>
    </row>
    <row r="48" spans="2:5" ht="12.75">
      <c r="B48" s="187">
        <f>+'3.vol.'!C46</f>
        <v>42826</v>
      </c>
      <c r="C48" s="173"/>
      <c r="D48" s="173"/>
      <c r="E48" s="188"/>
    </row>
    <row r="49" spans="2:5" ht="12.75">
      <c r="B49" s="187">
        <f>+'3.vol.'!C47</f>
        <v>42856</v>
      </c>
      <c r="C49" s="173"/>
      <c r="D49" s="173"/>
      <c r="E49" s="188"/>
    </row>
    <row r="50" spans="2:5" ht="12.75">
      <c r="B50" s="187">
        <f>+'3.vol.'!C48</f>
        <v>42887</v>
      </c>
      <c r="C50" s="173"/>
      <c r="D50" s="173"/>
      <c r="E50" s="188"/>
    </row>
    <row r="51" spans="2:5" ht="12.75">
      <c r="B51" s="187">
        <f>+'3.vol.'!C49</f>
        <v>42917</v>
      </c>
      <c r="C51" s="173"/>
      <c r="D51" s="173"/>
      <c r="E51" s="188"/>
    </row>
    <row r="52" spans="2:5" ht="13.5" thickBot="1">
      <c r="B52" s="189">
        <f>+'3.vol.'!C50</f>
        <v>42948</v>
      </c>
      <c r="C52" s="190"/>
      <c r="D52" s="190"/>
      <c r="E52" s="196"/>
    </row>
    <row r="53" spans="2:5" ht="12.75" hidden="1">
      <c r="B53" s="488">
        <f>+'3.vol.'!C51</f>
        <v>42979</v>
      </c>
      <c r="C53" s="489"/>
      <c r="D53" s="489"/>
      <c r="E53" s="490"/>
    </row>
    <row r="54" spans="2:5" ht="12.75" hidden="1">
      <c r="B54" s="187">
        <f>+'3.vol.'!C52</f>
        <v>43009</v>
      </c>
      <c r="C54" s="173"/>
      <c r="D54" s="173"/>
      <c r="E54" s="188"/>
    </row>
    <row r="55" spans="2:5" ht="12.75" hidden="1">
      <c r="B55" s="187">
        <f>+'3.vol.'!C53</f>
        <v>43040</v>
      </c>
      <c r="C55" s="173"/>
      <c r="D55" s="173"/>
      <c r="E55" s="188"/>
    </row>
    <row r="56" spans="2:46" ht="13.5" hidden="1" thickBot="1">
      <c r="B56" s="189">
        <f>+'3.vol.'!C54</f>
        <v>43070</v>
      </c>
      <c r="C56" s="190"/>
      <c r="D56" s="190"/>
      <c r="E56" s="196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</row>
    <row r="57" spans="2:5" ht="13.5" thickBot="1">
      <c r="B57" s="203"/>
      <c r="C57" s="198"/>
      <c r="D57" s="198"/>
      <c r="E57" s="199"/>
    </row>
    <row r="58" spans="2:6" ht="12.75">
      <c r="B58" s="200">
        <v>2011</v>
      </c>
      <c r="C58" s="185"/>
      <c r="D58" s="185"/>
      <c r="E58" s="185"/>
      <c r="F58" s="198"/>
    </row>
    <row r="59" spans="2:6" ht="12.75">
      <c r="B59" s="201">
        <v>2012</v>
      </c>
      <c r="C59" s="173"/>
      <c r="D59" s="173"/>
      <c r="E59" s="173"/>
      <c r="F59" s="198"/>
    </row>
    <row r="60" spans="2:5" ht="13.5" thickBot="1">
      <c r="B60" s="202">
        <v>2013</v>
      </c>
      <c r="C60" s="190"/>
      <c r="D60" s="190"/>
      <c r="E60" s="190"/>
    </row>
    <row r="61" spans="2:6" ht="12.75">
      <c r="B61" s="200">
        <f>+'4.RES PUB'!A60</f>
        <v>2014</v>
      </c>
      <c r="C61" s="185"/>
      <c r="D61" s="185"/>
      <c r="E61" s="185"/>
      <c r="F61" s="198"/>
    </row>
    <row r="62" spans="2:6" ht="12.75">
      <c r="B62" s="201">
        <f>+'4.RES PUB'!A61</f>
        <v>2015</v>
      </c>
      <c r="C62" s="173"/>
      <c r="D62" s="173"/>
      <c r="E62" s="173"/>
      <c r="F62" s="198"/>
    </row>
    <row r="63" spans="2:5" ht="13.5" thickBot="1">
      <c r="B63" s="202">
        <f>+'4.RES PUB'!A62</f>
        <v>2016</v>
      </c>
      <c r="C63" s="190"/>
      <c r="D63" s="190"/>
      <c r="E63" s="190"/>
    </row>
    <row r="64" spans="2:5" ht="13.5" thickBot="1">
      <c r="B64" s="203"/>
      <c r="C64" s="198"/>
      <c r="D64" s="198"/>
      <c r="E64" s="198"/>
    </row>
    <row r="65" spans="2:5" ht="12.75">
      <c r="B65" s="371" t="str">
        <f>+'4.RES PUB'!A63</f>
        <v>ene-ago 2016</v>
      </c>
      <c r="C65" s="185"/>
      <c r="D65" s="185"/>
      <c r="E65" s="185"/>
    </row>
    <row r="66" spans="2:5" ht="13.5" thickBot="1">
      <c r="B66" s="389" t="str">
        <f>+'4.RES PUB'!A64</f>
        <v>ene-ago 2017</v>
      </c>
      <c r="C66" s="190"/>
      <c r="D66" s="190"/>
      <c r="E66" s="190"/>
    </row>
    <row r="67" spans="2:4" ht="12.75">
      <c r="B67" s="52"/>
      <c r="C67" s="49"/>
      <c r="D67" s="49"/>
    </row>
    <row r="68" spans="2:4" ht="12.75">
      <c r="B68" s="228"/>
      <c r="C68" s="49"/>
      <c r="D68" s="49"/>
    </row>
    <row r="69" spans="2:5" ht="12.75">
      <c r="B69" s="92" t="s">
        <v>155</v>
      </c>
      <c r="C69" s="93"/>
      <c r="D69" s="54"/>
      <c r="E69" s="54"/>
    </row>
    <row r="70" spans="2:5" ht="13.5" thickBot="1">
      <c r="B70" s="54"/>
      <c r="C70" s="54"/>
      <c r="D70" s="54"/>
      <c r="E70" s="54"/>
    </row>
    <row r="71" spans="2:4" ht="13.5" thickBot="1">
      <c r="B71" s="97" t="s">
        <v>7</v>
      </c>
      <c r="C71" s="99" t="s">
        <v>146</v>
      </c>
      <c r="D71" s="113" t="s">
        <v>147</v>
      </c>
    </row>
    <row r="72" spans="2:4" ht="12.75">
      <c r="B72" s="105">
        <f>+B61</f>
        <v>2014</v>
      </c>
      <c r="C72" s="120">
        <f>+C61-SUM(C9:C20)</f>
        <v>0</v>
      </c>
      <c r="D72" s="123">
        <f>+D61-SUM(D9:D20)</f>
        <v>0</v>
      </c>
    </row>
    <row r="73" spans="2:4" ht="12.75">
      <c r="B73" s="107">
        <f>+B62</f>
        <v>2015</v>
      </c>
      <c r="C73" s="124">
        <f>+C62-SUM(C21:C32)</f>
        <v>0</v>
      </c>
      <c r="D73" s="127">
        <f>+D62-SUM(D21:D32)</f>
        <v>0</v>
      </c>
    </row>
    <row r="74" spans="2:4" ht="13.5" thickBot="1">
      <c r="B74" s="108">
        <f>+B63</f>
        <v>2016</v>
      </c>
      <c r="C74" s="128">
        <f>+C63-SUM(C33:C44)</f>
        <v>0</v>
      </c>
      <c r="D74" s="131">
        <f>+D63-SUM(D33:D44)</f>
        <v>0</v>
      </c>
    </row>
    <row r="75" spans="2:4" ht="12.75">
      <c r="B75" s="105" t="str">
        <f>+B65</f>
        <v>ene-ago 2016</v>
      </c>
      <c r="C75" s="137">
        <f>+C65-(SUM(C33:INDEX(C33:C44,'parámetros e instrucciones'!$E$3)))</f>
        <v>0</v>
      </c>
      <c r="D75" s="137">
        <f>+D65-(SUM(D33:INDEX(D33:D44,'parámetros e instrucciones'!$E$3)))</f>
        <v>0</v>
      </c>
    </row>
    <row r="76" spans="2:4" ht="13.5" thickBot="1">
      <c r="B76" s="108" t="str">
        <f>+B66</f>
        <v>ene-ago 2017</v>
      </c>
      <c r="C76" s="141">
        <f>+C66-(SUM(C45:INDEX(C45:C56,'parámetros e instrucciones'!$E$3)))</f>
        <v>0</v>
      </c>
      <c r="D76" s="141">
        <f>+D66-(SUM(D45:INDEX(D45:D56,'parámetros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1200" verticalDpi="1200" orientation="portrait" paperSize="9" scale="88" r:id="rId1"/>
  <headerFooter alignWithMargins="0">
    <oddHeader>&amp;R2017 - Año de las Energías Renovables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B1:AT76"/>
  <sheetViews>
    <sheetView showGridLines="0" view="pageBreakPreview" zoomScale="60" zoomScaleNormal="75" zoomScalePageLayoutView="0" workbookViewId="0" topLeftCell="A1">
      <selection activeCell="B4" sqref="B4:E4"/>
    </sheetView>
  </sheetViews>
  <sheetFormatPr defaultColWidth="11.421875" defaultRowHeight="12.75"/>
  <cols>
    <col min="1" max="1" width="4.140625" style="49" customWidth="1"/>
    <col min="2" max="2" width="16.00390625" style="49" customWidth="1"/>
    <col min="3" max="5" width="17.28125" style="227" customWidth="1"/>
    <col min="6" max="6" width="7.57421875" style="49" customWidth="1"/>
    <col min="7" max="7" width="17.57421875" style="49" customWidth="1"/>
    <col min="8" max="16384" width="11.421875" style="49" customWidth="1"/>
  </cols>
  <sheetData>
    <row r="1" spans="2:5" s="179" customFormat="1" ht="12.75">
      <c r="B1" s="176" t="s">
        <v>277</v>
      </c>
      <c r="C1" s="163"/>
      <c r="D1" s="163"/>
      <c r="E1" s="163"/>
    </row>
    <row r="2" spans="2:5" s="179" customFormat="1" ht="12.75">
      <c r="B2" s="163" t="s">
        <v>74</v>
      </c>
      <c r="C2" s="163"/>
      <c r="D2" s="163"/>
      <c r="E2" s="163"/>
    </row>
    <row r="3" spans="2:6" s="179" customFormat="1" ht="12.75">
      <c r="B3" s="356" t="s">
        <v>278</v>
      </c>
      <c r="C3" s="356"/>
      <c r="D3" s="356"/>
      <c r="E3" s="356"/>
      <c r="F3" s="388"/>
    </row>
    <row r="4" spans="2:6" s="179" customFormat="1" ht="12.75">
      <c r="B4" s="515" t="s">
        <v>98</v>
      </c>
      <c r="C4" s="515"/>
      <c r="D4" s="515"/>
      <c r="E4" s="515"/>
      <c r="F4" s="388"/>
    </row>
    <row r="5" spans="2:7" ht="12.75">
      <c r="B5" s="342"/>
      <c r="C5" s="342"/>
      <c r="D5" s="342"/>
      <c r="E5" s="342"/>
      <c r="F5" s="343"/>
      <c r="G5" s="198"/>
    </row>
    <row r="6" spans="3:6" ht="12.75" customHeight="1" thickBot="1">
      <c r="C6" s="212"/>
      <c r="D6" s="212"/>
      <c r="E6" s="212"/>
      <c r="F6" s="198"/>
    </row>
    <row r="7" spans="2:6" s="423" customFormat="1" ht="26.25" customHeight="1">
      <c r="B7" s="443" t="s">
        <v>6</v>
      </c>
      <c r="C7" s="444" t="s">
        <v>75</v>
      </c>
      <c r="D7" s="425" t="s">
        <v>10</v>
      </c>
      <c r="E7" s="445" t="s">
        <v>76</v>
      </c>
      <c r="F7" s="446"/>
    </row>
    <row r="8" spans="2:6" s="423" customFormat="1" ht="13.5" thickBot="1">
      <c r="B8" s="447" t="s">
        <v>7</v>
      </c>
      <c r="C8" s="448" t="s">
        <v>77</v>
      </c>
      <c r="D8" s="426" t="s">
        <v>78</v>
      </c>
      <c r="E8" s="449" t="s">
        <v>79</v>
      </c>
      <c r="F8" s="446"/>
    </row>
    <row r="9" spans="2:5" ht="12.75">
      <c r="B9" s="183">
        <f>+'3.vol.'!C7</f>
        <v>41640</v>
      </c>
      <c r="C9" s="184"/>
      <c r="D9" s="185"/>
      <c r="E9" s="186"/>
    </row>
    <row r="10" spans="2:5" ht="12.75">
      <c r="B10" s="187">
        <f>+'3.vol.'!C8</f>
        <v>41671</v>
      </c>
      <c r="C10" s="188"/>
      <c r="D10" s="173"/>
      <c r="E10" s="174"/>
    </row>
    <row r="11" spans="2:5" ht="12.75">
      <c r="B11" s="187">
        <f>+'3.vol.'!C9</f>
        <v>41699</v>
      </c>
      <c r="C11" s="188"/>
      <c r="D11" s="173"/>
      <c r="E11" s="174"/>
    </row>
    <row r="12" spans="2:5" ht="12.75">
      <c r="B12" s="187">
        <f>+'3.vol.'!C10</f>
        <v>41730</v>
      </c>
      <c r="C12" s="188"/>
      <c r="D12" s="173"/>
      <c r="E12" s="174"/>
    </row>
    <row r="13" spans="2:5" ht="12.75">
      <c r="B13" s="187">
        <f>+'3.vol.'!C11</f>
        <v>41760</v>
      </c>
      <c r="C13" s="173"/>
      <c r="D13" s="173"/>
      <c r="E13" s="174"/>
    </row>
    <row r="14" spans="2:5" ht="12.75">
      <c r="B14" s="187">
        <f>+'3.vol.'!C12</f>
        <v>41791</v>
      </c>
      <c r="C14" s="188"/>
      <c r="D14" s="173"/>
      <c r="E14" s="174"/>
    </row>
    <row r="15" spans="2:5" ht="12.75">
      <c r="B15" s="187">
        <f>+'3.vol.'!C13</f>
        <v>41821</v>
      </c>
      <c r="C15" s="173"/>
      <c r="D15" s="173"/>
      <c r="E15" s="174"/>
    </row>
    <row r="16" spans="2:5" ht="12.75">
      <c r="B16" s="187">
        <f>+'3.vol.'!C14</f>
        <v>41852</v>
      </c>
      <c r="C16" s="173"/>
      <c r="D16" s="173"/>
      <c r="E16" s="174"/>
    </row>
    <row r="17" spans="2:5" ht="12.75">
      <c r="B17" s="187">
        <f>+'3.vol.'!C15</f>
        <v>41883</v>
      </c>
      <c r="C17" s="173"/>
      <c r="D17" s="173"/>
      <c r="E17" s="174"/>
    </row>
    <row r="18" spans="2:5" ht="12.75">
      <c r="B18" s="187">
        <f>+'3.vol.'!C16</f>
        <v>41913</v>
      </c>
      <c r="C18" s="173"/>
      <c r="D18" s="173"/>
      <c r="E18" s="174"/>
    </row>
    <row r="19" spans="2:5" ht="12.75">
      <c r="B19" s="187">
        <f>+'3.vol.'!C17</f>
        <v>41944</v>
      </c>
      <c r="C19" s="173"/>
      <c r="D19" s="173"/>
      <c r="E19" s="174"/>
    </row>
    <row r="20" spans="2:5" ht="13.5" thickBot="1">
      <c r="B20" s="189">
        <f>+'3.vol.'!C18</f>
        <v>41974</v>
      </c>
      <c r="C20" s="190"/>
      <c r="D20" s="190"/>
      <c r="E20" s="191"/>
    </row>
    <row r="21" spans="2:5" ht="12.75">
      <c r="B21" s="183">
        <f>+'3.vol.'!C19</f>
        <v>42005</v>
      </c>
      <c r="C21" s="185"/>
      <c r="D21" s="185"/>
      <c r="E21" s="174"/>
    </row>
    <row r="22" spans="2:5" ht="12.75">
      <c r="B22" s="187">
        <f>+'3.vol.'!C20</f>
        <v>42036</v>
      </c>
      <c r="C22" s="173"/>
      <c r="D22" s="173"/>
      <c r="E22" s="192"/>
    </row>
    <row r="23" spans="2:5" ht="12.75">
      <c r="B23" s="187">
        <f>+'3.vol.'!C21</f>
        <v>42064</v>
      </c>
      <c r="C23" s="173"/>
      <c r="D23" s="173"/>
      <c r="E23" s="174"/>
    </row>
    <row r="24" spans="2:5" ht="12.75">
      <c r="B24" s="187">
        <f>+'3.vol.'!C22</f>
        <v>42095</v>
      </c>
      <c r="C24" s="173"/>
      <c r="D24" s="173"/>
      <c r="E24" s="174"/>
    </row>
    <row r="25" spans="2:5" ht="12.75">
      <c r="B25" s="187">
        <f>+'3.vol.'!C23</f>
        <v>42125</v>
      </c>
      <c r="C25" s="173"/>
      <c r="D25" s="173"/>
      <c r="E25" s="174"/>
    </row>
    <row r="26" spans="2:5" ht="12.75">
      <c r="B26" s="187">
        <f>+'3.vol.'!C24</f>
        <v>42156</v>
      </c>
      <c r="C26" s="173"/>
      <c r="D26" s="173"/>
      <c r="E26" s="174"/>
    </row>
    <row r="27" spans="2:5" ht="12.75">
      <c r="B27" s="187">
        <f>+'3.vol.'!C25</f>
        <v>42186</v>
      </c>
      <c r="C27" s="173"/>
      <c r="D27" s="173"/>
      <c r="E27" s="174"/>
    </row>
    <row r="28" spans="2:5" ht="12.75">
      <c r="B28" s="187">
        <f>+'3.vol.'!C26</f>
        <v>42217</v>
      </c>
      <c r="C28" s="173"/>
      <c r="D28" s="173"/>
      <c r="E28" s="174"/>
    </row>
    <row r="29" spans="2:5" ht="12.75">
      <c r="B29" s="187">
        <f>+'3.vol.'!C27</f>
        <v>42248</v>
      </c>
      <c r="C29" s="173"/>
      <c r="D29" s="173"/>
      <c r="E29" s="174"/>
    </row>
    <row r="30" spans="2:5" ht="12.75">
      <c r="B30" s="187">
        <f>+'3.vol.'!C28</f>
        <v>42278</v>
      </c>
      <c r="C30" s="173"/>
      <c r="D30" s="173"/>
      <c r="E30" s="174"/>
    </row>
    <row r="31" spans="2:5" ht="12.75">
      <c r="B31" s="187">
        <f>+'3.vol.'!C29</f>
        <v>42309</v>
      </c>
      <c r="C31" s="173"/>
      <c r="D31" s="173"/>
      <c r="E31" s="174"/>
    </row>
    <row r="32" spans="2:5" ht="13.5" thickBot="1">
      <c r="B32" s="189">
        <f>+'3.vol.'!C30</f>
        <v>42339</v>
      </c>
      <c r="C32" s="190"/>
      <c r="D32" s="190"/>
      <c r="E32" s="193"/>
    </row>
    <row r="33" spans="2:5" ht="12.75">
      <c r="B33" s="183">
        <f>+'3.vol.'!C31</f>
        <v>42370</v>
      </c>
      <c r="C33" s="185"/>
      <c r="D33" s="194"/>
      <c r="E33" s="184"/>
    </row>
    <row r="34" spans="2:5" ht="12.75">
      <c r="B34" s="187">
        <f>+'3.vol.'!C32</f>
        <v>42401</v>
      </c>
      <c r="C34" s="173"/>
      <c r="D34" s="152"/>
      <c r="E34" s="188"/>
    </row>
    <row r="35" spans="2:5" ht="12.75">
      <c r="B35" s="187">
        <f>+'3.vol.'!C33</f>
        <v>42430</v>
      </c>
      <c r="C35" s="173"/>
      <c r="D35" s="152"/>
      <c r="E35" s="188"/>
    </row>
    <row r="36" spans="2:5" ht="12.75">
      <c r="B36" s="187">
        <f>+'3.vol.'!C34</f>
        <v>42461</v>
      </c>
      <c r="C36" s="173"/>
      <c r="D36" s="152"/>
      <c r="E36" s="188"/>
    </row>
    <row r="37" spans="2:5" ht="12.75">
      <c r="B37" s="187">
        <f>+'3.vol.'!C35</f>
        <v>42491</v>
      </c>
      <c r="C37" s="173"/>
      <c r="D37" s="152"/>
      <c r="E37" s="188"/>
    </row>
    <row r="38" spans="2:5" ht="12.75">
      <c r="B38" s="187">
        <f>+'3.vol.'!C36</f>
        <v>42522</v>
      </c>
      <c r="C38" s="173"/>
      <c r="D38" s="152"/>
      <c r="E38" s="188"/>
    </row>
    <row r="39" spans="2:5" ht="12.75">
      <c r="B39" s="187">
        <f>+'3.vol.'!C37</f>
        <v>42552</v>
      </c>
      <c r="C39" s="173"/>
      <c r="D39" s="152"/>
      <c r="E39" s="188"/>
    </row>
    <row r="40" spans="2:5" ht="12.75">
      <c r="B40" s="187">
        <f>+'3.vol.'!C38</f>
        <v>42583</v>
      </c>
      <c r="C40" s="173"/>
      <c r="D40" s="152"/>
      <c r="E40" s="188"/>
    </row>
    <row r="41" spans="2:5" ht="12.75">
      <c r="B41" s="187">
        <f>+'3.vol.'!C39</f>
        <v>42614</v>
      </c>
      <c r="C41" s="173"/>
      <c r="D41" s="152"/>
      <c r="E41" s="188"/>
    </row>
    <row r="42" spans="2:5" ht="12.75">
      <c r="B42" s="187">
        <f>+'3.vol.'!C40</f>
        <v>42644</v>
      </c>
      <c r="C42" s="173"/>
      <c r="D42" s="152"/>
      <c r="E42" s="188"/>
    </row>
    <row r="43" spans="2:5" ht="12.75">
      <c r="B43" s="187">
        <f>+'3.vol.'!C41</f>
        <v>42675</v>
      </c>
      <c r="C43" s="173"/>
      <c r="D43" s="152"/>
      <c r="E43" s="188"/>
    </row>
    <row r="44" spans="2:5" ht="13.5" thickBot="1">
      <c r="B44" s="224">
        <f>+'3.vol.'!C42</f>
        <v>42705</v>
      </c>
      <c r="C44" s="225"/>
      <c r="D44" s="226"/>
      <c r="E44" s="223" t="s">
        <v>258</v>
      </c>
    </row>
    <row r="45" spans="2:5" ht="12.75">
      <c r="B45" s="183">
        <f>+'3.vol.'!C43</f>
        <v>42736</v>
      </c>
      <c r="C45" s="185"/>
      <c r="D45" s="185"/>
      <c r="E45" s="184"/>
    </row>
    <row r="46" spans="2:5" ht="12.75">
      <c r="B46" s="187">
        <f>+'3.vol.'!C44</f>
        <v>42767</v>
      </c>
      <c r="C46" s="173"/>
      <c r="D46" s="173"/>
      <c r="E46" s="188"/>
    </row>
    <row r="47" spans="2:5" ht="12.75">
      <c r="B47" s="187">
        <f>+'3.vol.'!C45</f>
        <v>42795</v>
      </c>
      <c r="C47" s="173"/>
      <c r="D47" s="173"/>
      <c r="E47" s="188"/>
    </row>
    <row r="48" spans="2:5" ht="12.75">
      <c r="B48" s="187">
        <f>+'3.vol.'!C46</f>
        <v>42826</v>
      </c>
      <c r="C48" s="173"/>
      <c r="D48" s="173"/>
      <c r="E48" s="188"/>
    </row>
    <row r="49" spans="2:5" ht="12.75">
      <c r="B49" s="187">
        <f>+'3.vol.'!C47</f>
        <v>42856</v>
      </c>
      <c r="C49" s="173"/>
      <c r="D49" s="173"/>
      <c r="E49" s="188"/>
    </row>
    <row r="50" spans="2:5" ht="12.75">
      <c r="B50" s="187">
        <f>+'3.vol.'!C48</f>
        <v>42887</v>
      </c>
      <c r="C50" s="173"/>
      <c r="D50" s="173"/>
      <c r="E50" s="188"/>
    </row>
    <row r="51" spans="2:5" ht="12.75">
      <c r="B51" s="187">
        <f>+'3.vol.'!C49</f>
        <v>42917</v>
      </c>
      <c r="C51" s="173"/>
      <c r="D51" s="173"/>
      <c r="E51" s="188"/>
    </row>
    <row r="52" spans="2:5" ht="13.5" thickBot="1">
      <c r="B52" s="189">
        <f>+'3.vol.'!C50</f>
        <v>42948</v>
      </c>
      <c r="C52" s="190"/>
      <c r="D52" s="190"/>
      <c r="E52" s="196"/>
    </row>
    <row r="53" spans="2:5" ht="12.75" hidden="1">
      <c r="B53" s="488">
        <f>+'3.vol.'!C51</f>
        <v>42979</v>
      </c>
      <c r="C53" s="489"/>
      <c r="D53" s="489"/>
      <c r="E53" s="490"/>
    </row>
    <row r="54" spans="2:5" ht="12.75" hidden="1">
      <c r="B54" s="187">
        <f>+'3.vol.'!C52</f>
        <v>43009</v>
      </c>
      <c r="C54" s="173"/>
      <c r="D54" s="173"/>
      <c r="E54" s="188"/>
    </row>
    <row r="55" spans="2:5" ht="12.75" hidden="1">
      <c r="B55" s="187">
        <f>+'3.vol.'!C53</f>
        <v>43040</v>
      </c>
      <c r="C55" s="173"/>
      <c r="D55" s="173"/>
      <c r="E55" s="188"/>
    </row>
    <row r="56" spans="2:46" ht="13.5" hidden="1" thickBot="1">
      <c r="B56" s="189">
        <f>+'3.vol.'!C54</f>
        <v>43070</v>
      </c>
      <c r="C56" s="190"/>
      <c r="D56" s="190"/>
      <c r="E56" s="196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</row>
    <row r="57" spans="2:5" ht="13.5" thickBot="1">
      <c r="B57" s="203"/>
      <c r="C57" s="198"/>
      <c r="D57" s="198"/>
      <c r="E57" s="199"/>
    </row>
    <row r="58" spans="2:6" ht="12.75">
      <c r="B58" s="200">
        <v>2011</v>
      </c>
      <c r="C58" s="185"/>
      <c r="D58" s="185"/>
      <c r="E58" s="185"/>
      <c r="F58" s="198"/>
    </row>
    <row r="59" spans="2:6" ht="12.75">
      <c r="B59" s="201">
        <v>2012</v>
      </c>
      <c r="C59" s="173"/>
      <c r="D59" s="173"/>
      <c r="E59" s="173"/>
      <c r="F59" s="198"/>
    </row>
    <row r="60" spans="2:5" ht="13.5" thickBot="1">
      <c r="B60" s="202">
        <v>2013</v>
      </c>
      <c r="C60" s="190"/>
      <c r="D60" s="190"/>
      <c r="E60" s="190"/>
    </row>
    <row r="61" spans="2:6" ht="12.75">
      <c r="B61" s="200">
        <f>+'4.RES PUB'!A60</f>
        <v>2014</v>
      </c>
      <c r="C61" s="185"/>
      <c r="D61" s="185"/>
      <c r="E61" s="185"/>
      <c r="F61" s="198"/>
    </row>
    <row r="62" spans="2:6" ht="12.75">
      <c r="B62" s="201">
        <f>+'4.RES PUB'!A61</f>
        <v>2015</v>
      </c>
      <c r="C62" s="173"/>
      <c r="D62" s="173"/>
      <c r="E62" s="173"/>
      <c r="F62" s="198"/>
    </row>
    <row r="63" spans="2:5" ht="13.5" thickBot="1">
      <c r="B63" s="202">
        <f>+'4.RES PUB'!A62</f>
        <v>2016</v>
      </c>
      <c r="C63" s="190"/>
      <c r="D63" s="190"/>
      <c r="E63" s="190"/>
    </row>
    <row r="64" spans="2:5" ht="13.5" thickBot="1">
      <c r="B64" s="203"/>
      <c r="C64" s="198"/>
      <c r="D64" s="198"/>
      <c r="E64" s="198"/>
    </row>
    <row r="65" spans="2:5" ht="12.75">
      <c r="B65" s="371" t="str">
        <f>+'4.RES PUB'!A63</f>
        <v>ene-ago 2016</v>
      </c>
      <c r="C65" s="185"/>
      <c r="D65" s="185"/>
      <c r="E65" s="185"/>
    </row>
    <row r="66" spans="2:5" ht="13.5" thickBot="1">
      <c r="B66" s="389" t="str">
        <f>+'4.RES PUB'!A64</f>
        <v>ene-ago 2017</v>
      </c>
      <c r="C66" s="190"/>
      <c r="D66" s="190"/>
      <c r="E66" s="190"/>
    </row>
    <row r="67" spans="2:4" ht="12.75">
      <c r="B67" s="52"/>
      <c r="C67" s="49"/>
      <c r="D67" s="49"/>
    </row>
    <row r="68" spans="2:4" ht="12.75">
      <c r="B68" s="228"/>
      <c r="C68" s="49"/>
      <c r="D68" s="49"/>
    </row>
    <row r="69" spans="2:5" ht="12.75">
      <c r="B69" s="92" t="s">
        <v>155</v>
      </c>
      <c r="C69" s="93"/>
      <c r="D69" s="54"/>
      <c r="E69" s="54"/>
    </row>
    <row r="70" spans="2:5" ht="13.5" thickBot="1">
      <c r="B70" s="54"/>
      <c r="C70" s="54"/>
      <c r="D70" s="54"/>
      <c r="E70" s="54"/>
    </row>
    <row r="71" spans="2:4" ht="13.5" thickBot="1">
      <c r="B71" s="97" t="s">
        <v>7</v>
      </c>
      <c r="C71" s="99" t="s">
        <v>146</v>
      </c>
      <c r="D71" s="113" t="s">
        <v>147</v>
      </c>
    </row>
    <row r="72" spans="2:4" ht="12.75">
      <c r="B72" s="105">
        <f>+B61</f>
        <v>2014</v>
      </c>
      <c r="C72" s="120">
        <f>+C61-SUM(C9:C20)</f>
        <v>0</v>
      </c>
      <c r="D72" s="123">
        <f>+D61-SUM(D9:D20)</f>
        <v>0</v>
      </c>
    </row>
    <row r="73" spans="2:4" ht="12.75">
      <c r="B73" s="107">
        <f>+B62</f>
        <v>2015</v>
      </c>
      <c r="C73" s="124">
        <f>+C62-SUM(C21:C32)</f>
        <v>0</v>
      </c>
      <c r="D73" s="127">
        <f>+D62-SUM(D21:D32)</f>
        <v>0</v>
      </c>
    </row>
    <row r="74" spans="2:4" ht="13.5" thickBot="1">
      <c r="B74" s="108">
        <f>+B63</f>
        <v>2016</v>
      </c>
      <c r="C74" s="128">
        <f>+C63-SUM(C33:C44)</f>
        <v>0</v>
      </c>
      <c r="D74" s="131">
        <f>+D63-SUM(D33:D44)</f>
        <v>0</v>
      </c>
    </row>
    <row r="75" spans="2:4" ht="12.75">
      <c r="B75" s="105" t="str">
        <f>+B65</f>
        <v>ene-ago 2016</v>
      </c>
      <c r="C75" s="137">
        <f>+C65-(SUM(C33:INDEX(C33:C44,'parámetros e instrucciones'!$E$3)))</f>
        <v>0</v>
      </c>
      <c r="D75" s="137">
        <f>+D65-(SUM(D33:INDEX(D33:D44,'parámetros e instrucciones'!$E$3)))</f>
        <v>0</v>
      </c>
    </row>
    <row r="76" spans="2:4" ht="13.5" thickBot="1">
      <c r="B76" s="108" t="str">
        <f>+B66</f>
        <v>ene-ago 2017</v>
      </c>
      <c r="C76" s="141">
        <f>+C66-(SUM(C45:INDEX(C45:C56,'parámetros e instrucciones'!$E$3)))</f>
        <v>0</v>
      </c>
      <c r="D76" s="141">
        <f>+D66-(SUM(D45:INDEX(D45:D56,'parámetros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/>
  <pageMargins left="0.15748031496062992" right="0.15748031496062992" top="0.984251968503937" bottom="0.984251968503937" header="0.5118110236220472" footer="0.5118110236220472"/>
  <pageSetup fitToHeight="1" fitToWidth="1" horizontalDpi="1200" verticalDpi="1200" orientation="portrait" paperSize="9" scale="88" r:id="rId1"/>
  <headerFooter alignWithMargins="0">
    <oddHeader>&amp;R2017 - Año de las Energías Renovables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B1:AT76"/>
  <sheetViews>
    <sheetView showGridLines="0" tabSelected="1" view="pageBreakPreview" zoomScale="60" zoomScaleNormal="75" zoomScalePageLayoutView="0" workbookViewId="0" topLeftCell="A1">
      <selection activeCell="E15" sqref="E15"/>
    </sheetView>
  </sheetViews>
  <sheetFormatPr defaultColWidth="11.421875" defaultRowHeight="12.75"/>
  <cols>
    <col min="1" max="1" width="4.140625" style="49" customWidth="1"/>
    <col min="2" max="2" width="16.00390625" style="49" customWidth="1"/>
    <col min="3" max="5" width="17.28125" style="227" customWidth="1"/>
    <col min="6" max="6" width="7.57421875" style="49" customWidth="1"/>
    <col min="7" max="7" width="17.57421875" style="49" customWidth="1"/>
    <col min="8" max="16384" width="11.421875" style="49" customWidth="1"/>
  </cols>
  <sheetData>
    <row r="1" spans="2:5" s="179" customFormat="1" ht="12.75">
      <c r="B1" s="163" t="s">
        <v>282</v>
      </c>
      <c r="C1" s="163"/>
      <c r="D1" s="163"/>
      <c r="E1" s="163"/>
    </row>
    <row r="2" spans="2:5" s="179" customFormat="1" ht="12.75">
      <c r="B2" s="163" t="s">
        <v>74</v>
      </c>
      <c r="C2" s="163"/>
      <c r="D2" s="163"/>
      <c r="E2" s="163"/>
    </row>
    <row r="3" spans="2:6" s="179" customFormat="1" ht="12.75">
      <c r="B3" s="356" t="s">
        <v>279</v>
      </c>
      <c r="C3" s="356"/>
      <c r="D3" s="356"/>
      <c r="E3" s="356"/>
      <c r="F3" s="388"/>
    </row>
    <row r="4" spans="2:6" s="179" customFormat="1" ht="12.75">
      <c r="B4" s="515" t="s">
        <v>98</v>
      </c>
      <c r="C4" s="515"/>
      <c r="D4" s="515"/>
      <c r="E4" s="515"/>
      <c r="F4" s="388"/>
    </row>
    <row r="5" spans="2:7" ht="12.75">
      <c r="B5" s="342"/>
      <c r="C5" s="342"/>
      <c r="D5" s="342"/>
      <c r="E5" s="342"/>
      <c r="F5" s="343"/>
      <c r="G5" s="198"/>
    </row>
    <row r="6" spans="3:6" ht="12.75" customHeight="1" thickBot="1">
      <c r="C6" s="212"/>
      <c r="D6" s="212"/>
      <c r="E6" s="212"/>
      <c r="F6" s="198"/>
    </row>
    <row r="7" spans="2:6" s="423" customFormat="1" ht="26.25" customHeight="1">
      <c r="B7" s="443" t="s">
        <v>6</v>
      </c>
      <c r="C7" s="444" t="s">
        <v>75</v>
      </c>
      <c r="D7" s="425" t="s">
        <v>10</v>
      </c>
      <c r="E7" s="445" t="s">
        <v>76</v>
      </c>
      <c r="F7" s="446"/>
    </row>
    <row r="8" spans="2:6" s="423" customFormat="1" ht="13.5" thickBot="1">
      <c r="B8" s="447" t="s">
        <v>7</v>
      </c>
      <c r="C8" s="448" t="s">
        <v>77</v>
      </c>
      <c r="D8" s="426" t="s">
        <v>78</v>
      </c>
      <c r="E8" s="449" t="s">
        <v>79</v>
      </c>
      <c r="F8" s="446"/>
    </row>
    <row r="9" spans="2:5" ht="12.75">
      <c r="B9" s="183">
        <f>+'3.vol.'!C7</f>
        <v>41640</v>
      </c>
      <c r="C9" s="184"/>
      <c r="D9" s="185"/>
      <c r="E9" s="186"/>
    </row>
    <row r="10" spans="2:5" ht="12.75">
      <c r="B10" s="187">
        <f>+'3.vol.'!C8</f>
        <v>41671</v>
      </c>
      <c r="C10" s="188"/>
      <c r="D10" s="173"/>
      <c r="E10" s="174"/>
    </row>
    <row r="11" spans="2:5" ht="12.75">
      <c r="B11" s="187">
        <f>+'3.vol.'!C9</f>
        <v>41699</v>
      </c>
      <c r="C11" s="188"/>
      <c r="D11" s="173"/>
      <c r="E11" s="174"/>
    </row>
    <row r="12" spans="2:5" ht="12.75">
      <c r="B12" s="187">
        <f>+'3.vol.'!C10</f>
        <v>41730</v>
      </c>
      <c r="C12" s="188"/>
      <c r="D12" s="173"/>
      <c r="E12" s="174"/>
    </row>
    <row r="13" spans="2:5" ht="12.75">
      <c r="B13" s="187">
        <f>+'3.vol.'!C11</f>
        <v>41760</v>
      </c>
      <c r="C13" s="173"/>
      <c r="D13" s="173"/>
      <c r="E13" s="174"/>
    </row>
    <row r="14" spans="2:5" ht="12.75">
      <c r="B14" s="187">
        <f>+'3.vol.'!C12</f>
        <v>41791</v>
      </c>
      <c r="C14" s="188"/>
      <c r="D14" s="173"/>
      <c r="E14" s="174"/>
    </row>
    <row r="15" spans="2:5" ht="12.75">
      <c r="B15" s="187">
        <f>+'3.vol.'!C13</f>
        <v>41821</v>
      </c>
      <c r="C15" s="173"/>
      <c r="D15" s="173"/>
      <c r="E15" s="174"/>
    </row>
    <row r="16" spans="2:5" ht="12.75">
      <c r="B16" s="187">
        <f>+'3.vol.'!C14</f>
        <v>41852</v>
      </c>
      <c r="C16" s="173"/>
      <c r="D16" s="173"/>
      <c r="E16" s="174"/>
    </row>
    <row r="17" spans="2:5" ht="12.75">
      <c r="B17" s="187">
        <f>+'3.vol.'!C15</f>
        <v>41883</v>
      </c>
      <c r="C17" s="173"/>
      <c r="D17" s="173"/>
      <c r="E17" s="174"/>
    </row>
    <row r="18" spans="2:5" ht="12.75">
      <c r="B18" s="187">
        <f>+'3.vol.'!C16</f>
        <v>41913</v>
      </c>
      <c r="C18" s="173"/>
      <c r="D18" s="173"/>
      <c r="E18" s="174"/>
    </row>
    <row r="19" spans="2:5" ht="12.75">
      <c r="B19" s="187">
        <f>+'3.vol.'!C17</f>
        <v>41944</v>
      </c>
      <c r="C19" s="173"/>
      <c r="D19" s="173"/>
      <c r="E19" s="174"/>
    </row>
    <row r="20" spans="2:5" ht="13.5" thickBot="1">
      <c r="B20" s="189">
        <f>+'3.vol.'!C18</f>
        <v>41974</v>
      </c>
      <c r="C20" s="190"/>
      <c r="D20" s="190"/>
      <c r="E20" s="191"/>
    </row>
    <row r="21" spans="2:5" ht="12.75">
      <c r="B21" s="183">
        <f>+'3.vol.'!C19</f>
        <v>42005</v>
      </c>
      <c r="C21" s="185"/>
      <c r="D21" s="185"/>
      <c r="E21" s="174"/>
    </row>
    <row r="22" spans="2:5" ht="12.75">
      <c r="B22" s="187">
        <f>+'3.vol.'!C20</f>
        <v>42036</v>
      </c>
      <c r="C22" s="173"/>
      <c r="D22" s="173"/>
      <c r="E22" s="192"/>
    </row>
    <row r="23" spans="2:5" ht="12.75">
      <c r="B23" s="187">
        <f>+'3.vol.'!C21</f>
        <v>42064</v>
      </c>
      <c r="C23" s="173"/>
      <c r="D23" s="173"/>
      <c r="E23" s="174"/>
    </row>
    <row r="24" spans="2:5" ht="12.75">
      <c r="B24" s="187">
        <f>+'3.vol.'!C22</f>
        <v>42095</v>
      </c>
      <c r="C24" s="173"/>
      <c r="D24" s="173"/>
      <c r="E24" s="174"/>
    </row>
    <row r="25" spans="2:5" ht="12.75">
      <c r="B25" s="187">
        <f>+'3.vol.'!C23</f>
        <v>42125</v>
      </c>
      <c r="C25" s="173"/>
      <c r="D25" s="173"/>
      <c r="E25" s="174"/>
    </row>
    <row r="26" spans="2:5" ht="12.75">
      <c r="B26" s="187">
        <f>+'3.vol.'!C24</f>
        <v>42156</v>
      </c>
      <c r="C26" s="173"/>
      <c r="D26" s="173"/>
      <c r="E26" s="174"/>
    </row>
    <row r="27" spans="2:5" ht="12.75">
      <c r="B27" s="187">
        <f>+'3.vol.'!C25</f>
        <v>42186</v>
      </c>
      <c r="C27" s="173"/>
      <c r="D27" s="173"/>
      <c r="E27" s="174"/>
    </row>
    <row r="28" spans="2:5" ht="12.75">
      <c r="B28" s="187">
        <f>+'3.vol.'!C26</f>
        <v>42217</v>
      </c>
      <c r="C28" s="173"/>
      <c r="D28" s="173"/>
      <c r="E28" s="174"/>
    </row>
    <row r="29" spans="2:5" ht="12.75">
      <c r="B29" s="187">
        <f>+'3.vol.'!C27</f>
        <v>42248</v>
      </c>
      <c r="C29" s="173"/>
      <c r="D29" s="173"/>
      <c r="E29" s="174"/>
    </row>
    <row r="30" spans="2:5" ht="12.75">
      <c r="B30" s="187">
        <f>+'3.vol.'!C28</f>
        <v>42278</v>
      </c>
      <c r="C30" s="173"/>
      <c r="D30" s="173"/>
      <c r="E30" s="174"/>
    </row>
    <row r="31" spans="2:5" ht="12.75">
      <c r="B31" s="187">
        <f>+'3.vol.'!C29</f>
        <v>42309</v>
      </c>
      <c r="C31" s="173"/>
      <c r="D31" s="173"/>
      <c r="E31" s="174"/>
    </row>
    <row r="32" spans="2:5" ht="13.5" thickBot="1">
      <c r="B32" s="189">
        <f>+'3.vol.'!C30</f>
        <v>42339</v>
      </c>
      <c r="C32" s="190"/>
      <c r="D32" s="190"/>
      <c r="E32" s="193"/>
    </row>
    <row r="33" spans="2:5" ht="12.75">
      <c r="B33" s="183">
        <f>+'3.vol.'!C31</f>
        <v>42370</v>
      </c>
      <c r="C33" s="185"/>
      <c r="D33" s="194"/>
      <c r="E33" s="184"/>
    </row>
    <row r="34" spans="2:5" ht="12.75">
      <c r="B34" s="187">
        <f>+'3.vol.'!C32</f>
        <v>42401</v>
      </c>
      <c r="C34" s="173"/>
      <c r="D34" s="152"/>
      <c r="E34" s="188"/>
    </row>
    <row r="35" spans="2:5" ht="12.75">
      <c r="B35" s="187">
        <f>+'3.vol.'!C33</f>
        <v>42430</v>
      </c>
      <c r="C35" s="173"/>
      <c r="D35" s="152"/>
      <c r="E35" s="188"/>
    </row>
    <row r="36" spans="2:5" ht="12.75">
      <c r="B36" s="187">
        <f>+'3.vol.'!C34</f>
        <v>42461</v>
      </c>
      <c r="C36" s="173"/>
      <c r="D36" s="152"/>
      <c r="E36" s="188"/>
    </row>
    <row r="37" spans="2:5" ht="12.75">
      <c r="B37" s="187">
        <f>+'3.vol.'!C35</f>
        <v>42491</v>
      </c>
      <c r="C37" s="173"/>
      <c r="D37" s="152"/>
      <c r="E37" s="188"/>
    </row>
    <row r="38" spans="2:5" ht="12.75">
      <c r="B38" s="187">
        <f>+'3.vol.'!C36</f>
        <v>42522</v>
      </c>
      <c r="C38" s="173"/>
      <c r="D38" s="152"/>
      <c r="E38" s="188"/>
    </row>
    <row r="39" spans="2:5" ht="12.75">
      <c r="B39" s="187">
        <f>+'3.vol.'!C37</f>
        <v>42552</v>
      </c>
      <c r="C39" s="173"/>
      <c r="D39" s="152"/>
      <c r="E39" s="188"/>
    </row>
    <row r="40" spans="2:5" ht="12.75">
      <c r="B40" s="187">
        <f>+'3.vol.'!C38</f>
        <v>42583</v>
      </c>
      <c r="C40" s="173"/>
      <c r="D40" s="152"/>
      <c r="E40" s="188"/>
    </row>
    <row r="41" spans="2:5" ht="12.75">
      <c r="B41" s="187">
        <f>+'3.vol.'!C39</f>
        <v>42614</v>
      </c>
      <c r="C41" s="173"/>
      <c r="D41" s="152"/>
      <c r="E41" s="188"/>
    </row>
    <row r="42" spans="2:5" ht="12.75">
      <c r="B42" s="187">
        <f>+'3.vol.'!C40</f>
        <v>42644</v>
      </c>
      <c r="C42" s="173"/>
      <c r="D42" s="152"/>
      <c r="E42" s="188"/>
    </row>
    <row r="43" spans="2:5" ht="12.75">
      <c r="B43" s="187">
        <f>+'3.vol.'!C41</f>
        <v>42675</v>
      </c>
      <c r="C43" s="173"/>
      <c r="D43" s="152"/>
      <c r="E43" s="188"/>
    </row>
    <row r="44" spans="2:5" ht="13.5" thickBot="1">
      <c r="B44" s="224">
        <f>+'3.vol.'!C42</f>
        <v>42705</v>
      </c>
      <c r="C44" s="225"/>
      <c r="D44" s="226"/>
      <c r="E44" s="223" t="s">
        <v>258</v>
      </c>
    </row>
    <row r="45" spans="2:5" ht="12.75">
      <c r="B45" s="183">
        <f>+'3.vol.'!C43</f>
        <v>42736</v>
      </c>
      <c r="C45" s="185"/>
      <c r="D45" s="185"/>
      <c r="E45" s="184"/>
    </row>
    <row r="46" spans="2:5" ht="12.75">
      <c r="B46" s="187">
        <f>+'3.vol.'!C44</f>
        <v>42767</v>
      </c>
      <c r="C46" s="173"/>
      <c r="D46" s="173"/>
      <c r="E46" s="188"/>
    </row>
    <row r="47" spans="2:5" ht="12.75">
      <c r="B47" s="187">
        <f>+'3.vol.'!C45</f>
        <v>42795</v>
      </c>
      <c r="C47" s="173"/>
      <c r="D47" s="173"/>
      <c r="E47" s="188"/>
    </row>
    <row r="48" spans="2:5" ht="12.75">
      <c r="B48" s="187">
        <f>+'3.vol.'!C46</f>
        <v>42826</v>
      </c>
      <c r="C48" s="173"/>
      <c r="D48" s="173"/>
      <c r="E48" s="188"/>
    </row>
    <row r="49" spans="2:5" ht="12.75">
      <c r="B49" s="187">
        <f>+'3.vol.'!C47</f>
        <v>42856</v>
      </c>
      <c r="C49" s="173"/>
      <c r="D49" s="173"/>
      <c r="E49" s="188"/>
    </row>
    <row r="50" spans="2:5" ht="12.75">
      <c r="B50" s="187">
        <f>+'3.vol.'!C48</f>
        <v>42887</v>
      </c>
      <c r="C50" s="173"/>
      <c r="D50" s="173"/>
      <c r="E50" s="188"/>
    </row>
    <row r="51" spans="2:5" ht="12.75">
      <c r="B51" s="187">
        <f>+'3.vol.'!C49</f>
        <v>42917</v>
      </c>
      <c r="C51" s="173"/>
      <c r="D51" s="173"/>
      <c r="E51" s="188"/>
    </row>
    <row r="52" spans="2:5" ht="13.5" thickBot="1">
      <c r="B52" s="189">
        <f>+'3.vol.'!C50</f>
        <v>42948</v>
      </c>
      <c r="C52" s="190"/>
      <c r="D52" s="190"/>
      <c r="E52" s="196"/>
    </row>
    <row r="53" spans="2:5" ht="12.75" hidden="1">
      <c r="B53" s="488">
        <f>+'3.vol.'!C51</f>
        <v>42979</v>
      </c>
      <c r="C53" s="489"/>
      <c r="D53" s="489"/>
      <c r="E53" s="490"/>
    </row>
    <row r="54" spans="2:5" ht="12.75" hidden="1">
      <c r="B54" s="187">
        <f>+'3.vol.'!C52</f>
        <v>43009</v>
      </c>
      <c r="C54" s="173"/>
      <c r="D54" s="173"/>
      <c r="E54" s="188"/>
    </row>
    <row r="55" spans="2:5" ht="12.75" hidden="1">
      <c r="B55" s="187">
        <f>+'3.vol.'!C53</f>
        <v>43040</v>
      </c>
      <c r="C55" s="173"/>
      <c r="D55" s="173"/>
      <c r="E55" s="188"/>
    </row>
    <row r="56" spans="2:46" ht="13.5" hidden="1" thickBot="1">
      <c r="B56" s="189">
        <f>+'3.vol.'!C54</f>
        <v>43070</v>
      </c>
      <c r="C56" s="190"/>
      <c r="D56" s="190"/>
      <c r="E56" s="196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</row>
    <row r="57" spans="2:5" ht="13.5" thickBot="1">
      <c r="B57" s="203"/>
      <c r="C57" s="198"/>
      <c r="D57" s="198"/>
      <c r="E57" s="199"/>
    </row>
    <row r="58" spans="2:6" ht="12.75">
      <c r="B58" s="200">
        <v>2011</v>
      </c>
      <c r="C58" s="185"/>
      <c r="D58" s="185"/>
      <c r="E58" s="185"/>
      <c r="F58" s="198"/>
    </row>
    <row r="59" spans="2:6" ht="12.75">
      <c r="B59" s="201">
        <v>2012</v>
      </c>
      <c r="C59" s="173"/>
      <c r="D59" s="173"/>
      <c r="E59" s="173"/>
      <c r="F59" s="198"/>
    </row>
    <row r="60" spans="2:5" ht="13.5" thickBot="1">
      <c r="B60" s="202">
        <v>2013</v>
      </c>
      <c r="C60" s="190"/>
      <c r="D60" s="190"/>
      <c r="E60" s="190"/>
    </row>
    <row r="61" spans="2:6" ht="12.75">
      <c r="B61" s="200">
        <f>+'4.RES PUB'!A60</f>
        <v>2014</v>
      </c>
      <c r="C61" s="185"/>
      <c r="D61" s="185"/>
      <c r="E61" s="185"/>
      <c r="F61" s="198"/>
    </row>
    <row r="62" spans="2:6" ht="12.75">
      <c r="B62" s="201">
        <f>+'4.RES PUB'!A61</f>
        <v>2015</v>
      </c>
      <c r="C62" s="173"/>
      <c r="D62" s="173"/>
      <c r="E62" s="173"/>
      <c r="F62" s="198"/>
    </row>
    <row r="63" spans="2:5" ht="13.5" thickBot="1">
      <c r="B63" s="202">
        <f>+'4.RES PUB'!A62</f>
        <v>2016</v>
      </c>
      <c r="C63" s="190"/>
      <c r="D63" s="190"/>
      <c r="E63" s="190"/>
    </row>
    <row r="64" spans="2:5" ht="13.5" thickBot="1">
      <c r="B64" s="203"/>
      <c r="C64" s="198"/>
      <c r="D64" s="198"/>
      <c r="E64" s="198"/>
    </row>
    <row r="65" spans="2:5" ht="12.75">
      <c r="B65" s="371" t="str">
        <f>+'4.RES PUB'!A63</f>
        <v>ene-ago 2016</v>
      </c>
      <c r="C65" s="185"/>
      <c r="D65" s="185"/>
      <c r="E65" s="185"/>
    </row>
    <row r="66" spans="2:5" ht="13.5" thickBot="1">
      <c r="B66" s="389" t="str">
        <f>+'4.RES PUB'!A64</f>
        <v>ene-ago 2017</v>
      </c>
      <c r="C66" s="190"/>
      <c r="D66" s="190"/>
      <c r="E66" s="190"/>
    </row>
    <row r="67" spans="2:4" ht="12.75">
      <c r="B67" s="52"/>
      <c r="C67" s="49"/>
      <c r="D67" s="49"/>
    </row>
    <row r="68" spans="2:4" ht="12.75">
      <c r="B68" s="228"/>
      <c r="C68" s="49"/>
      <c r="D68" s="49"/>
    </row>
    <row r="69" spans="2:5" ht="12.75">
      <c r="B69" s="92" t="s">
        <v>155</v>
      </c>
      <c r="C69" s="93"/>
      <c r="D69" s="54"/>
      <c r="E69" s="54"/>
    </row>
    <row r="70" spans="2:5" ht="13.5" thickBot="1">
      <c r="B70" s="54"/>
      <c r="C70" s="54"/>
      <c r="D70" s="54"/>
      <c r="E70" s="54"/>
    </row>
    <row r="71" spans="2:4" ht="13.5" thickBot="1">
      <c r="B71" s="97" t="s">
        <v>7</v>
      </c>
      <c r="C71" s="99" t="s">
        <v>146</v>
      </c>
      <c r="D71" s="113" t="s">
        <v>147</v>
      </c>
    </row>
    <row r="72" spans="2:4" ht="12.75">
      <c r="B72" s="105">
        <f>+B61</f>
        <v>2014</v>
      </c>
      <c r="C72" s="120">
        <f>+C61-SUM(C9:C20)</f>
        <v>0</v>
      </c>
      <c r="D72" s="123">
        <f>+D61-SUM(D9:D20)</f>
        <v>0</v>
      </c>
    </row>
    <row r="73" spans="2:4" ht="12.75">
      <c r="B73" s="107">
        <f>+B62</f>
        <v>2015</v>
      </c>
      <c r="C73" s="124">
        <f>+C62-SUM(C21:C32)</f>
        <v>0</v>
      </c>
      <c r="D73" s="127">
        <f>+D62-SUM(D21:D32)</f>
        <v>0</v>
      </c>
    </row>
    <row r="74" spans="2:4" ht="13.5" thickBot="1">
      <c r="B74" s="108">
        <f>+B63</f>
        <v>2016</v>
      </c>
      <c r="C74" s="128">
        <f>+C63-SUM(C33:C44)</f>
        <v>0</v>
      </c>
      <c r="D74" s="131">
        <f>+D63-SUM(D33:D44)</f>
        <v>0</v>
      </c>
    </row>
    <row r="75" spans="2:4" ht="12.75">
      <c r="B75" s="105" t="str">
        <f>+B65</f>
        <v>ene-ago 2016</v>
      </c>
      <c r="C75" s="137">
        <f>+C65-(SUM(C33:INDEX(C33:C44,'parámetros e instrucciones'!$E$3)))</f>
        <v>0</v>
      </c>
      <c r="D75" s="137">
        <f>+D65-(SUM(D33:INDEX(D33:D44,'parámetros e instrucciones'!$E$3)))</f>
        <v>0</v>
      </c>
    </row>
    <row r="76" spans="2:4" ht="13.5" thickBot="1">
      <c r="B76" s="108" t="str">
        <f>+B66</f>
        <v>ene-ago 2017</v>
      </c>
      <c r="C76" s="141">
        <f>+C66-(SUM(C45:INDEX(C45:C56,'parámetros e instrucciones'!$E$3)))</f>
        <v>0</v>
      </c>
      <c r="D76" s="141">
        <f>+D66-(SUM(D45:INDEX(D45:D56,'parámetros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1200" verticalDpi="1200" orientation="portrait" paperSize="9" scale="88" r:id="rId1"/>
  <headerFooter alignWithMargins="0">
    <oddHeader>&amp;R2017 - Año de las Energías Renovables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B1:AT76"/>
  <sheetViews>
    <sheetView showGridLines="0" view="pageBreakPreview" zoomScale="60" zoomScaleNormal="75" zoomScalePageLayoutView="0" workbookViewId="0" topLeftCell="A1">
      <selection activeCell="E16" sqref="E16"/>
    </sheetView>
  </sheetViews>
  <sheetFormatPr defaultColWidth="11.421875" defaultRowHeight="12.75"/>
  <cols>
    <col min="1" max="1" width="4.140625" style="49" customWidth="1"/>
    <col min="2" max="2" width="16.00390625" style="49" customWidth="1"/>
    <col min="3" max="5" width="17.28125" style="227" customWidth="1"/>
    <col min="6" max="6" width="7.57421875" style="49" customWidth="1"/>
    <col min="7" max="7" width="17.57421875" style="49" customWidth="1"/>
    <col min="8" max="16384" width="11.421875" style="49" customWidth="1"/>
  </cols>
  <sheetData>
    <row r="1" spans="2:5" s="179" customFormat="1" ht="12.75">
      <c r="B1" s="176" t="s">
        <v>280</v>
      </c>
      <c r="C1" s="163"/>
      <c r="D1" s="163"/>
      <c r="E1" s="163"/>
    </row>
    <row r="2" spans="2:5" s="179" customFormat="1" ht="12.75">
      <c r="B2" s="163" t="s">
        <v>74</v>
      </c>
      <c r="C2" s="163"/>
      <c r="D2" s="163"/>
      <c r="E2" s="163"/>
    </row>
    <row r="3" spans="2:6" s="179" customFormat="1" ht="12.75">
      <c r="B3" s="356" t="s">
        <v>281</v>
      </c>
      <c r="C3" s="356"/>
      <c r="D3" s="356"/>
      <c r="E3" s="356"/>
      <c r="F3" s="388"/>
    </row>
    <row r="4" spans="2:6" s="179" customFormat="1" ht="12.75">
      <c r="B4" s="515" t="s">
        <v>98</v>
      </c>
      <c r="C4" s="515"/>
      <c r="D4" s="515"/>
      <c r="E4" s="515"/>
      <c r="F4" s="388"/>
    </row>
    <row r="5" spans="2:7" ht="12.75">
      <c r="B5" s="342"/>
      <c r="C5" s="342"/>
      <c r="D5" s="342"/>
      <c r="E5" s="342"/>
      <c r="F5" s="343"/>
      <c r="G5" s="198"/>
    </row>
    <row r="6" spans="3:6" ht="12.75" customHeight="1" thickBot="1">
      <c r="C6" s="212"/>
      <c r="D6" s="212"/>
      <c r="E6" s="212"/>
      <c r="F6" s="198"/>
    </row>
    <row r="7" spans="2:6" s="423" customFormat="1" ht="26.25" customHeight="1">
      <c r="B7" s="443" t="s">
        <v>6</v>
      </c>
      <c r="C7" s="444" t="s">
        <v>75</v>
      </c>
      <c r="D7" s="425" t="s">
        <v>10</v>
      </c>
      <c r="E7" s="445" t="s">
        <v>76</v>
      </c>
      <c r="F7" s="446"/>
    </row>
    <row r="8" spans="2:6" s="423" customFormat="1" ht="13.5" thickBot="1">
      <c r="B8" s="447" t="s">
        <v>7</v>
      </c>
      <c r="C8" s="448" t="s">
        <v>77</v>
      </c>
      <c r="D8" s="426" t="s">
        <v>78</v>
      </c>
      <c r="E8" s="449" t="s">
        <v>79</v>
      </c>
      <c r="F8" s="446"/>
    </row>
    <row r="9" spans="2:5" ht="12.75">
      <c r="B9" s="183">
        <f>+'3.vol.'!C7</f>
        <v>41640</v>
      </c>
      <c r="C9" s="184"/>
      <c r="D9" s="185"/>
      <c r="E9" s="186"/>
    </row>
    <row r="10" spans="2:5" ht="12.75">
      <c r="B10" s="187">
        <f>+'3.vol.'!C8</f>
        <v>41671</v>
      </c>
      <c r="C10" s="188"/>
      <c r="D10" s="173"/>
      <c r="E10" s="174"/>
    </row>
    <row r="11" spans="2:5" ht="12.75">
      <c r="B11" s="187">
        <f>+'3.vol.'!C9</f>
        <v>41699</v>
      </c>
      <c r="C11" s="188"/>
      <c r="D11" s="173"/>
      <c r="E11" s="174"/>
    </row>
    <row r="12" spans="2:5" ht="12.75">
      <c r="B12" s="187">
        <f>+'3.vol.'!C10</f>
        <v>41730</v>
      </c>
      <c r="C12" s="188"/>
      <c r="D12" s="173"/>
      <c r="E12" s="174"/>
    </row>
    <row r="13" spans="2:5" ht="12.75">
      <c r="B13" s="187">
        <f>+'3.vol.'!C11</f>
        <v>41760</v>
      </c>
      <c r="C13" s="173"/>
      <c r="D13" s="173"/>
      <c r="E13" s="174"/>
    </row>
    <row r="14" spans="2:5" ht="12.75">
      <c r="B14" s="187">
        <f>+'3.vol.'!C12</f>
        <v>41791</v>
      </c>
      <c r="C14" s="188"/>
      <c r="D14" s="173"/>
      <c r="E14" s="174"/>
    </row>
    <row r="15" spans="2:5" ht="12.75">
      <c r="B15" s="187">
        <f>+'3.vol.'!C13</f>
        <v>41821</v>
      </c>
      <c r="C15" s="173"/>
      <c r="D15" s="173"/>
      <c r="E15" s="174"/>
    </row>
    <row r="16" spans="2:5" ht="12.75">
      <c r="B16" s="187">
        <f>+'3.vol.'!C14</f>
        <v>41852</v>
      </c>
      <c r="C16" s="173"/>
      <c r="D16" s="173"/>
      <c r="E16" s="174"/>
    </row>
    <row r="17" spans="2:5" ht="12.75">
      <c r="B17" s="187">
        <f>+'3.vol.'!C15</f>
        <v>41883</v>
      </c>
      <c r="C17" s="173"/>
      <c r="D17" s="173"/>
      <c r="E17" s="174"/>
    </row>
    <row r="18" spans="2:5" ht="12.75">
      <c r="B18" s="187">
        <f>+'3.vol.'!C16</f>
        <v>41913</v>
      </c>
      <c r="C18" s="173"/>
      <c r="D18" s="173"/>
      <c r="E18" s="174"/>
    </row>
    <row r="19" spans="2:5" ht="12.75">
      <c r="B19" s="187">
        <f>+'3.vol.'!C17</f>
        <v>41944</v>
      </c>
      <c r="C19" s="173"/>
      <c r="D19" s="173"/>
      <c r="E19" s="174"/>
    </row>
    <row r="20" spans="2:5" ht="13.5" thickBot="1">
      <c r="B20" s="189">
        <f>+'3.vol.'!C18</f>
        <v>41974</v>
      </c>
      <c r="C20" s="190"/>
      <c r="D20" s="190"/>
      <c r="E20" s="191"/>
    </row>
    <row r="21" spans="2:5" ht="12.75">
      <c r="B21" s="183">
        <f>+'3.vol.'!C19</f>
        <v>42005</v>
      </c>
      <c r="C21" s="185"/>
      <c r="D21" s="185"/>
      <c r="E21" s="174"/>
    </row>
    <row r="22" spans="2:5" ht="12.75">
      <c r="B22" s="187">
        <f>+'3.vol.'!C20</f>
        <v>42036</v>
      </c>
      <c r="C22" s="173"/>
      <c r="D22" s="173"/>
      <c r="E22" s="192"/>
    </row>
    <row r="23" spans="2:5" ht="12.75">
      <c r="B23" s="187">
        <f>+'3.vol.'!C21</f>
        <v>42064</v>
      </c>
      <c r="C23" s="173"/>
      <c r="D23" s="173"/>
      <c r="E23" s="174"/>
    </row>
    <row r="24" spans="2:5" ht="12.75">
      <c r="B24" s="187">
        <f>+'3.vol.'!C22</f>
        <v>42095</v>
      </c>
      <c r="C24" s="173"/>
      <c r="D24" s="173"/>
      <c r="E24" s="174"/>
    </row>
    <row r="25" spans="2:5" ht="12.75">
      <c r="B25" s="187">
        <f>+'3.vol.'!C23</f>
        <v>42125</v>
      </c>
      <c r="C25" s="173"/>
      <c r="D25" s="173"/>
      <c r="E25" s="174"/>
    </row>
    <row r="26" spans="2:5" ht="12.75">
      <c r="B26" s="187">
        <f>+'3.vol.'!C24</f>
        <v>42156</v>
      </c>
      <c r="C26" s="173"/>
      <c r="D26" s="173"/>
      <c r="E26" s="174"/>
    </row>
    <row r="27" spans="2:5" ht="12.75">
      <c r="B27" s="187">
        <f>+'3.vol.'!C25</f>
        <v>42186</v>
      </c>
      <c r="C27" s="173"/>
      <c r="D27" s="173"/>
      <c r="E27" s="174"/>
    </row>
    <row r="28" spans="2:5" ht="12.75">
      <c r="B28" s="187">
        <f>+'3.vol.'!C26</f>
        <v>42217</v>
      </c>
      <c r="C28" s="173"/>
      <c r="D28" s="173"/>
      <c r="E28" s="174"/>
    </row>
    <row r="29" spans="2:5" ht="12.75">
      <c r="B29" s="187">
        <f>+'3.vol.'!C27</f>
        <v>42248</v>
      </c>
      <c r="C29" s="173"/>
      <c r="D29" s="173"/>
      <c r="E29" s="174"/>
    </row>
    <row r="30" spans="2:5" ht="12.75">
      <c r="B30" s="187">
        <f>+'3.vol.'!C28</f>
        <v>42278</v>
      </c>
      <c r="C30" s="173"/>
      <c r="D30" s="173"/>
      <c r="E30" s="174"/>
    </row>
    <row r="31" spans="2:5" ht="12.75">
      <c r="B31" s="187">
        <f>+'3.vol.'!C29</f>
        <v>42309</v>
      </c>
      <c r="C31" s="173"/>
      <c r="D31" s="173"/>
      <c r="E31" s="174"/>
    </row>
    <row r="32" spans="2:5" ht="13.5" thickBot="1">
      <c r="B32" s="189">
        <f>+'3.vol.'!C30</f>
        <v>42339</v>
      </c>
      <c r="C32" s="190"/>
      <c r="D32" s="190"/>
      <c r="E32" s="193"/>
    </row>
    <row r="33" spans="2:5" ht="12.75">
      <c r="B33" s="183">
        <f>+'3.vol.'!C31</f>
        <v>42370</v>
      </c>
      <c r="C33" s="185"/>
      <c r="D33" s="194"/>
      <c r="E33" s="184"/>
    </row>
    <row r="34" spans="2:5" ht="12.75">
      <c r="B34" s="187">
        <f>+'3.vol.'!C32</f>
        <v>42401</v>
      </c>
      <c r="C34" s="173"/>
      <c r="D34" s="152"/>
      <c r="E34" s="188"/>
    </row>
    <row r="35" spans="2:5" ht="12.75">
      <c r="B35" s="187">
        <f>+'3.vol.'!C33</f>
        <v>42430</v>
      </c>
      <c r="C35" s="173"/>
      <c r="D35" s="152"/>
      <c r="E35" s="188"/>
    </row>
    <row r="36" spans="2:5" ht="12.75">
      <c r="B36" s="187">
        <f>+'3.vol.'!C34</f>
        <v>42461</v>
      </c>
      <c r="C36" s="173"/>
      <c r="D36" s="152"/>
      <c r="E36" s="188"/>
    </row>
    <row r="37" spans="2:5" ht="12.75">
      <c r="B37" s="187">
        <f>+'3.vol.'!C35</f>
        <v>42491</v>
      </c>
      <c r="C37" s="173"/>
      <c r="D37" s="152"/>
      <c r="E37" s="188"/>
    </row>
    <row r="38" spans="2:5" ht="12.75">
      <c r="B38" s="187">
        <f>+'3.vol.'!C36</f>
        <v>42522</v>
      </c>
      <c r="C38" s="173"/>
      <c r="D38" s="152"/>
      <c r="E38" s="188"/>
    </row>
    <row r="39" spans="2:5" ht="12.75">
      <c r="B39" s="187">
        <f>+'3.vol.'!C37</f>
        <v>42552</v>
      </c>
      <c r="C39" s="173"/>
      <c r="D39" s="152"/>
      <c r="E39" s="188"/>
    </row>
    <row r="40" spans="2:5" ht="12.75">
      <c r="B40" s="187">
        <f>+'3.vol.'!C38</f>
        <v>42583</v>
      </c>
      <c r="C40" s="173"/>
      <c r="D40" s="152"/>
      <c r="E40" s="188"/>
    </row>
    <row r="41" spans="2:5" ht="12.75">
      <c r="B41" s="187">
        <f>+'3.vol.'!C39</f>
        <v>42614</v>
      </c>
      <c r="C41" s="173"/>
      <c r="D41" s="152"/>
      <c r="E41" s="188"/>
    </row>
    <row r="42" spans="2:5" ht="12.75">
      <c r="B42" s="187">
        <f>+'3.vol.'!C40</f>
        <v>42644</v>
      </c>
      <c r="C42" s="173"/>
      <c r="D42" s="152"/>
      <c r="E42" s="188"/>
    </row>
    <row r="43" spans="2:5" ht="12.75">
      <c r="B43" s="187">
        <f>+'3.vol.'!C41</f>
        <v>42675</v>
      </c>
      <c r="C43" s="173"/>
      <c r="D43" s="152"/>
      <c r="E43" s="188"/>
    </row>
    <row r="44" spans="2:5" ht="13.5" thickBot="1">
      <c r="B44" s="224">
        <f>+'3.vol.'!C42</f>
        <v>42705</v>
      </c>
      <c r="C44" s="225"/>
      <c r="D44" s="226"/>
      <c r="E44" s="223" t="s">
        <v>258</v>
      </c>
    </row>
    <row r="45" spans="2:5" ht="12.75">
      <c r="B45" s="183">
        <f>+'3.vol.'!C43</f>
        <v>42736</v>
      </c>
      <c r="C45" s="185"/>
      <c r="D45" s="185"/>
      <c r="E45" s="184"/>
    </row>
    <row r="46" spans="2:5" ht="12.75">
      <c r="B46" s="187">
        <f>+'3.vol.'!C44</f>
        <v>42767</v>
      </c>
      <c r="C46" s="173"/>
      <c r="D46" s="173"/>
      <c r="E46" s="188"/>
    </row>
    <row r="47" spans="2:5" ht="12.75">
      <c r="B47" s="187">
        <f>+'3.vol.'!C45</f>
        <v>42795</v>
      </c>
      <c r="C47" s="173"/>
      <c r="D47" s="173"/>
      <c r="E47" s="188"/>
    </row>
    <row r="48" spans="2:5" ht="12.75">
      <c r="B48" s="187">
        <f>+'3.vol.'!C46</f>
        <v>42826</v>
      </c>
      <c r="C48" s="173"/>
      <c r="D48" s="173"/>
      <c r="E48" s="188"/>
    </row>
    <row r="49" spans="2:5" ht="12.75">
      <c r="B49" s="187">
        <f>+'3.vol.'!C47</f>
        <v>42856</v>
      </c>
      <c r="C49" s="173"/>
      <c r="D49" s="173"/>
      <c r="E49" s="188"/>
    </row>
    <row r="50" spans="2:5" ht="12.75">
      <c r="B50" s="187">
        <f>+'3.vol.'!C48</f>
        <v>42887</v>
      </c>
      <c r="C50" s="173"/>
      <c r="D50" s="173"/>
      <c r="E50" s="188"/>
    </row>
    <row r="51" spans="2:5" ht="12.75">
      <c r="B51" s="187">
        <f>+'3.vol.'!C49</f>
        <v>42917</v>
      </c>
      <c r="C51" s="173"/>
      <c r="D51" s="173"/>
      <c r="E51" s="188"/>
    </row>
    <row r="52" spans="2:5" ht="13.5" thickBot="1">
      <c r="B52" s="189">
        <f>+'3.vol.'!C50</f>
        <v>42948</v>
      </c>
      <c r="C52" s="190"/>
      <c r="D52" s="190"/>
      <c r="E52" s="196"/>
    </row>
    <row r="53" spans="2:5" ht="12.75" hidden="1">
      <c r="B53" s="488">
        <f>+'3.vol.'!C51</f>
        <v>42979</v>
      </c>
      <c r="C53" s="489"/>
      <c r="D53" s="489"/>
      <c r="E53" s="490"/>
    </row>
    <row r="54" spans="2:5" ht="12.75" hidden="1">
      <c r="B54" s="187">
        <f>+'3.vol.'!C52</f>
        <v>43009</v>
      </c>
      <c r="C54" s="173"/>
      <c r="D54" s="173"/>
      <c r="E54" s="188"/>
    </row>
    <row r="55" spans="2:5" ht="12.75" hidden="1">
      <c r="B55" s="187">
        <f>+'3.vol.'!C53</f>
        <v>43040</v>
      </c>
      <c r="C55" s="173"/>
      <c r="D55" s="173"/>
      <c r="E55" s="188"/>
    </row>
    <row r="56" spans="2:46" ht="13.5" hidden="1" thickBot="1">
      <c r="B56" s="189">
        <f>+'3.vol.'!C54</f>
        <v>43070</v>
      </c>
      <c r="C56" s="190"/>
      <c r="D56" s="190"/>
      <c r="E56" s="196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</row>
    <row r="57" spans="2:5" ht="13.5" thickBot="1">
      <c r="B57" s="203"/>
      <c r="C57" s="198"/>
      <c r="D57" s="198"/>
      <c r="E57" s="199"/>
    </row>
    <row r="58" spans="2:6" ht="12.75">
      <c r="B58" s="200">
        <v>2011</v>
      </c>
      <c r="C58" s="185"/>
      <c r="D58" s="185"/>
      <c r="E58" s="185"/>
      <c r="F58" s="198"/>
    </row>
    <row r="59" spans="2:6" ht="12.75">
      <c r="B59" s="201">
        <v>2012</v>
      </c>
      <c r="C59" s="173"/>
      <c r="D59" s="173"/>
      <c r="E59" s="173"/>
      <c r="F59" s="198"/>
    </row>
    <row r="60" spans="2:5" ht="13.5" thickBot="1">
      <c r="B60" s="202">
        <v>2013</v>
      </c>
      <c r="C60" s="190"/>
      <c r="D60" s="190"/>
      <c r="E60" s="190"/>
    </row>
    <row r="61" spans="2:6" ht="12.75">
      <c r="B61" s="200">
        <f>+'4.RES PUB'!A60</f>
        <v>2014</v>
      </c>
      <c r="C61" s="185"/>
      <c r="D61" s="185"/>
      <c r="E61" s="185"/>
      <c r="F61" s="198"/>
    </row>
    <row r="62" spans="2:6" ht="12.75">
      <c r="B62" s="201">
        <f>+'4.RES PUB'!A61</f>
        <v>2015</v>
      </c>
      <c r="C62" s="173"/>
      <c r="D62" s="173"/>
      <c r="E62" s="173"/>
      <c r="F62" s="198"/>
    </row>
    <row r="63" spans="2:5" ht="13.5" thickBot="1">
      <c r="B63" s="202">
        <f>+'4.RES PUB'!A62</f>
        <v>2016</v>
      </c>
      <c r="C63" s="190"/>
      <c r="D63" s="190"/>
      <c r="E63" s="190"/>
    </row>
    <row r="64" spans="2:5" ht="13.5" thickBot="1">
      <c r="B64" s="203"/>
      <c r="C64" s="198"/>
      <c r="D64" s="198"/>
      <c r="E64" s="198"/>
    </row>
    <row r="65" spans="2:5" ht="12.75">
      <c r="B65" s="371" t="str">
        <f>+'4.RES PUB'!A63</f>
        <v>ene-ago 2016</v>
      </c>
      <c r="C65" s="185"/>
      <c r="D65" s="185"/>
      <c r="E65" s="185"/>
    </row>
    <row r="66" spans="2:5" ht="13.5" thickBot="1">
      <c r="B66" s="389" t="str">
        <f>+'4.RES PUB'!A64</f>
        <v>ene-ago 2017</v>
      </c>
      <c r="C66" s="190"/>
      <c r="D66" s="190"/>
      <c r="E66" s="190"/>
    </row>
    <row r="67" spans="2:4" ht="12.75">
      <c r="B67" s="52"/>
      <c r="C67" s="49"/>
      <c r="D67" s="49"/>
    </row>
    <row r="68" spans="2:4" ht="12.75">
      <c r="B68" s="228"/>
      <c r="C68" s="49"/>
      <c r="D68" s="49"/>
    </row>
    <row r="69" spans="2:5" ht="12.75">
      <c r="B69" s="92" t="s">
        <v>155</v>
      </c>
      <c r="C69" s="93"/>
      <c r="D69" s="54"/>
      <c r="E69" s="54"/>
    </row>
    <row r="70" spans="2:5" ht="13.5" thickBot="1">
      <c r="B70" s="54"/>
      <c r="C70" s="54"/>
      <c r="D70" s="54"/>
      <c r="E70" s="54"/>
    </row>
    <row r="71" spans="2:4" ht="13.5" thickBot="1">
      <c r="B71" s="97" t="s">
        <v>7</v>
      </c>
      <c r="C71" s="99" t="s">
        <v>146</v>
      </c>
      <c r="D71" s="113" t="s">
        <v>147</v>
      </c>
    </row>
    <row r="72" spans="2:4" ht="12.75">
      <c r="B72" s="105">
        <f>+B61</f>
        <v>2014</v>
      </c>
      <c r="C72" s="120">
        <f>+C61-SUM(C9:C20)</f>
        <v>0</v>
      </c>
      <c r="D72" s="123">
        <f>+D61-SUM(D9:D20)</f>
        <v>0</v>
      </c>
    </row>
    <row r="73" spans="2:4" ht="12.75">
      <c r="B73" s="107">
        <f>+B62</f>
        <v>2015</v>
      </c>
      <c r="C73" s="124">
        <f>+C62-SUM(C21:C32)</f>
        <v>0</v>
      </c>
      <c r="D73" s="127">
        <f>+D62-SUM(D21:D32)</f>
        <v>0</v>
      </c>
    </row>
    <row r="74" spans="2:4" ht="13.5" thickBot="1">
      <c r="B74" s="108">
        <f>+B63</f>
        <v>2016</v>
      </c>
      <c r="C74" s="128">
        <f>+C63-SUM(C33:C44)</f>
        <v>0</v>
      </c>
      <c r="D74" s="131">
        <f>+D63-SUM(D33:D44)</f>
        <v>0</v>
      </c>
    </row>
    <row r="75" spans="2:4" ht="12.75">
      <c r="B75" s="105" t="str">
        <f>+B65</f>
        <v>ene-ago 2016</v>
      </c>
      <c r="C75" s="137">
        <f>+C65-(SUM(C33:INDEX(C33:C44,'parámetros e instrucciones'!$E$3)))</f>
        <v>0</v>
      </c>
      <c r="D75" s="137">
        <f>+D65-(SUM(D33:INDEX(D33:D44,'parámetros e instrucciones'!$E$3)))</f>
        <v>0</v>
      </c>
    </row>
    <row r="76" spans="2:4" ht="13.5" thickBot="1">
      <c r="B76" s="108" t="str">
        <f>+B66</f>
        <v>ene-ago 2017</v>
      </c>
      <c r="C76" s="141">
        <f>+C66-(SUM(C45:INDEX(C45:C56,'parámetros e instrucciones'!$E$3)))</f>
        <v>0</v>
      </c>
      <c r="D76" s="141">
        <f>+D66-(SUM(D45:INDEX(D45:D56,'parámetros e instrucciones'!$E$3)))</f>
        <v>0</v>
      </c>
    </row>
  </sheetData>
  <sheetProtection formatCells="0" formatColumns="0" formatRows="0"/>
  <mergeCells count="1">
    <mergeCell ref="B4:E4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1200" verticalDpi="1200" orientation="portrait" paperSize="9" scale="88" r:id="rId1"/>
  <headerFooter alignWithMargins="0">
    <oddHeader>&amp;R2017 - Año de las Energías Renovables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H77"/>
  <sheetViews>
    <sheetView showGridLines="0" view="pageBreakPreview" zoomScale="60" zoomScaleNormal="75" zoomScalePageLayoutView="0" workbookViewId="0" topLeftCell="A1">
      <selection activeCell="B42" sqref="B42"/>
    </sheetView>
  </sheetViews>
  <sheetFormatPr defaultColWidth="11.421875" defaultRowHeight="12.75"/>
  <cols>
    <col min="1" max="1" width="14.57421875" style="49" customWidth="1"/>
    <col min="2" max="2" width="24.8515625" style="49" customWidth="1"/>
    <col min="3" max="3" width="16.140625" style="49" customWidth="1"/>
    <col min="4" max="5" width="11.421875" style="49" customWidth="1"/>
    <col min="6" max="6" width="14.140625" style="49" customWidth="1"/>
    <col min="7" max="9" width="2.8515625" style="49" customWidth="1"/>
    <col min="10" max="16384" width="11.421875" style="49" customWidth="1"/>
  </cols>
  <sheetData>
    <row r="1" spans="1:8" ht="12.75">
      <c r="A1" s="524" t="s">
        <v>91</v>
      </c>
      <c r="B1" s="524"/>
      <c r="C1" s="524"/>
      <c r="D1" s="524"/>
      <c r="E1" s="524"/>
      <c r="F1" s="524"/>
      <c r="G1" s="222"/>
      <c r="H1" s="222"/>
    </row>
    <row r="2" spans="1:6" ht="12.75">
      <c r="A2" s="163" t="s">
        <v>80</v>
      </c>
      <c r="B2" s="164"/>
      <c r="C2" s="164"/>
      <c r="D2" s="164"/>
      <c r="E2" s="164"/>
      <c r="F2" s="164"/>
    </row>
    <row r="3" spans="1:7" ht="12.75">
      <c r="A3" s="356" t="str">
        <f>+'1.modelos'!A3</f>
        <v>Motores monofásicos</v>
      </c>
      <c r="B3" s="354"/>
      <c r="C3" s="354"/>
      <c r="D3" s="354"/>
      <c r="E3" s="354"/>
      <c r="F3" s="354"/>
      <c r="G3" s="52"/>
    </row>
    <row r="4" spans="1:6" ht="12.75">
      <c r="A4" s="163" t="s">
        <v>248</v>
      </c>
      <c r="B4" s="164"/>
      <c r="C4" s="164"/>
      <c r="D4" s="164"/>
      <c r="E4" s="164"/>
      <c r="F4" s="164"/>
    </row>
    <row r="5" spans="1:6" ht="13.5" thickBot="1">
      <c r="A5" s="163"/>
      <c r="B5" s="164"/>
      <c r="C5" s="164"/>
      <c r="D5" s="164"/>
      <c r="E5" s="164"/>
      <c r="F5" s="164"/>
    </row>
    <row r="6" spans="1:6" s="423" customFormat="1" ht="12.75" customHeight="1">
      <c r="A6" s="425" t="s">
        <v>6</v>
      </c>
      <c r="B6" s="425" t="s">
        <v>83</v>
      </c>
      <c r="C6" s="425" t="s">
        <v>84</v>
      </c>
      <c r="D6" s="425" t="s">
        <v>16</v>
      </c>
      <c r="E6" s="425" t="s">
        <v>99</v>
      </c>
      <c r="F6" s="442"/>
    </row>
    <row r="7" spans="1:6" s="423" customFormat="1" ht="13.5" thickBot="1">
      <c r="A7" s="426" t="s">
        <v>7</v>
      </c>
      <c r="B7" s="426" t="s">
        <v>85</v>
      </c>
      <c r="C7" s="426" t="s">
        <v>86</v>
      </c>
      <c r="D7" s="426" t="s">
        <v>87</v>
      </c>
      <c r="E7" s="426" t="s">
        <v>87</v>
      </c>
      <c r="F7" s="442"/>
    </row>
    <row r="8" spans="1:6" ht="12.75">
      <c r="A8" s="183">
        <f>+'10.a precios'!B9</f>
        <v>41640</v>
      </c>
      <c r="B8" s="184"/>
      <c r="C8" s="185"/>
      <c r="D8" s="186"/>
      <c r="E8" s="185"/>
      <c r="F8"/>
    </row>
    <row r="9" spans="1:6" ht="12.75">
      <c r="A9" s="187">
        <f>+'10.a precios'!B10</f>
        <v>41671</v>
      </c>
      <c r="B9" s="188"/>
      <c r="C9" s="173"/>
      <c r="D9" s="174"/>
      <c r="E9" s="173"/>
      <c r="F9"/>
    </row>
    <row r="10" spans="1:6" ht="12.75">
      <c r="A10" s="187">
        <f>+'10.a precios'!B11</f>
        <v>41699</v>
      </c>
      <c r="B10" s="188"/>
      <c r="C10" s="173"/>
      <c r="D10" s="174"/>
      <c r="E10" s="173"/>
      <c r="F10"/>
    </row>
    <row r="11" spans="1:6" ht="12.75">
      <c r="A11" s="187">
        <f>+'10.a precios'!B12</f>
        <v>41730</v>
      </c>
      <c r="B11" s="188"/>
      <c r="C11" s="173"/>
      <c r="D11" s="174"/>
      <c r="E11" s="173"/>
      <c r="F11"/>
    </row>
    <row r="12" spans="1:6" ht="12.75">
      <c r="A12" s="187">
        <f>+'10.a precios'!B13</f>
        <v>41760</v>
      </c>
      <c r="B12" s="173"/>
      <c r="C12" s="173"/>
      <c r="D12" s="174"/>
      <c r="E12" s="173"/>
      <c r="F12"/>
    </row>
    <row r="13" spans="1:6" ht="12.75">
      <c r="A13" s="187">
        <f>+'10.a precios'!B14</f>
        <v>41791</v>
      </c>
      <c r="B13" s="188"/>
      <c r="C13" s="173"/>
      <c r="D13" s="174"/>
      <c r="E13" s="173"/>
      <c r="F13"/>
    </row>
    <row r="14" spans="1:6" ht="12.75">
      <c r="A14" s="187">
        <f>+'10.a precios'!B15</f>
        <v>41821</v>
      </c>
      <c r="B14" s="173"/>
      <c r="C14" s="173"/>
      <c r="D14" s="174"/>
      <c r="E14" s="173"/>
      <c r="F14"/>
    </row>
    <row r="15" spans="1:6" ht="12.75">
      <c r="A15" s="187">
        <f>+'10.a precios'!B16</f>
        <v>41852</v>
      </c>
      <c r="B15" s="173"/>
      <c r="C15" s="173"/>
      <c r="D15" s="174"/>
      <c r="E15" s="173"/>
      <c r="F15"/>
    </row>
    <row r="16" spans="1:6" ht="12.75">
      <c r="A16" s="187">
        <f>+'10.a precios'!B17</f>
        <v>41883</v>
      </c>
      <c r="B16" s="173"/>
      <c r="C16" s="173"/>
      <c r="D16" s="174"/>
      <c r="E16" s="173"/>
      <c r="F16"/>
    </row>
    <row r="17" spans="1:6" ht="12.75">
      <c r="A17" s="187">
        <f>+'10.a precios'!B18</f>
        <v>41913</v>
      </c>
      <c r="B17" s="173"/>
      <c r="C17" s="173"/>
      <c r="D17" s="174"/>
      <c r="E17" s="173"/>
      <c r="F17"/>
    </row>
    <row r="18" spans="1:6" ht="12.75">
      <c r="A18" s="187">
        <f>+'10.a precios'!B19</f>
        <v>41944</v>
      </c>
      <c r="B18" s="173"/>
      <c r="C18" s="173"/>
      <c r="D18" s="174"/>
      <c r="E18" s="173"/>
      <c r="F18"/>
    </row>
    <row r="19" spans="1:6" ht="13.5" thickBot="1">
      <c r="A19" s="189">
        <f>+'10.a precios'!B20</f>
        <v>41974</v>
      </c>
      <c r="B19" s="190"/>
      <c r="C19" s="190"/>
      <c r="D19" s="191"/>
      <c r="E19" s="190"/>
      <c r="F19"/>
    </row>
    <row r="20" spans="1:6" ht="12.75">
      <c r="A20" s="183">
        <f>+'10.a precios'!B21</f>
        <v>42005</v>
      </c>
      <c r="B20" s="185"/>
      <c r="C20" s="185"/>
      <c r="D20" s="174"/>
      <c r="E20" s="185"/>
      <c r="F20"/>
    </row>
    <row r="21" spans="1:6" ht="12.75">
      <c r="A21" s="187">
        <f>+'10.a precios'!B22</f>
        <v>42036</v>
      </c>
      <c r="B21" s="173"/>
      <c r="C21" s="173"/>
      <c r="D21" s="192"/>
      <c r="E21" s="173"/>
      <c r="F21"/>
    </row>
    <row r="22" spans="1:6" ht="12.75">
      <c r="A22" s="187">
        <f>+'10.a precios'!B23</f>
        <v>42064</v>
      </c>
      <c r="B22" s="173"/>
      <c r="C22" s="173"/>
      <c r="D22" s="174"/>
      <c r="E22" s="173"/>
      <c r="F22"/>
    </row>
    <row r="23" spans="1:6" ht="12.75">
      <c r="A23" s="187">
        <f>+'10.a precios'!B24</f>
        <v>42095</v>
      </c>
      <c r="B23" s="173"/>
      <c r="C23" s="173"/>
      <c r="D23" s="174"/>
      <c r="E23" s="173"/>
      <c r="F23"/>
    </row>
    <row r="24" spans="1:6" ht="12.75">
      <c r="A24" s="187">
        <f>+'10.a precios'!B25</f>
        <v>42125</v>
      </c>
      <c r="B24" s="173"/>
      <c r="C24" s="173"/>
      <c r="D24" s="174"/>
      <c r="E24" s="173"/>
      <c r="F24"/>
    </row>
    <row r="25" spans="1:6" ht="12.75">
      <c r="A25" s="187">
        <f>+'10.a precios'!B26</f>
        <v>42156</v>
      </c>
      <c r="B25" s="173"/>
      <c r="C25" s="173"/>
      <c r="D25" s="174"/>
      <c r="E25" s="173"/>
      <c r="F25"/>
    </row>
    <row r="26" spans="1:6" ht="12.75">
      <c r="A26" s="187">
        <f>+'10.a precios'!B27</f>
        <v>42186</v>
      </c>
      <c r="B26" s="173"/>
      <c r="C26" s="173"/>
      <c r="D26" s="174"/>
      <c r="E26" s="173"/>
      <c r="F26"/>
    </row>
    <row r="27" spans="1:6" ht="12.75">
      <c r="A27" s="187">
        <f>+'10.a precios'!B28</f>
        <v>42217</v>
      </c>
      <c r="B27" s="173"/>
      <c r="C27" s="173"/>
      <c r="D27" s="174"/>
      <c r="E27" s="173"/>
      <c r="F27"/>
    </row>
    <row r="28" spans="1:6" ht="12.75">
      <c r="A28" s="187">
        <f>+'10.a precios'!B29</f>
        <v>42248</v>
      </c>
      <c r="B28" s="173"/>
      <c r="C28" s="173"/>
      <c r="D28" s="174"/>
      <c r="E28" s="173"/>
      <c r="F28"/>
    </row>
    <row r="29" spans="1:6" ht="12.75">
      <c r="A29" s="187">
        <f>+'10.a precios'!B30</f>
        <v>42278</v>
      </c>
      <c r="B29" s="173"/>
      <c r="C29" s="173"/>
      <c r="D29" s="174"/>
      <c r="E29" s="173"/>
      <c r="F29"/>
    </row>
    <row r="30" spans="1:6" ht="12.75">
      <c r="A30" s="187">
        <f>+'10.a precios'!B31</f>
        <v>42309</v>
      </c>
      <c r="B30" s="173"/>
      <c r="C30" s="173"/>
      <c r="D30" s="174"/>
      <c r="E30" s="173"/>
      <c r="F30"/>
    </row>
    <row r="31" spans="1:6" ht="13.5" thickBot="1">
      <c r="A31" s="189">
        <f>+'10.a precios'!B32</f>
        <v>42339</v>
      </c>
      <c r="B31" s="190"/>
      <c r="C31" s="190"/>
      <c r="D31" s="193"/>
      <c r="E31" s="190"/>
      <c r="F31"/>
    </row>
    <row r="32" spans="1:6" ht="12.75">
      <c r="A32" s="183">
        <f>+'10.a precios'!B33</f>
        <v>42370</v>
      </c>
      <c r="B32" s="185"/>
      <c r="C32" s="194"/>
      <c r="D32" s="184"/>
      <c r="E32" s="185"/>
      <c r="F32"/>
    </row>
    <row r="33" spans="1:6" ht="12.75">
      <c r="A33" s="187">
        <f>+'10.a precios'!B34</f>
        <v>42401</v>
      </c>
      <c r="B33" s="173"/>
      <c r="C33" s="152"/>
      <c r="D33" s="188"/>
      <c r="E33" s="173"/>
      <c r="F33"/>
    </row>
    <row r="34" spans="1:6" ht="12.75">
      <c r="A34" s="187">
        <f>+'10.a precios'!B35</f>
        <v>42430</v>
      </c>
      <c r="B34" s="173"/>
      <c r="C34" s="152"/>
      <c r="D34" s="188"/>
      <c r="E34" s="173"/>
      <c r="F34"/>
    </row>
    <row r="35" spans="1:6" ht="12.75">
      <c r="A35" s="187">
        <f>+'10.a precios'!B36</f>
        <v>42461</v>
      </c>
      <c r="B35" s="173"/>
      <c r="C35" s="152"/>
      <c r="D35" s="188"/>
      <c r="E35" s="173"/>
      <c r="F35"/>
    </row>
    <row r="36" spans="1:6" ht="12.75">
      <c r="A36" s="187">
        <f>+'10.a precios'!B37</f>
        <v>42491</v>
      </c>
      <c r="B36" s="173"/>
      <c r="C36" s="152"/>
      <c r="D36" s="188"/>
      <c r="E36" s="173"/>
      <c r="F36"/>
    </row>
    <row r="37" spans="1:6" ht="12.75">
      <c r="A37" s="187">
        <f>+'10.a precios'!B38</f>
        <v>42522</v>
      </c>
      <c r="B37" s="173"/>
      <c r="C37" s="152"/>
      <c r="D37" s="188"/>
      <c r="E37" s="173"/>
      <c r="F37"/>
    </row>
    <row r="38" spans="1:6" ht="12.75">
      <c r="A38" s="187">
        <f>+'10.a precios'!B39</f>
        <v>42552</v>
      </c>
      <c r="B38" s="173"/>
      <c r="C38" s="152"/>
      <c r="D38" s="188"/>
      <c r="E38" s="173"/>
      <c r="F38"/>
    </row>
    <row r="39" spans="1:6" ht="12.75">
      <c r="A39" s="187">
        <f>+'10.a precios'!B40</f>
        <v>42583</v>
      </c>
      <c r="B39" s="173"/>
      <c r="C39" s="152"/>
      <c r="D39" s="188"/>
      <c r="E39" s="173"/>
      <c r="F39"/>
    </row>
    <row r="40" spans="1:6" ht="12.75">
      <c r="A40" s="187">
        <f>+'10.a precios'!B41</f>
        <v>42614</v>
      </c>
      <c r="B40" s="173"/>
      <c r="C40" s="152"/>
      <c r="D40" s="188"/>
      <c r="E40" s="173"/>
      <c r="F40"/>
    </row>
    <row r="41" spans="1:6" ht="12.75">
      <c r="A41" s="187">
        <f>+'10.a precios'!B42</f>
        <v>42644</v>
      </c>
      <c r="B41" s="173"/>
      <c r="C41" s="152"/>
      <c r="D41" s="188"/>
      <c r="E41" s="173"/>
      <c r="F41"/>
    </row>
    <row r="42" spans="1:6" ht="12.75">
      <c r="A42" s="187">
        <f>+'10.a precios'!B43</f>
        <v>42675</v>
      </c>
      <c r="B42" s="173"/>
      <c r="C42" s="152"/>
      <c r="D42" s="188"/>
      <c r="E42" s="173"/>
      <c r="F42"/>
    </row>
    <row r="43" spans="1:6" ht="13.5" thickBot="1">
      <c r="A43" s="189">
        <f>+'10.a precios'!B44</f>
        <v>42705</v>
      </c>
      <c r="B43" s="190"/>
      <c r="C43" s="195"/>
      <c r="D43" s="196"/>
      <c r="E43" s="190"/>
      <c r="F43"/>
    </row>
    <row r="44" spans="1:6" ht="12.75">
      <c r="A44" s="183">
        <f>+'10.a precios'!B45</f>
        <v>42736</v>
      </c>
      <c r="B44" s="185"/>
      <c r="C44" s="194"/>
      <c r="D44" s="184"/>
      <c r="E44" s="185" t="s">
        <v>258</v>
      </c>
      <c r="F44"/>
    </row>
    <row r="45" spans="1:6" ht="12.75">
      <c r="A45" s="187">
        <f>+'10.a precios'!B46</f>
        <v>42767</v>
      </c>
      <c r="B45" s="173"/>
      <c r="C45" s="152"/>
      <c r="D45" s="188"/>
      <c r="E45" s="173"/>
      <c r="F45"/>
    </row>
    <row r="46" spans="1:6" ht="12.75">
      <c r="A46" s="187">
        <f>+'10.a precios'!B47</f>
        <v>42795</v>
      </c>
      <c r="B46" s="173"/>
      <c r="C46" s="152"/>
      <c r="D46" s="188"/>
      <c r="E46" s="173"/>
      <c r="F46"/>
    </row>
    <row r="47" spans="1:6" ht="12.75">
      <c r="A47" s="187">
        <f>+'10.a precios'!B48</f>
        <v>42826</v>
      </c>
      <c r="B47" s="173"/>
      <c r="C47" s="152"/>
      <c r="D47" s="188"/>
      <c r="E47" s="173"/>
      <c r="F47"/>
    </row>
    <row r="48" spans="1:6" ht="12.75">
      <c r="A48" s="187">
        <f>+'10.a precios'!B49</f>
        <v>42856</v>
      </c>
      <c r="B48" s="173"/>
      <c r="C48" s="152"/>
      <c r="D48" s="188"/>
      <c r="E48" s="173"/>
      <c r="F48"/>
    </row>
    <row r="49" spans="1:6" ht="12.75">
      <c r="A49" s="187">
        <f>+'10.a precios'!B50</f>
        <v>42887</v>
      </c>
      <c r="B49" s="173"/>
      <c r="C49" s="152"/>
      <c r="D49" s="188"/>
      <c r="E49" s="173"/>
      <c r="F49"/>
    </row>
    <row r="50" spans="1:6" ht="12.75">
      <c r="A50" s="187">
        <f>+'10.a precios'!B51</f>
        <v>42917</v>
      </c>
      <c r="B50" s="173"/>
      <c r="C50" s="152"/>
      <c r="D50" s="188"/>
      <c r="E50" s="173"/>
      <c r="F50"/>
    </row>
    <row r="51" spans="1:6" ht="13.5" thickBot="1">
      <c r="A51" s="189">
        <f>+'10.a precios'!B52</f>
        <v>42948</v>
      </c>
      <c r="B51" s="190"/>
      <c r="C51" s="195"/>
      <c r="D51" s="196"/>
      <c r="E51" s="190"/>
      <c r="F51"/>
    </row>
    <row r="52" spans="1:6" ht="12.75" hidden="1">
      <c r="A52" s="488">
        <f>+'10.a precios'!B53</f>
        <v>42979</v>
      </c>
      <c r="B52" s="489"/>
      <c r="C52" s="497"/>
      <c r="D52" s="490"/>
      <c r="E52" s="489"/>
      <c r="F52"/>
    </row>
    <row r="53" spans="1:6" ht="12.75" hidden="1">
      <c r="A53" s="187">
        <f>+'10.a precios'!B54</f>
        <v>43009</v>
      </c>
      <c r="B53" s="173"/>
      <c r="C53" s="152"/>
      <c r="D53" s="188"/>
      <c r="E53" s="173"/>
      <c r="F53"/>
    </row>
    <row r="54" spans="1:6" ht="12.75" hidden="1">
      <c r="A54" s="187">
        <f>+'10.a precios'!B55</f>
        <v>43040</v>
      </c>
      <c r="B54" s="173"/>
      <c r="C54" s="152"/>
      <c r="D54" s="188"/>
      <c r="E54" s="173"/>
      <c r="F54"/>
    </row>
    <row r="55" spans="1:6" ht="13.5" hidden="1" thickBot="1">
      <c r="A55" s="189">
        <f>+'10.a precios'!B56</f>
        <v>43070</v>
      </c>
      <c r="B55" s="190"/>
      <c r="C55" s="195"/>
      <c r="D55" s="196"/>
      <c r="E55" s="190"/>
      <c r="F55"/>
    </row>
    <row r="56" spans="1:6" ht="13.5" thickBot="1">
      <c r="A56" s="203"/>
      <c r="B56" s="198"/>
      <c r="C56" s="198"/>
      <c r="D56" s="199"/>
      <c r="E56" s="198"/>
      <c r="F56"/>
    </row>
    <row r="57" spans="1:6" ht="12.75">
      <c r="A57" s="200">
        <v>2011</v>
      </c>
      <c r="B57" s="185"/>
      <c r="C57" s="185"/>
      <c r="D57" s="185"/>
      <c r="E57" s="185"/>
      <c r="F57"/>
    </row>
    <row r="58" spans="1:6" ht="12.75">
      <c r="A58" s="201">
        <v>2012</v>
      </c>
      <c r="B58" s="173"/>
      <c r="C58" s="173"/>
      <c r="D58" s="173"/>
      <c r="E58" s="173"/>
      <c r="F58"/>
    </row>
    <row r="59" spans="1:6" ht="13.5" thickBot="1">
      <c r="A59" s="202">
        <v>2013</v>
      </c>
      <c r="B59" s="190"/>
      <c r="C59" s="190"/>
      <c r="D59" s="190"/>
      <c r="E59" s="190"/>
      <c r="F59"/>
    </row>
    <row r="60" spans="1:6" ht="12.75">
      <c r="A60" s="200">
        <f>+'10.a precios'!B61</f>
        <v>2014</v>
      </c>
      <c r="B60" s="185"/>
      <c r="C60" s="185"/>
      <c r="D60" s="185"/>
      <c r="E60" s="185"/>
      <c r="F60"/>
    </row>
    <row r="61" spans="1:6" ht="12.75">
      <c r="A61" s="201">
        <f>+'10.a precios'!B62</f>
        <v>2015</v>
      </c>
      <c r="B61" s="173"/>
      <c r="C61" s="173"/>
      <c r="D61" s="173"/>
      <c r="E61" s="173"/>
      <c r="F61"/>
    </row>
    <row r="62" spans="1:6" ht="13.5" thickBot="1">
      <c r="A62" s="202">
        <f>+'10.a precios'!B63</f>
        <v>2016</v>
      </c>
      <c r="B62" s="190"/>
      <c r="C62" s="190"/>
      <c r="D62" s="190"/>
      <c r="E62" s="190"/>
      <c r="F62"/>
    </row>
    <row r="63" spans="1:6" ht="13.5" thickBot="1">
      <c r="A63" s="203"/>
      <c r="B63" s="198"/>
      <c r="C63" s="198"/>
      <c r="D63" s="198"/>
      <c r="E63" s="198"/>
      <c r="F63"/>
    </row>
    <row r="64" spans="1:6" ht="12.75">
      <c r="A64" s="371" t="str">
        <f>+'10.a precios'!B65</f>
        <v>ene-ago 2016</v>
      </c>
      <c r="B64" s="185"/>
      <c r="C64" s="185"/>
      <c r="D64" s="185"/>
      <c r="E64" s="185"/>
      <c r="F64"/>
    </row>
    <row r="65" spans="1:6" ht="13.5" thickBot="1">
      <c r="A65" s="389" t="str">
        <f>+'10.a precios'!B66</f>
        <v>ene-ago 2017</v>
      </c>
      <c r="B65" s="190"/>
      <c r="C65" s="190"/>
      <c r="D65" s="190"/>
      <c r="E65" s="190"/>
      <c r="F65"/>
    </row>
    <row r="66" spans="2:6" ht="12.75">
      <c r="B66" s="198"/>
      <c r="C66" s="198"/>
      <c r="D66" s="198"/>
      <c r="E66" s="198"/>
      <c r="F66" s="198"/>
    </row>
    <row r="67" spans="1:6" ht="12.75">
      <c r="A67" s="228"/>
      <c r="B67" s="198"/>
      <c r="C67" s="198"/>
      <c r="D67" s="198"/>
      <c r="E67" s="198"/>
      <c r="F67" s="198"/>
    </row>
    <row r="68" spans="1:6" ht="12.75">
      <c r="A68" s="92" t="s">
        <v>155</v>
      </c>
      <c r="B68" s="198"/>
      <c r="C68" s="198"/>
      <c r="D68" s="198"/>
      <c r="E68" s="198"/>
      <c r="F68" s="198"/>
    </row>
    <row r="69" spans="1:6" ht="12.75">
      <c r="A69" s="54"/>
      <c r="B69" s="198"/>
      <c r="C69" s="198"/>
      <c r="D69" s="198"/>
      <c r="E69" s="198"/>
      <c r="F69" s="198"/>
    </row>
    <row r="70" spans="2:3" ht="12.75">
      <c r="B70" s="93"/>
      <c r="C70" s="54"/>
    </row>
    <row r="71" spans="2:3" ht="13.5" thickBot="1">
      <c r="B71" s="54"/>
      <c r="C71" s="54"/>
    </row>
    <row r="72" spans="1:4" ht="13.5" thickBot="1">
      <c r="A72" s="97" t="s">
        <v>7</v>
      </c>
      <c r="C72" s="102" t="s">
        <v>146</v>
      </c>
      <c r="D72" s="104" t="s">
        <v>125</v>
      </c>
    </row>
    <row r="73" spans="1:4" ht="12.75">
      <c r="A73" s="105">
        <f>+A60</f>
        <v>2014</v>
      </c>
      <c r="C73" s="120">
        <f>+C60-SUM(C8:C19)</f>
        <v>0</v>
      </c>
      <c r="D73" s="123">
        <f>+D60-SUM(D8:D19)</f>
        <v>0</v>
      </c>
    </row>
    <row r="74" spans="1:4" ht="12.75">
      <c r="A74" s="107">
        <f>+A61</f>
        <v>2015</v>
      </c>
      <c r="C74" s="124">
        <f>+C61-SUM(C20:C31)</f>
        <v>0</v>
      </c>
      <c r="D74" s="127">
        <f>+D61-SUM(D20:D31)</f>
        <v>0</v>
      </c>
    </row>
    <row r="75" spans="1:4" ht="13.5" thickBot="1">
      <c r="A75" s="108">
        <f>+A62</f>
        <v>2016</v>
      </c>
      <c r="C75" s="128">
        <f>+C62-SUM(C32:C43)</f>
        <v>0</v>
      </c>
      <c r="D75" s="131">
        <f>+D62-SUM(D32:D43)</f>
        <v>0</v>
      </c>
    </row>
    <row r="76" spans="1:4" ht="12.75">
      <c r="A76" s="105" t="str">
        <f>+A64</f>
        <v>ene-ago 2016</v>
      </c>
      <c r="C76" s="137">
        <f>+C64-(SUM(C32:INDEX(C32:C43,'parámetros e instrucciones'!$E$3)))</f>
        <v>0</v>
      </c>
      <c r="D76" s="137">
        <f>+D64-(SUM(D32:INDEX(D32:D43,'parámetros e instrucciones'!$E$3)))</f>
        <v>0</v>
      </c>
    </row>
    <row r="77" spans="1:4" ht="13.5" thickBot="1">
      <c r="A77" s="108" t="str">
        <f>+A65</f>
        <v>ene-ago 2017</v>
      </c>
      <c r="C77" s="141">
        <f>+C65-(SUM(C44:INDEX(C44:C55,'parámetros e instrucciones'!$E$3)))</f>
        <v>0</v>
      </c>
      <c r="D77" s="141">
        <f>+D65-(SUM(D44:INDEX(D44:D55,'parámetros e instrucciones'!$E$3)))</f>
        <v>0</v>
      </c>
    </row>
  </sheetData>
  <sheetProtection formatCells="0" formatColumns="0" formatRows="0"/>
  <mergeCells count="1">
    <mergeCell ref="A1:F1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300" verticalDpi="300" orientation="portrait" paperSize="9" scale="89" r:id="rId1"/>
  <headerFooter alignWithMargins="0">
    <oddHeader>&amp;R2017 - Año de las Energías Renovables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J78"/>
  <sheetViews>
    <sheetView showGridLines="0" zoomScale="75" zoomScaleNormal="75" zoomScalePageLayoutView="0" workbookViewId="0" topLeftCell="A1">
      <selection activeCell="B42" sqref="B42"/>
    </sheetView>
  </sheetViews>
  <sheetFormatPr defaultColWidth="11.421875" defaultRowHeight="12.75"/>
  <cols>
    <col min="1" max="1" width="16.28125" style="49" customWidth="1"/>
    <col min="2" max="3" width="14.57421875" style="49" customWidth="1"/>
    <col min="4" max="9" width="13.8515625" style="49" customWidth="1"/>
    <col min="10" max="16384" width="11.421875" style="49" customWidth="1"/>
  </cols>
  <sheetData>
    <row r="1" spans="1:10" ht="12.75">
      <c r="A1" s="353" t="s">
        <v>143</v>
      </c>
      <c r="B1" s="353"/>
      <c r="C1" s="353"/>
      <c r="D1" s="390"/>
      <c r="E1" s="390"/>
      <c r="F1" s="391"/>
      <c r="G1" s="391"/>
      <c r="H1" s="391"/>
      <c r="I1" s="391"/>
      <c r="J1" s="52"/>
    </row>
    <row r="2" spans="1:10" ht="12.75">
      <c r="A2" s="353" t="s">
        <v>11</v>
      </c>
      <c r="B2" s="353"/>
      <c r="C2" s="353"/>
      <c r="D2" s="391"/>
      <c r="E2" s="391"/>
      <c r="F2" s="391"/>
      <c r="G2" s="391"/>
      <c r="H2" s="391"/>
      <c r="I2" s="391"/>
      <c r="J2" s="52"/>
    </row>
    <row r="3" spans="1:10" ht="12.75">
      <c r="A3" s="356" t="str">
        <f>+'1.modelos'!A3</f>
        <v>Motores monofásicos</v>
      </c>
      <c r="B3" s="392"/>
      <c r="C3" s="392"/>
      <c r="D3" s="391"/>
      <c r="E3" s="391"/>
      <c r="F3" s="391"/>
      <c r="G3" s="391"/>
      <c r="H3" s="391"/>
      <c r="I3" s="391"/>
      <c r="J3" s="52"/>
    </row>
    <row r="4" spans="1:10" ht="12.75">
      <c r="A4" s="353" t="s">
        <v>12</v>
      </c>
      <c r="B4" s="353"/>
      <c r="C4" s="353"/>
      <c r="D4" s="391"/>
      <c r="E4" s="391"/>
      <c r="F4" s="391"/>
      <c r="G4" s="391"/>
      <c r="H4" s="391"/>
      <c r="I4" s="391"/>
      <c r="J4" s="52"/>
    </row>
    <row r="5" spans="1:10" ht="12.75">
      <c r="A5" s="356" t="s">
        <v>242</v>
      </c>
      <c r="B5" s="356"/>
      <c r="C5" s="356"/>
      <c r="D5" s="391"/>
      <c r="E5" s="391"/>
      <c r="F5" s="391"/>
      <c r="G5" s="391"/>
      <c r="H5" s="391"/>
      <c r="I5" s="391"/>
      <c r="J5" s="52"/>
    </row>
    <row r="6" spans="1:10" ht="13.5" thickBot="1">
      <c r="A6" s="52"/>
      <c r="B6" s="52"/>
      <c r="C6" s="52"/>
      <c r="D6" s="393"/>
      <c r="E6" s="391"/>
      <c r="F6" s="391"/>
      <c r="G6" s="391"/>
      <c r="H6" s="391"/>
      <c r="I6" s="391"/>
      <c r="J6" s="52"/>
    </row>
    <row r="7" spans="1:10" s="423" customFormat="1" ht="12.75">
      <c r="A7" s="414" t="s">
        <v>6</v>
      </c>
      <c r="B7" s="561" t="s">
        <v>241</v>
      </c>
      <c r="C7" s="562"/>
      <c r="D7" s="435" t="s">
        <v>13</v>
      </c>
      <c r="E7" s="436"/>
      <c r="F7" s="435" t="s">
        <v>13</v>
      </c>
      <c r="G7" s="436"/>
      <c r="H7" s="435" t="s">
        <v>13</v>
      </c>
      <c r="I7" s="436"/>
      <c r="J7" s="422"/>
    </row>
    <row r="8" spans="1:10" s="423" customFormat="1" ht="13.5" thickBot="1">
      <c r="A8" s="437" t="s">
        <v>7</v>
      </c>
      <c r="B8" s="438" t="s">
        <v>14</v>
      </c>
      <c r="C8" s="439" t="s">
        <v>15</v>
      </c>
      <c r="D8" s="440" t="s">
        <v>14</v>
      </c>
      <c r="E8" s="441" t="s">
        <v>15</v>
      </c>
      <c r="F8" s="440" t="s">
        <v>14</v>
      </c>
      <c r="G8" s="441" t="s">
        <v>15</v>
      </c>
      <c r="H8" s="440" t="s">
        <v>14</v>
      </c>
      <c r="I8" s="441" t="s">
        <v>15</v>
      </c>
      <c r="J8" s="422"/>
    </row>
    <row r="9" spans="1:9" ht="12.75">
      <c r="A9" s="183">
        <f>+'11- impo '!A8</f>
        <v>41640</v>
      </c>
      <c r="B9" s="183"/>
      <c r="C9" s="183"/>
      <c r="D9" s="184"/>
      <c r="E9" s="185"/>
      <c r="F9" s="184"/>
      <c r="G9" s="185"/>
      <c r="H9" s="184"/>
      <c r="I9" s="185"/>
    </row>
    <row r="10" spans="1:9" ht="12.75">
      <c r="A10" s="187">
        <f>+'11- impo '!A9</f>
        <v>41671</v>
      </c>
      <c r="B10" s="187"/>
      <c r="C10" s="187"/>
      <c r="D10" s="188"/>
      <c r="E10" s="173"/>
      <c r="F10" s="188"/>
      <c r="G10" s="173"/>
      <c r="H10" s="188"/>
      <c r="I10" s="173"/>
    </row>
    <row r="11" spans="1:9" ht="12.75">
      <c r="A11" s="187">
        <f>+'11- impo '!A10</f>
        <v>41699</v>
      </c>
      <c r="B11" s="187"/>
      <c r="C11" s="187"/>
      <c r="D11" s="188"/>
      <c r="E11" s="173"/>
      <c r="F11" s="188"/>
      <c r="G11" s="173"/>
      <c r="H11" s="188"/>
      <c r="I11" s="173"/>
    </row>
    <row r="12" spans="1:9" ht="12.75">
      <c r="A12" s="187">
        <f>+'11- impo '!A11</f>
        <v>41730</v>
      </c>
      <c r="B12" s="187"/>
      <c r="C12" s="187"/>
      <c r="D12" s="188"/>
      <c r="E12" s="173"/>
      <c r="F12" s="188"/>
      <c r="G12" s="173"/>
      <c r="H12" s="188"/>
      <c r="I12" s="173"/>
    </row>
    <row r="13" spans="1:9" ht="12.75">
      <c r="A13" s="187">
        <f>+'11- impo '!A12</f>
        <v>41760</v>
      </c>
      <c r="B13" s="187"/>
      <c r="C13" s="187"/>
      <c r="D13" s="173"/>
      <c r="E13" s="173"/>
      <c r="F13" s="173"/>
      <c r="G13" s="173"/>
      <c r="H13" s="173"/>
      <c r="I13" s="173"/>
    </row>
    <row r="14" spans="1:9" ht="12.75">
      <c r="A14" s="187">
        <f>+'11- impo '!A13</f>
        <v>41791</v>
      </c>
      <c r="B14" s="187"/>
      <c r="C14" s="187"/>
      <c r="D14" s="188"/>
      <c r="E14" s="173"/>
      <c r="F14" s="188"/>
      <c r="G14" s="173"/>
      <c r="H14" s="188"/>
      <c r="I14" s="173"/>
    </row>
    <row r="15" spans="1:9" ht="12.75">
      <c r="A15" s="187">
        <f>+'11- impo '!A14</f>
        <v>41821</v>
      </c>
      <c r="B15" s="187"/>
      <c r="C15" s="187"/>
      <c r="D15" s="173"/>
      <c r="E15" s="173"/>
      <c r="F15" s="173"/>
      <c r="G15" s="173"/>
      <c r="H15" s="173"/>
      <c r="I15" s="173"/>
    </row>
    <row r="16" spans="1:9" ht="12.75">
      <c r="A16" s="187">
        <f>+'11- impo '!A15</f>
        <v>41852</v>
      </c>
      <c r="B16" s="187"/>
      <c r="C16" s="187"/>
      <c r="D16" s="173"/>
      <c r="E16" s="173"/>
      <c r="F16" s="173"/>
      <c r="G16" s="173"/>
      <c r="H16" s="173"/>
      <c r="I16" s="173"/>
    </row>
    <row r="17" spans="1:9" ht="12.75">
      <c r="A17" s="187">
        <f>+'11- impo '!A16</f>
        <v>41883</v>
      </c>
      <c r="B17" s="187"/>
      <c r="C17" s="187"/>
      <c r="D17" s="173"/>
      <c r="E17" s="173"/>
      <c r="F17" s="173"/>
      <c r="G17" s="173"/>
      <c r="H17" s="173"/>
      <c r="I17" s="173"/>
    </row>
    <row r="18" spans="1:9" ht="12.75">
      <c r="A18" s="187">
        <f>+'11- impo '!A17</f>
        <v>41913</v>
      </c>
      <c r="B18" s="187"/>
      <c r="C18" s="187"/>
      <c r="D18" s="173"/>
      <c r="E18" s="173"/>
      <c r="F18" s="173"/>
      <c r="G18" s="173"/>
      <c r="H18" s="173"/>
      <c r="I18" s="173"/>
    </row>
    <row r="19" spans="1:9" ht="12.75">
      <c r="A19" s="187">
        <f>+'11- impo '!A18</f>
        <v>41944</v>
      </c>
      <c r="B19" s="187"/>
      <c r="C19" s="187"/>
      <c r="D19" s="173"/>
      <c r="E19" s="173"/>
      <c r="F19" s="173"/>
      <c r="G19" s="173"/>
      <c r="H19" s="173"/>
      <c r="I19" s="173"/>
    </row>
    <row r="20" spans="1:9" ht="13.5" thickBot="1">
      <c r="A20" s="189">
        <f>+'11- impo '!A19</f>
        <v>41974</v>
      </c>
      <c r="B20" s="189"/>
      <c r="C20" s="189"/>
      <c r="D20" s="190"/>
      <c r="E20" s="190"/>
      <c r="F20" s="190"/>
      <c r="G20" s="190"/>
      <c r="H20" s="190"/>
      <c r="I20" s="190"/>
    </row>
    <row r="21" spans="1:9" ht="12.75">
      <c r="A21" s="183">
        <f>+'11- impo '!A20</f>
        <v>42005</v>
      </c>
      <c r="B21" s="183"/>
      <c r="C21" s="183"/>
      <c r="D21" s="185"/>
      <c r="E21" s="185"/>
      <c r="F21" s="185"/>
      <c r="G21" s="185"/>
      <c r="H21" s="185"/>
      <c r="I21" s="185"/>
    </row>
    <row r="22" spans="1:9" ht="12.75">
      <c r="A22" s="187">
        <f>+'11- impo '!A21</f>
        <v>42036</v>
      </c>
      <c r="B22" s="187"/>
      <c r="C22" s="187"/>
      <c r="D22" s="173"/>
      <c r="E22" s="173"/>
      <c r="F22" s="173"/>
      <c r="G22" s="173"/>
      <c r="H22" s="173"/>
      <c r="I22" s="173"/>
    </row>
    <row r="23" spans="1:9" ht="12.75">
      <c r="A23" s="187">
        <f>+'11- impo '!A22</f>
        <v>42064</v>
      </c>
      <c r="B23" s="187"/>
      <c r="C23" s="187"/>
      <c r="D23" s="173"/>
      <c r="E23" s="173"/>
      <c r="F23" s="173"/>
      <c r="G23" s="173"/>
      <c r="H23" s="173"/>
      <c r="I23" s="173"/>
    </row>
    <row r="24" spans="1:9" ht="12.75">
      <c r="A24" s="187">
        <f>+'11- impo '!A23</f>
        <v>42095</v>
      </c>
      <c r="B24" s="187"/>
      <c r="C24" s="187"/>
      <c r="D24" s="173"/>
      <c r="E24" s="173"/>
      <c r="F24" s="173"/>
      <c r="G24" s="173"/>
      <c r="H24" s="173"/>
      <c r="I24" s="173"/>
    </row>
    <row r="25" spans="1:9" ht="12.75">
      <c r="A25" s="187">
        <f>+'11- impo '!A24</f>
        <v>42125</v>
      </c>
      <c r="B25" s="187"/>
      <c r="C25" s="187"/>
      <c r="D25" s="173"/>
      <c r="E25" s="173"/>
      <c r="F25" s="173"/>
      <c r="G25" s="173"/>
      <c r="H25" s="173"/>
      <c r="I25" s="173"/>
    </row>
    <row r="26" spans="1:9" ht="12.75">
      <c r="A26" s="187">
        <f>+'11- impo '!A25</f>
        <v>42156</v>
      </c>
      <c r="B26" s="187"/>
      <c r="C26" s="187"/>
      <c r="D26" s="173"/>
      <c r="E26" s="173"/>
      <c r="F26" s="173"/>
      <c r="G26" s="173"/>
      <c r="H26" s="173"/>
      <c r="I26" s="173"/>
    </row>
    <row r="27" spans="1:9" ht="12.75">
      <c r="A27" s="187">
        <f>+'11- impo '!A26</f>
        <v>42186</v>
      </c>
      <c r="B27" s="187"/>
      <c r="C27" s="187"/>
      <c r="D27" s="173"/>
      <c r="E27" s="173"/>
      <c r="F27" s="173"/>
      <c r="G27" s="173"/>
      <c r="H27" s="173"/>
      <c r="I27" s="173"/>
    </row>
    <row r="28" spans="1:9" ht="12.75">
      <c r="A28" s="187">
        <f>+'11- impo '!A27</f>
        <v>42217</v>
      </c>
      <c r="B28" s="187"/>
      <c r="C28" s="187"/>
      <c r="D28" s="173"/>
      <c r="E28" s="173"/>
      <c r="F28" s="173"/>
      <c r="G28" s="173"/>
      <c r="H28" s="173"/>
      <c r="I28" s="173"/>
    </row>
    <row r="29" spans="1:9" ht="12.75">
      <c r="A29" s="187">
        <f>+'11- impo '!A28</f>
        <v>42248</v>
      </c>
      <c r="B29" s="187"/>
      <c r="C29" s="187"/>
      <c r="D29" s="173"/>
      <c r="E29" s="173"/>
      <c r="F29" s="173"/>
      <c r="G29" s="173"/>
      <c r="H29" s="173"/>
      <c r="I29" s="173"/>
    </row>
    <row r="30" spans="1:9" ht="12.75">
      <c r="A30" s="187">
        <f>+'11- impo '!A29</f>
        <v>42278</v>
      </c>
      <c r="B30" s="187"/>
      <c r="C30" s="187"/>
      <c r="D30" s="173"/>
      <c r="E30" s="173"/>
      <c r="F30" s="173"/>
      <c r="G30" s="173"/>
      <c r="H30" s="173"/>
      <c r="I30" s="173"/>
    </row>
    <row r="31" spans="1:9" ht="12.75">
      <c r="A31" s="187">
        <f>+'11- impo '!A30</f>
        <v>42309</v>
      </c>
      <c r="B31" s="187"/>
      <c r="C31" s="187"/>
      <c r="D31" s="173"/>
      <c r="E31" s="173"/>
      <c r="F31" s="173"/>
      <c r="G31" s="173"/>
      <c r="H31" s="173"/>
      <c r="I31" s="173"/>
    </row>
    <row r="32" spans="1:9" ht="13.5" thickBot="1">
      <c r="A32" s="189">
        <f>+'11- impo '!A31</f>
        <v>42339</v>
      </c>
      <c r="B32" s="189"/>
      <c r="C32" s="189"/>
      <c r="D32" s="190"/>
      <c r="E32" s="190"/>
      <c r="F32" s="190"/>
      <c r="G32" s="190"/>
      <c r="H32" s="190"/>
      <c r="I32" s="190"/>
    </row>
    <row r="33" spans="1:9" ht="12.75">
      <c r="A33" s="183">
        <f>+'11- impo '!A32</f>
        <v>42370</v>
      </c>
      <c r="B33" s="183"/>
      <c r="C33" s="183"/>
      <c r="D33" s="185"/>
      <c r="E33" s="185"/>
      <c r="F33" s="185"/>
      <c r="G33" s="185"/>
      <c r="H33" s="185"/>
      <c r="I33" s="185"/>
    </row>
    <row r="34" spans="1:9" ht="12.75">
      <c r="A34" s="187">
        <f>+'11- impo '!A33</f>
        <v>42401</v>
      </c>
      <c r="B34" s="187"/>
      <c r="C34" s="187"/>
      <c r="D34" s="173"/>
      <c r="E34" s="173"/>
      <c r="F34" s="173"/>
      <c r="G34" s="173"/>
      <c r="H34" s="173"/>
      <c r="I34" s="173"/>
    </row>
    <row r="35" spans="1:9" ht="12.75">
      <c r="A35" s="187">
        <f>+'11- impo '!A34</f>
        <v>42430</v>
      </c>
      <c r="B35" s="187"/>
      <c r="C35" s="187"/>
      <c r="D35" s="173"/>
      <c r="E35" s="173"/>
      <c r="F35" s="173"/>
      <c r="G35" s="173"/>
      <c r="H35" s="173"/>
      <c r="I35" s="173"/>
    </row>
    <row r="36" spans="1:9" ht="12.75">
      <c r="A36" s="187">
        <f>+'11- impo '!A35</f>
        <v>42461</v>
      </c>
      <c r="B36" s="187"/>
      <c r="C36" s="187"/>
      <c r="D36" s="173"/>
      <c r="E36" s="173"/>
      <c r="F36" s="173"/>
      <c r="G36" s="173"/>
      <c r="H36" s="173"/>
      <c r="I36" s="173"/>
    </row>
    <row r="37" spans="1:9" ht="12.75">
      <c r="A37" s="187">
        <f>+'11- impo '!A36</f>
        <v>42491</v>
      </c>
      <c r="B37" s="187"/>
      <c r="C37" s="187"/>
      <c r="D37" s="173"/>
      <c r="E37" s="173"/>
      <c r="F37" s="173"/>
      <c r="G37" s="173"/>
      <c r="H37" s="173"/>
      <c r="I37" s="173"/>
    </row>
    <row r="38" spans="1:9" ht="12.75">
      <c r="A38" s="187">
        <f>+'11- impo '!A37</f>
        <v>42522</v>
      </c>
      <c r="B38" s="187"/>
      <c r="C38" s="187"/>
      <c r="D38" s="173"/>
      <c r="E38" s="173"/>
      <c r="F38" s="173"/>
      <c r="G38" s="173"/>
      <c r="H38" s="173"/>
      <c r="I38" s="173"/>
    </row>
    <row r="39" spans="1:9" ht="12.75">
      <c r="A39" s="187">
        <f>+'11- impo '!A38</f>
        <v>42552</v>
      </c>
      <c r="B39" s="187"/>
      <c r="C39" s="187"/>
      <c r="D39" s="173"/>
      <c r="E39" s="173"/>
      <c r="F39" s="173"/>
      <c r="G39" s="173"/>
      <c r="H39" s="173"/>
      <c r="I39" s="173"/>
    </row>
    <row r="40" spans="1:9" ht="12.75">
      <c r="A40" s="187">
        <f>+'11- impo '!A39</f>
        <v>42583</v>
      </c>
      <c r="B40" s="187"/>
      <c r="C40" s="187"/>
      <c r="D40" s="173"/>
      <c r="E40" s="173"/>
      <c r="F40" s="173"/>
      <c r="G40" s="173"/>
      <c r="H40" s="173"/>
      <c r="I40" s="173"/>
    </row>
    <row r="41" spans="1:9" ht="12.75">
      <c r="A41" s="187">
        <f>+'11- impo '!A40</f>
        <v>42614</v>
      </c>
      <c r="B41" s="187"/>
      <c r="C41" s="187"/>
      <c r="D41" s="173"/>
      <c r="E41" s="173"/>
      <c r="F41" s="173"/>
      <c r="G41" s="173"/>
      <c r="H41" s="173"/>
      <c r="I41" s="173"/>
    </row>
    <row r="42" spans="1:9" ht="12.75">
      <c r="A42" s="187">
        <f>+'11- impo '!A41</f>
        <v>42644</v>
      </c>
      <c r="B42" s="187"/>
      <c r="C42" s="187"/>
      <c r="D42" s="173"/>
      <c r="E42" s="173"/>
      <c r="F42" s="173"/>
      <c r="G42" s="173"/>
      <c r="H42" s="173"/>
      <c r="I42" s="173"/>
    </row>
    <row r="43" spans="1:9" ht="12.75">
      <c r="A43" s="187">
        <f>+'11- impo '!A42</f>
        <v>42675</v>
      </c>
      <c r="B43" s="187"/>
      <c r="C43" s="187"/>
      <c r="D43" s="173"/>
      <c r="E43" s="173"/>
      <c r="F43" s="173"/>
      <c r="G43" s="173"/>
      <c r="H43" s="173"/>
      <c r="I43" s="173"/>
    </row>
    <row r="44" spans="1:9" ht="13.5" thickBot="1">
      <c r="A44" s="189">
        <f>+'11- impo '!A43</f>
        <v>42705</v>
      </c>
      <c r="B44" s="189"/>
      <c r="C44" s="189"/>
      <c r="D44" s="190"/>
      <c r="E44" s="190" t="s">
        <v>258</v>
      </c>
      <c r="F44" s="190"/>
      <c r="G44" s="190"/>
      <c r="H44" s="190"/>
      <c r="I44" s="190"/>
    </row>
    <row r="45" spans="1:9" ht="12.75">
      <c r="A45" s="183">
        <f>+'11- impo '!A44</f>
        <v>42736</v>
      </c>
      <c r="B45" s="183"/>
      <c r="C45" s="183"/>
      <c r="D45" s="185"/>
      <c r="E45" s="185"/>
      <c r="F45" s="185"/>
      <c r="G45" s="185"/>
      <c r="H45" s="185"/>
      <c r="I45" s="185"/>
    </row>
    <row r="46" spans="1:9" ht="12.75">
      <c r="A46" s="187">
        <f>+'11- impo '!A45</f>
        <v>42767</v>
      </c>
      <c r="B46" s="187"/>
      <c r="C46" s="187"/>
      <c r="D46" s="173"/>
      <c r="E46" s="173"/>
      <c r="F46" s="173"/>
      <c r="G46" s="173"/>
      <c r="H46" s="173"/>
      <c r="I46" s="173"/>
    </row>
    <row r="47" spans="1:9" ht="12.75">
      <c r="A47" s="187">
        <f>+'11- impo '!A46</f>
        <v>42795</v>
      </c>
      <c r="B47" s="187"/>
      <c r="C47" s="187"/>
      <c r="D47" s="173"/>
      <c r="E47" s="173"/>
      <c r="F47" s="173"/>
      <c r="G47" s="173"/>
      <c r="H47" s="173"/>
      <c r="I47" s="173"/>
    </row>
    <row r="48" spans="1:9" ht="12.75">
      <c r="A48" s="187">
        <f>+'11- impo '!A47</f>
        <v>42826</v>
      </c>
      <c r="B48" s="187"/>
      <c r="C48" s="187"/>
      <c r="D48" s="173"/>
      <c r="E48" s="173"/>
      <c r="F48" s="173"/>
      <c r="G48" s="173"/>
      <c r="H48" s="173"/>
      <c r="I48" s="173"/>
    </row>
    <row r="49" spans="1:9" ht="12.75">
      <c r="A49" s="187">
        <f>+'11- impo '!A48</f>
        <v>42856</v>
      </c>
      <c r="B49" s="187"/>
      <c r="C49" s="187"/>
      <c r="D49" s="173"/>
      <c r="E49" s="173"/>
      <c r="F49" s="173"/>
      <c r="G49" s="173"/>
      <c r="H49" s="173"/>
      <c r="I49" s="173"/>
    </row>
    <row r="50" spans="1:9" ht="12.75">
      <c r="A50" s="187">
        <f>+'11- impo '!A49</f>
        <v>42887</v>
      </c>
      <c r="B50" s="187"/>
      <c r="C50" s="187"/>
      <c r="D50" s="173"/>
      <c r="E50" s="173"/>
      <c r="F50" s="173"/>
      <c r="G50" s="173"/>
      <c r="H50" s="173"/>
      <c r="I50" s="173"/>
    </row>
    <row r="51" spans="1:9" ht="12.75">
      <c r="A51" s="187">
        <f>+'11- impo '!A50</f>
        <v>42917</v>
      </c>
      <c r="B51" s="187"/>
      <c r="C51" s="187"/>
      <c r="D51" s="173"/>
      <c r="E51" s="173"/>
      <c r="F51" s="173"/>
      <c r="G51" s="173"/>
      <c r="H51" s="173"/>
      <c r="I51" s="173"/>
    </row>
    <row r="52" spans="1:9" ht="12.75">
      <c r="A52" s="187">
        <f>+'11- impo '!A51</f>
        <v>42948</v>
      </c>
      <c r="B52" s="187"/>
      <c r="C52" s="187"/>
      <c r="D52" s="173"/>
      <c r="E52" s="173"/>
      <c r="F52" s="173"/>
      <c r="G52" s="173"/>
      <c r="H52" s="173"/>
      <c r="I52" s="173"/>
    </row>
    <row r="53" spans="1:9" ht="12.75">
      <c r="A53" s="187">
        <f>+'11- impo '!A52</f>
        <v>42979</v>
      </c>
      <c r="B53" s="187"/>
      <c r="C53" s="187"/>
      <c r="D53" s="173"/>
      <c r="E53" s="173"/>
      <c r="F53" s="173"/>
      <c r="G53" s="173"/>
      <c r="H53" s="173"/>
      <c r="I53" s="173"/>
    </row>
    <row r="54" spans="1:9" ht="12.75">
      <c r="A54" s="187">
        <f>+'11- impo '!A53</f>
        <v>43009</v>
      </c>
      <c r="B54" s="187"/>
      <c r="C54" s="187"/>
      <c r="D54" s="173"/>
      <c r="E54" s="173"/>
      <c r="F54" s="173"/>
      <c r="G54" s="173"/>
      <c r="H54" s="173"/>
      <c r="I54" s="173"/>
    </row>
    <row r="55" spans="1:9" ht="12.75">
      <c r="A55" s="187">
        <f>+'11- impo '!A54</f>
        <v>43040</v>
      </c>
      <c r="B55" s="187"/>
      <c r="C55" s="187"/>
      <c r="D55" s="173"/>
      <c r="E55" s="173"/>
      <c r="F55" s="173"/>
      <c r="G55" s="173"/>
      <c r="H55" s="173"/>
      <c r="I55" s="173"/>
    </row>
    <row r="56" spans="1:9" ht="13.5" thickBot="1">
      <c r="A56" s="189">
        <f>+'11- impo '!A55</f>
        <v>43070</v>
      </c>
      <c r="B56" s="189"/>
      <c r="C56" s="189"/>
      <c r="D56" s="190"/>
      <c r="E56" s="190"/>
      <c r="F56" s="190"/>
      <c r="G56" s="190"/>
      <c r="H56" s="190"/>
      <c r="I56" s="190"/>
    </row>
    <row r="57" spans="1:9" ht="13.5" thickBot="1">
      <c r="A57" s="203"/>
      <c r="B57" s="203"/>
      <c r="C57" s="203"/>
      <c r="D57" s="198"/>
      <c r="E57" s="198"/>
      <c r="F57" s="198"/>
      <c r="G57" s="198"/>
      <c r="H57" s="198"/>
      <c r="I57" s="198"/>
    </row>
    <row r="58" spans="1:9" ht="12.75">
      <c r="A58" s="200">
        <v>2011</v>
      </c>
      <c r="B58" s="213"/>
      <c r="C58" s="213"/>
      <c r="D58" s="214"/>
      <c r="E58" s="214"/>
      <c r="F58" s="214"/>
      <c r="G58" s="214"/>
      <c r="H58" s="214"/>
      <c r="I58" s="214"/>
    </row>
    <row r="59" spans="1:9" ht="12.75">
      <c r="A59" s="201">
        <v>2012</v>
      </c>
      <c r="B59" s="215"/>
      <c r="C59" s="215"/>
      <c r="D59" s="216"/>
      <c r="E59" s="216"/>
      <c r="F59" s="216"/>
      <c r="G59" s="216"/>
      <c r="H59" s="216"/>
      <c r="I59" s="216"/>
    </row>
    <row r="60" spans="1:9" ht="13.5" thickBot="1">
      <c r="A60" s="202">
        <v>2013</v>
      </c>
      <c r="B60" s="217"/>
      <c r="C60" s="217"/>
      <c r="D60" s="218"/>
      <c r="E60" s="218"/>
      <c r="F60" s="218"/>
      <c r="G60" s="218"/>
      <c r="H60" s="218"/>
      <c r="I60" s="218"/>
    </row>
    <row r="61" spans="1:9" ht="12.75">
      <c r="A61" s="200">
        <f>+'11- impo '!A60</f>
        <v>2014</v>
      </c>
      <c r="B61" s="213"/>
      <c r="C61" s="213"/>
      <c r="D61" s="214"/>
      <c r="E61" s="214"/>
      <c r="F61" s="214"/>
      <c r="G61" s="214"/>
      <c r="H61" s="214"/>
      <c r="I61" s="214"/>
    </row>
    <row r="62" spans="1:9" ht="12.75">
      <c r="A62" s="201">
        <f>+'11- impo '!A61</f>
        <v>2015</v>
      </c>
      <c r="B62" s="215"/>
      <c r="C62" s="215"/>
      <c r="D62" s="216"/>
      <c r="E62" s="216"/>
      <c r="F62" s="216"/>
      <c r="G62" s="216"/>
      <c r="H62" s="216"/>
      <c r="I62" s="216"/>
    </row>
    <row r="63" spans="1:9" ht="13.5" thickBot="1">
      <c r="A63" s="202">
        <f>+'11- impo '!A62</f>
        <v>2016</v>
      </c>
      <c r="B63" s="217"/>
      <c r="C63" s="217"/>
      <c r="D63" s="218"/>
      <c r="E63" s="218"/>
      <c r="F63" s="218"/>
      <c r="G63" s="218"/>
      <c r="H63" s="218"/>
      <c r="I63" s="218"/>
    </row>
    <row r="64" spans="1:9" ht="13.5" thickBot="1">
      <c r="A64" s="203"/>
      <c r="B64" s="219"/>
      <c r="C64" s="219"/>
      <c r="D64" s="66"/>
      <c r="E64" s="66"/>
      <c r="F64" s="66"/>
      <c r="G64" s="66"/>
      <c r="H64" s="66"/>
      <c r="I64" s="66"/>
    </row>
    <row r="65" spans="1:9" ht="12.75">
      <c r="A65" s="183" t="str">
        <f>+'11- impo '!A64</f>
        <v>ene-ago 2016</v>
      </c>
      <c r="B65" s="220"/>
      <c r="C65" s="220"/>
      <c r="D65" s="214"/>
      <c r="E65" s="214"/>
      <c r="F65" s="214"/>
      <c r="G65" s="214"/>
      <c r="H65" s="214"/>
      <c r="I65" s="214"/>
    </row>
    <row r="66" spans="1:9" ht="13.5" thickBot="1">
      <c r="A66" s="189" t="str">
        <f>+'11- impo '!A65</f>
        <v>ene-ago 2017</v>
      </c>
      <c r="B66" s="221"/>
      <c r="C66" s="221"/>
      <c r="D66" s="218"/>
      <c r="E66" s="218"/>
      <c r="F66" s="218"/>
      <c r="G66" s="218"/>
      <c r="H66" s="218"/>
      <c r="I66" s="218"/>
    </row>
    <row r="67" spans="1:3" ht="12.75">
      <c r="A67" s="197"/>
      <c r="B67" s="197"/>
      <c r="C67" s="197"/>
    </row>
    <row r="68" spans="1:3" ht="12.75">
      <c r="A68" s="197"/>
      <c r="B68" s="197"/>
      <c r="C68" s="197"/>
    </row>
    <row r="71" spans="1:5" ht="12.75">
      <c r="A71" s="92" t="s">
        <v>155</v>
      </c>
      <c r="B71" s="92"/>
      <c r="C71" s="92"/>
      <c r="D71" s="93"/>
      <c r="E71" s="54"/>
    </row>
    <row r="72" spans="1:5" ht="13.5" thickBot="1">
      <c r="A72" s="54"/>
      <c r="B72" s="54"/>
      <c r="C72" s="54"/>
      <c r="D72" s="54"/>
      <c r="E72" s="54"/>
    </row>
    <row r="73" spans="1:9" ht="13.5" thickBot="1">
      <c r="A73" s="97" t="s">
        <v>7</v>
      </c>
      <c r="B73" s="99" t="s">
        <v>146</v>
      </c>
      <c r="C73" s="113" t="s">
        <v>150</v>
      </c>
      <c r="D73" s="99" t="s">
        <v>146</v>
      </c>
      <c r="E73" s="113" t="s">
        <v>150</v>
      </c>
      <c r="F73" s="99" t="s">
        <v>146</v>
      </c>
      <c r="G73" s="113" t="s">
        <v>150</v>
      </c>
      <c r="H73" s="99" t="s">
        <v>146</v>
      </c>
      <c r="I73" s="113" t="s">
        <v>150</v>
      </c>
    </row>
    <row r="74" spans="1:9" ht="12.75">
      <c r="A74" s="105">
        <f>+A61</f>
        <v>2014</v>
      </c>
      <c r="B74" s="120">
        <f>+B61-SUM(B9:B20)</f>
        <v>0</v>
      </c>
      <c r="C74" s="120">
        <f aca="true" t="shared" si="0" ref="C74:I74">+C61-SUM(C9:C20)</f>
        <v>0</v>
      </c>
      <c r="D74" s="120">
        <f t="shared" si="0"/>
        <v>0</v>
      </c>
      <c r="E74" s="120">
        <f t="shared" si="0"/>
        <v>0</v>
      </c>
      <c r="F74" s="120">
        <f t="shared" si="0"/>
        <v>0</v>
      </c>
      <c r="G74" s="120">
        <f t="shared" si="0"/>
        <v>0</v>
      </c>
      <c r="H74" s="120">
        <f t="shared" si="0"/>
        <v>0</v>
      </c>
      <c r="I74" s="123">
        <f t="shared" si="0"/>
        <v>0</v>
      </c>
    </row>
    <row r="75" spans="1:9" ht="12.75">
      <c r="A75" s="107">
        <f>+A62</f>
        <v>2015</v>
      </c>
      <c r="B75" s="124">
        <f>+B62-SUM(B21:B32)</f>
        <v>0</v>
      </c>
      <c r="C75" s="124">
        <f aca="true" t="shared" si="1" ref="C75:I75">+C62-SUM(C21:C32)</f>
        <v>0</v>
      </c>
      <c r="D75" s="124">
        <f t="shared" si="1"/>
        <v>0</v>
      </c>
      <c r="E75" s="124">
        <f t="shared" si="1"/>
        <v>0</v>
      </c>
      <c r="F75" s="124">
        <f t="shared" si="1"/>
        <v>0</v>
      </c>
      <c r="G75" s="124">
        <f t="shared" si="1"/>
        <v>0</v>
      </c>
      <c r="H75" s="124">
        <f t="shared" si="1"/>
        <v>0</v>
      </c>
      <c r="I75" s="127">
        <f t="shared" si="1"/>
        <v>0</v>
      </c>
    </row>
    <row r="76" spans="1:9" ht="13.5" thickBot="1">
      <c r="A76" s="108">
        <f>+A63</f>
        <v>2016</v>
      </c>
      <c r="B76" s="128">
        <f>+B63-SUM(B33:B44)</f>
        <v>0</v>
      </c>
      <c r="C76" s="128">
        <f aca="true" t="shared" si="2" ref="C76:I76">+C63-SUM(C33:C44)</f>
        <v>0</v>
      </c>
      <c r="D76" s="128">
        <f t="shared" si="2"/>
        <v>0</v>
      </c>
      <c r="E76" s="128">
        <f t="shared" si="2"/>
        <v>0</v>
      </c>
      <c r="F76" s="128">
        <f t="shared" si="2"/>
        <v>0</v>
      </c>
      <c r="G76" s="128">
        <f t="shared" si="2"/>
        <v>0</v>
      </c>
      <c r="H76" s="128">
        <f t="shared" si="2"/>
        <v>0</v>
      </c>
      <c r="I76" s="131">
        <f t="shared" si="2"/>
        <v>0</v>
      </c>
    </row>
    <row r="77" spans="1:9" ht="12.75">
      <c r="A77" s="105" t="str">
        <f>+A65</f>
        <v>ene-ago 2016</v>
      </c>
      <c r="B77" s="137">
        <f>+B65-(SUM(B33:INDEX(B33:B44,'parámetros e instrucciones'!$E$3)))</f>
        <v>0</v>
      </c>
      <c r="C77" s="137">
        <f>+C65-(SUM(C33:INDEX(C33:C44,'parámetros e instrucciones'!$E$3)))</f>
        <v>0</v>
      </c>
      <c r="D77" s="137">
        <f>+D65-(SUM(D33:INDEX(D33:D44,'parámetros e instrucciones'!$E$3)))</f>
        <v>0</v>
      </c>
      <c r="E77" s="137">
        <f>+E65-(SUM(E33:INDEX(E33:E44,'parámetros e instrucciones'!$E$3)))</f>
        <v>0</v>
      </c>
      <c r="F77" s="137">
        <f>+F65-(SUM(F33:INDEX(F33:F44,'parámetros e instrucciones'!$E$3)))</f>
        <v>0</v>
      </c>
      <c r="G77" s="137">
        <f>+G65-(SUM(G33:INDEX(G33:G44,'parámetros e instrucciones'!$E$3)))</f>
        <v>0</v>
      </c>
      <c r="H77" s="137">
        <f>+H65-(SUM(H33:INDEX(H33:H44,'parámetros e instrucciones'!$E$3)))</f>
        <v>0</v>
      </c>
      <c r="I77" s="137">
        <f>+I65-(SUM(I33:INDEX(I33:I44,'parámetros e instrucciones'!$E$3)))</f>
        <v>0</v>
      </c>
    </row>
    <row r="78" spans="1:9" ht="13.5" thickBot="1">
      <c r="A78" s="108" t="str">
        <f>+A66</f>
        <v>ene-ago 2017</v>
      </c>
      <c r="B78" s="141">
        <f>+B66-(SUM(B45:INDEX(B45:B56,'parámetros e instrucciones'!$E$3)))</f>
        <v>0</v>
      </c>
      <c r="C78" s="141">
        <f>+C66-(SUM(C45:INDEX(C45:C56,'parámetros e instrucciones'!$E$3)))</f>
        <v>0</v>
      </c>
      <c r="D78" s="141">
        <f>+D66-(SUM(D45:INDEX(D45:D56,'parámetros e instrucciones'!$E$3)))</f>
        <v>0</v>
      </c>
      <c r="E78" s="141">
        <f>+E66-(SUM(E45:INDEX(E45:E56,'parámetros e instrucciones'!$E$3)))</f>
        <v>0</v>
      </c>
      <c r="F78" s="141">
        <f>+F66-(SUM(F45:INDEX(F45:F56,'parámetros e instrucciones'!$E$3)))</f>
        <v>0</v>
      </c>
      <c r="G78" s="141">
        <f>+G66-(SUM(G45:INDEX(G45:G56,'parámetros e instrucciones'!$E$3)))</f>
        <v>0</v>
      </c>
      <c r="H78" s="141">
        <f>+H66-(SUM(H45:INDEX(H45:H56,'parámetros e instrucciones'!$E$3)))</f>
        <v>0</v>
      </c>
      <c r="I78" s="141">
        <f>+I66-(SUM(I45:INDEX(I45:I56,'parámetros e instrucciones'!$E$3)))</f>
        <v>0</v>
      </c>
    </row>
  </sheetData>
  <sheetProtection formatCells="0" formatColumns="0" formatRows="0"/>
  <mergeCells count="1">
    <mergeCell ref="B7:C7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1200" verticalDpi="1200" orientation="portrait" paperSize="9" scale="79" r:id="rId1"/>
  <headerFooter alignWithMargins="0">
    <oddHeader>&amp;R2017 -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44"/>
  <sheetViews>
    <sheetView showGridLines="0" zoomScale="70" zoomScaleNormal="70" zoomScalePageLayoutView="0" workbookViewId="0" topLeftCell="A1">
      <selection activeCell="B42" sqref="B42"/>
    </sheetView>
  </sheetViews>
  <sheetFormatPr defaultColWidth="11.421875" defaultRowHeight="12.75"/>
  <cols>
    <col min="1" max="1" width="17.8515625" style="49" customWidth="1"/>
    <col min="2" max="2" width="57.28125" style="49" customWidth="1"/>
    <col min="3" max="9" width="11.28125" style="49" customWidth="1"/>
    <col min="10" max="16384" width="11.421875" style="49" customWidth="1"/>
  </cols>
  <sheetData>
    <row r="1" spans="1:9" ht="12.75">
      <c r="A1" s="163" t="s">
        <v>1</v>
      </c>
      <c r="B1" s="164"/>
      <c r="C1" s="164"/>
      <c r="D1" s="164"/>
      <c r="E1" s="164"/>
      <c r="F1" s="164"/>
      <c r="G1" s="164"/>
      <c r="H1" s="164"/>
      <c r="I1" s="164"/>
    </row>
    <row r="2" spans="1:9" ht="12.75">
      <c r="A2" s="353" t="s">
        <v>222</v>
      </c>
      <c r="B2" s="354"/>
      <c r="C2" s="354"/>
      <c r="D2" s="354"/>
      <c r="E2" s="354"/>
      <c r="F2" s="354"/>
      <c r="G2" s="354"/>
      <c r="H2" s="354"/>
      <c r="I2" s="354"/>
    </row>
    <row r="3" spans="1:9" ht="12.75">
      <c r="A3" s="356" t="s">
        <v>223</v>
      </c>
      <c r="B3" s="355"/>
      <c r="C3" s="354"/>
      <c r="D3" s="354"/>
      <c r="E3" s="354"/>
      <c r="F3" s="354"/>
      <c r="G3" s="354"/>
      <c r="H3" s="354"/>
      <c r="I3" s="354"/>
    </row>
    <row r="4" spans="1:9" ht="12.75" hidden="1">
      <c r="A4" s="163"/>
      <c r="B4" s="164"/>
      <c r="C4" s="164"/>
      <c r="D4" s="164"/>
      <c r="E4" s="164"/>
      <c r="F4" s="164"/>
      <c r="G4" s="164"/>
      <c r="H4" s="164"/>
      <c r="I4" s="164"/>
    </row>
    <row r="5" spans="1:9" ht="12.75" hidden="1">
      <c r="A5" s="163"/>
      <c r="B5" s="164"/>
      <c r="C5" s="164"/>
      <c r="D5" s="164"/>
      <c r="E5" s="164"/>
      <c r="F5" s="164"/>
      <c r="G5" s="164"/>
      <c r="H5" s="164"/>
      <c r="I5" s="164"/>
    </row>
    <row r="6" spans="1:9" ht="12.75">
      <c r="A6" s="163"/>
      <c r="B6" s="164"/>
      <c r="C6" s="164"/>
      <c r="D6" s="164"/>
      <c r="E6" s="164"/>
      <c r="F6" s="164"/>
      <c r="G6" s="164"/>
      <c r="H6" s="164"/>
      <c r="I6" s="164"/>
    </row>
    <row r="7" spans="1:9" ht="12.75">
      <c r="A7" s="163"/>
      <c r="B7" s="164"/>
      <c r="C7" s="164"/>
      <c r="D7" s="164"/>
      <c r="E7" s="164"/>
      <c r="F7" s="164"/>
      <c r="G7" s="164"/>
      <c r="H7" s="164"/>
      <c r="I7" s="164"/>
    </row>
    <row r="8" spans="1:9" ht="13.5" thickBot="1">
      <c r="A8" s="164"/>
      <c r="B8" s="163"/>
      <c r="C8" s="164"/>
      <c r="D8" s="164"/>
      <c r="E8" s="164"/>
      <c r="F8" s="164"/>
      <c r="G8" s="164"/>
      <c r="H8" s="164"/>
      <c r="I8" s="164"/>
    </row>
    <row r="9" spans="1:9" ht="28.5" customHeight="1" thickBot="1">
      <c r="A9" s="349" t="s">
        <v>3</v>
      </c>
      <c r="B9" s="349" t="s">
        <v>4</v>
      </c>
      <c r="C9" s="350">
        <v>2011</v>
      </c>
      <c r="D9" s="350">
        <v>2012</v>
      </c>
      <c r="E9" s="350">
        <v>2013</v>
      </c>
      <c r="F9" s="350">
        <v>2014</v>
      </c>
      <c r="G9" s="350">
        <v>2015</v>
      </c>
      <c r="H9" s="350">
        <v>2016</v>
      </c>
      <c r="I9" s="350" t="s">
        <v>228</v>
      </c>
    </row>
    <row r="10" spans="1:9" ht="12.75">
      <c r="A10" s="165" t="s">
        <v>224</v>
      </c>
      <c r="B10" s="512" t="s">
        <v>254</v>
      </c>
      <c r="C10" s="513" t="s">
        <v>115</v>
      </c>
      <c r="D10" s="514" t="s">
        <v>115</v>
      </c>
      <c r="E10" s="514" t="s">
        <v>115</v>
      </c>
      <c r="F10" s="513" t="s">
        <v>115</v>
      </c>
      <c r="G10" s="514" t="s">
        <v>115</v>
      </c>
      <c r="H10" s="514" t="s">
        <v>115</v>
      </c>
      <c r="I10" s="510" t="s">
        <v>115</v>
      </c>
    </row>
    <row r="11" spans="1:9" ht="12.75">
      <c r="A11" s="166"/>
      <c r="B11" s="511"/>
      <c r="C11" s="506"/>
      <c r="D11" s="508"/>
      <c r="E11" s="508"/>
      <c r="F11" s="506"/>
      <c r="G11" s="508"/>
      <c r="H11" s="508"/>
      <c r="I11" s="502"/>
    </row>
    <row r="12" spans="1:9" ht="12.75">
      <c r="A12" s="166"/>
      <c r="B12" s="504" t="s">
        <v>255</v>
      </c>
      <c r="C12" s="506" t="s">
        <v>115</v>
      </c>
      <c r="D12" s="508" t="s">
        <v>115</v>
      </c>
      <c r="E12" s="508" t="s">
        <v>115</v>
      </c>
      <c r="F12" s="506" t="s">
        <v>115</v>
      </c>
      <c r="G12" s="508" t="s">
        <v>115</v>
      </c>
      <c r="H12" s="508" t="s">
        <v>115</v>
      </c>
      <c r="I12" s="502" t="s">
        <v>115</v>
      </c>
    </row>
    <row r="13" spans="1:9" ht="12.75">
      <c r="A13" s="166"/>
      <c r="B13" s="511"/>
      <c r="C13" s="506"/>
      <c r="D13" s="508"/>
      <c r="E13" s="508"/>
      <c r="F13" s="506"/>
      <c r="G13" s="508"/>
      <c r="H13" s="508"/>
      <c r="I13" s="502"/>
    </row>
    <row r="14" spans="1:9" ht="12.75">
      <c r="A14" s="166"/>
      <c r="B14" s="504" t="s">
        <v>256</v>
      </c>
      <c r="C14" s="506" t="s">
        <v>115</v>
      </c>
      <c r="D14" s="508" t="s">
        <v>115</v>
      </c>
      <c r="E14" s="508" t="s">
        <v>115</v>
      </c>
      <c r="F14" s="506" t="s">
        <v>115</v>
      </c>
      <c r="G14" s="508" t="s">
        <v>115</v>
      </c>
      <c r="H14" s="508" t="s">
        <v>115</v>
      </c>
      <c r="I14" s="502" t="s">
        <v>115</v>
      </c>
    </row>
    <row r="15" spans="1:9" ht="13.5" thickBot="1">
      <c r="A15" s="167"/>
      <c r="B15" s="505"/>
      <c r="C15" s="507"/>
      <c r="D15" s="509"/>
      <c r="E15" s="509"/>
      <c r="F15" s="507"/>
      <c r="G15" s="509"/>
      <c r="H15" s="509"/>
      <c r="I15" s="503"/>
    </row>
    <row r="16" spans="1:9" ht="12.75">
      <c r="A16" s="165" t="s">
        <v>225</v>
      </c>
      <c r="B16" s="512" t="s">
        <v>254</v>
      </c>
      <c r="C16" s="513" t="s">
        <v>115</v>
      </c>
      <c r="D16" s="514" t="s">
        <v>115</v>
      </c>
      <c r="E16" s="514" t="s">
        <v>115</v>
      </c>
      <c r="F16" s="513" t="s">
        <v>115</v>
      </c>
      <c r="G16" s="514" t="s">
        <v>115</v>
      </c>
      <c r="H16" s="514" t="s">
        <v>115</v>
      </c>
      <c r="I16" s="510" t="s">
        <v>115</v>
      </c>
    </row>
    <row r="17" spans="1:9" ht="12.75">
      <c r="A17" s="166"/>
      <c r="B17" s="511"/>
      <c r="C17" s="506"/>
      <c r="D17" s="508"/>
      <c r="E17" s="508"/>
      <c r="F17" s="506"/>
      <c r="G17" s="508"/>
      <c r="H17" s="508"/>
      <c r="I17" s="502"/>
    </row>
    <row r="18" spans="1:9" ht="12.75">
      <c r="A18" s="166"/>
      <c r="B18" s="504" t="s">
        <v>255</v>
      </c>
      <c r="C18" s="506" t="s">
        <v>115</v>
      </c>
      <c r="D18" s="508" t="s">
        <v>115</v>
      </c>
      <c r="E18" s="508" t="s">
        <v>115</v>
      </c>
      <c r="F18" s="506" t="s">
        <v>115</v>
      </c>
      <c r="G18" s="508" t="s">
        <v>115</v>
      </c>
      <c r="H18" s="508" t="s">
        <v>115</v>
      </c>
      <c r="I18" s="502" t="s">
        <v>115</v>
      </c>
    </row>
    <row r="19" spans="1:9" ht="12.75">
      <c r="A19" s="166"/>
      <c r="B19" s="511"/>
      <c r="C19" s="506"/>
      <c r="D19" s="508"/>
      <c r="E19" s="508"/>
      <c r="F19" s="506"/>
      <c r="G19" s="508"/>
      <c r="H19" s="508"/>
      <c r="I19" s="502"/>
    </row>
    <row r="20" spans="1:9" ht="12.75">
      <c r="A20" s="166"/>
      <c r="B20" s="504" t="s">
        <v>256</v>
      </c>
      <c r="C20" s="506" t="s">
        <v>115</v>
      </c>
      <c r="D20" s="508" t="s">
        <v>115</v>
      </c>
      <c r="E20" s="508" t="s">
        <v>115</v>
      </c>
      <c r="F20" s="506" t="s">
        <v>115</v>
      </c>
      <c r="G20" s="508" t="s">
        <v>115</v>
      </c>
      <c r="H20" s="508" t="s">
        <v>115</v>
      </c>
      <c r="I20" s="502" t="s">
        <v>115</v>
      </c>
    </row>
    <row r="21" spans="1:9" ht="13.5" thickBot="1">
      <c r="A21" s="167"/>
      <c r="B21" s="505"/>
      <c r="C21" s="507"/>
      <c r="D21" s="509"/>
      <c r="E21" s="509"/>
      <c r="F21" s="507"/>
      <c r="G21" s="509"/>
      <c r="H21" s="509"/>
      <c r="I21" s="503"/>
    </row>
    <row r="22" spans="1:9" ht="12.75">
      <c r="A22" s="165" t="s">
        <v>226</v>
      </c>
      <c r="B22" s="512" t="s">
        <v>254</v>
      </c>
      <c r="C22" s="513" t="s">
        <v>115</v>
      </c>
      <c r="D22" s="514" t="s">
        <v>115</v>
      </c>
      <c r="E22" s="514" t="s">
        <v>115</v>
      </c>
      <c r="F22" s="513" t="s">
        <v>115</v>
      </c>
      <c r="G22" s="514" t="s">
        <v>115</v>
      </c>
      <c r="H22" s="514" t="s">
        <v>115</v>
      </c>
      <c r="I22" s="510" t="s">
        <v>115</v>
      </c>
    </row>
    <row r="23" spans="1:9" ht="12.75">
      <c r="A23" s="166"/>
      <c r="B23" s="511"/>
      <c r="C23" s="506"/>
      <c r="D23" s="508"/>
      <c r="E23" s="508"/>
      <c r="F23" s="506"/>
      <c r="G23" s="508"/>
      <c r="H23" s="508"/>
      <c r="I23" s="502"/>
    </row>
    <row r="24" spans="1:9" ht="12.75">
      <c r="A24" s="166"/>
      <c r="B24" s="504" t="s">
        <v>255</v>
      </c>
      <c r="C24" s="506" t="s">
        <v>115</v>
      </c>
      <c r="D24" s="508" t="s">
        <v>115</v>
      </c>
      <c r="E24" s="508" t="s">
        <v>115</v>
      </c>
      <c r="F24" s="506" t="s">
        <v>115</v>
      </c>
      <c r="G24" s="508" t="s">
        <v>115</v>
      </c>
      <c r="H24" s="508" t="s">
        <v>115</v>
      </c>
      <c r="I24" s="502" t="s">
        <v>115</v>
      </c>
    </row>
    <row r="25" spans="1:9" ht="12.75">
      <c r="A25" s="166"/>
      <c r="B25" s="511"/>
      <c r="C25" s="506"/>
      <c r="D25" s="508"/>
      <c r="E25" s="508"/>
      <c r="F25" s="506"/>
      <c r="G25" s="508"/>
      <c r="H25" s="508"/>
      <c r="I25" s="502"/>
    </row>
    <row r="26" spans="1:9" ht="12.75">
      <c r="A26" s="166"/>
      <c r="B26" s="504" t="s">
        <v>256</v>
      </c>
      <c r="C26" s="506" t="s">
        <v>115</v>
      </c>
      <c r="D26" s="508" t="s">
        <v>115</v>
      </c>
      <c r="E26" s="508" t="s">
        <v>115</v>
      </c>
      <c r="F26" s="506" t="s">
        <v>115</v>
      </c>
      <c r="G26" s="508" t="s">
        <v>115</v>
      </c>
      <c r="H26" s="508" t="s">
        <v>115</v>
      </c>
      <c r="I26" s="502" t="s">
        <v>115</v>
      </c>
    </row>
    <row r="27" spans="1:9" ht="13.5" thickBot="1">
      <c r="A27" s="167"/>
      <c r="B27" s="505"/>
      <c r="C27" s="507"/>
      <c r="D27" s="509"/>
      <c r="E27" s="509"/>
      <c r="F27" s="507"/>
      <c r="G27" s="509"/>
      <c r="H27" s="509"/>
      <c r="I27" s="503"/>
    </row>
    <row r="28" spans="1:9" ht="12.75">
      <c r="A28" s="165" t="s">
        <v>227</v>
      </c>
      <c r="B28" s="512" t="s">
        <v>254</v>
      </c>
      <c r="C28" s="513" t="s">
        <v>115</v>
      </c>
      <c r="D28" s="514" t="s">
        <v>115</v>
      </c>
      <c r="E28" s="514" t="s">
        <v>115</v>
      </c>
      <c r="F28" s="513" t="s">
        <v>115</v>
      </c>
      <c r="G28" s="514" t="s">
        <v>115</v>
      </c>
      <c r="H28" s="514" t="s">
        <v>115</v>
      </c>
      <c r="I28" s="510" t="s">
        <v>115</v>
      </c>
    </row>
    <row r="29" spans="1:9" ht="12.75">
      <c r="A29" s="166"/>
      <c r="B29" s="511"/>
      <c r="C29" s="506"/>
      <c r="D29" s="508"/>
      <c r="E29" s="508"/>
      <c r="F29" s="506"/>
      <c r="G29" s="508"/>
      <c r="H29" s="508"/>
      <c r="I29" s="502"/>
    </row>
    <row r="30" spans="1:9" ht="12.75">
      <c r="A30" s="166"/>
      <c r="B30" s="504" t="s">
        <v>255</v>
      </c>
      <c r="C30" s="506" t="s">
        <v>115</v>
      </c>
      <c r="D30" s="508" t="s">
        <v>115</v>
      </c>
      <c r="E30" s="508" t="s">
        <v>115</v>
      </c>
      <c r="F30" s="506" t="s">
        <v>115</v>
      </c>
      <c r="G30" s="508" t="s">
        <v>115</v>
      </c>
      <c r="H30" s="508" t="s">
        <v>115</v>
      </c>
      <c r="I30" s="502" t="s">
        <v>115</v>
      </c>
    </row>
    <row r="31" spans="1:9" ht="12.75">
      <c r="A31" s="166"/>
      <c r="B31" s="511"/>
      <c r="C31" s="506"/>
      <c r="D31" s="508"/>
      <c r="E31" s="508"/>
      <c r="F31" s="506"/>
      <c r="G31" s="508"/>
      <c r="H31" s="508"/>
      <c r="I31" s="502"/>
    </row>
    <row r="32" spans="1:9" ht="12.75">
      <c r="A32" s="166"/>
      <c r="B32" s="504" t="s">
        <v>256</v>
      </c>
      <c r="C32" s="506" t="s">
        <v>115</v>
      </c>
      <c r="D32" s="508" t="s">
        <v>115</v>
      </c>
      <c r="E32" s="508" t="s">
        <v>115</v>
      </c>
      <c r="F32" s="506" t="s">
        <v>115</v>
      </c>
      <c r="G32" s="508" t="s">
        <v>115</v>
      </c>
      <c r="H32" s="508" t="s">
        <v>115</v>
      </c>
      <c r="I32" s="502" t="s">
        <v>115</v>
      </c>
    </row>
    <row r="33" spans="1:9" ht="13.5" thickBot="1">
      <c r="A33" s="167"/>
      <c r="B33" s="505"/>
      <c r="C33" s="507"/>
      <c r="D33" s="509"/>
      <c r="E33" s="509"/>
      <c r="F33" s="507"/>
      <c r="G33" s="509"/>
      <c r="H33" s="509"/>
      <c r="I33" s="503"/>
    </row>
    <row r="34" spans="1:9" ht="12.75">
      <c r="A34" s="165" t="s">
        <v>202</v>
      </c>
      <c r="B34" s="512" t="s">
        <v>254</v>
      </c>
      <c r="C34" s="513" t="s">
        <v>115</v>
      </c>
      <c r="D34" s="514" t="s">
        <v>115</v>
      </c>
      <c r="E34" s="514" t="s">
        <v>115</v>
      </c>
      <c r="F34" s="513" t="s">
        <v>115</v>
      </c>
      <c r="G34" s="514" t="s">
        <v>115</v>
      </c>
      <c r="H34" s="514" t="s">
        <v>115</v>
      </c>
      <c r="I34" s="510" t="s">
        <v>115</v>
      </c>
    </row>
    <row r="35" spans="1:9" ht="12.75">
      <c r="A35" s="166"/>
      <c r="B35" s="511"/>
      <c r="C35" s="506"/>
      <c r="D35" s="508"/>
      <c r="E35" s="508"/>
      <c r="F35" s="506"/>
      <c r="G35" s="508"/>
      <c r="H35" s="508"/>
      <c r="I35" s="502"/>
    </row>
    <row r="36" spans="1:9" ht="12.75">
      <c r="A36" s="166"/>
      <c r="B36" s="504" t="s">
        <v>255</v>
      </c>
      <c r="C36" s="506" t="s">
        <v>115</v>
      </c>
      <c r="D36" s="508" t="s">
        <v>115</v>
      </c>
      <c r="E36" s="508" t="s">
        <v>115</v>
      </c>
      <c r="F36" s="506" t="s">
        <v>115</v>
      </c>
      <c r="G36" s="508" t="s">
        <v>115</v>
      </c>
      <c r="H36" s="508" t="s">
        <v>115</v>
      </c>
      <c r="I36" s="502" t="s">
        <v>115</v>
      </c>
    </row>
    <row r="37" spans="1:9" ht="12.75">
      <c r="A37" s="166"/>
      <c r="B37" s="511"/>
      <c r="C37" s="506"/>
      <c r="D37" s="508"/>
      <c r="E37" s="508"/>
      <c r="F37" s="506"/>
      <c r="G37" s="508"/>
      <c r="H37" s="508"/>
      <c r="I37" s="502"/>
    </row>
    <row r="38" spans="1:9" ht="12.75">
      <c r="A38" s="166"/>
      <c r="B38" s="504" t="s">
        <v>256</v>
      </c>
      <c r="C38" s="506" t="s">
        <v>115</v>
      </c>
      <c r="D38" s="508" t="s">
        <v>115</v>
      </c>
      <c r="E38" s="508" t="s">
        <v>115</v>
      </c>
      <c r="F38" s="506" t="s">
        <v>115</v>
      </c>
      <c r="G38" s="508" t="s">
        <v>115</v>
      </c>
      <c r="H38" s="508" t="s">
        <v>115</v>
      </c>
      <c r="I38" s="502" t="s">
        <v>115</v>
      </c>
    </row>
    <row r="39" spans="1:9" ht="13.5" thickBot="1">
      <c r="A39" s="170"/>
      <c r="B39" s="505"/>
      <c r="C39" s="507"/>
      <c r="D39" s="509"/>
      <c r="E39" s="509"/>
      <c r="F39" s="507"/>
      <c r="G39" s="509"/>
      <c r="H39" s="509"/>
      <c r="I39" s="503"/>
    </row>
    <row r="40" spans="2:9" ht="13.5" thickBot="1">
      <c r="B40" s="171" t="s">
        <v>116</v>
      </c>
      <c r="C40" s="172">
        <v>1</v>
      </c>
      <c r="D40" s="172">
        <v>1</v>
      </c>
      <c r="E40" s="172">
        <v>1</v>
      </c>
      <c r="F40" s="172">
        <v>1</v>
      </c>
      <c r="G40" s="172">
        <v>1</v>
      </c>
      <c r="H40" s="172">
        <v>1</v>
      </c>
      <c r="I40" s="172">
        <v>1</v>
      </c>
    </row>
    <row r="42" ht="12.75">
      <c r="A42" s="49" t="s">
        <v>179</v>
      </c>
    </row>
    <row r="44" ht="12.75">
      <c r="E44" s="49" t="s">
        <v>258</v>
      </c>
    </row>
  </sheetData>
  <sheetProtection/>
  <mergeCells count="120">
    <mergeCell ref="C38:C39"/>
    <mergeCell ref="D38:D39"/>
    <mergeCell ref="E38:E39"/>
    <mergeCell ref="C34:C35"/>
    <mergeCell ref="D34:D35"/>
    <mergeCell ref="E34:E35"/>
    <mergeCell ref="C36:C37"/>
    <mergeCell ref="D36:D37"/>
    <mergeCell ref="E36:E37"/>
    <mergeCell ref="C30:C31"/>
    <mergeCell ref="D30:D31"/>
    <mergeCell ref="E30:E31"/>
    <mergeCell ref="C32:C33"/>
    <mergeCell ref="D32:D33"/>
    <mergeCell ref="E32:E33"/>
    <mergeCell ref="C26:C27"/>
    <mergeCell ref="D26:D27"/>
    <mergeCell ref="E26:E27"/>
    <mergeCell ref="C28:C29"/>
    <mergeCell ref="D28:D29"/>
    <mergeCell ref="E28:E29"/>
    <mergeCell ref="C22:C23"/>
    <mergeCell ref="D22:D23"/>
    <mergeCell ref="E22:E23"/>
    <mergeCell ref="C24:C25"/>
    <mergeCell ref="D24:D25"/>
    <mergeCell ref="E24:E25"/>
    <mergeCell ref="C18:C19"/>
    <mergeCell ref="D18:D19"/>
    <mergeCell ref="E18:E19"/>
    <mergeCell ref="C20:C21"/>
    <mergeCell ref="D20:D21"/>
    <mergeCell ref="E20:E21"/>
    <mergeCell ref="E12:E13"/>
    <mergeCell ref="C14:C15"/>
    <mergeCell ref="D14:D15"/>
    <mergeCell ref="E14:E15"/>
    <mergeCell ref="C16:C17"/>
    <mergeCell ref="D16:D17"/>
    <mergeCell ref="E16:E17"/>
    <mergeCell ref="I12:I13"/>
    <mergeCell ref="B10:B11"/>
    <mergeCell ref="F10:F11"/>
    <mergeCell ref="G10:G11"/>
    <mergeCell ref="H10:H11"/>
    <mergeCell ref="C10:C11"/>
    <mergeCell ref="D10:D11"/>
    <mergeCell ref="E10:E11"/>
    <mergeCell ref="C12:C13"/>
    <mergeCell ref="D12:D13"/>
    <mergeCell ref="I16:I17"/>
    <mergeCell ref="B14:B15"/>
    <mergeCell ref="F14:F15"/>
    <mergeCell ref="G14:G15"/>
    <mergeCell ref="H14:H15"/>
    <mergeCell ref="I10:I11"/>
    <mergeCell ref="B12:B13"/>
    <mergeCell ref="F12:F13"/>
    <mergeCell ref="G12:G13"/>
    <mergeCell ref="H12:H13"/>
    <mergeCell ref="I20:I21"/>
    <mergeCell ref="B18:B19"/>
    <mergeCell ref="F18:F19"/>
    <mergeCell ref="G18:G19"/>
    <mergeCell ref="H18:H19"/>
    <mergeCell ref="I14:I15"/>
    <mergeCell ref="B16:B17"/>
    <mergeCell ref="F16:F17"/>
    <mergeCell ref="G16:G17"/>
    <mergeCell ref="H16:H17"/>
    <mergeCell ref="I24:I25"/>
    <mergeCell ref="B22:B23"/>
    <mergeCell ref="F22:F23"/>
    <mergeCell ref="G22:G23"/>
    <mergeCell ref="H22:H23"/>
    <mergeCell ref="I18:I19"/>
    <mergeCell ref="B20:B21"/>
    <mergeCell ref="F20:F21"/>
    <mergeCell ref="G20:G21"/>
    <mergeCell ref="H20:H21"/>
    <mergeCell ref="I28:I29"/>
    <mergeCell ref="B26:B27"/>
    <mergeCell ref="F26:F27"/>
    <mergeCell ref="G26:G27"/>
    <mergeCell ref="H26:H27"/>
    <mergeCell ref="I22:I23"/>
    <mergeCell ref="B24:B25"/>
    <mergeCell ref="F24:F25"/>
    <mergeCell ref="G24:G25"/>
    <mergeCell ref="H24:H25"/>
    <mergeCell ref="I32:I33"/>
    <mergeCell ref="B30:B31"/>
    <mergeCell ref="F30:F31"/>
    <mergeCell ref="G30:G31"/>
    <mergeCell ref="H30:H31"/>
    <mergeCell ref="I26:I27"/>
    <mergeCell ref="B28:B29"/>
    <mergeCell ref="F28:F29"/>
    <mergeCell ref="G28:G29"/>
    <mergeCell ref="H28:H29"/>
    <mergeCell ref="I36:I37"/>
    <mergeCell ref="B34:B35"/>
    <mergeCell ref="F34:F35"/>
    <mergeCell ref="G34:G35"/>
    <mergeCell ref="H34:H35"/>
    <mergeCell ref="I30:I31"/>
    <mergeCell ref="B32:B33"/>
    <mergeCell ref="F32:F33"/>
    <mergeCell ref="G32:G33"/>
    <mergeCell ref="H32:H33"/>
    <mergeCell ref="I38:I39"/>
    <mergeCell ref="B38:B39"/>
    <mergeCell ref="F38:F39"/>
    <mergeCell ref="G38:G39"/>
    <mergeCell ref="H38:H39"/>
    <mergeCell ref="I34:I35"/>
    <mergeCell ref="B36:B37"/>
    <mergeCell ref="F36:F37"/>
    <mergeCell ref="G36:G37"/>
    <mergeCell ref="H36:H37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landscape" paperSize="9" scale="87" r:id="rId1"/>
  <headerFooter alignWithMargins="0">
    <oddHeader>&amp;R2017 - Año de las energías renovables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44"/>
  <sheetViews>
    <sheetView showGridLines="0" view="pageBreakPreview" zoomScale="60" zoomScaleNormal="75" zoomScalePageLayoutView="0" workbookViewId="0" topLeftCell="A1">
      <selection activeCell="B42" sqref="B42"/>
    </sheetView>
  </sheetViews>
  <sheetFormatPr defaultColWidth="11.421875" defaultRowHeight="12.75"/>
  <cols>
    <col min="1" max="1" width="15.140625" style="49" customWidth="1"/>
    <col min="2" max="4" width="22.7109375" style="49" customWidth="1"/>
    <col min="5" max="5" width="23.421875" style="49" customWidth="1"/>
    <col min="6" max="6" width="22.8515625" style="49" customWidth="1"/>
    <col min="7" max="7" width="23.00390625" style="49" customWidth="1"/>
    <col min="8" max="16384" width="11.421875" style="49" customWidth="1"/>
  </cols>
  <sheetData>
    <row r="1" spans="1:5" ht="12.75">
      <c r="A1" s="163" t="s">
        <v>144</v>
      </c>
      <c r="B1" s="164"/>
      <c r="C1" s="164"/>
      <c r="D1" s="164"/>
      <c r="E1" s="164"/>
    </row>
    <row r="2" spans="1:7" ht="12.75">
      <c r="A2" s="353" t="s">
        <v>17</v>
      </c>
      <c r="B2" s="354"/>
      <c r="C2" s="354"/>
      <c r="D2" s="354"/>
      <c r="E2" s="354"/>
      <c r="F2" s="52"/>
      <c r="G2" s="52"/>
    </row>
    <row r="3" spans="1:7" ht="12.75">
      <c r="A3" s="356" t="s">
        <v>253</v>
      </c>
      <c r="B3" s="354"/>
      <c r="C3" s="354"/>
      <c r="D3" s="354"/>
      <c r="E3" s="354"/>
      <c r="F3" s="52"/>
      <c r="G3" s="52"/>
    </row>
    <row r="4" spans="1:7" ht="12.75">
      <c r="A4" s="356" t="s">
        <v>244</v>
      </c>
      <c r="B4" s="354"/>
      <c r="C4" s="354"/>
      <c r="D4" s="354"/>
      <c r="E4" s="354"/>
      <c r="F4" s="52"/>
      <c r="G4" s="52"/>
    </row>
    <row r="5" spans="1:8" ht="13.5" thickBot="1">
      <c r="A5" s="388"/>
      <c r="B5" s="388"/>
      <c r="C5" s="388"/>
      <c r="D5" s="388"/>
      <c r="E5" s="388"/>
      <c r="F5" s="388"/>
      <c r="G5" s="52"/>
      <c r="H5" s="52"/>
    </row>
    <row r="6" spans="1:9" ht="13.5" thickBot="1">
      <c r="A6" s="427"/>
      <c r="B6" s="427"/>
      <c r="C6" s="427"/>
      <c r="D6" s="427"/>
      <c r="E6" s="428" t="s">
        <v>213</v>
      </c>
      <c r="F6" s="429"/>
      <c r="G6" s="430"/>
      <c r="H6" s="52"/>
      <c r="I6" s="52"/>
    </row>
    <row r="7" spans="1:9" ht="13.5" thickBot="1">
      <c r="A7" s="414" t="s">
        <v>7</v>
      </c>
      <c r="B7" s="491" t="s">
        <v>251</v>
      </c>
      <c r="C7" s="491" t="s">
        <v>252</v>
      </c>
      <c r="D7" s="431" t="s">
        <v>243</v>
      </c>
      <c r="E7" s="432" t="s">
        <v>250</v>
      </c>
      <c r="F7" s="433" t="s">
        <v>250</v>
      </c>
      <c r="G7" s="434" t="s">
        <v>249</v>
      </c>
      <c r="H7" s="52"/>
      <c r="I7" s="52"/>
    </row>
    <row r="8" spans="1:9" ht="12.75">
      <c r="A8" s="205">
        <v>40543</v>
      </c>
      <c r="B8" s="492"/>
      <c r="C8" s="492"/>
      <c r="D8" s="394"/>
      <c r="E8" s="395"/>
      <c r="F8" s="396"/>
      <c r="G8" s="397"/>
      <c r="H8" s="52"/>
      <c r="I8" s="52"/>
    </row>
    <row r="9" spans="1:9" ht="12.75">
      <c r="A9" s="206">
        <v>40908</v>
      </c>
      <c r="B9" s="493"/>
      <c r="C9" s="493"/>
      <c r="D9" s="398"/>
      <c r="E9" s="399"/>
      <c r="F9" s="400"/>
      <c r="G9" s="401"/>
      <c r="H9" s="52"/>
      <c r="I9" s="52"/>
    </row>
    <row r="10" spans="1:9" ht="12.75">
      <c r="A10" s="206">
        <v>41274</v>
      </c>
      <c r="B10" s="494"/>
      <c r="C10" s="494"/>
      <c r="D10" s="399"/>
      <c r="E10" s="399"/>
      <c r="F10" s="400"/>
      <c r="G10" s="401"/>
      <c r="H10" s="52"/>
      <c r="I10" s="52"/>
    </row>
    <row r="11" spans="1:9" ht="12.75">
      <c r="A11" s="207">
        <v>41639</v>
      </c>
      <c r="B11" s="494"/>
      <c r="C11" s="494"/>
      <c r="D11" s="498"/>
      <c r="E11" s="403"/>
      <c r="F11" s="404"/>
      <c r="G11" s="405"/>
      <c r="H11" s="52"/>
      <c r="I11" s="52"/>
    </row>
    <row r="12" spans="1:9" ht="12.75">
      <c r="A12" s="206">
        <v>42004</v>
      </c>
      <c r="B12" s="494"/>
      <c r="C12" s="494"/>
      <c r="D12" s="498"/>
      <c r="E12" s="399"/>
      <c r="F12" s="400"/>
      <c r="G12" s="401"/>
      <c r="H12" s="52"/>
      <c r="I12" s="52"/>
    </row>
    <row r="13" spans="1:9" ht="12.75">
      <c r="A13" s="206">
        <v>42369</v>
      </c>
      <c r="B13" s="494"/>
      <c r="C13" s="494"/>
      <c r="D13" s="399"/>
      <c r="E13" s="399"/>
      <c r="F13" s="400"/>
      <c r="G13" s="401"/>
      <c r="H13" s="52"/>
      <c r="I13" s="52"/>
    </row>
    <row r="14" spans="1:9" ht="13.5" thickBot="1">
      <c r="A14" s="207">
        <v>42735</v>
      </c>
      <c r="B14" s="495"/>
      <c r="C14" s="495"/>
      <c r="D14" s="402"/>
      <c r="E14" s="403"/>
      <c r="F14" s="404"/>
      <c r="G14" s="405"/>
      <c r="H14" s="52"/>
      <c r="I14" s="52"/>
    </row>
    <row r="15" spans="1:9" ht="12.75">
      <c r="A15" s="205">
        <v>42613</v>
      </c>
      <c r="B15" s="492"/>
      <c r="C15" s="492"/>
      <c r="D15" s="406"/>
      <c r="E15" s="406"/>
      <c r="F15" s="407"/>
      <c r="G15" s="408"/>
      <c r="H15" s="52"/>
      <c r="I15" s="52"/>
    </row>
    <row r="16" spans="1:9" ht="13.5" thickBot="1">
      <c r="A16" s="409">
        <v>42978</v>
      </c>
      <c r="B16" s="496"/>
      <c r="C16" s="496"/>
      <c r="D16" s="410"/>
      <c r="E16" s="410"/>
      <c r="F16" s="411"/>
      <c r="G16" s="412"/>
      <c r="H16" s="52"/>
      <c r="I16" s="52"/>
    </row>
    <row r="17" spans="1:7" ht="12.75">
      <c r="A17" s="52"/>
      <c r="B17" s="52"/>
      <c r="C17" s="52"/>
      <c r="D17" s="52"/>
      <c r="E17" s="52"/>
      <c r="F17" s="52"/>
      <c r="G17" s="52"/>
    </row>
    <row r="19" ht="12.75">
      <c r="A19" s="98" t="s">
        <v>160</v>
      </c>
    </row>
    <row r="20" ht="13.5" thickBot="1"/>
    <row r="21" spans="1:6" ht="13.5" thickBot="1">
      <c r="A21" s="97" t="s">
        <v>7</v>
      </c>
      <c r="B21" s="210" t="str">
        <f>+D7</f>
        <v>Origen: China</v>
      </c>
      <c r="C21" s="94"/>
      <c r="D21" s="94"/>
      <c r="E21" s="94"/>
      <c r="F21" s="52"/>
    </row>
    <row r="22" spans="1:6" ht="12.75">
      <c r="A22" s="105">
        <v>2003</v>
      </c>
      <c r="B22" s="123">
        <f>+D9-(D8+'11- impo '!C60-'12Reventa'!B61)</f>
        <v>0</v>
      </c>
      <c r="C22" s="211"/>
      <c r="D22" s="211"/>
      <c r="E22" s="211"/>
      <c r="F22" s="52"/>
    </row>
    <row r="23" spans="1:2" ht="12.75">
      <c r="A23" s="107">
        <v>2004</v>
      </c>
      <c r="B23" s="127">
        <f>+D10-(D9+'11- impo '!C61-'12Reventa'!B62)</f>
        <v>0</v>
      </c>
    </row>
    <row r="24" spans="1:2" ht="13.5" thickBot="1">
      <c r="A24" s="108">
        <v>2005</v>
      </c>
      <c r="B24" s="131">
        <f>+D11-(D10+'11- impo '!C62-'12Reventa'!B63)</f>
        <v>0</v>
      </c>
    </row>
    <row r="25" spans="1:2" ht="12.75">
      <c r="A25" s="105">
        <f>+A15</f>
        <v>42613</v>
      </c>
      <c r="B25" s="137">
        <f>+D15-(D11+'11- impo '!C64-'12Reventa'!B65)</f>
        <v>0</v>
      </c>
    </row>
    <row r="26" spans="1:2" ht="13.5" thickBot="1">
      <c r="A26" s="108">
        <f>+A16</f>
        <v>42978</v>
      </c>
      <c r="B26" s="141">
        <f>+D16-(D15+'11- impo '!C65-'12Reventa'!B66)</f>
        <v>0</v>
      </c>
    </row>
    <row r="27" spans="1:2" ht="12.75">
      <c r="A27" s="198"/>
      <c r="B27" s="198"/>
    </row>
    <row r="28" spans="1:2" ht="12.75">
      <c r="A28" s="198"/>
      <c r="B28" s="198"/>
    </row>
    <row r="29" spans="1:2" ht="12.75">
      <c r="A29" s="198"/>
      <c r="B29" s="198"/>
    </row>
    <row r="44" ht="12.75">
      <c r="E44" s="49" t="s">
        <v>258</v>
      </c>
    </row>
  </sheetData>
  <sheetProtection formatCells="0" formatColumns="0" formatRows="0"/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1200" verticalDpi="1200" orientation="landscape" paperSize="9" scale="95" r:id="rId1"/>
  <headerFooter alignWithMargins="0">
    <oddHeader>&amp;R2017 - Año de las Energías Renovables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>
    <tabColor rgb="FFFF0000"/>
    <pageSetUpPr fitToPage="1"/>
  </sheetPr>
  <dimension ref="A1:G77"/>
  <sheetViews>
    <sheetView showGridLines="0" zoomScale="75" zoomScaleNormal="75" zoomScalePageLayoutView="0" workbookViewId="0" topLeftCell="A1">
      <selection activeCell="A2" sqref="A2:B2"/>
    </sheetView>
  </sheetViews>
  <sheetFormatPr defaultColWidth="11.421875" defaultRowHeight="12.75"/>
  <cols>
    <col min="1" max="1" width="14.57421875" style="49" customWidth="1"/>
    <col min="2" max="2" width="25.421875" style="49" customWidth="1"/>
    <col min="3" max="3" width="16.140625" style="49" customWidth="1"/>
    <col min="4" max="6" width="11.421875" style="49" customWidth="1"/>
    <col min="7" max="9" width="2.8515625" style="49" customWidth="1"/>
    <col min="10" max="16384" width="11.421875" style="49" customWidth="1"/>
  </cols>
  <sheetData>
    <row r="1" spans="1:7" ht="12.75">
      <c r="A1" s="176" t="s">
        <v>92</v>
      </c>
      <c r="B1" s="176"/>
      <c r="C1" s="176"/>
      <c r="D1" s="176"/>
      <c r="E1" s="176"/>
      <c r="F1" s="176"/>
      <c r="G1" s="176"/>
    </row>
    <row r="2" spans="1:6" ht="12.75">
      <c r="A2" s="163" t="s">
        <v>80</v>
      </c>
      <c r="B2" s="164"/>
      <c r="C2" s="164"/>
      <c r="D2" s="164"/>
      <c r="E2" s="164"/>
      <c r="F2" s="164"/>
    </row>
    <row r="3" spans="1:7" ht="12.75">
      <c r="A3" s="356" t="str">
        <f>+'1.modelos'!A3</f>
        <v>Motores monofásicos</v>
      </c>
      <c r="B3" s="413"/>
      <c r="C3" s="413"/>
      <c r="D3" s="413"/>
      <c r="E3" s="413"/>
      <c r="F3" s="413"/>
      <c r="G3" s="182"/>
    </row>
    <row r="4" spans="1:6" ht="12.75">
      <c r="A4" s="176" t="s">
        <v>245</v>
      </c>
      <c r="B4" s="164"/>
      <c r="C4" s="164"/>
      <c r="D4" s="164"/>
      <c r="E4" s="164"/>
      <c r="F4" s="164"/>
    </row>
    <row r="5" spans="1:6" ht="12.75">
      <c r="A5" s="163" t="s">
        <v>81</v>
      </c>
      <c r="B5" s="164"/>
      <c r="C5" s="164"/>
      <c r="D5" s="164"/>
      <c r="E5" s="164"/>
      <c r="F5" s="164"/>
    </row>
    <row r="6" spans="1:6" ht="13.5" thickBot="1">
      <c r="A6" s="163" t="s">
        <v>82</v>
      </c>
      <c r="B6" s="164"/>
      <c r="C6" s="164"/>
      <c r="D6" s="164"/>
      <c r="E6" s="164"/>
      <c r="F6" s="164"/>
    </row>
    <row r="7" spans="1:6" ht="12.75" customHeight="1">
      <c r="A7" s="425" t="s">
        <v>6</v>
      </c>
      <c r="B7" s="425" t="s">
        <v>83</v>
      </c>
      <c r="C7" s="425" t="s">
        <v>84</v>
      </c>
      <c r="D7" s="425" t="s">
        <v>16</v>
      </c>
      <c r="E7" s="425" t="s">
        <v>99</v>
      </c>
      <c r="F7"/>
    </row>
    <row r="8" spans="1:6" ht="13.5" thickBot="1">
      <c r="A8" s="426" t="s">
        <v>7</v>
      </c>
      <c r="B8" s="426" t="s">
        <v>85</v>
      </c>
      <c r="C8" s="426" t="s">
        <v>86</v>
      </c>
      <c r="D8" s="426" t="s">
        <v>87</v>
      </c>
      <c r="E8" s="426" t="s">
        <v>87</v>
      </c>
      <c r="F8"/>
    </row>
    <row r="9" spans="1:6" ht="12.75">
      <c r="A9" s="183">
        <f>+'12Reventa'!A9</f>
        <v>41640</v>
      </c>
      <c r="B9" s="184"/>
      <c r="C9" s="185"/>
      <c r="D9" s="186"/>
      <c r="E9" s="185"/>
      <c r="F9"/>
    </row>
    <row r="10" spans="1:6" ht="12.75">
      <c r="A10" s="187">
        <f>+'12Reventa'!A10</f>
        <v>41671</v>
      </c>
      <c r="B10" s="188"/>
      <c r="C10" s="173"/>
      <c r="D10" s="174"/>
      <c r="E10" s="173"/>
      <c r="F10"/>
    </row>
    <row r="11" spans="1:6" ht="12.75">
      <c r="A11" s="187">
        <f>+'12Reventa'!A11</f>
        <v>41699</v>
      </c>
      <c r="B11" s="188"/>
      <c r="C11" s="173"/>
      <c r="D11" s="174"/>
      <c r="E11" s="173"/>
      <c r="F11"/>
    </row>
    <row r="12" spans="1:6" ht="12.75">
      <c r="A12" s="187">
        <f>+'12Reventa'!A12</f>
        <v>41730</v>
      </c>
      <c r="B12" s="188"/>
      <c r="C12" s="173"/>
      <c r="D12" s="174"/>
      <c r="E12" s="173"/>
      <c r="F12"/>
    </row>
    <row r="13" spans="1:6" ht="12.75">
      <c r="A13" s="187">
        <f>+'12Reventa'!A13</f>
        <v>41760</v>
      </c>
      <c r="B13" s="173"/>
      <c r="C13" s="173"/>
      <c r="D13" s="174"/>
      <c r="E13" s="173"/>
      <c r="F13"/>
    </row>
    <row r="14" spans="1:6" ht="12.75">
      <c r="A14" s="187">
        <f>+'12Reventa'!A14</f>
        <v>41791</v>
      </c>
      <c r="B14" s="188"/>
      <c r="C14" s="173"/>
      <c r="D14" s="174"/>
      <c r="E14" s="173"/>
      <c r="F14"/>
    </row>
    <row r="15" spans="1:6" ht="12.75">
      <c r="A15" s="187">
        <f>+'12Reventa'!A15</f>
        <v>41821</v>
      </c>
      <c r="B15" s="173"/>
      <c r="C15" s="173"/>
      <c r="D15" s="174"/>
      <c r="E15" s="173"/>
      <c r="F15"/>
    </row>
    <row r="16" spans="1:6" ht="12.75">
      <c r="A16" s="187">
        <f>+'12Reventa'!A16</f>
        <v>41852</v>
      </c>
      <c r="B16" s="173"/>
      <c r="C16" s="173"/>
      <c r="D16" s="174"/>
      <c r="E16" s="173"/>
      <c r="F16"/>
    </row>
    <row r="17" spans="1:6" ht="12.75">
      <c r="A17" s="187">
        <f>+'12Reventa'!A17</f>
        <v>41883</v>
      </c>
      <c r="B17" s="173"/>
      <c r="C17" s="173"/>
      <c r="D17" s="174"/>
      <c r="E17" s="173"/>
      <c r="F17"/>
    </row>
    <row r="18" spans="1:6" ht="12.75">
      <c r="A18" s="187">
        <f>+'12Reventa'!A18</f>
        <v>41913</v>
      </c>
      <c r="B18" s="173"/>
      <c r="C18" s="173"/>
      <c r="D18" s="174"/>
      <c r="E18" s="173"/>
      <c r="F18"/>
    </row>
    <row r="19" spans="1:6" ht="12.75">
      <c r="A19" s="187">
        <f>+'12Reventa'!A19</f>
        <v>41944</v>
      </c>
      <c r="B19" s="173"/>
      <c r="C19" s="173"/>
      <c r="D19" s="174"/>
      <c r="E19" s="173"/>
      <c r="F19"/>
    </row>
    <row r="20" spans="1:6" ht="13.5" thickBot="1">
      <c r="A20" s="189">
        <f>+'12Reventa'!A20</f>
        <v>41974</v>
      </c>
      <c r="B20" s="190"/>
      <c r="C20" s="190"/>
      <c r="D20" s="191"/>
      <c r="E20" s="190"/>
      <c r="F20"/>
    </row>
    <row r="21" spans="1:6" ht="12.75">
      <c r="A21" s="183">
        <f>+'12Reventa'!A21</f>
        <v>42005</v>
      </c>
      <c r="B21" s="185"/>
      <c r="C21" s="185"/>
      <c r="D21" s="174"/>
      <c r="E21" s="185"/>
      <c r="F21"/>
    </row>
    <row r="22" spans="1:6" ht="12.75">
      <c r="A22" s="187">
        <f>+'12Reventa'!A22</f>
        <v>42036</v>
      </c>
      <c r="B22" s="173"/>
      <c r="C22" s="173"/>
      <c r="D22" s="192"/>
      <c r="E22" s="173"/>
      <c r="F22"/>
    </row>
    <row r="23" spans="1:6" ht="12.75">
      <c r="A23" s="187">
        <f>+'12Reventa'!A23</f>
        <v>42064</v>
      </c>
      <c r="B23" s="173"/>
      <c r="C23" s="173"/>
      <c r="D23" s="174"/>
      <c r="E23" s="173"/>
      <c r="F23"/>
    </row>
    <row r="24" spans="1:6" ht="12.75">
      <c r="A24" s="187">
        <f>+'12Reventa'!A24</f>
        <v>42095</v>
      </c>
      <c r="B24" s="173"/>
      <c r="C24" s="173"/>
      <c r="D24" s="174"/>
      <c r="E24" s="173"/>
      <c r="F24"/>
    </row>
    <row r="25" spans="1:6" ht="12.75">
      <c r="A25" s="187">
        <f>+'12Reventa'!A25</f>
        <v>42125</v>
      </c>
      <c r="B25" s="173"/>
      <c r="C25" s="173"/>
      <c r="D25" s="174"/>
      <c r="E25" s="173"/>
      <c r="F25"/>
    </row>
    <row r="26" spans="1:6" ht="12.75">
      <c r="A26" s="187">
        <f>+'12Reventa'!A26</f>
        <v>42156</v>
      </c>
      <c r="B26" s="173"/>
      <c r="C26" s="173"/>
      <c r="D26" s="174"/>
      <c r="E26" s="173"/>
      <c r="F26"/>
    </row>
    <row r="27" spans="1:6" ht="12.75">
      <c r="A27" s="187">
        <f>+'12Reventa'!A27</f>
        <v>42186</v>
      </c>
      <c r="B27" s="173"/>
      <c r="C27" s="173"/>
      <c r="D27" s="174"/>
      <c r="E27" s="173"/>
      <c r="F27"/>
    </row>
    <row r="28" spans="1:6" ht="12.75">
      <c r="A28" s="187">
        <f>+'12Reventa'!A28</f>
        <v>42217</v>
      </c>
      <c r="B28" s="173"/>
      <c r="C28" s="173"/>
      <c r="D28" s="174"/>
      <c r="E28" s="173"/>
      <c r="F28"/>
    </row>
    <row r="29" spans="1:6" ht="12.75">
      <c r="A29" s="187">
        <f>+'12Reventa'!A29</f>
        <v>42248</v>
      </c>
      <c r="B29" s="173"/>
      <c r="C29" s="173"/>
      <c r="D29" s="174"/>
      <c r="E29" s="173"/>
      <c r="F29"/>
    </row>
    <row r="30" spans="1:6" ht="12.75">
      <c r="A30" s="187">
        <f>+'12Reventa'!A30</f>
        <v>42278</v>
      </c>
      <c r="B30" s="173"/>
      <c r="C30" s="173"/>
      <c r="D30" s="174"/>
      <c r="E30" s="173"/>
      <c r="F30"/>
    </row>
    <row r="31" spans="1:6" ht="12.75">
      <c r="A31" s="187">
        <f>+'12Reventa'!A31</f>
        <v>42309</v>
      </c>
      <c r="B31" s="173"/>
      <c r="C31" s="173"/>
      <c r="D31" s="174"/>
      <c r="E31" s="173"/>
      <c r="F31"/>
    </row>
    <row r="32" spans="1:6" ht="13.5" thickBot="1">
      <c r="A32" s="189">
        <f>+'12Reventa'!A32</f>
        <v>42339</v>
      </c>
      <c r="B32" s="190"/>
      <c r="C32" s="190"/>
      <c r="D32" s="193"/>
      <c r="E32" s="190"/>
      <c r="F32"/>
    </row>
    <row r="33" spans="1:6" ht="12.75">
      <c r="A33" s="183">
        <f>+'12Reventa'!A33</f>
        <v>42370</v>
      </c>
      <c r="B33" s="185"/>
      <c r="C33" s="194"/>
      <c r="D33" s="184"/>
      <c r="E33" s="185"/>
      <c r="F33"/>
    </row>
    <row r="34" spans="1:6" ht="12.75">
      <c r="A34" s="187">
        <f>+'12Reventa'!A34</f>
        <v>42401</v>
      </c>
      <c r="B34" s="173"/>
      <c r="C34" s="152"/>
      <c r="D34" s="188"/>
      <c r="E34" s="173"/>
      <c r="F34"/>
    </row>
    <row r="35" spans="1:6" ht="12.75">
      <c r="A35" s="187">
        <f>+'12Reventa'!A35</f>
        <v>42430</v>
      </c>
      <c r="B35" s="173"/>
      <c r="C35" s="152"/>
      <c r="D35" s="188"/>
      <c r="E35" s="173"/>
      <c r="F35"/>
    </row>
    <row r="36" spans="1:6" ht="12.75">
      <c r="A36" s="187">
        <f>+'12Reventa'!A36</f>
        <v>42461</v>
      </c>
      <c r="B36" s="173"/>
      <c r="C36" s="152"/>
      <c r="D36" s="188"/>
      <c r="E36" s="173"/>
      <c r="F36"/>
    </row>
    <row r="37" spans="1:6" ht="12.75">
      <c r="A37" s="187">
        <f>+'12Reventa'!A37</f>
        <v>42491</v>
      </c>
      <c r="B37" s="173"/>
      <c r="C37" s="152"/>
      <c r="D37" s="188"/>
      <c r="E37" s="173"/>
      <c r="F37"/>
    </row>
    <row r="38" spans="1:6" ht="12.75">
      <c r="A38" s="187">
        <f>+'12Reventa'!A38</f>
        <v>42522</v>
      </c>
      <c r="B38" s="173"/>
      <c r="C38" s="152"/>
      <c r="D38" s="188"/>
      <c r="E38" s="173"/>
      <c r="F38"/>
    </row>
    <row r="39" spans="1:6" ht="12.75">
      <c r="A39" s="187">
        <f>+'12Reventa'!A39</f>
        <v>42552</v>
      </c>
      <c r="B39" s="173"/>
      <c r="C39" s="152"/>
      <c r="D39" s="188"/>
      <c r="E39" s="173"/>
      <c r="F39"/>
    </row>
    <row r="40" spans="1:6" ht="12.75">
      <c r="A40" s="187">
        <f>+'12Reventa'!A40</f>
        <v>42583</v>
      </c>
      <c r="B40" s="173"/>
      <c r="C40" s="152"/>
      <c r="D40" s="188"/>
      <c r="E40" s="173"/>
      <c r="F40"/>
    </row>
    <row r="41" spans="1:6" ht="12.75">
      <c r="A41" s="187">
        <f>+'12Reventa'!A41</f>
        <v>42614</v>
      </c>
      <c r="B41" s="173"/>
      <c r="C41" s="152"/>
      <c r="D41" s="188"/>
      <c r="E41" s="173"/>
      <c r="F41"/>
    </row>
    <row r="42" spans="1:6" ht="12.75">
      <c r="A42" s="187">
        <f>+'12Reventa'!A42</f>
        <v>42644</v>
      </c>
      <c r="B42" s="173"/>
      <c r="C42" s="152"/>
      <c r="D42" s="188"/>
      <c r="E42" s="173"/>
      <c r="F42"/>
    </row>
    <row r="43" spans="1:6" ht="12.75">
      <c r="A43" s="187">
        <f>+'12Reventa'!A43</f>
        <v>42675</v>
      </c>
      <c r="B43" s="173"/>
      <c r="C43" s="152"/>
      <c r="D43" s="188"/>
      <c r="E43" s="173"/>
      <c r="F43"/>
    </row>
    <row r="44" spans="1:6" ht="13.5" thickBot="1">
      <c r="A44" s="189">
        <f>+'12Reventa'!A44</f>
        <v>42705</v>
      </c>
      <c r="B44" s="190"/>
      <c r="C44" s="195"/>
      <c r="D44" s="196"/>
      <c r="E44" s="190"/>
      <c r="F44"/>
    </row>
    <row r="45" spans="1:6" ht="12.75">
      <c r="A45" s="183">
        <f>+'12Reventa'!A45</f>
        <v>42736</v>
      </c>
      <c r="B45" s="185"/>
      <c r="C45" s="194"/>
      <c r="D45" s="184"/>
      <c r="E45" s="185"/>
      <c r="F45"/>
    </row>
    <row r="46" spans="1:6" ht="12.75">
      <c r="A46" s="187">
        <f>+'12Reventa'!A46</f>
        <v>42767</v>
      </c>
      <c r="B46" s="173"/>
      <c r="C46" s="152"/>
      <c r="D46" s="188"/>
      <c r="E46" s="173"/>
      <c r="F46"/>
    </row>
    <row r="47" spans="1:6" ht="12.75">
      <c r="A47" s="187">
        <f>+'12Reventa'!A48</f>
        <v>42826</v>
      </c>
      <c r="B47" s="173"/>
      <c r="C47" s="152"/>
      <c r="D47" s="188"/>
      <c r="E47" s="173"/>
      <c r="F47"/>
    </row>
    <row r="48" spans="1:6" ht="12.75">
      <c r="A48" s="187">
        <f>+'12Reventa'!A49</f>
        <v>42856</v>
      </c>
      <c r="B48" s="173"/>
      <c r="C48" s="152"/>
      <c r="D48" s="188"/>
      <c r="E48" s="173"/>
      <c r="F48"/>
    </row>
    <row r="49" spans="1:6" ht="12.75">
      <c r="A49" s="187">
        <f>+'12Reventa'!A50</f>
        <v>42887</v>
      </c>
      <c r="B49" s="173"/>
      <c r="C49" s="152"/>
      <c r="D49" s="188"/>
      <c r="E49" s="173"/>
      <c r="F49"/>
    </row>
    <row r="50" spans="1:6" ht="12.75">
      <c r="A50" s="187">
        <f>+'12Reventa'!A51</f>
        <v>42917</v>
      </c>
      <c r="B50" s="173"/>
      <c r="C50" s="152"/>
      <c r="D50" s="188"/>
      <c r="E50" s="173"/>
      <c r="F50"/>
    </row>
    <row r="51" spans="1:6" ht="12.75">
      <c r="A51" s="187">
        <f>+'12Reventa'!A52</f>
        <v>42948</v>
      </c>
      <c r="B51" s="173"/>
      <c r="C51" s="152"/>
      <c r="D51" s="188"/>
      <c r="E51" s="173"/>
      <c r="F51"/>
    </row>
    <row r="52" spans="1:6" ht="12.75">
      <c r="A52" s="187">
        <f>+'12Reventa'!A53</f>
        <v>42979</v>
      </c>
      <c r="B52" s="173"/>
      <c r="C52" s="152"/>
      <c r="D52" s="188"/>
      <c r="E52" s="173"/>
      <c r="F52"/>
    </row>
    <row r="53" spans="1:6" ht="12.75">
      <c r="A53" s="187">
        <f>+'12Reventa'!A54</f>
        <v>43009</v>
      </c>
      <c r="B53" s="173"/>
      <c r="C53" s="152"/>
      <c r="D53" s="188"/>
      <c r="E53" s="173"/>
      <c r="F53"/>
    </row>
    <row r="54" spans="1:6" ht="12.75">
      <c r="A54" s="187">
        <f>+'12Reventa'!A55</f>
        <v>43040</v>
      </c>
      <c r="B54" s="173"/>
      <c r="C54" s="152"/>
      <c r="D54" s="188"/>
      <c r="E54" s="173"/>
      <c r="F54"/>
    </row>
    <row r="55" spans="1:6" ht="13.5" thickBot="1">
      <c r="A55" s="189">
        <f>+'12Reventa'!A56</f>
        <v>43070</v>
      </c>
      <c r="B55" s="190"/>
      <c r="C55" s="195"/>
      <c r="D55" s="196"/>
      <c r="E55" s="190"/>
      <c r="F55"/>
    </row>
    <row r="56" spans="1:6" ht="13.5" thickBot="1">
      <c r="A56" s="197"/>
      <c r="B56" s="198"/>
      <c r="C56" s="198"/>
      <c r="D56" s="199"/>
      <c r="E56" s="198"/>
      <c r="F56"/>
    </row>
    <row r="57" spans="1:6" ht="12.75">
      <c r="A57" s="200">
        <v>2011</v>
      </c>
      <c r="B57" s="185"/>
      <c r="C57" s="185"/>
      <c r="D57" s="185"/>
      <c r="E57" s="185"/>
      <c r="F57"/>
    </row>
    <row r="58" spans="1:6" ht="12.75">
      <c r="A58" s="201">
        <v>2012</v>
      </c>
      <c r="B58" s="173"/>
      <c r="C58" s="173"/>
      <c r="D58" s="173"/>
      <c r="E58" s="173"/>
      <c r="F58"/>
    </row>
    <row r="59" spans="1:6" ht="13.5" thickBot="1">
      <c r="A59" s="202">
        <v>2013</v>
      </c>
      <c r="B59" s="190"/>
      <c r="C59" s="190"/>
      <c r="D59" s="190"/>
      <c r="E59" s="190"/>
      <c r="F59"/>
    </row>
    <row r="60" spans="1:6" ht="12.75">
      <c r="A60" s="200">
        <f>+'11- impo '!A60</f>
        <v>2014</v>
      </c>
      <c r="B60" s="185"/>
      <c r="C60" s="185"/>
      <c r="D60" s="185"/>
      <c r="E60" s="185"/>
      <c r="F60"/>
    </row>
    <row r="61" spans="1:6" ht="12.75">
      <c r="A61" s="201">
        <f>+'11- impo '!A61</f>
        <v>2015</v>
      </c>
      <c r="B61" s="173"/>
      <c r="C61" s="173"/>
      <c r="D61" s="173"/>
      <c r="E61" s="173"/>
      <c r="F61"/>
    </row>
    <row r="62" spans="1:6" ht="13.5" thickBot="1">
      <c r="A62" s="202">
        <f>+'11- impo '!A62</f>
        <v>2016</v>
      </c>
      <c r="B62" s="190"/>
      <c r="C62" s="190"/>
      <c r="D62" s="190"/>
      <c r="E62" s="190"/>
      <c r="F62"/>
    </row>
    <row r="63" spans="1:6" ht="13.5" thickBot="1">
      <c r="A63" s="203"/>
      <c r="B63" s="198"/>
      <c r="C63" s="198"/>
      <c r="D63" s="198"/>
      <c r="E63" s="198"/>
      <c r="F63"/>
    </row>
    <row r="64" spans="1:6" ht="12.75">
      <c r="A64" s="183" t="str">
        <f>+'11- impo '!A64</f>
        <v>ene-ago 2016</v>
      </c>
      <c r="B64" s="185"/>
      <c r="C64" s="185"/>
      <c r="D64" s="185"/>
      <c r="E64" s="185"/>
      <c r="F64"/>
    </row>
    <row r="65" spans="1:6" ht="13.5" thickBot="1">
      <c r="A65" s="189" t="str">
        <f>+'11- impo '!A65</f>
        <v>ene-ago 2017</v>
      </c>
      <c r="B65" s="190"/>
      <c r="C65" s="190"/>
      <c r="D65" s="190"/>
      <c r="E65" s="190"/>
      <c r="F65"/>
    </row>
    <row r="66" ht="12.75">
      <c r="A66" s="197"/>
    </row>
    <row r="67" ht="12.75">
      <c r="A67" s="204" t="s">
        <v>88</v>
      </c>
    </row>
    <row r="68" ht="12.75">
      <c r="A68" s="178"/>
    </row>
    <row r="69" spans="1:6" ht="12.75">
      <c r="A69" s="178"/>
      <c r="E69" s="198"/>
      <c r="F69" s="198"/>
    </row>
    <row r="70" spans="1:3" ht="12.75">
      <c r="A70" s="92" t="s">
        <v>155</v>
      </c>
      <c r="B70" s="93"/>
      <c r="C70" s="54"/>
    </row>
    <row r="71" spans="1:3" ht="13.5" thickBot="1">
      <c r="A71" s="54"/>
      <c r="B71" s="54"/>
      <c r="C71" s="54"/>
    </row>
    <row r="72" spans="1:4" ht="13.5" thickBot="1">
      <c r="A72" s="97" t="s">
        <v>7</v>
      </c>
      <c r="C72" s="102" t="s">
        <v>146</v>
      </c>
      <c r="D72" s="104" t="s">
        <v>125</v>
      </c>
    </row>
    <row r="73" spans="1:4" ht="12.75">
      <c r="A73" s="105">
        <f>+A60</f>
        <v>2014</v>
      </c>
      <c r="C73" s="120">
        <f>+C60-SUM(C8:C19)</f>
        <v>0</v>
      </c>
      <c r="D73" s="123">
        <f>+D60-SUM(D8:D19)</f>
        <v>0</v>
      </c>
    </row>
    <row r="74" spans="1:4" ht="12.75">
      <c r="A74" s="107">
        <f>+A61</f>
        <v>2015</v>
      </c>
      <c r="C74" s="124">
        <f>+C61-SUM(C20:C31)</f>
        <v>0</v>
      </c>
      <c r="D74" s="127">
        <f>+D61-SUM(D20:D31)</f>
        <v>0</v>
      </c>
    </row>
    <row r="75" spans="1:4" ht="13.5" thickBot="1">
      <c r="A75" s="108">
        <f>+A62</f>
        <v>2016</v>
      </c>
      <c r="C75" s="128">
        <f>+C62-SUM(C32:C43)</f>
        <v>0</v>
      </c>
      <c r="D75" s="131">
        <f>+D62-SUM(D32:D43)</f>
        <v>0</v>
      </c>
    </row>
    <row r="76" spans="1:4" ht="12.75">
      <c r="A76" s="105" t="str">
        <f>+A64</f>
        <v>ene-ago 2016</v>
      </c>
      <c r="C76" s="137">
        <f>+C64-(SUM(C32:INDEX(C32:C43,'parámetros e instrucciones'!$E$3)))</f>
        <v>0</v>
      </c>
      <c r="D76" s="137">
        <f>+D64-(SUM(D32:INDEX(D32:D43,'parámetros e instrucciones'!$E$3)))</f>
        <v>0</v>
      </c>
    </row>
    <row r="77" spans="1:4" ht="13.5" thickBot="1">
      <c r="A77" s="108" t="str">
        <f>+A65</f>
        <v>ene-ago 2017</v>
      </c>
      <c r="C77" s="141">
        <f>+C65-(SUM(C44:INDEX(C44:C55,'parámetros e instrucciones'!$E$3)))</f>
        <v>0</v>
      </c>
      <c r="D77" s="141">
        <f>+D65-(SUM(D44:INDEX(D44:D55,'parámetros e instrucciones'!$E$3)))</f>
        <v>0</v>
      </c>
    </row>
  </sheetData>
  <sheetProtection formatCells="0" formatColumns="0" formatRows="0"/>
  <printOptions horizontalCentered="1" verticalCentered="1"/>
  <pageMargins left="0.37" right="0.42" top="0.41" bottom="0.41" header="0.511811023622047" footer="0.511811023622047"/>
  <pageSetup fitToHeight="1" fitToWidth="1" horizontalDpi="300" verticalDpi="300" orientation="portrait" paperSize="9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view="pageBreakPreview" zoomScale="60" zoomScalePageLayoutView="0" workbookViewId="0" topLeftCell="A1">
      <selection activeCell="A2" sqref="A2:B2"/>
    </sheetView>
  </sheetViews>
  <sheetFormatPr defaultColWidth="11.421875" defaultRowHeight="12.75"/>
  <cols>
    <col min="1" max="1" width="35.28125" style="49" customWidth="1"/>
    <col min="2" max="2" width="14.140625" style="49" customWidth="1"/>
    <col min="3" max="4" width="14.140625" style="52" customWidth="1"/>
    <col min="5" max="5" width="14.140625" style="49" customWidth="1"/>
    <col min="6" max="7" width="11.421875" style="49" customWidth="1"/>
    <col min="8" max="8" width="15.57421875" style="49" customWidth="1"/>
    <col min="9" max="16384" width="11.421875" style="49" customWidth="1"/>
  </cols>
  <sheetData>
    <row r="1" spans="1:8" ht="12.75">
      <c r="A1" s="565" t="s">
        <v>247</v>
      </c>
      <c r="B1" s="566"/>
      <c r="E1" s="52"/>
      <c r="F1" s="52"/>
      <c r="G1" s="52"/>
      <c r="H1" s="52"/>
    </row>
    <row r="2" spans="1:2" s="52" customFormat="1" ht="12.75">
      <c r="A2" s="567" t="s">
        <v>189</v>
      </c>
      <c r="B2" s="567"/>
    </row>
    <row r="3" spans="1:2" s="52" customFormat="1" ht="12.75">
      <c r="A3" s="541" t="s">
        <v>233</v>
      </c>
      <c r="B3" s="541"/>
    </row>
    <row r="4" spans="1:2" s="52" customFormat="1" ht="12.75">
      <c r="A4" s="324" t="s">
        <v>234</v>
      </c>
      <c r="B4" s="324"/>
    </row>
    <row r="5" spans="1:2" s="51" customFormat="1" ht="12.75">
      <c r="A5" s="324" t="s">
        <v>176</v>
      </c>
      <c r="B5" s="324"/>
    </row>
    <row r="6" spans="1:8" ht="22.5" customHeight="1" thickBot="1">
      <c r="A6" s="52"/>
      <c r="B6" s="52"/>
      <c r="E6" s="52"/>
      <c r="F6" s="52"/>
      <c r="G6" s="52"/>
      <c r="H6" s="52"/>
    </row>
    <row r="7" spans="1:8" s="423" customFormat="1" ht="24.75" customHeight="1" thickBot="1">
      <c r="A7" s="563" t="s">
        <v>51</v>
      </c>
      <c r="B7" s="462">
        <f>'7.costos totales '!B7</f>
        <v>2011</v>
      </c>
      <c r="C7" s="462">
        <f>'7.costos totales '!C7</f>
        <v>2012</v>
      </c>
      <c r="D7" s="462">
        <f>'7.costos totales '!D7</f>
        <v>2013</v>
      </c>
      <c r="E7" s="462">
        <f>'7.costos totales '!E7</f>
        <v>2014</v>
      </c>
      <c r="F7" s="462">
        <f>'7.costos totales '!F7</f>
        <v>2015</v>
      </c>
      <c r="G7" s="462">
        <f>'7.costos totales '!G7</f>
        <v>2016</v>
      </c>
      <c r="H7" s="349" t="str">
        <f>'7.costos totales '!H7</f>
        <v>ene-ago 2017</v>
      </c>
    </row>
    <row r="8" spans="1:8" s="423" customFormat="1" ht="25.5" customHeight="1">
      <c r="A8" s="564"/>
      <c r="B8" s="563" t="s">
        <v>169</v>
      </c>
      <c r="C8" s="563" t="s">
        <v>169</v>
      </c>
      <c r="D8" s="563" t="s">
        <v>169</v>
      </c>
      <c r="E8" s="563" t="s">
        <v>169</v>
      </c>
      <c r="F8" s="563" t="s">
        <v>169</v>
      </c>
      <c r="G8" s="563" t="s">
        <v>169</v>
      </c>
      <c r="H8" s="563" t="s">
        <v>169</v>
      </c>
    </row>
    <row r="9" spans="1:8" s="423" customFormat="1" ht="28.5" customHeight="1" thickBot="1">
      <c r="A9" s="564"/>
      <c r="B9" s="564"/>
      <c r="C9" s="564"/>
      <c r="D9" s="564"/>
      <c r="E9" s="564"/>
      <c r="F9" s="564"/>
      <c r="G9" s="564"/>
      <c r="H9" s="564"/>
    </row>
    <row r="10" spans="1:8" ht="12.75">
      <c r="A10" s="317" t="s">
        <v>166</v>
      </c>
      <c r="B10" s="185"/>
      <c r="C10" s="185"/>
      <c r="D10" s="185"/>
      <c r="E10" s="185"/>
      <c r="F10" s="185"/>
      <c r="G10" s="185"/>
      <c r="H10" s="185"/>
    </row>
    <row r="11" spans="1:8" ht="12.75">
      <c r="A11" s="318" t="s">
        <v>165</v>
      </c>
      <c r="B11" s="173"/>
      <c r="C11" s="173"/>
      <c r="D11" s="173"/>
      <c r="E11" s="173"/>
      <c r="F11" s="173"/>
      <c r="G11" s="173"/>
      <c r="H11" s="173"/>
    </row>
    <row r="12" spans="1:8" ht="12.75">
      <c r="A12" s="318" t="s">
        <v>167</v>
      </c>
      <c r="B12" s="173"/>
      <c r="C12" s="173"/>
      <c r="D12" s="173"/>
      <c r="E12" s="173"/>
      <c r="F12" s="173"/>
      <c r="G12" s="173"/>
      <c r="H12" s="173"/>
    </row>
    <row r="13" spans="1:8" ht="12.75">
      <c r="A13" s="318" t="s">
        <v>171</v>
      </c>
      <c r="B13" s="173"/>
      <c r="C13" s="173"/>
      <c r="D13" s="173"/>
      <c r="E13" s="173"/>
      <c r="F13" s="173"/>
      <c r="G13" s="173"/>
      <c r="H13" s="173"/>
    </row>
    <row r="14" spans="1:8" ht="12.75">
      <c r="A14" s="318" t="s">
        <v>105</v>
      </c>
      <c r="B14" s="173"/>
      <c r="C14" s="173"/>
      <c r="D14" s="173"/>
      <c r="E14" s="173"/>
      <c r="F14" s="173"/>
      <c r="G14" s="173"/>
      <c r="H14" s="173"/>
    </row>
    <row r="15" spans="1:8" ht="12.75">
      <c r="A15" s="318" t="s">
        <v>170</v>
      </c>
      <c r="B15" s="173"/>
      <c r="C15" s="173"/>
      <c r="D15" s="173"/>
      <c r="E15" s="173"/>
      <c r="F15" s="173"/>
      <c r="G15" s="173"/>
      <c r="H15" s="173"/>
    </row>
    <row r="16" spans="1:8" ht="13.5" thickBot="1">
      <c r="A16" s="319" t="s">
        <v>168</v>
      </c>
      <c r="B16" s="190"/>
      <c r="C16" s="190"/>
      <c r="D16" s="190"/>
      <c r="E16" s="190"/>
      <c r="F16" s="190"/>
      <c r="G16" s="190"/>
      <c r="H16" s="190"/>
    </row>
    <row r="17" spans="1:8" ht="13.5" thickBot="1">
      <c r="A17" s="177" t="s">
        <v>116</v>
      </c>
      <c r="B17" s="316"/>
      <c r="C17" s="316"/>
      <c r="D17" s="316"/>
      <c r="E17" s="316"/>
      <c r="F17" s="316"/>
      <c r="G17" s="316"/>
      <c r="H17" s="316"/>
    </row>
    <row r="18" spans="1:8" ht="13.5" thickBot="1">
      <c r="A18" s="69"/>
      <c r="B18" s="198"/>
      <c r="C18" s="198"/>
      <c r="D18" s="198"/>
      <c r="E18" s="198"/>
      <c r="F18" s="198"/>
      <c r="G18" s="198"/>
      <c r="H18" s="198"/>
    </row>
    <row r="19" spans="1:8" ht="13.5" customHeight="1" thickBot="1">
      <c r="A19" s="341" t="s">
        <v>204</v>
      </c>
      <c r="B19" s="316"/>
      <c r="C19" s="316"/>
      <c r="D19" s="316"/>
      <c r="E19" s="316"/>
      <c r="F19" s="316"/>
      <c r="G19" s="316"/>
      <c r="H19" s="316"/>
    </row>
    <row r="20" spans="1:5" ht="12.75">
      <c r="A20" s="69"/>
      <c r="B20" s="198"/>
      <c r="C20" s="198"/>
      <c r="D20" s="198"/>
      <c r="E20" s="198"/>
    </row>
    <row r="21" spans="1:5" ht="24.75" customHeight="1">
      <c r="A21" s="544" t="s">
        <v>173</v>
      </c>
      <c r="B21" s="544"/>
      <c r="C21" s="544"/>
      <c r="D21" s="544"/>
      <c r="E21" s="544"/>
    </row>
    <row r="22" ht="12.75" customHeight="1"/>
    <row r="24" ht="13.5" thickBot="1">
      <c r="A24" s="98"/>
    </row>
    <row r="25" spans="2:5" ht="13.5" thickBot="1">
      <c r="B25" s="323">
        <f>+E7</f>
        <v>2014</v>
      </c>
      <c r="C25" s="323">
        <f>+F7</f>
        <v>2015</v>
      </c>
      <c r="D25" s="323">
        <f>+G7</f>
        <v>2016</v>
      </c>
      <c r="E25" s="323" t="str">
        <f>+H7</f>
        <v>ene-ago 2017</v>
      </c>
    </row>
    <row r="26" spans="2:5" ht="13.5" thickBot="1">
      <c r="B26" s="171" t="s">
        <v>174</v>
      </c>
      <c r="C26" s="171" t="s">
        <v>174</v>
      </c>
      <c r="D26" s="171" t="s">
        <v>174</v>
      </c>
      <c r="E26" s="171" t="s">
        <v>174</v>
      </c>
    </row>
    <row r="27" spans="1:5" ht="13.5" thickBot="1">
      <c r="A27" s="98" t="s">
        <v>172</v>
      </c>
      <c r="B27" s="321">
        <f>+E17-SUM(E10:E16)</f>
        <v>0</v>
      </c>
      <c r="C27" s="320">
        <f>+F17-SUM(F10:F16)</f>
        <v>0</v>
      </c>
      <c r="D27" s="322">
        <f>+G17-SUM(G10:G16)</f>
        <v>0</v>
      </c>
      <c r="E27" s="321">
        <f>+H17-SUM(H10:H16)</f>
        <v>0</v>
      </c>
    </row>
    <row r="28" ht="12.75">
      <c r="A28" s="98"/>
    </row>
    <row r="29" ht="12.75">
      <c r="A29" s="98"/>
    </row>
    <row r="30" ht="12.75">
      <c r="A30" s="98"/>
    </row>
    <row r="31" ht="12.75">
      <c r="A31" s="98"/>
    </row>
  </sheetData>
  <sheetProtection/>
  <mergeCells count="12">
    <mergeCell ref="A1:B1"/>
    <mergeCell ref="A2:B2"/>
    <mergeCell ref="A3:B3"/>
    <mergeCell ref="A7:A9"/>
    <mergeCell ref="E8:E9"/>
    <mergeCell ref="B8:B9"/>
    <mergeCell ref="C8:C9"/>
    <mergeCell ref="D8:D9"/>
    <mergeCell ref="F8:F9"/>
    <mergeCell ref="G8:G9"/>
    <mergeCell ref="H8:H9"/>
    <mergeCell ref="A21:E21"/>
  </mergeCells>
  <printOptions/>
  <pageMargins left="0.75" right="0.75" top="1" bottom="1" header="0" footer="0"/>
  <pageSetup fitToHeight="1" fitToWidth="1" horizontalDpi="600" verticalDpi="600" orientation="portrait" paperSize="9" scale="6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B5"/>
  <sheetViews>
    <sheetView showGridLines="0" zoomScalePageLayoutView="0" workbookViewId="0" topLeftCell="A1">
      <selection activeCell="A1" sqref="A1:B5"/>
    </sheetView>
  </sheetViews>
  <sheetFormatPr defaultColWidth="11.421875" defaultRowHeight="12.75"/>
  <cols>
    <col min="1" max="1" width="16.28125" style="0" customWidth="1"/>
    <col min="2" max="2" width="29.57421875" style="0" customWidth="1"/>
  </cols>
  <sheetData>
    <row r="1" spans="1:2" ht="12.75">
      <c r="A1" s="2" t="s">
        <v>91</v>
      </c>
      <c r="B1" s="3"/>
    </row>
    <row r="2" spans="1:2" ht="13.5" thickBot="1">
      <c r="A2" s="2" t="s">
        <v>48</v>
      </c>
      <c r="B2" s="3"/>
    </row>
    <row r="3" spans="1:2" ht="12.75">
      <c r="A3" s="4" t="s">
        <v>7</v>
      </c>
      <c r="B3" s="14" t="s">
        <v>49</v>
      </c>
    </row>
    <row r="4" spans="1:2" ht="13.5" thickBot="1">
      <c r="A4" s="10"/>
      <c r="B4" s="8"/>
    </row>
    <row r="5" spans="1:2" ht="25.5" customHeight="1" thickBot="1">
      <c r="A5" s="9" t="s">
        <v>8</v>
      </c>
      <c r="B5" s="13"/>
    </row>
  </sheetData>
  <sheetProtection/>
  <printOptions horizontalCentered="1" verticalCentered="1"/>
  <pageMargins left="0.75" right="0.75" top="1" bottom="1" header="0.511811024" footer="0.511811024"/>
  <pageSetup fitToHeight="1" fitToWidth="1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0"/>
  <dimension ref="A2:D10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25.421875" style="0" customWidth="1"/>
    <col min="2" max="2" width="15.8515625" style="0" customWidth="1"/>
    <col min="3" max="3" width="16.28125" style="0" customWidth="1"/>
    <col min="4" max="4" width="18.8515625" style="0" customWidth="1"/>
  </cols>
  <sheetData>
    <row r="2" spans="1:4" ht="12.75">
      <c r="A2" s="568" t="s">
        <v>92</v>
      </c>
      <c r="B2" s="568"/>
      <c r="C2" s="568"/>
      <c r="D2" s="568"/>
    </row>
    <row r="3" spans="1:4" ht="12.75">
      <c r="A3" s="568" t="s">
        <v>93</v>
      </c>
      <c r="B3" s="568"/>
      <c r="C3" s="568"/>
      <c r="D3" s="568"/>
    </row>
    <row r="4" spans="1:4" ht="12.75">
      <c r="A4" s="569" t="s">
        <v>2</v>
      </c>
      <c r="B4" s="569"/>
      <c r="C4" s="569"/>
      <c r="D4" s="569"/>
    </row>
    <row r="5" spans="1:4" ht="12.75">
      <c r="A5" s="16"/>
      <c r="B5" s="16"/>
      <c r="C5" s="16"/>
      <c r="D5" s="16"/>
    </row>
    <row r="6" spans="1:4" s="15" customFormat="1" ht="24.75" customHeight="1">
      <c r="A6" s="20" t="s">
        <v>29</v>
      </c>
      <c r="B6" s="21" t="s">
        <v>94</v>
      </c>
      <c r="C6" s="22" t="s">
        <v>95</v>
      </c>
      <c r="D6" s="23" t="s">
        <v>96</v>
      </c>
    </row>
    <row r="7" spans="1:4" ht="12.75">
      <c r="A7" s="17">
        <v>1996</v>
      </c>
      <c r="B7" s="18"/>
      <c r="C7" s="18"/>
      <c r="D7" s="19"/>
    </row>
    <row r="8" spans="1:4" ht="12.75">
      <c r="A8" s="11">
        <v>1997</v>
      </c>
      <c r="B8" s="1"/>
      <c r="C8" s="1"/>
      <c r="D8" s="5"/>
    </row>
    <row r="9" spans="1:4" ht="12.75">
      <c r="A9" s="11">
        <v>1998</v>
      </c>
      <c r="B9" s="1"/>
      <c r="C9" s="1"/>
      <c r="D9" s="5"/>
    </row>
    <row r="10" spans="1:4" ht="13.5" thickBot="1">
      <c r="A10" s="12" t="s">
        <v>20</v>
      </c>
      <c r="B10" s="7"/>
      <c r="C10" s="7"/>
      <c r="D10" s="6"/>
    </row>
  </sheetData>
  <sheetProtection/>
  <mergeCells count="3">
    <mergeCell ref="A3:D3"/>
    <mergeCell ref="A2:D2"/>
    <mergeCell ref="A4:D4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44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21.28125" style="54" customWidth="1"/>
    <col min="2" max="2" width="24.00390625" style="54" customWidth="1"/>
    <col min="3" max="3" width="29.7109375" style="54" customWidth="1"/>
    <col min="4" max="16384" width="11.421875" style="54" customWidth="1"/>
  </cols>
  <sheetData>
    <row r="1" spans="1:6" ht="12.75">
      <c r="A1" s="356" t="s">
        <v>97</v>
      </c>
      <c r="B1" s="356"/>
      <c r="C1" s="356"/>
      <c r="D1" s="51"/>
      <c r="E1" s="51"/>
      <c r="F1" s="51"/>
    </row>
    <row r="2" spans="1:6" ht="12.75">
      <c r="A2" s="356" t="s">
        <v>110</v>
      </c>
      <c r="B2" s="356"/>
      <c r="C2" s="356"/>
      <c r="D2" s="51"/>
      <c r="E2" s="51"/>
      <c r="F2" s="51"/>
    </row>
    <row r="3" spans="1:6" ht="12.75">
      <c r="A3" s="515" t="str">
        <f>+'1.modelos'!A3</f>
        <v>Motores monofásicos</v>
      </c>
      <c r="B3" s="515"/>
      <c r="C3" s="515"/>
      <c r="D3" s="51"/>
      <c r="E3" s="51"/>
      <c r="F3" s="51"/>
    </row>
    <row r="4" spans="1:6" ht="12.75">
      <c r="A4" s="515" t="str">
        <f>+'3.vol.'!C4</f>
        <v>en unidades</v>
      </c>
      <c r="B4" s="515"/>
      <c r="C4" s="515"/>
      <c r="D4" s="51"/>
      <c r="E4" s="51"/>
      <c r="F4" s="51"/>
    </row>
    <row r="5" spans="1:6" ht="13.5" thickBot="1">
      <c r="A5" s="51"/>
      <c r="B5" s="51"/>
      <c r="C5" s="51"/>
      <c r="D5" s="51"/>
      <c r="E5" s="51"/>
      <c r="F5" s="51"/>
    </row>
    <row r="6" spans="1:6" ht="12.75">
      <c r="A6" s="414" t="s">
        <v>9</v>
      </c>
      <c r="B6" s="415" t="s">
        <v>111</v>
      </c>
      <c r="C6" s="415" t="s">
        <v>112</v>
      </c>
      <c r="D6" s="51"/>
      <c r="E6" s="51"/>
      <c r="F6" s="51"/>
    </row>
    <row r="7" spans="1:6" ht="13.5" thickBot="1">
      <c r="A7" s="416"/>
      <c r="B7" s="417"/>
      <c r="C7" s="417" t="s">
        <v>113</v>
      </c>
      <c r="D7" s="51"/>
      <c r="E7" s="51"/>
      <c r="F7" s="51"/>
    </row>
    <row r="8" spans="1:6" ht="12.75">
      <c r="A8" s="357">
        <v>2011</v>
      </c>
      <c r="B8" s="358"/>
      <c r="C8" s="359"/>
      <c r="D8" s="51"/>
      <c r="E8" s="51"/>
      <c r="F8" s="51"/>
    </row>
    <row r="9" spans="1:6" ht="12.75">
      <c r="A9" s="360">
        <v>2012</v>
      </c>
      <c r="B9" s="361"/>
      <c r="C9" s="362"/>
      <c r="D9" s="51"/>
      <c r="E9" s="51"/>
      <c r="F9" s="51"/>
    </row>
    <row r="10" spans="1:6" ht="13.5" thickBot="1">
      <c r="A10" s="375">
        <v>2013</v>
      </c>
      <c r="B10" s="476"/>
      <c r="C10" s="477"/>
      <c r="D10" s="51"/>
      <c r="E10" s="51"/>
      <c r="F10" s="51"/>
    </row>
    <row r="11" spans="1:6" ht="12.75">
      <c r="A11" s="479">
        <v>2014</v>
      </c>
      <c r="B11" s="480"/>
      <c r="C11" s="481"/>
      <c r="D11" s="51"/>
      <c r="E11" s="51"/>
      <c r="F11" s="51"/>
    </row>
    <row r="12" spans="1:6" ht="12.75">
      <c r="A12" s="360">
        <v>2015</v>
      </c>
      <c r="B12" s="361"/>
      <c r="C12" s="362"/>
      <c r="D12" s="51"/>
      <c r="E12" s="51"/>
      <c r="F12" s="51"/>
    </row>
    <row r="13" spans="1:6" ht="13.5" thickBot="1">
      <c r="A13" s="363">
        <v>2016</v>
      </c>
      <c r="B13" s="364"/>
      <c r="C13" s="365"/>
      <c r="D13" s="51"/>
      <c r="E13" s="51"/>
      <c r="F13" s="51"/>
    </row>
    <row r="14" spans="1:6" ht="12.75">
      <c r="A14" s="478" t="s">
        <v>229</v>
      </c>
      <c r="B14" s="358"/>
      <c r="C14" s="359"/>
      <c r="D14" s="51"/>
      <c r="E14" s="51"/>
      <c r="F14" s="51"/>
    </row>
    <row r="15" spans="1:6" ht="13.5" thickBot="1">
      <c r="A15" s="363" t="s">
        <v>228</v>
      </c>
      <c r="B15" s="364"/>
      <c r="C15" s="365"/>
      <c r="D15" s="51"/>
      <c r="E15" s="51"/>
      <c r="F15" s="51"/>
    </row>
    <row r="16" spans="1:6" ht="5.25" customHeight="1">
      <c r="A16" s="51"/>
      <c r="B16" s="51"/>
      <c r="C16" s="51"/>
      <c r="D16" s="51"/>
      <c r="E16" s="51"/>
      <c r="F16" s="51"/>
    </row>
    <row r="17" spans="1:6" ht="13.5" thickBot="1">
      <c r="A17" s="366" t="s">
        <v>114</v>
      </c>
      <c r="B17" s="51"/>
      <c r="C17" s="51"/>
      <c r="D17" s="51"/>
      <c r="E17" s="51"/>
      <c r="F17" s="51"/>
    </row>
    <row r="18" spans="1:6" ht="41.25" customHeight="1" thickBot="1">
      <c r="A18" s="367"/>
      <c r="B18" s="368"/>
      <c r="C18" s="369"/>
      <c r="D18" s="51"/>
      <c r="E18" s="51"/>
      <c r="F18" s="51"/>
    </row>
    <row r="44" ht="12.75">
      <c r="E44" s="54" t="s">
        <v>258</v>
      </c>
    </row>
  </sheetData>
  <sheetProtection/>
  <mergeCells count="2">
    <mergeCell ref="A3:C3"/>
    <mergeCell ref="A4:C4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landscape" paperSize="9" r:id="rId1"/>
  <headerFooter alignWithMargins="0">
    <oddHeader>&amp;R2017 -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C1:Q127"/>
  <sheetViews>
    <sheetView view="pageBreakPreview" zoomScale="85" zoomScaleSheetLayoutView="85" zoomScalePageLayoutView="0" workbookViewId="0" topLeftCell="A1">
      <selection activeCell="B42" sqref="B42"/>
    </sheetView>
  </sheetViews>
  <sheetFormatPr defaultColWidth="13.7109375" defaultRowHeight="12.75"/>
  <cols>
    <col min="1" max="1" width="0.9921875" style="54" customWidth="1"/>
    <col min="2" max="2" width="3.00390625" style="51" customWidth="1"/>
    <col min="3" max="3" width="12.7109375" style="54" customWidth="1"/>
    <col min="4" max="4" width="1.7109375" style="54" customWidth="1"/>
    <col min="5" max="11" width="13.7109375" style="54" customWidth="1"/>
    <col min="12" max="12" width="13.57421875" style="54" customWidth="1"/>
    <col min="13" max="13" width="13.7109375" style="54" customWidth="1"/>
    <col min="14" max="14" width="1.7109375" style="66" customWidth="1"/>
    <col min="15" max="17" width="11.421875" style="49" customWidth="1"/>
    <col min="18" max="16384" width="13.7109375" style="54" customWidth="1"/>
  </cols>
  <sheetData>
    <row r="1" spans="3:11" ht="12.75">
      <c r="C1" s="516" t="s">
        <v>5</v>
      </c>
      <c r="D1" s="516"/>
      <c r="E1" s="516"/>
      <c r="F1" s="516"/>
      <c r="G1" s="516"/>
      <c r="H1" s="516"/>
      <c r="I1" s="516"/>
      <c r="J1" s="516"/>
      <c r="K1" s="516"/>
    </row>
    <row r="2" spans="3:11" ht="12.75">
      <c r="C2" s="516" t="s">
        <v>122</v>
      </c>
      <c r="D2" s="516"/>
      <c r="E2" s="516"/>
      <c r="F2" s="516"/>
      <c r="G2" s="516"/>
      <c r="H2" s="516"/>
      <c r="I2" s="516"/>
      <c r="J2" s="516"/>
      <c r="K2" s="516"/>
    </row>
    <row r="3" spans="3:17" ht="12.75">
      <c r="C3" s="515" t="str">
        <f>+'1.modelos'!A3</f>
        <v>Motores monofásicos</v>
      </c>
      <c r="D3" s="515"/>
      <c r="E3" s="515"/>
      <c r="F3" s="515"/>
      <c r="G3" s="515"/>
      <c r="H3" s="515"/>
      <c r="I3" s="515"/>
      <c r="J3" s="515"/>
      <c r="K3" s="515"/>
      <c r="L3" s="370"/>
      <c r="M3" s="370"/>
      <c r="N3" s="67"/>
      <c r="O3" s="54"/>
      <c r="P3" s="54"/>
      <c r="Q3" s="54"/>
    </row>
    <row r="4" spans="3:17" ht="12.75">
      <c r="C4" s="515" t="s">
        <v>230</v>
      </c>
      <c r="D4" s="515"/>
      <c r="E4" s="515"/>
      <c r="F4" s="515"/>
      <c r="G4" s="515"/>
      <c r="H4" s="515"/>
      <c r="I4" s="515"/>
      <c r="J4" s="515"/>
      <c r="K4" s="515"/>
      <c r="L4" s="370"/>
      <c r="M4" s="370"/>
      <c r="O4" s="54"/>
      <c r="P4" s="68" t="s">
        <v>126</v>
      </c>
      <c r="Q4" s="54"/>
    </row>
    <row r="5" spans="3:14" s="51" customFormat="1" ht="10.5" customHeight="1" thickBot="1">
      <c r="C5" s="50"/>
      <c r="D5" s="50"/>
      <c r="E5" s="50"/>
      <c r="F5" s="50"/>
      <c r="G5" s="50"/>
      <c r="H5" s="50"/>
      <c r="I5" s="50"/>
      <c r="J5" s="50"/>
      <c r="K5" s="50"/>
      <c r="L5" s="50"/>
      <c r="N5" s="48"/>
    </row>
    <row r="6" spans="3:16" ht="64.5" thickBot="1">
      <c r="C6" s="350" t="s">
        <v>118</v>
      </c>
      <c r="D6" s="418"/>
      <c r="E6" s="419" t="s">
        <v>18</v>
      </c>
      <c r="F6" s="420" t="s">
        <v>19</v>
      </c>
      <c r="G6" s="420" t="s">
        <v>128</v>
      </c>
      <c r="H6" s="420" t="s">
        <v>119</v>
      </c>
      <c r="I6" s="421" t="s">
        <v>120</v>
      </c>
      <c r="J6" s="420" t="s">
        <v>129</v>
      </c>
      <c r="K6" s="421" t="s">
        <v>121</v>
      </c>
      <c r="L6" s="422"/>
      <c r="M6" s="51"/>
      <c r="N6" s="25"/>
      <c r="O6" s="52"/>
      <c r="P6" s="104" t="s">
        <v>157</v>
      </c>
    </row>
    <row r="7" spans="3:16" ht="12.75">
      <c r="C7" s="109">
        <v>41640</v>
      </c>
      <c r="D7" s="44"/>
      <c r="E7" s="27"/>
      <c r="F7" s="28"/>
      <c r="G7" s="28"/>
      <c r="H7" s="28"/>
      <c r="I7" s="29"/>
      <c r="J7" s="29"/>
      <c r="K7" s="29"/>
      <c r="L7" s="51"/>
      <c r="M7" s="51"/>
      <c r="N7" s="30"/>
      <c r="O7" s="52"/>
      <c r="P7" s="142">
        <f>+L57+E7-F7-G7-H7+I7-J7</f>
        <v>0</v>
      </c>
    </row>
    <row r="8" spans="3:16" ht="12.75">
      <c r="C8" s="110">
        <v>41671</v>
      </c>
      <c r="D8" s="44"/>
      <c r="E8" s="31"/>
      <c r="F8" s="32"/>
      <c r="G8" s="32"/>
      <c r="H8" s="32"/>
      <c r="I8" s="33"/>
      <c r="J8" s="33"/>
      <c r="K8" s="33"/>
      <c r="L8" s="51"/>
      <c r="M8" s="51"/>
      <c r="N8" s="30"/>
      <c r="O8" s="52"/>
      <c r="P8" s="143">
        <f>+P7+E8+I8-F8-G8-H8-J8</f>
        <v>0</v>
      </c>
    </row>
    <row r="9" spans="3:16" ht="12.75">
      <c r="C9" s="110">
        <v>41699</v>
      </c>
      <c r="D9" s="44"/>
      <c r="E9" s="31"/>
      <c r="F9" s="32"/>
      <c r="G9" s="32"/>
      <c r="H9" s="32"/>
      <c r="I9" s="33"/>
      <c r="J9" s="33"/>
      <c r="K9" s="33"/>
      <c r="L9" s="51"/>
      <c r="M9" s="51"/>
      <c r="N9" s="30"/>
      <c r="O9" s="52"/>
      <c r="P9" s="143">
        <f aca="true" t="shared" si="0" ref="P9:P54">+P8+E9+I9-F9-G9-H9-J9</f>
        <v>0</v>
      </c>
    </row>
    <row r="10" spans="3:16" ht="12.75">
      <c r="C10" s="110">
        <v>41730</v>
      </c>
      <c r="D10" s="44"/>
      <c r="E10" s="31"/>
      <c r="F10" s="32"/>
      <c r="G10" s="32"/>
      <c r="H10" s="32"/>
      <c r="I10" s="33"/>
      <c r="J10" s="33"/>
      <c r="K10" s="33"/>
      <c r="L10" s="51"/>
      <c r="M10" s="51"/>
      <c r="N10" s="30"/>
      <c r="O10" s="52"/>
      <c r="P10" s="143">
        <f t="shared" si="0"/>
        <v>0</v>
      </c>
    </row>
    <row r="11" spans="3:16" ht="12.75">
      <c r="C11" s="110">
        <v>41760</v>
      </c>
      <c r="D11" s="44"/>
      <c r="E11" s="31"/>
      <c r="F11" s="32"/>
      <c r="G11" s="32"/>
      <c r="H11" s="32"/>
      <c r="I11" s="33"/>
      <c r="J11" s="33"/>
      <c r="K11" s="33"/>
      <c r="N11" s="30"/>
      <c r="P11" s="143">
        <f>+P10+E11+I11-F11-G11-H11-J11</f>
        <v>0</v>
      </c>
    </row>
    <row r="12" spans="3:16" ht="12.75">
      <c r="C12" s="110">
        <v>41791</v>
      </c>
      <c r="D12" s="44"/>
      <c r="E12" s="31"/>
      <c r="F12" s="32"/>
      <c r="G12" s="32"/>
      <c r="H12" s="32"/>
      <c r="I12" s="33"/>
      <c r="J12" s="33"/>
      <c r="K12" s="33"/>
      <c r="N12" s="30"/>
      <c r="P12" s="143">
        <f t="shared" si="0"/>
        <v>0</v>
      </c>
    </row>
    <row r="13" spans="3:16" ht="12.75">
      <c r="C13" s="110">
        <v>41821</v>
      </c>
      <c r="D13" s="44"/>
      <c r="E13" s="31"/>
      <c r="F13" s="32"/>
      <c r="G13" s="32"/>
      <c r="H13" s="32"/>
      <c r="I13" s="33"/>
      <c r="J13" s="33"/>
      <c r="K13" s="33"/>
      <c r="N13" s="30"/>
      <c r="P13" s="143">
        <f t="shared" si="0"/>
        <v>0</v>
      </c>
    </row>
    <row r="14" spans="3:16" ht="12.75">
      <c r="C14" s="110">
        <v>41852</v>
      </c>
      <c r="D14" s="44"/>
      <c r="E14" s="31"/>
      <c r="F14" s="32"/>
      <c r="G14" s="32"/>
      <c r="H14" s="32"/>
      <c r="I14" s="33"/>
      <c r="J14" s="33"/>
      <c r="K14" s="33"/>
      <c r="N14" s="30"/>
      <c r="P14" s="143">
        <f t="shared" si="0"/>
        <v>0</v>
      </c>
    </row>
    <row r="15" spans="3:16" ht="12.75">
      <c r="C15" s="110">
        <v>41883</v>
      </c>
      <c r="D15" s="44"/>
      <c r="E15" s="31"/>
      <c r="F15" s="32"/>
      <c r="G15" s="32"/>
      <c r="H15" s="32"/>
      <c r="I15" s="33"/>
      <c r="J15" s="33"/>
      <c r="K15" s="33"/>
      <c r="N15" s="30"/>
      <c r="P15" s="143">
        <f t="shared" si="0"/>
        <v>0</v>
      </c>
    </row>
    <row r="16" spans="3:16" ht="12.75">
      <c r="C16" s="110">
        <v>41913</v>
      </c>
      <c r="D16" s="44"/>
      <c r="E16" s="31"/>
      <c r="F16" s="32"/>
      <c r="G16" s="32"/>
      <c r="H16" s="32"/>
      <c r="I16" s="33"/>
      <c r="J16" s="33"/>
      <c r="K16" s="33"/>
      <c r="N16" s="30"/>
      <c r="P16" s="143">
        <f t="shared" si="0"/>
        <v>0</v>
      </c>
    </row>
    <row r="17" spans="3:16" ht="12.75">
      <c r="C17" s="110">
        <v>41944</v>
      </c>
      <c r="D17" s="44"/>
      <c r="E17" s="31"/>
      <c r="F17" s="32"/>
      <c r="G17" s="32"/>
      <c r="H17" s="32"/>
      <c r="I17" s="33"/>
      <c r="J17" s="33"/>
      <c r="K17" s="33"/>
      <c r="N17" s="30"/>
      <c r="P17" s="143">
        <f t="shared" si="0"/>
        <v>0</v>
      </c>
    </row>
    <row r="18" spans="3:16" ht="13.5" thickBot="1">
      <c r="C18" s="115">
        <v>41974</v>
      </c>
      <c r="D18" s="44"/>
      <c r="E18" s="34"/>
      <c r="F18" s="35"/>
      <c r="G18" s="35"/>
      <c r="H18" s="35"/>
      <c r="I18" s="36"/>
      <c r="J18" s="36"/>
      <c r="K18" s="36"/>
      <c r="N18" s="30"/>
      <c r="P18" s="144">
        <f t="shared" si="0"/>
        <v>0</v>
      </c>
    </row>
    <row r="19" spans="3:16" ht="12.75">
      <c r="C19" s="109">
        <v>42005</v>
      </c>
      <c r="D19" s="44"/>
      <c r="E19" s="37"/>
      <c r="F19" s="38"/>
      <c r="G19" s="38"/>
      <c r="H19" s="38"/>
      <c r="I19" s="39"/>
      <c r="J19" s="39"/>
      <c r="K19" s="39"/>
      <c r="N19" s="30"/>
      <c r="P19" s="145">
        <f t="shared" si="0"/>
        <v>0</v>
      </c>
    </row>
    <row r="20" spans="3:16" ht="12.75">
      <c r="C20" s="110">
        <v>42036</v>
      </c>
      <c r="D20" s="44"/>
      <c r="E20" s="31"/>
      <c r="F20" s="32"/>
      <c r="G20" s="32"/>
      <c r="H20" s="32"/>
      <c r="I20" s="33"/>
      <c r="J20" s="33"/>
      <c r="K20" s="33"/>
      <c r="N20" s="30"/>
      <c r="P20" s="143">
        <f t="shared" si="0"/>
        <v>0</v>
      </c>
    </row>
    <row r="21" spans="3:16" ht="12.75">
      <c r="C21" s="110">
        <v>42064</v>
      </c>
      <c r="D21" s="44"/>
      <c r="E21" s="31"/>
      <c r="F21" s="32"/>
      <c r="G21" s="32"/>
      <c r="H21" s="32"/>
      <c r="I21" s="33"/>
      <c r="J21" s="33"/>
      <c r="K21" s="33"/>
      <c r="N21" s="30"/>
      <c r="P21" s="143">
        <f t="shared" si="0"/>
        <v>0</v>
      </c>
    </row>
    <row r="22" spans="3:16" ht="12.75">
      <c r="C22" s="110">
        <v>42095</v>
      </c>
      <c r="D22" s="44"/>
      <c r="E22" s="31"/>
      <c r="F22" s="32"/>
      <c r="G22" s="32"/>
      <c r="H22" s="32"/>
      <c r="I22" s="33"/>
      <c r="J22" s="33"/>
      <c r="K22" s="33"/>
      <c r="N22" s="30"/>
      <c r="P22" s="143">
        <f t="shared" si="0"/>
        <v>0</v>
      </c>
    </row>
    <row r="23" spans="3:16" ht="12.75">
      <c r="C23" s="110">
        <v>42125</v>
      </c>
      <c r="D23" s="44"/>
      <c r="E23" s="31"/>
      <c r="F23" s="32"/>
      <c r="G23" s="32"/>
      <c r="H23" s="32"/>
      <c r="I23" s="33"/>
      <c r="J23" s="33"/>
      <c r="K23" s="33"/>
      <c r="N23" s="30"/>
      <c r="P23" s="143">
        <f t="shared" si="0"/>
        <v>0</v>
      </c>
    </row>
    <row r="24" spans="3:16" ht="12.75">
      <c r="C24" s="110">
        <v>42156</v>
      </c>
      <c r="D24" s="44"/>
      <c r="E24" s="31"/>
      <c r="F24" s="32"/>
      <c r="G24" s="32"/>
      <c r="H24" s="32"/>
      <c r="I24" s="33"/>
      <c r="J24" s="33"/>
      <c r="K24" s="33"/>
      <c r="N24" s="30"/>
      <c r="P24" s="143">
        <f t="shared" si="0"/>
        <v>0</v>
      </c>
    </row>
    <row r="25" spans="3:16" ht="12.75">
      <c r="C25" s="110">
        <v>42186</v>
      </c>
      <c r="D25" s="44"/>
      <c r="E25" s="31"/>
      <c r="F25" s="32"/>
      <c r="G25" s="32"/>
      <c r="H25" s="32"/>
      <c r="I25" s="33"/>
      <c r="J25" s="33"/>
      <c r="K25" s="33"/>
      <c r="N25" s="30"/>
      <c r="P25" s="143">
        <f t="shared" si="0"/>
        <v>0</v>
      </c>
    </row>
    <row r="26" spans="3:16" ht="12.75">
      <c r="C26" s="110">
        <v>42217</v>
      </c>
      <c r="D26" s="44"/>
      <c r="E26" s="31"/>
      <c r="F26" s="32"/>
      <c r="G26" s="32"/>
      <c r="H26" s="32"/>
      <c r="I26" s="33"/>
      <c r="J26" s="33"/>
      <c r="K26" s="33"/>
      <c r="N26" s="30"/>
      <c r="P26" s="143">
        <f t="shared" si="0"/>
        <v>0</v>
      </c>
    </row>
    <row r="27" spans="3:16" ht="12.75">
      <c r="C27" s="110">
        <v>42248</v>
      </c>
      <c r="D27" s="44"/>
      <c r="E27" s="31"/>
      <c r="F27" s="32"/>
      <c r="G27" s="32"/>
      <c r="H27" s="32"/>
      <c r="I27" s="33"/>
      <c r="J27" s="33"/>
      <c r="K27" s="33"/>
      <c r="N27" s="30"/>
      <c r="P27" s="143">
        <f t="shared" si="0"/>
        <v>0</v>
      </c>
    </row>
    <row r="28" spans="3:16" ht="12.75">
      <c r="C28" s="110">
        <v>42278</v>
      </c>
      <c r="D28" s="44"/>
      <c r="E28" s="31"/>
      <c r="F28" s="32"/>
      <c r="G28" s="32"/>
      <c r="H28" s="32"/>
      <c r="I28" s="33"/>
      <c r="J28" s="33"/>
      <c r="K28" s="33"/>
      <c r="N28" s="30"/>
      <c r="P28" s="143">
        <f t="shared" si="0"/>
        <v>0</v>
      </c>
    </row>
    <row r="29" spans="3:16" ht="12.75">
      <c r="C29" s="110">
        <v>42309</v>
      </c>
      <c r="D29" s="44"/>
      <c r="E29" s="31"/>
      <c r="F29" s="32"/>
      <c r="G29" s="32"/>
      <c r="H29" s="32"/>
      <c r="I29" s="33"/>
      <c r="J29" s="33"/>
      <c r="K29" s="33"/>
      <c r="N29" s="30"/>
      <c r="P29" s="143">
        <f t="shared" si="0"/>
        <v>0</v>
      </c>
    </row>
    <row r="30" spans="3:16" ht="13.5" thickBot="1">
      <c r="C30" s="115">
        <v>42339</v>
      </c>
      <c r="D30" s="44"/>
      <c r="E30" s="40"/>
      <c r="F30" s="41"/>
      <c r="G30" s="41"/>
      <c r="H30" s="41"/>
      <c r="I30" s="42"/>
      <c r="J30" s="42"/>
      <c r="K30" s="42"/>
      <c r="N30" s="30"/>
      <c r="P30" s="146">
        <f t="shared" si="0"/>
        <v>0</v>
      </c>
    </row>
    <row r="31" spans="3:16" ht="12.75">
      <c r="C31" s="109">
        <v>42370</v>
      </c>
      <c r="D31" s="44"/>
      <c r="E31" s="27"/>
      <c r="F31" s="28"/>
      <c r="G31" s="28"/>
      <c r="H31" s="28"/>
      <c r="I31" s="29"/>
      <c r="J31" s="29"/>
      <c r="K31" s="29"/>
      <c r="N31" s="30"/>
      <c r="P31" s="142">
        <f t="shared" si="0"/>
        <v>0</v>
      </c>
    </row>
    <row r="32" spans="3:16" ht="12.75">
      <c r="C32" s="110">
        <v>42401</v>
      </c>
      <c r="D32" s="44"/>
      <c r="E32" s="31"/>
      <c r="F32" s="32"/>
      <c r="G32" s="32"/>
      <c r="H32" s="32"/>
      <c r="I32" s="33"/>
      <c r="J32" s="33"/>
      <c r="K32" s="33"/>
      <c r="N32" s="30"/>
      <c r="P32" s="143">
        <f t="shared" si="0"/>
        <v>0</v>
      </c>
    </row>
    <row r="33" spans="3:16" ht="12.75">
      <c r="C33" s="110">
        <v>42430</v>
      </c>
      <c r="D33" s="44"/>
      <c r="E33" s="31"/>
      <c r="F33" s="32"/>
      <c r="G33" s="32"/>
      <c r="H33" s="32"/>
      <c r="I33" s="33"/>
      <c r="J33" s="33"/>
      <c r="K33" s="33"/>
      <c r="N33" s="30"/>
      <c r="P33" s="143">
        <f t="shared" si="0"/>
        <v>0</v>
      </c>
    </row>
    <row r="34" spans="3:16" ht="12.75">
      <c r="C34" s="110">
        <v>42461</v>
      </c>
      <c r="D34" s="44"/>
      <c r="E34" s="31"/>
      <c r="F34" s="32"/>
      <c r="G34" s="32"/>
      <c r="H34" s="32"/>
      <c r="I34" s="33"/>
      <c r="J34" s="33"/>
      <c r="K34" s="33"/>
      <c r="N34" s="30"/>
      <c r="P34" s="143">
        <f t="shared" si="0"/>
        <v>0</v>
      </c>
    </row>
    <row r="35" spans="3:16" ht="12.75">
      <c r="C35" s="110">
        <v>42491</v>
      </c>
      <c r="D35" s="44"/>
      <c r="E35" s="31"/>
      <c r="F35" s="32"/>
      <c r="G35" s="32"/>
      <c r="H35" s="32"/>
      <c r="I35" s="33"/>
      <c r="J35" s="33"/>
      <c r="K35" s="33"/>
      <c r="N35" s="30"/>
      <c r="P35" s="143">
        <f t="shared" si="0"/>
        <v>0</v>
      </c>
    </row>
    <row r="36" spans="3:16" ht="12.75">
      <c r="C36" s="110">
        <v>42522</v>
      </c>
      <c r="D36" s="44"/>
      <c r="E36" s="31"/>
      <c r="F36" s="32"/>
      <c r="G36" s="32"/>
      <c r="H36" s="32"/>
      <c r="I36" s="33"/>
      <c r="J36" s="33"/>
      <c r="K36" s="33"/>
      <c r="N36" s="30"/>
      <c r="P36" s="143">
        <f t="shared" si="0"/>
        <v>0</v>
      </c>
    </row>
    <row r="37" spans="3:16" ht="12.75">
      <c r="C37" s="110">
        <v>42552</v>
      </c>
      <c r="D37" s="44"/>
      <c r="E37" s="31"/>
      <c r="F37" s="32"/>
      <c r="G37" s="32"/>
      <c r="H37" s="32"/>
      <c r="I37" s="33"/>
      <c r="J37" s="33"/>
      <c r="K37" s="33"/>
      <c r="N37" s="30"/>
      <c r="P37" s="143">
        <f t="shared" si="0"/>
        <v>0</v>
      </c>
    </row>
    <row r="38" spans="3:16" ht="12.75">
      <c r="C38" s="110">
        <v>42583</v>
      </c>
      <c r="D38" s="44"/>
      <c r="E38" s="31"/>
      <c r="F38" s="32"/>
      <c r="G38" s="32"/>
      <c r="H38" s="32"/>
      <c r="I38" s="33"/>
      <c r="J38" s="33"/>
      <c r="K38" s="33"/>
      <c r="N38" s="30"/>
      <c r="P38" s="143">
        <f t="shared" si="0"/>
        <v>0</v>
      </c>
    </row>
    <row r="39" spans="3:16" ht="12.75">
      <c r="C39" s="110">
        <v>42614</v>
      </c>
      <c r="D39" s="44"/>
      <c r="E39" s="31"/>
      <c r="F39" s="32"/>
      <c r="G39" s="32"/>
      <c r="H39" s="32"/>
      <c r="I39" s="33"/>
      <c r="J39" s="33"/>
      <c r="K39" s="33"/>
      <c r="N39" s="30"/>
      <c r="P39" s="143">
        <f t="shared" si="0"/>
        <v>0</v>
      </c>
    </row>
    <row r="40" spans="3:16" ht="12.75">
      <c r="C40" s="110">
        <v>42644</v>
      </c>
      <c r="D40" s="44"/>
      <c r="E40" s="31"/>
      <c r="F40" s="32"/>
      <c r="G40" s="32"/>
      <c r="H40" s="32"/>
      <c r="I40" s="33"/>
      <c r="J40" s="33"/>
      <c r="K40" s="33"/>
      <c r="N40" s="30"/>
      <c r="P40" s="143">
        <f t="shared" si="0"/>
        <v>0</v>
      </c>
    </row>
    <row r="41" spans="3:16" ht="12.75">
      <c r="C41" s="110">
        <v>42675</v>
      </c>
      <c r="D41" s="44"/>
      <c r="E41" s="31"/>
      <c r="F41" s="32"/>
      <c r="G41" s="32"/>
      <c r="H41" s="32"/>
      <c r="I41" s="33"/>
      <c r="J41" s="33"/>
      <c r="K41" s="33"/>
      <c r="N41" s="30"/>
      <c r="P41" s="143">
        <f t="shared" si="0"/>
        <v>0</v>
      </c>
    </row>
    <row r="42" spans="3:16" ht="13.5" thickBot="1">
      <c r="C42" s="115">
        <v>42705</v>
      </c>
      <c r="D42" s="44"/>
      <c r="E42" s="40"/>
      <c r="F42" s="41"/>
      <c r="G42" s="41"/>
      <c r="H42" s="41"/>
      <c r="I42" s="42"/>
      <c r="J42" s="42"/>
      <c r="K42" s="42"/>
      <c r="N42" s="30"/>
      <c r="P42" s="146">
        <f t="shared" si="0"/>
        <v>0</v>
      </c>
    </row>
    <row r="43" spans="3:16" ht="12.75">
      <c r="C43" s="109">
        <v>42736</v>
      </c>
      <c r="D43" s="44"/>
      <c r="E43" s="27"/>
      <c r="F43" s="28"/>
      <c r="G43" s="28"/>
      <c r="H43" s="116"/>
      <c r="I43" s="29"/>
      <c r="J43" s="29"/>
      <c r="K43" s="29"/>
      <c r="N43" s="30"/>
      <c r="P43" s="142">
        <f t="shared" si="0"/>
        <v>0</v>
      </c>
    </row>
    <row r="44" spans="3:16" ht="12.75">
      <c r="C44" s="110">
        <v>42767</v>
      </c>
      <c r="D44" s="44"/>
      <c r="E44" s="31" t="s">
        <v>258</v>
      </c>
      <c r="F44" s="32"/>
      <c r="G44" s="32"/>
      <c r="H44" s="117"/>
      <c r="I44" s="33"/>
      <c r="J44" s="33"/>
      <c r="K44" s="33"/>
      <c r="N44" s="30"/>
      <c r="P44" s="143" t="e">
        <f t="shared" si="0"/>
        <v>#VALUE!</v>
      </c>
    </row>
    <row r="45" spans="3:16" ht="12.75">
      <c r="C45" s="110">
        <v>42795</v>
      </c>
      <c r="D45" s="44"/>
      <c r="E45" s="31"/>
      <c r="F45" s="32"/>
      <c r="G45" s="32"/>
      <c r="H45" s="117"/>
      <c r="I45" s="33"/>
      <c r="J45" s="33"/>
      <c r="K45" s="33"/>
      <c r="N45" s="30"/>
      <c r="P45" s="143" t="e">
        <f t="shared" si="0"/>
        <v>#VALUE!</v>
      </c>
    </row>
    <row r="46" spans="3:16" ht="12.75">
      <c r="C46" s="110">
        <v>42826</v>
      </c>
      <c r="D46" s="44"/>
      <c r="E46" s="31"/>
      <c r="F46" s="32"/>
      <c r="G46" s="32"/>
      <c r="H46" s="117"/>
      <c r="I46" s="33"/>
      <c r="J46" s="33"/>
      <c r="K46" s="33"/>
      <c r="N46" s="30"/>
      <c r="P46" s="143" t="e">
        <f t="shared" si="0"/>
        <v>#VALUE!</v>
      </c>
    </row>
    <row r="47" spans="3:16" ht="12.75">
      <c r="C47" s="110">
        <v>42856</v>
      </c>
      <c r="D47" s="44"/>
      <c r="E47" s="31"/>
      <c r="F47" s="32"/>
      <c r="G47" s="32"/>
      <c r="H47" s="117"/>
      <c r="I47" s="33"/>
      <c r="J47" s="33"/>
      <c r="K47" s="33"/>
      <c r="N47" s="30"/>
      <c r="P47" s="143" t="e">
        <f t="shared" si="0"/>
        <v>#VALUE!</v>
      </c>
    </row>
    <row r="48" spans="3:16" ht="12.75">
      <c r="C48" s="110">
        <v>42887</v>
      </c>
      <c r="D48" s="44"/>
      <c r="E48" s="31"/>
      <c r="F48" s="32"/>
      <c r="G48" s="32"/>
      <c r="H48" s="117"/>
      <c r="I48" s="33"/>
      <c r="J48" s="33"/>
      <c r="K48" s="33"/>
      <c r="N48" s="30"/>
      <c r="P48" s="143" t="e">
        <f t="shared" si="0"/>
        <v>#VALUE!</v>
      </c>
    </row>
    <row r="49" spans="3:16" ht="12.75">
      <c r="C49" s="110">
        <v>42917</v>
      </c>
      <c r="D49" s="44"/>
      <c r="E49" s="31"/>
      <c r="F49" s="32"/>
      <c r="G49" s="32"/>
      <c r="H49" s="117"/>
      <c r="I49" s="33"/>
      <c r="J49" s="33"/>
      <c r="K49" s="33"/>
      <c r="N49" s="30"/>
      <c r="P49" s="143" t="e">
        <f t="shared" si="0"/>
        <v>#VALUE!</v>
      </c>
    </row>
    <row r="50" spans="3:16" ht="13.5" thickBot="1">
      <c r="C50" s="111">
        <v>42948</v>
      </c>
      <c r="D50" s="44"/>
      <c r="E50" s="34"/>
      <c r="F50" s="35"/>
      <c r="G50" s="35"/>
      <c r="H50" s="118"/>
      <c r="I50" s="36"/>
      <c r="J50" s="36"/>
      <c r="K50" s="36"/>
      <c r="N50" s="30"/>
      <c r="P50" s="143" t="e">
        <f t="shared" si="0"/>
        <v>#VALUE!</v>
      </c>
    </row>
    <row r="51" spans="3:16" ht="12.75" hidden="1">
      <c r="C51" s="347">
        <v>42979</v>
      </c>
      <c r="D51" s="44"/>
      <c r="E51" s="37"/>
      <c r="F51" s="38"/>
      <c r="G51" s="38"/>
      <c r="H51" s="351"/>
      <c r="I51" s="39"/>
      <c r="J51" s="39"/>
      <c r="K51" s="39"/>
      <c r="N51" s="30"/>
      <c r="P51" s="143" t="e">
        <f t="shared" si="0"/>
        <v>#VALUE!</v>
      </c>
    </row>
    <row r="52" spans="3:16" ht="12.75" hidden="1">
      <c r="C52" s="110">
        <v>43009</v>
      </c>
      <c r="D52" s="44"/>
      <c r="E52" s="31"/>
      <c r="F52" s="32"/>
      <c r="G52" s="32"/>
      <c r="H52" s="117"/>
      <c r="I52" s="33"/>
      <c r="J52" s="33"/>
      <c r="K52" s="33"/>
      <c r="N52" s="30"/>
      <c r="P52" s="143" t="e">
        <f t="shared" si="0"/>
        <v>#VALUE!</v>
      </c>
    </row>
    <row r="53" spans="3:16" ht="12.75" hidden="1">
      <c r="C53" s="110">
        <v>43040</v>
      </c>
      <c r="D53" s="44"/>
      <c r="E53" s="31"/>
      <c r="F53" s="32"/>
      <c r="G53" s="32"/>
      <c r="H53" s="117"/>
      <c r="I53" s="33"/>
      <c r="J53" s="33"/>
      <c r="K53" s="33"/>
      <c r="N53" s="30"/>
      <c r="P53" s="143" t="e">
        <f t="shared" si="0"/>
        <v>#VALUE!</v>
      </c>
    </row>
    <row r="54" spans="3:16" ht="13.5" hidden="1" thickBot="1">
      <c r="C54" s="115">
        <v>43070</v>
      </c>
      <c r="D54" s="44"/>
      <c r="E54" s="34"/>
      <c r="F54" s="35"/>
      <c r="G54" s="35"/>
      <c r="H54" s="118"/>
      <c r="I54" s="36"/>
      <c r="J54" s="36"/>
      <c r="K54" s="36"/>
      <c r="N54" s="30"/>
      <c r="P54" s="144" t="e">
        <f t="shared" si="0"/>
        <v>#VALUE!</v>
      </c>
    </row>
    <row r="55" spans="3:16" ht="13.5" thickBot="1">
      <c r="C55" s="43"/>
      <c r="D55" s="44"/>
      <c r="E55" s="30"/>
      <c r="F55" s="30"/>
      <c r="G55" s="30"/>
      <c r="H55" s="30"/>
      <c r="I55" s="30"/>
      <c r="J55" s="30"/>
      <c r="K55" s="30"/>
      <c r="N55" s="30"/>
      <c r="P55" s="30"/>
    </row>
    <row r="56" spans="3:14" ht="50.25" customHeight="1" thickBot="1">
      <c r="C56" s="473" t="s">
        <v>7</v>
      </c>
      <c r="D56" s="474"/>
      <c r="E56" s="419" t="str">
        <f aca="true" t="shared" si="1" ref="E56:K56">+E6</f>
        <v>Producción</v>
      </c>
      <c r="F56" s="420" t="str">
        <f t="shared" si="1"/>
        <v>Autoconsumo</v>
      </c>
      <c r="G56" s="420" t="str">
        <f t="shared" si="1"/>
        <v>Ventas de Producción Propia</v>
      </c>
      <c r="H56" s="475" t="str">
        <f t="shared" si="1"/>
        <v>Exportaciones</v>
      </c>
      <c r="I56" s="421" t="str">
        <f t="shared" si="1"/>
        <v>Producción Contratada a Terceros</v>
      </c>
      <c r="J56" s="421" t="str">
        <f t="shared" si="1"/>
        <v>Ventas de Producción Contratada a Terceros</v>
      </c>
      <c r="K56" s="465" t="str">
        <f t="shared" si="1"/>
        <v>Producción para Terceros</v>
      </c>
      <c r="L56" s="465" t="s">
        <v>201</v>
      </c>
      <c r="M56" s="465" t="s">
        <v>104</v>
      </c>
      <c r="N56" s="69"/>
    </row>
    <row r="57" spans="3:14" ht="13.5" thickBot="1">
      <c r="C57" s="482">
        <f>+C58-1</f>
        <v>2010</v>
      </c>
      <c r="D57" s="70"/>
      <c r="F57" s="71"/>
      <c r="G57" s="71"/>
      <c r="H57" s="72"/>
      <c r="I57" s="45"/>
      <c r="J57" s="45"/>
      <c r="K57" s="45"/>
      <c r="L57" s="47"/>
      <c r="M57" s="45"/>
      <c r="N57" s="26"/>
    </row>
    <row r="58" spans="3:13" ht="12.75">
      <c r="C58" s="62">
        <f>+'2. prod.  nac.'!A8</f>
        <v>2011</v>
      </c>
      <c r="D58" s="73"/>
      <c r="E58" s="74"/>
      <c r="F58" s="75"/>
      <c r="G58" s="75"/>
      <c r="H58" s="75"/>
      <c r="I58" s="57"/>
      <c r="J58" s="57"/>
      <c r="K58" s="57"/>
      <c r="L58" s="57"/>
      <c r="M58" s="76"/>
    </row>
    <row r="59" spans="3:13" ht="12.75">
      <c r="C59" s="58">
        <f>+'2. prod.  nac.'!A9</f>
        <v>2012</v>
      </c>
      <c r="D59" s="73"/>
      <c r="E59" s="77"/>
      <c r="F59" s="78"/>
      <c r="G59" s="78"/>
      <c r="H59" s="78"/>
      <c r="I59" s="59"/>
      <c r="J59" s="59"/>
      <c r="K59" s="59"/>
      <c r="L59" s="59"/>
      <c r="M59" s="79"/>
    </row>
    <row r="60" spans="3:13" ht="13.5" thickBot="1">
      <c r="C60" s="352">
        <f>+'2. prod.  nac.'!A10</f>
        <v>2013</v>
      </c>
      <c r="D60" s="73"/>
      <c r="E60" s="80"/>
      <c r="F60" s="81"/>
      <c r="G60" s="81"/>
      <c r="H60" s="81"/>
      <c r="I60" s="61"/>
      <c r="J60" s="61"/>
      <c r="K60" s="61"/>
      <c r="L60" s="82"/>
      <c r="M60" s="83"/>
    </row>
    <row r="61" spans="3:13" ht="12.75">
      <c r="C61" s="56">
        <f>+'2. prod.  nac.'!A11</f>
        <v>2014</v>
      </c>
      <c r="D61" s="73"/>
      <c r="E61" s="74"/>
      <c r="F61" s="75"/>
      <c r="G61" s="75"/>
      <c r="H61" s="75"/>
      <c r="I61" s="57"/>
      <c r="J61" s="57"/>
      <c r="K61" s="57"/>
      <c r="L61" s="57"/>
      <c r="M61" s="76"/>
    </row>
    <row r="62" spans="3:13" ht="12.75">
      <c r="C62" s="58">
        <f>+'2. prod.  nac.'!A12</f>
        <v>2015</v>
      </c>
      <c r="D62" s="73"/>
      <c r="E62" s="77"/>
      <c r="F62" s="78"/>
      <c r="G62" s="78"/>
      <c r="H62" s="78"/>
      <c r="I62" s="59"/>
      <c r="J62" s="59"/>
      <c r="K62" s="59"/>
      <c r="L62" s="59"/>
      <c r="M62" s="79"/>
    </row>
    <row r="63" spans="3:13" ht="13.5" thickBot="1">
      <c r="C63" s="60">
        <f>+'2. prod.  nac.'!A13</f>
        <v>2016</v>
      </c>
      <c r="D63" s="73"/>
      <c r="E63" s="80"/>
      <c r="F63" s="81"/>
      <c r="G63" s="81"/>
      <c r="H63" s="81"/>
      <c r="I63" s="61"/>
      <c r="J63" s="61"/>
      <c r="K63" s="61"/>
      <c r="L63" s="82"/>
      <c r="M63" s="83"/>
    </row>
    <row r="64" spans="3:13" ht="12.75">
      <c r="C64" s="62" t="str">
        <f>+'2. prod.  nac.'!A14</f>
        <v>ene-ago 2016</v>
      </c>
      <c r="D64" s="73"/>
      <c r="E64" s="84"/>
      <c r="F64" s="85"/>
      <c r="G64" s="85"/>
      <c r="H64" s="85"/>
      <c r="I64" s="63"/>
      <c r="J64" s="63"/>
      <c r="K64" s="63"/>
      <c r="L64" s="86"/>
      <c r="M64" s="87"/>
    </row>
    <row r="65" spans="3:13" ht="13.5" thickBot="1">
      <c r="C65" s="352" t="str">
        <f>+'2. prod.  nac.'!A15</f>
        <v>ene-ago 2017</v>
      </c>
      <c r="D65" s="70"/>
      <c r="E65" s="88"/>
      <c r="F65" s="89"/>
      <c r="G65" s="89"/>
      <c r="H65" s="90"/>
      <c r="I65" s="64"/>
      <c r="J65" s="64"/>
      <c r="K65" s="64"/>
      <c r="L65" s="64"/>
      <c r="M65" s="91"/>
    </row>
    <row r="66" ht="12.75">
      <c r="N66" s="48"/>
    </row>
    <row r="67" spans="3:14" ht="12.75">
      <c r="C67" s="92" t="s">
        <v>159</v>
      </c>
      <c r="D67" s="93"/>
      <c r="N67" s="48"/>
    </row>
    <row r="68" spans="12:14" ht="13.5" thickBot="1">
      <c r="L68" s="66"/>
      <c r="N68" s="48"/>
    </row>
    <row r="69" spans="3:14" ht="51.75" thickBot="1">
      <c r="C69" s="97" t="s">
        <v>7</v>
      </c>
      <c r="D69" s="98"/>
      <c r="E69" s="99" t="str">
        <f aca="true" t="shared" si="2" ref="E69:K69">+E56</f>
        <v>Producción</v>
      </c>
      <c r="F69" s="100" t="str">
        <f t="shared" si="2"/>
        <v>Autoconsumo</v>
      </c>
      <c r="G69" s="100" t="str">
        <f t="shared" si="2"/>
        <v>Ventas de Producción Propia</v>
      </c>
      <c r="H69" s="101" t="str">
        <f t="shared" si="2"/>
        <v>Exportaciones</v>
      </c>
      <c r="I69" s="102" t="str">
        <f t="shared" si="2"/>
        <v>Producción Contratada a Terceros</v>
      </c>
      <c r="J69" s="102" t="str">
        <f t="shared" si="2"/>
        <v>Ventas de Producción Contratada a Terceros</v>
      </c>
      <c r="K69" s="103" t="str">
        <f t="shared" si="2"/>
        <v>Producción para Terceros</v>
      </c>
      <c r="L69" s="104" t="s">
        <v>158</v>
      </c>
      <c r="N69" s="94"/>
    </row>
    <row r="70" spans="3:14" ht="12.75">
      <c r="C70" s="105">
        <f>+C61</f>
        <v>2014</v>
      </c>
      <c r="D70" s="106"/>
      <c r="E70" s="120">
        <f aca="true" t="shared" si="3" ref="E70:K70">+E61-SUM(E7:E18)</f>
        <v>0</v>
      </c>
      <c r="F70" s="121">
        <f t="shared" si="3"/>
        <v>0</v>
      </c>
      <c r="G70" s="121">
        <f t="shared" si="3"/>
        <v>0</v>
      </c>
      <c r="H70" s="121">
        <f t="shared" si="3"/>
        <v>0</v>
      </c>
      <c r="I70" s="122">
        <f t="shared" si="3"/>
        <v>0</v>
      </c>
      <c r="J70" s="122">
        <f t="shared" si="3"/>
        <v>0</v>
      </c>
      <c r="K70" s="123">
        <f t="shared" si="3"/>
        <v>0</v>
      </c>
      <c r="L70" s="123">
        <f>+L61-(L57+E61-F61-G61-H61+I61-J61+M61)</f>
        <v>0</v>
      </c>
      <c r="N70" s="95"/>
    </row>
    <row r="71" spans="3:14" ht="12.75">
      <c r="C71" s="107">
        <f>+C62</f>
        <v>2015</v>
      </c>
      <c r="D71" s="106"/>
      <c r="E71" s="124">
        <f aca="true" t="shared" si="4" ref="E71:K71">+E62-SUM(E19:E30)</f>
        <v>0</v>
      </c>
      <c r="F71" s="125">
        <f t="shared" si="4"/>
        <v>0</v>
      </c>
      <c r="G71" s="125">
        <f t="shared" si="4"/>
        <v>0</v>
      </c>
      <c r="H71" s="125">
        <f t="shared" si="4"/>
        <v>0</v>
      </c>
      <c r="I71" s="126">
        <f t="shared" si="4"/>
        <v>0</v>
      </c>
      <c r="J71" s="126">
        <f t="shared" si="4"/>
        <v>0</v>
      </c>
      <c r="K71" s="127">
        <f t="shared" si="4"/>
        <v>0</v>
      </c>
      <c r="L71" s="127">
        <f>+L62-(L61+E62-F62-G62-H62+I62-J62+M62)</f>
        <v>0</v>
      </c>
      <c r="N71" s="95"/>
    </row>
    <row r="72" spans="3:14" ht="13.5" thickBot="1">
      <c r="C72" s="108">
        <f>+C63</f>
        <v>2016</v>
      </c>
      <c r="D72" s="106"/>
      <c r="E72" s="128">
        <f aca="true" t="shared" si="5" ref="E72:K72">+E63-SUM(E31:E42)</f>
        <v>0</v>
      </c>
      <c r="F72" s="129">
        <f t="shared" si="5"/>
        <v>0</v>
      </c>
      <c r="G72" s="129">
        <f t="shared" si="5"/>
        <v>0</v>
      </c>
      <c r="H72" s="129">
        <f t="shared" si="5"/>
        <v>0</v>
      </c>
      <c r="I72" s="130">
        <f t="shared" si="5"/>
        <v>0</v>
      </c>
      <c r="J72" s="130">
        <f t="shared" si="5"/>
        <v>0</v>
      </c>
      <c r="K72" s="131">
        <f t="shared" si="5"/>
        <v>0</v>
      </c>
      <c r="L72" s="132">
        <f>+L63-(L62+E63-F63-G63-H63+I63-J63+M63)</f>
        <v>0</v>
      </c>
      <c r="N72" s="95"/>
    </row>
    <row r="73" spans="3:14" ht="12.75">
      <c r="C73" s="105" t="str">
        <f>+C64</f>
        <v>ene-ago 2016</v>
      </c>
      <c r="D73" s="106"/>
      <c r="E73" s="133">
        <f>+E64-(SUM(E31:INDEX(E31:E42,'[4]parámetros e instrucciones'!$E$3)))</f>
        <v>0</v>
      </c>
      <c r="F73" s="134">
        <f>+F64-(SUM(F31:INDEX(F31:F42,'[4]parámetros e instrucciones'!$E$3)))</f>
        <v>0</v>
      </c>
      <c r="G73" s="134">
        <f>+G64-(SUM(G31:INDEX(G31:G42,'[4]parámetros e instrucciones'!$E$3)))</f>
        <v>0</v>
      </c>
      <c r="H73" s="134">
        <f>+H64-(SUM(H31:INDEX(H31:H42,'[4]parámetros e instrucciones'!$E$3)))</f>
        <v>0</v>
      </c>
      <c r="I73" s="135">
        <f>+I64-(SUM(I31:INDEX(I31:I42,'[4]parámetros e instrucciones'!$E$3)))</f>
        <v>0</v>
      </c>
      <c r="J73" s="135">
        <f>+J64-(SUM(J31:INDEX(J31:J42,'[4]parámetros e instrucciones'!$E$3)))</f>
        <v>0</v>
      </c>
      <c r="K73" s="136">
        <f>+K64-(SUM(K31:INDEX(K31:K42,'[4]parámetros e instrucciones'!$E$3)))</f>
        <v>0</v>
      </c>
      <c r="L73" s="137">
        <f>+L64-(L62+E64-F64-G64-H64+I64-J64+M64)</f>
        <v>0</v>
      </c>
      <c r="N73" s="95"/>
    </row>
    <row r="74" spans="3:14" ht="13.5" thickBot="1">
      <c r="C74" s="108" t="str">
        <f>+C65</f>
        <v>ene-ago 2017</v>
      </c>
      <c r="D74" s="106"/>
      <c r="E74" s="138">
        <f>+E65-(SUM(E43:INDEX(E43:E54,'[4]parámetros e instrucciones'!$E$3)))</f>
        <v>0</v>
      </c>
      <c r="F74" s="139">
        <f>+F65-(SUM(F43:INDEX(F43:F54,'[4]parámetros e instrucciones'!$E$3)))</f>
        <v>0</v>
      </c>
      <c r="G74" s="139">
        <f>+G65-(SUM(G43:INDEX(G43:G54,'[4]parámetros e instrucciones'!$E$3)))</f>
        <v>0</v>
      </c>
      <c r="H74" s="139">
        <f>+H65-(SUM(H43:INDEX(H43:H54,'[4]parámetros e instrucciones'!$E$3)))</f>
        <v>0</v>
      </c>
      <c r="I74" s="140">
        <f>+I65-(SUM(I43:INDEX(I43:I54,'[4]parámetros e instrucciones'!$E$3)))</f>
        <v>0</v>
      </c>
      <c r="J74" s="140">
        <f>+J65-(SUM(J43:INDEX(J43:J54,'[4]parámetros e instrucciones'!$E$3)))</f>
        <v>0</v>
      </c>
      <c r="K74" s="141">
        <f>+K65-(SUM(K43:INDEX(K43:K54,'[4]parámetros e instrucciones'!$E$3)))</f>
        <v>0</v>
      </c>
      <c r="L74" s="141">
        <f>+L65-(L63+E65-F65-G65-H65+I65-J65+M65)</f>
        <v>0</v>
      </c>
      <c r="N74" s="95"/>
    </row>
    <row r="75" spans="12:14" ht="12.75">
      <c r="L75" s="48"/>
      <c r="N75" s="48"/>
    </row>
    <row r="76" spans="12:14" ht="12.75">
      <c r="L76" s="48"/>
      <c r="N76" s="48"/>
    </row>
    <row r="77" spans="11:14" ht="12.75">
      <c r="K77" s="96"/>
      <c r="L77" s="51"/>
      <c r="N77" s="48"/>
    </row>
    <row r="78" spans="11:14" ht="12.75">
      <c r="K78" s="96"/>
      <c r="N78" s="48"/>
    </row>
    <row r="79" spans="11:14" ht="12.75">
      <c r="K79" s="96"/>
      <c r="N79" s="48"/>
    </row>
    <row r="80" spans="11:14" ht="12.75">
      <c r="K80" s="96"/>
      <c r="N80" s="48"/>
    </row>
    <row r="81" spans="11:14" ht="12.75">
      <c r="K81" s="96"/>
      <c r="N81" s="48"/>
    </row>
    <row r="82" spans="11:14" ht="12.75">
      <c r="K82" s="96"/>
      <c r="N82" s="48"/>
    </row>
    <row r="83" ht="12.75">
      <c r="N83" s="48"/>
    </row>
    <row r="84" ht="12.75">
      <c r="N84" s="48"/>
    </row>
    <row r="85" ht="12.75">
      <c r="N85" s="48"/>
    </row>
    <row r="86" ht="12.75">
      <c r="N86" s="48"/>
    </row>
    <row r="87" ht="12.75">
      <c r="N87" s="48"/>
    </row>
    <row r="88" ht="12.75">
      <c r="N88" s="48"/>
    </row>
    <row r="89" ht="12.75">
      <c r="N89" s="48"/>
    </row>
    <row r="90" ht="12.75">
      <c r="N90" s="48"/>
    </row>
    <row r="91" ht="12.75">
      <c r="N91" s="48"/>
    </row>
    <row r="92" ht="12.75">
      <c r="N92" s="48"/>
    </row>
    <row r="93" ht="12.75">
      <c r="N93" s="48"/>
    </row>
    <row r="94" ht="12.75">
      <c r="N94" s="48"/>
    </row>
    <row r="95" ht="12.75">
      <c r="N95" s="48"/>
    </row>
    <row r="96" ht="12.75">
      <c r="N96" s="48"/>
    </row>
    <row r="97" ht="12.75">
      <c r="N97" s="48"/>
    </row>
    <row r="98" ht="12.75">
      <c r="N98" s="48"/>
    </row>
    <row r="99" ht="12.75">
      <c r="N99" s="48"/>
    </row>
    <row r="100" ht="12.75">
      <c r="N100" s="48"/>
    </row>
    <row r="101" ht="12.75">
      <c r="N101" s="48"/>
    </row>
    <row r="102" ht="12.75">
      <c r="N102" s="48"/>
    </row>
    <row r="103" ht="12.75">
      <c r="N103" s="48"/>
    </row>
    <row r="104" ht="12.75">
      <c r="N104" s="48"/>
    </row>
    <row r="105" ht="12.75">
      <c r="N105" s="48"/>
    </row>
    <row r="106" ht="12.75">
      <c r="N106" s="48"/>
    </row>
    <row r="107" ht="12.75">
      <c r="N107" s="48"/>
    </row>
    <row r="108" ht="12.75">
      <c r="N108" s="48"/>
    </row>
    <row r="109" ht="12.75">
      <c r="N109" s="48"/>
    </row>
    <row r="110" ht="12.75">
      <c r="N110" s="48"/>
    </row>
    <row r="111" ht="12.75">
      <c r="N111" s="48"/>
    </row>
    <row r="112" ht="12.75">
      <c r="N112" s="48"/>
    </row>
    <row r="113" ht="12.75">
      <c r="N113" s="48"/>
    </row>
    <row r="114" ht="12.75">
      <c r="N114" s="48"/>
    </row>
    <row r="115" ht="12.75">
      <c r="N115" s="48"/>
    </row>
    <row r="116" ht="12.75">
      <c r="N116" s="48"/>
    </row>
    <row r="117" ht="12.75">
      <c r="N117" s="48"/>
    </row>
    <row r="118" ht="12.75">
      <c r="N118" s="48"/>
    </row>
    <row r="119" ht="12.75">
      <c r="N119" s="48"/>
    </row>
    <row r="120" ht="12.75">
      <c r="N120" s="48"/>
    </row>
    <row r="121" ht="12.75">
      <c r="N121" s="48"/>
    </row>
    <row r="122" ht="12.75">
      <c r="N122" s="48"/>
    </row>
    <row r="123" ht="12.75">
      <c r="N123" s="48"/>
    </row>
    <row r="124" ht="12.75">
      <c r="N124" s="48"/>
    </row>
    <row r="125" ht="12.75">
      <c r="N125" s="48"/>
    </row>
    <row r="126" ht="12.75">
      <c r="N126" s="48"/>
    </row>
    <row r="127" ht="12.75">
      <c r="N127" s="48"/>
    </row>
  </sheetData>
  <sheetProtection formatCells="0" formatColumns="0" formatRows="0"/>
  <protectedRanges>
    <protectedRange sqref="N7:N42 E7:K42 E58:N65" name="Rango2_1"/>
    <protectedRange sqref="E58:M65" name="Rango1_1"/>
  </protectedRanges>
  <mergeCells count="4">
    <mergeCell ref="C4:K4"/>
    <mergeCell ref="C1:K1"/>
    <mergeCell ref="C2:K2"/>
    <mergeCell ref="C3:K3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600" verticalDpi="600" orientation="portrait" paperSize="9" scale="74" r:id="rId1"/>
  <headerFooter alignWithMargins="0">
    <oddHeader>&amp;R2017 -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75"/>
  <sheetViews>
    <sheetView view="pageBreakPreview" zoomScale="60" zoomScalePageLayoutView="0" workbookViewId="0" topLeftCell="A1">
      <selection activeCell="B42" sqref="B42"/>
    </sheetView>
  </sheetViews>
  <sheetFormatPr defaultColWidth="11.421875" defaultRowHeight="12.75"/>
  <cols>
    <col min="1" max="1" width="38.28125" style="54" customWidth="1"/>
    <col min="2" max="2" width="3.00390625" style="49" customWidth="1"/>
    <col min="3" max="3" width="37.8515625" style="54" customWidth="1"/>
    <col min="4" max="4" width="3.421875" style="54" customWidth="1"/>
    <col min="5" max="5" width="37.8515625" style="54" customWidth="1"/>
    <col min="6" max="6" width="2.140625" style="54" customWidth="1"/>
    <col min="7" max="16384" width="11.421875" style="49" customWidth="1"/>
  </cols>
  <sheetData>
    <row r="1" spans="1:6" ht="12.75">
      <c r="A1" s="516" t="s">
        <v>208</v>
      </c>
      <c r="B1" s="516"/>
      <c r="C1" s="516"/>
      <c r="D1" s="516"/>
      <c r="E1" s="516"/>
      <c r="F1" s="49"/>
    </row>
    <row r="2" spans="1:6" ht="12.75">
      <c r="A2" s="516" t="s">
        <v>206</v>
      </c>
      <c r="B2" s="516"/>
      <c r="C2" s="516"/>
      <c r="D2" s="516"/>
      <c r="E2" s="516"/>
      <c r="F2" s="49"/>
    </row>
    <row r="3" spans="1:6" ht="12.75">
      <c r="A3" s="515" t="str">
        <f>+'2. prod.  nac.'!A3:C3</f>
        <v>Motores monofásicos</v>
      </c>
      <c r="B3" s="515"/>
      <c r="C3" s="515"/>
      <c r="D3" s="515"/>
      <c r="E3" s="515"/>
      <c r="F3" s="49"/>
    </row>
    <row r="4" spans="1:6" ht="12.75">
      <c r="A4" s="516" t="s">
        <v>117</v>
      </c>
      <c r="B4" s="516"/>
      <c r="C4" s="516"/>
      <c r="D4" s="516"/>
      <c r="E4" s="516"/>
      <c r="F4" s="49"/>
    </row>
    <row r="5" spans="1:5" ht="14.25" customHeight="1" thickBot="1">
      <c r="A5" s="50"/>
      <c r="C5" s="51"/>
      <c r="D5" s="51"/>
      <c r="E5" s="51"/>
    </row>
    <row r="6" spans="1:5" ht="39" thickBot="1">
      <c r="A6" s="350" t="s">
        <v>118</v>
      </c>
      <c r="B6" s="423"/>
      <c r="C6" s="421" t="s">
        <v>163</v>
      </c>
      <c r="D6" s="424"/>
      <c r="E6" s="421" t="s">
        <v>164</v>
      </c>
    </row>
    <row r="7" spans="1:5" ht="12.75">
      <c r="A7" s="109">
        <f>'3.vol.'!C7</f>
        <v>41640</v>
      </c>
      <c r="C7" s="29"/>
      <c r="D7" s="30"/>
      <c r="E7" s="29"/>
    </row>
    <row r="8" spans="1:5" ht="12.75">
      <c r="A8" s="110">
        <f>'3.vol.'!C8</f>
        <v>41671</v>
      </c>
      <c r="C8" s="33"/>
      <c r="D8" s="30"/>
      <c r="E8" s="33"/>
    </row>
    <row r="9" spans="1:5" ht="12.75">
      <c r="A9" s="110">
        <f>'3.vol.'!C9</f>
        <v>41699</v>
      </c>
      <c r="C9" s="33"/>
      <c r="D9" s="30"/>
      <c r="E9" s="33"/>
    </row>
    <row r="10" spans="1:5" ht="12.75">
      <c r="A10" s="110">
        <f>'3.vol.'!C10</f>
        <v>41730</v>
      </c>
      <c r="C10" s="33"/>
      <c r="D10" s="30"/>
      <c r="E10" s="33"/>
    </row>
    <row r="11" spans="1:5" ht="12.75">
      <c r="A11" s="110">
        <f>'3.vol.'!C11</f>
        <v>41760</v>
      </c>
      <c r="C11" s="33"/>
      <c r="D11" s="30"/>
      <c r="E11" s="33"/>
    </row>
    <row r="12" spans="1:5" ht="12.75">
      <c r="A12" s="110">
        <f>'3.vol.'!C12</f>
        <v>41791</v>
      </c>
      <c r="C12" s="33"/>
      <c r="D12" s="30"/>
      <c r="E12" s="33"/>
    </row>
    <row r="13" spans="1:5" ht="12.75">
      <c r="A13" s="110">
        <f>'3.vol.'!C13</f>
        <v>41821</v>
      </c>
      <c r="C13" s="33"/>
      <c r="D13" s="30"/>
      <c r="E13" s="33"/>
    </row>
    <row r="14" spans="1:5" ht="12.75">
      <c r="A14" s="110">
        <f>'3.vol.'!C14</f>
        <v>41852</v>
      </c>
      <c r="C14" s="33"/>
      <c r="D14" s="30"/>
      <c r="E14" s="33"/>
    </row>
    <row r="15" spans="1:5" ht="12.75">
      <c r="A15" s="110">
        <f>'3.vol.'!C15</f>
        <v>41883</v>
      </c>
      <c r="C15" s="33"/>
      <c r="D15" s="30"/>
      <c r="E15" s="33"/>
    </row>
    <row r="16" spans="1:5" ht="12.75">
      <c r="A16" s="110">
        <f>'3.vol.'!C16</f>
        <v>41913</v>
      </c>
      <c r="C16" s="33"/>
      <c r="D16" s="30"/>
      <c r="E16" s="33"/>
    </row>
    <row r="17" spans="1:5" ht="12.75">
      <c r="A17" s="110">
        <f>'3.vol.'!C17</f>
        <v>41944</v>
      </c>
      <c r="C17" s="33"/>
      <c r="D17" s="30"/>
      <c r="E17" s="33"/>
    </row>
    <row r="18" spans="1:5" ht="13.5" thickBot="1">
      <c r="A18" s="111">
        <f>'3.vol.'!C18</f>
        <v>41974</v>
      </c>
      <c r="C18" s="36"/>
      <c r="D18" s="30"/>
      <c r="E18" s="36"/>
    </row>
    <row r="19" spans="1:5" ht="12.75">
      <c r="A19" s="109">
        <f>'3.vol.'!C19</f>
        <v>42005</v>
      </c>
      <c r="C19" s="39"/>
      <c r="D19" s="30"/>
      <c r="E19" s="39"/>
    </row>
    <row r="20" spans="1:5" ht="12.75">
      <c r="A20" s="110">
        <f>'3.vol.'!C20</f>
        <v>42036</v>
      </c>
      <c r="C20" s="33"/>
      <c r="D20" s="30"/>
      <c r="E20" s="33"/>
    </row>
    <row r="21" spans="1:5" ht="12.75">
      <c r="A21" s="110">
        <f>'3.vol.'!C21</f>
        <v>42064</v>
      </c>
      <c r="C21" s="33"/>
      <c r="D21" s="30"/>
      <c r="E21" s="33"/>
    </row>
    <row r="22" spans="1:5" ht="12.75">
      <c r="A22" s="110">
        <f>'3.vol.'!C22</f>
        <v>42095</v>
      </c>
      <c r="C22" s="33"/>
      <c r="D22" s="30"/>
      <c r="E22" s="33"/>
    </row>
    <row r="23" spans="1:5" ht="12.75">
      <c r="A23" s="110">
        <f>'3.vol.'!C23</f>
        <v>42125</v>
      </c>
      <c r="C23" s="33"/>
      <c r="D23" s="30"/>
      <c r="E23" s="33"/>
    </row>
    <row r="24" spans="1:5" ht="12.75">
      <c r="A24" s="110">
        <f>'3.vol.'!C24</f>
        <v>42156</v>
      </c>
      <c r="C24" s="33"/>
      <c r="D24" s="30"/>
      <c r="E24" s="33"/>
    </row>
    <row r="25" spans="1:5" ht="12.75">
      <c r="A25" s="110">
        <f>'3.vol.'!C25</f>
        <v>42186</v>
      </c>
      <c r="C25" s="33"/>
      <c r="D25" s="30"/>
      <c r="E25" s="33"/>
    </row>
    <row r="26" spans="1:5" ht="12.75">
      <c r="A26" s="110">
        <f>'3.vol.'!C26</f>
        <v>42217</v>
      </c>
      <c r="C26" s="33"/>
      <c r="D26" s="30"/>
      <c r="E26" s="33"/>
    </row>
    <row r="27" spans="1:5" ht="12.75">
      <c r="A27" s="110">
        <f>'3.vol.'!C27</f>
        <v>42248</v>
      </c>
      <c r="C27" s="298"/>
      <c r="D27" s="309"/>
      <c r="E27" s="298"/>
    </row>
    <row r="28" spans="1:5" ht="12.75">
      <c r="A28" s="110">
        <f>'3.vol.'!C28</f>
        <v>42278</v>
      </c>
      <c r="C28" s="33"/>
      <c r="D28" s="30"/>
      <c r="E28" s="33"/>
    </row>
    <row r="29" spans="1:5" ht="12.75">
      <c r="A29" s="110">
        <f>'3.vol.'!C29</f>
        <v>42309</v>
      </c>
      <c r="C29" s="33"/>
      <c r="D29" s="30"/>
      <c r="E29" s="33"/>
    </row>
    <row r="30" spans="1:5" ht="13.5" thickBot="1">
      <c r="A30" s="111">
        <f>'3.vol.'!C30</f>
        <v>42339</v>
      </c>
      <c r="C30" s="42"/>
      <c r="D30" s="30"/>
      <c r="E30" s="42"/>
    </row>
    <row r="31" spans="1:5" ht="12.75">
      <c r="A31" s="109">
        <f>'3.vol.'!C31</f>
        <v>42370</v>
      </c>
      <c r="C31" s="29"/>
      <c r="D31" s="30"/>
      <c r="E31" s="29"/>
    </row>
    <row r="32" spans="1:5" ht="12.75">
      <c r="A32" s="110">
        <f>'3.vol.'!C32</f>
        <v>42401</v>
      </c>
      <c r="C32" s="33"/>
      <c r="D32" s="30"/>
      <c r="E32" s="33"/>
    </row>
    <row r="33" spans="1:5" ht="12.75">
      <c r="A33" s="110">
        <f>'3.vol.'!C33</f>
        <v>42430</v>
      </c>
      <c r="C33" s="33"/>
      <c r="D33" s="30"/>
      <c r="E33" s="33"/>
    </row>
    <row r="34" spans="1:5" ht="12.75">
      <c r="A34" s="110">
        <f>'3.vol.'!C34</f>
        <v>42461</v>
      </c>
      <c r="C34" s="33"/>
      <c r="D34" s="30"/>
      <c r="E34" s="33"/>
    </row>
    <row r="35" spans="1:5" ht="12.75">
      <c r="A35" s="110">
        <f>'3.vol.'!C35</f>
        <v>42491</v>
      </c>
      <c r="C35" s="33"/>
      <c r="D35" s="30"/>
      <c r="E35" s="33"/>
    </row>
    <row r="36" spans="1:5" ht="12.75">
      <c r="A36" s="110">
        <f>'3.vol.'!C36</f>
        <v>42522</v>
      </c>
      <c r="C36" s="33"/>
      <c r="D36" s="30"/>
      <c r="E36" s="33"/>
    </row>
    <row r="37" spans="1:5" ht="12.75">
      <c r="A37" s="110">
        <f>'3.vol.'!C37</f>
        <v>42552</v>
      </c>
      <c r="C37" s="33"/>
      <c r="D37" s="30"/>
      <c r="E37" s="33"/>
    </row>
    <row r="38" spans="1:5" ht="12.75">
      <c r="A38" s="110">
        <f>'3.vol.'!C38</f>
        <v>42583</v>
      </c>
      <c r="C38" s="33"/>
      <c r="D38" s="30"/>
      <c r="E38" s="33"/>
    </row>
    <row r="39" spans="1:5" ht="12.75">
      <c r="A39" s="110">
        <f>'3.vol.'!C39</f>
        <v>42614</v>
      </c>
      <c r="C39" s="33"/>
      <c r="D39" s="30"/>
      <c r="E39" s="33"/>
    </row>
    <row r="40" spans="1:5" ht="12.75">
      <c r="A40" s="110">
        <f>'3.vol.'!C40</f>
        <v>42644</v>
      </c>
      <c r="C40" s="33"/>
      <c r="D40" s="30"/>
      <c r="E40" s="33"/>
    </row>
    <row r="41" spans="1:5" ht="12.75">
      <c r="A41" s="110">
        <f>'3.vol.'!C41</f>
        <v>42675</v>
      </c>
      <c r="C41" s="33"/>
      <c r="D41" s="30"/>
      <c r="E41" s="33"/>
    </row>
    <row r="42" spans="1:5" ht="13.5" thickBot="1">
      <c r="A42" s="111">
        <f>'3.vol.'!C42</f>
        <v>42705</v>
      </c>
      <c r="C42" s="42"/>
      <c r="D42" s="30"/>
      <c r="E42" s="42"/>
    </row>
    <row r="43" spans="1:5" ht="12.75">
      <c r="A43" s="109">
        <f>'3.vol.'!C43</f>
        <v>42736</v>
      </c>
      <c r="C43" s="29"/>
      <c r="D43" s="30"/>
      <c r="E43" s="29"/>
    </row>
    <row r="44" spans="1:5" ht="12.75">
      <c r="A44" s="110">
        <f>'3.vol.'!C44</f>
        <v>42767</v>
      </c>
      <c r="C44" s="33"/>
      <c r="D44" s="30"/>
      <c r="E44" s="33" t="s">
        <v>258</v>
      </c>
    </row>
    <row r="45" spans="1:5" ht="12.75">
      <c r="A45" s="110">
        <f>'3.vol.'!C45</f>
        <v>42795</v>
      </c>
      <c r="C45" s="33"/>
      <c r="D45" s="30"/>
      <c r="E45" s="33"/>
    </row>
    <row r="46" spans="1:5" ht="12.75">
      <c r="A46" s="110">
        <f>'3.vol.'!C46</f>
        <v>42826</v>
      </c>
      <c r="C46" s="33"/>
      <c r="D46" s="30"/>
      <c r="E46" s="33"/>
    </row>
    <row r="47" spans="1:5" ht="12.75">
      <c r="A47" s="110">
        <f>'3.vol.'!C47</f>
        <v>42856</v>
      </c>
      <c r="C47" s="33"/>
      <c r="D47" s="30"/>
      <c r="E47" s="33"/>
    </row>
    <row r="48" spans="1:5" ht="12.75">
      <c r="A48" s="110">
        <f>'3.vol.'!C48</f>
        <v>42887</v>
      </c>
      <c r="C48" s="33"/>
      <c r="D48" s="30"/>
      <c r="E48" s="33"/>
    </row>
    <row r="49" spans="1:5" ht="12.75">
      <c r="A49" s="110">
        <f>'3.vol.'!C49</f>
        <v>42917</v>
      </c>
      <c r="C49" s="33"/>
      <c r="D49" s="30"/>
      <c r="E49" s="33"/>
    </row>
    <row r="50" spans="1:5" ht="13.5" thickBot="1">
      <c r="A50" s="111">
        <f>'3.vol.'!C50</f>
        <v>42948</v>
      </c>
      <c r="C50" s="36"/>
      <c r="D50" s="30"/>
      <c r="E50" s="36"/>
    </row>
    <row r="51" spans="1:5" ht="12.75" hidden="1">
      <c r="A51" s="347">
        <f>'3.vol.'!C51</f>
        <v>42979</v>
      </c>
      <c r="C51" s="39"/>
      <c r="D51" s="30"/>
      <c r="E51" s="39"/>
    </row>
    <row r="52" spans="1:5" ht="12.75" hidden="1">
      <c r="A52" s="110">
        <f>'3.vol.'!C52</f>
        <v>43009</v>
      </c>
      <c r="C52" s="33"/>
      <c r="D52" s="30"/>
      <c r="E52" s="33"/>
    </row>
    <row r="53" spans="1:5" ht="12.75" hidden="1">
      <c r="A53" s="110">
        <f>'3.vol.'!C53</f>
        <v>43040</v>
      </c>
      <c r="C53" s="33"/>
      <c r="D53" s="30"/>
      <c r="E53" s="33"/>
    </row>
    <row r="54" spans="1:5" ht="13.5" hidden="1" thickBot="1">
      <c r="A54" s="111">
        <f>'3.vol.'!C54</f>
        <v>43070</v>
      </c>
      <c r="C54" s="36"/>
      <c r="D54" s="30"/>
      <c r="E54" s="36"/>
    </row>
    <row r="55" spans="1:6" ht="30" customHeight="1" thickBot="1">
      <c r="A55" s="43"/>
      <c r="C55" s="30"/>
      <c r="D55" s="30"/>
      <c r="E55" s="30"/>
      <c r="F55" s="55"/>
    </row>
    <row r="56" spans="1:5" ht="39" thickBot="1">
      <c r="A56" s="471" t="s">
        <v>7</v>
      </c>
      <c r="B56" s="423"/>
      <c r="C56" s="465" t="str">
        <f>+C6</f>
        <v>Ventas de Producción Propia
En pesos</v>
      </c>
      <c r="D56" s="472"/>
      <c r="E56" s="465" t="str">
        <f>+E6</f>
        <v>Ventas de Producción Encargada o Contratada a Terceros
En pesos</v>
      </c>
    </row>
    <row r="57" spans="1:5" ht="12.75">
      <c r="A57" s="62">
        <v>2011</v>
      </c>
      <c r="C57" s="57"/>
      <c r="D57" s="310"/>
      <c r="E57" s="57"/>
    </row>
    <row r="58" spans="1:5" ht="12.75">
      <c r="A58" s="58">
        <v>2012</v>
      </c>
      <c r="C58" s="59"/>
      <c r="D58" s="310"/>
      <c r="E58" s="59"/>
    </row>
    <row r="59" spans="1:5" ht="13.5" thickBot="1">
      <c r="A59" s="352">
        <v>2013</v>
      </c>
      <c r="C59" s="61"/>
      <c r="D59" s="310"/>
      <c r="E59" s="61"/>
    </row>
    <row r="60" spans="1:5" ht="12.75">
      <c r="A60" s="56">
        <f>'3.vol.'!C61</f>
        <v>2014</v>
      </c>
      <c r="C60" s="57"/>
      <c r="D60" s="310"/>
      <c r="E60" s="57"/>
    </row>
    <row r="61" spans="1:5" ht="12.75">
      <c r="A61" s="58">
        <f>'3.vol.'!C62</f>
        <v>2015</v>
      </c>
      <c r="C61" s="59"/>
      <c r="D61" s="310"/>
      <c r="E61" s="59"/>
    </row>
    <row r="62" spans="1:5" ht="13.5" thickBot="1">
      <c r="A62" s="60">
        <f>'3.vol.'!C63</f>
        <v>2016</v>
      </c>
      <c r="C62" s="61"/>
      <c r="D62" s="310"/>
      <c r="E62" s="61"/>
    </row>
    <row r="63" spans="1:5" ht="12.75">
      <c r="A63" s="62" t="str">
        <f>'3.vol.'!C64</f>
        <v>ene-ago 2016</v>
      </c>
      <c r="C63" s="63"/>
      <c r="D63" s="310"/>
      <c r="E63" s="63"/>
    </row>
    <row r="64" spans="1:5" ht="13.5" thickBot="1">
      <c r="A64" s="352" t="str">
        <f>'3.vol.'!C65</f>
        <v>ene-ago 2017</v>
      </c>
      <c r="C64" s="64"/>
      <c r="D64" s="311"/>
      <c r="E64" s="64"/>
    </row>
    <row r="65" ht="13.5" thickBot="1"/>
    <row r="66" spans="1:5" ht="13.5" thickBot="1">
      <c r="A66" s="55" t="s">
        <v>177</v>
      </c>
      <c r="E66" s="171" t="s">
        <v>178</v>
      </c>
    </row>
    <row r="67" ht="12.75" hidden="1">
      <c r="A67" s="92" t="s">
        <v>159</v>
      </c>
    </row>
    <row r="68" ht="12.75" hidden="1"/>
    <row r="69" ht="38.25" customHeight="1" hidden="1" thickBot="1">
      <c r="F69" s="98"/>
    </row>
    <row r="70" spans="1:6" ht="39" hidden="1" thickBot="1">
      <c r="A70" s="97" t="s">
        <v>7</v>
      </c>
      <c r="B70" s="106"/>
      <c r="C70" s="103" t="str">
        <f>+C56</f>
        <v>Ventas de Producción Propia
En pesos</v>
      </c>
      <c r="D70" s="312"/>
      <c r="E70" s="103" t="str">
        <f>+E56</f>
        <v>Ventas de Producción Encargada o Contratada a Terceros
En pesos</v>
      </c>
      <c r="F70" s="106"/>
    </row>
    <row r="71" spans="1:6" ht="12.75" hidden="1">
      <c r="A71" s="105">
        <v>2002</v>
      </c>
      <c r="B71" s="106"/>
      <c r="C71" s="123">
        <f>+C60-SUM(C7:C18)</f>
        <v>0</v>
      </c>
      <c r="D71" s="313"/>
      <c r="E71" s="123">
        <f>+E60-SUM(E7:E18)</f>
        <v>0</v>
      </c>
      <c r="F71" s="106"/>
    </row>
    <row r="72" spans="1:6" ht="12.75" hidden="1">
      <c r="A72" s="107">
        <v>2003</v>
      </c>
      <c r="B72" s="106"/>
      <c r="C72" s="127">
        <f>+C61-SUM(C19:C30)</f>
        <v>0</v>
      </c>
      <c r="D72" s="313"/>
      <c r="E72" s="127">
        <f>+E61-SUM(E19:E30)</f>
        <v>0</v>
      </c>
      <c r="F72" s="106"/>
    </row>
    <row r="73" spans="1:6" ht="13.5" hidden="1" thickBot="1">
      <c r="A73" s="108">
        <v>2004</v>
      </c>
      <c r="B73" s="106"/>
      <c r="C73" s="131">
        <f>+C62-SUM(C31:C42)</f>
        <v>0</v>
      </c>
      <c r="D73" s="313"/>
      <c r="E73" s="131">
        <f>+E62-SUM(E31:E42)</f>
        <v>0</v>
      </c>
      <c r="F73" s="106"/>
    </row>
    <row r="74" spans="1:6" ht="12.75" hidden="1">
      <c r="A74" s="105" t="s">
        <v>207</v>
      </c>
      <c r="B74" s="106"/>
      <c r="C74" s="136">
        <f>+C63-(SUM(C31:INDEX(C31:C42,'[5]parámetros e instrucciones'!$E$3)))</f>
        <v>0</v>
      </c>
      <c r="D74" s="313"/>
      <c r="E74" s="136">
        <f>+E63-(SUM(E31:INDEX(E31:E42,'[3]parámetros e instrucciones'!$E$3)))</f>
        <v>0</v>
      </c>
      <c r="F74" s="106"/>
    </row>
    <row r="75" spans="1:5" ht="13.5" hidden="1" thickBot="1">
      <c r="A75" s="108" t="s">
        <v>203</v>
      </c>
      <c r="B75" s="106"/>
      <c r="C75" s="141">
        <f>+C64-(SUM(C43:INDEX(C43:C54,'[5]parámetros e instrucciones'!$E$3)))</f>
        <v>0</v>
      </c>
      <c r="D75" s="314"/>
      <c r="E75" s="141">
        <f>+E64-(SUM(E43:INDEX(E43:E54,'[3]parámetros e instrucciones'!$E$3)))</f>
        <v>0</v>
      </c>
    </row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 formatCells="0" formatColumns="0" formatRows="0"/>
  <protectedRanges>
    <protectedRange sqref="C7:D54 C57:D64" name="Rango2_1_1"/>
    <protectedRange sqref="C57:D64" name="Rango1_1_1"/>
    <protectedRange sqref="E7:E54 E57:E64" name="Rango2_1_1_1"/>
    <protectedRange sqref="E57:E64" name="Rango1_1_1_1"/>
  </protectedRanges>
  <mergeCells count="4">
    <mergeCell ref="A1:E1"/>
    <mergeCell ref="A2:E2"/>
    <mergeCell ref="A3:E3"/>
    <mergeCell ref="A4:E4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300" verticalDpi="300" orientation="portrait" paperSize="9" scale="81" r:id="rId1"/>
  <headerFooter alignWithMargins="0">
    <oddHeader>&amp;R2017 -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F74"/>
  <sheetViews>
    <sheetView view="pageBreakPreview" zoomScale="60" zoomScalePageLayoutView="0" workbookViewId="0" topLeftCell="A1">
      <selection activeCell="B42" sqref="B42"/>
    </sheetView>
  </sheetViews>
  <sheetFormatPr defaultColWidth="11.421875" defaultRowHeight="12.75"/>
  <cols>
    <col min="1" max="1" width="19.8515625" style="54" customWidth="1"/>
    <col min="2" max="2" width="1.8515625" style="49" customWidth="1"/>
    <col min="3" max="3" width="23.00390625" style="54" customWidth="1"/>
    <col min="4" max="16384" width="11.421875" style="49" customWidth="1"/>
  </cols>
  <sheetData>
    <row r="1" spans="1:3" ht="12.75">
      <c r="A1" s="516" t="s">
        <v>210</v>
      </c>
      <c r="B1" s="516"/>
      <c r="C1" s="516"/>
    </row>
    <row r="2" spans="1:6" ht="12.75">
      <c r="A2" s="516" t="s">
        <v>124</v>
      </c>
      <c r="B2" s="516"/>
      <c r="C2" s="516"/>
      <c r="F2" s="98" t="s">
        <v>132</v>
      </c>
    </row>
    <row r="3" spans="1:3" ht="12.75">
      <c r="A3" s="515" t="str">
        <f>+'1.modelos'!A3</f>
        <v>Motores monofásicos</v>
      </c>
      <c r="B3" s="515"/>
      <c r="C3" s="515"/>
    </row>
    <row r="4" spans="1:3" ht="12.75">
      <c r="A4" s="515" t="s">
        <v>117</v>
      </c>
      <c r="B4" s="515"/>
      <c r="C4" s="515"/>
    </row>
    <row r="5" spans="1:3" ht="12.75">
      <c r="A5" s="50"/>
      <c r="B5" s="50"/>
      <c r="C5" s="50"/>
    </row>
    <row r="6" spans="1:3" ht="13.5" thickBot="1">
      <c r="A6" s="50"/>
      <c r="C6" s="51"/>
    </row>
    <row r="7" spans="1:6" ht="13.5" thickBot="1">
      <c r="A7" s="421" t="s">
        <v>118</v>
      </c>
      <c r="B7" s="423"/>
      <c r="C7" s="421" t="s">
        <v>125</v>
      </c>
      <c r="F7" s="98" t="s">
        <v>130</v>
      </c>
    </row>
    <row r="8" spans="1:6" ht="13.5" thickBot="1">
      <c r="A8" s="109">
        <f>+'4.RES PUB'!A7</f>
        <v>41640</v>
      </c>
      <c r="C8" s="29"/>
      <c r="F8" s="180"/>
    </row>
    <row r="9" spans="1:6" ht="12.75">
      <c r="A9" s="110">
        <f>+'4.RES PUB'!A8</f>
        <v>41671</v>
      </c>
      <c r="C9" s="33"/>
      <c r="F9" s="98"/>
    </row>
    <row r="10" spans="1:6" ht="13.5" thickBot="1">
      <c r="A10" s="110">
        <f>+'4.RES PUB'!A9</f>
        <v>41699</v>
      </c>
      <c r="C10" s="33"/>
      <c r="F10" s="98" t="s">
        <v>131</v>
      </c>
    </row>
    <row r="11" spans="1:6" ht="13.5" thickBot="1">
      <c r="A11" s="110">
        <f>+'4.RES PUB'!A10</f>
        <v>41730</v>
      </c>
      <c r="C11" s="33"/>
      <c r="F11" s="181"/>
    </row>
    <row r="12" spans="1:3" ht="12.75">
      <c r="A12" s="110">
        <f>+'4.RES PUB'!A11</f>
        <v>41760</v>
      </c>
      <c r="C12" s="33"/>
    </row>
    <row r="13" spans="1:3" ht="12.75">
      <c r="A13" s="110">
        <f>+'4.RES PUB'!A12</f>
        <v>41791</v>
      </c>
      <c r="C13" s="33"/>
    </row>
    <row r="14" spans="1:3" ht="12.75">
      <c r="A14" s="110">
        <f>+'4.RES PUB'!A13</f>
        <v>41821</v>
      </c>
      <c r="C14" s="33"/>
    </row>
    <row r="15" spans="1:3" ht="12.75">
      <c r="A15" s="110">
        <f>+'4.RES PUB'!A14</f>
        <v>41852</v>
      </c>
      <c r="C15" s="33"/>
    </row>
    <row r="16" spans="1:3" ht="12.75">
      <c r="A16" s="110">
        <f>+'4.RES PUB'!A15</f>
        <v>41883</v>
      </c>
      <c r="C16" s="33"/>
    </row>
    <row r="17" spans="1:3" ht="12.75">
      <c r="A17" s="110">
        <f>+'4.RES PUB'!A16</f>
        <v>41913</v>
      </c>
      <c r="C17" s="33"/>
    </row>
    <row r="18" spans="1:3" ht="12.75">
      <c r="A18" s="110">
        <f>+'4.RES PUB'!A17</f>
        <v>41944</v>
      </c>
      <c r="C18" s="33"/>
    </row>
    <row r="19" spans="1:3" ht="13.5" thickBot="1">
      <c r="A19" s="111">
        <f>+'4.RES PUB'!A18</f>
        <v>41974</v>
      </c>
      <c r="C19" s="36"/>
    </row>
    <row r="20" spans="1:3" ht="12.75">
      <c r="A20" s="109">
        <f>+'4.RES PUB'!A19</f>
        <v>42005</v>
      </c>
      <c r="C20" s="39"/>
    </row>
    <row r="21" spans="1:3" ht="12.75">
      <c r="A21" s="110">
        <f>+'4.RES PUB'!A20</f>
        <v>42036</v>
      </c>
      <c r="C21" s="33"/>
    </row>
    <row r="22" spans="1:3" ht="12.75">
      <c r="A22" s="110">
        <f>+'4.RES PUB'!A21</f>
        <v>42064</v>
      </c>
      <c r="C22" s="33"/>
    </row>
    <row r="23" spans="1:3" ht="12.75">
      <c r="A23" s="110">
        <f>+'4.RES PUB'!A22</f>
        <v>42095</v>
      </c>
      <c r="C23" s="33"/>
    </row>
    <row r="24" spans="1:3" ht="12.75">
      <c r="A24" s="110">
        <f>+'4.RES PUB'!A23</f>
        <v>42125</v>
      </c>
      <c r="C24" s="33"/>
    </row>
    <row r="25" spans="1:3" ht="12.75">
      <c r="A25" s="110">
        <f>+'4.RES PUB'!A24</f>
        <v>42156</v>
      </c>
      <c r="C25" s="33"/>
    </row>
    <row r="26" spans="1:3" ht="12.75">
      <c r="A26" s="110">
        <f>+'4.RES PUB'!A25</f>
        <v>42186</v>
      </c>
      <c r="C26" s="33"/>
    </row>
    <row r="27" spans="1:3" ht="12.75">
      <c r="A27" s="110">
        <f>+'4.RES PUB'!A26</f>
        <v>42217</v>
      </c>
      <c r="C27" s="33"/>
    </row>
    <row r="28" spans="1:3" ht="12.75">
      <c r="A28" s="110">
        <f>+'4.RES PUB'!A27</f>
        <v>42248</v>
      </c>
      <c r="C28" s="33"/>
    </row>
    <row r="29" spans="1:3" ht="12.75">
      <c r="A29" s="110">
        <f>+'4.RES PUB'!A28</f>
        <v>42278</v>
      </c>
      <c r="C29" s="33"/>
    </row>
    <row r="30" spans="1:3" ht="12.75">
      <c r="A30" s="110">
        <f>+'4.RES PUB'!A29</f>
        <v>42309</v>
      </c>
      <c r="C30" s="33"/>
    </row>
    <row r="31" spans="1:3" ht="13.5" thickBot="1">
      <c r="A31" s="111">
        <f>+'4.RES PUB'!A30</f>
        <v>42339</v>
      </c>
      <c r="C31" s="42"/>
    </row>
    <row r="32" spans="1:3" ht="12.75">
      <c r="A32" s="109">
        <f>+'4.RES PUB'!A31</f>
        <v>42370</v>
      </c>
      <c r="C32" s="29"/>
    </row>
    <row r="33" spans="1:3" ht="12.75">
      <c r="A33" s="110">
        <f>+'4.RES PUB'!A32</f>
        <v>42401</v>
      </c>
      <c r="C33" s="33"/>
    </row>
    <row r="34" spans="1:3" ht="12.75">
      <c r="A34" s="110">
        <f>+'4.RES PUB'!A33</f>
        <v>42430</v>
      </c>
      <c r="C34" s="33"/>
    </row>
    <row r="35" spans="1:3" ht="12.75">
      <c r="A35" s="110">
        <f>+'4.RES PUB'!A34</f>
        <v>42461</v>
      </c>
      <c r="C35" s="33"/>
    </row>
    <row r="36" spans="1:3" ht="12.75">
      <c r="A36" s="110">
        <f>+'4.RES PUB'!A35</f>
        <v>42491</v>
      </c>
      <c r="C36" s="33"/>
    </row>
    <row r="37" spans="1:3" ht="12.75">
      <c r="A37" s="110">
        <f>+'4.RES PUB'!A36</f>
        <v>42522</v>
      </c>
      <c r="C37" s="33"/>
    </row>
    <row r="38" spans="1:3" ht="12.75">
      <c r="A38" s="110">
        <f>+'4.RES PUB'!A37</f>
        <v>42552</v>
      </c>
      <c r="C38" s="33"/>
    </row>
    <row r="39" spans="1:3" ht="12.75">
      <c r="A39" s="110">
        <f>+'4.RES PUB'!A38</f>
        <v>42583</v>
      </c>
      <c r="C39" s="33"/>
    </row>
    <row r="40" spans="1:3" ht="12.75">
      <c r="A40" s="110">
        <f>+'4.RES PUB'!A39</f>
        <v>42614</v>
      </c>
      <c r="C40" s="33"/>
    </row>
    <row r="41" spans="1:3" ht="12.75">
      <c r="A41" s="110">
        <f>+'4.RES PUB'!A40</f>
        <v>42644</v>
      </c>
      <c r="C41" s="33"/>
    </row>
    <row r="42" spans="1:3" ht="12.75">
      <c r="A42" s="110">
        <f>+'4.RES PUB'!A41</f>
        <v>42675</v>
      </c>
      <c r="C42" s="33"/>
    </row>
    <row r="43" spans="1:3" ht="13.5" thickBot="1">
      <c r="A43" s="115">
        <f>+'4.RES PUB'!A42</f>
        <v>42705</v>
      </c>
      <c r="C43" s="42"/>
    </row>
    <row r="44" spans="1:5" ht="12.75">
      <c r="A44" s="109">
        <f>+'4.RES PUB'!A43</f>
        <v>42736</v>
      </c>
      <c r="C44" s="29"/>
      <c r="E44" s="49" t="s">
        <v>258</v>
      </c>
    </row>
    <row r="45" spans="1:3" ht="12.75">
      <c r="A45" s="110">
        <f>+'4.RES PUB'!A44</f>
        <v>42767</v>
      </c>
      <c r="C45" s="33"/>
    </row>
    <row r="46" spans="1:3" ht="12.75">
      <c r="A46" s="110">
        <f>+'4.RES PUB'!A45</f>
        <v>42795</v>
      </c>
      <c r="C46" s="33"/>
    </row>
    <row r="47" spans="1:3" ht="12.75">
      <c r="A47" s="110">
        <f>+'4.RES PUB'!A46</f>
        <v>42826</v>
      </c>
      <c r="C47" s="33"/>
    </row>
    <row r="48" spans="1:3" ht="12.75">
      <c r="A48" s="110">
        <f>+'4.RES PUB'!A47</f>
        <v>42856</v>
      </c>
      <c r="C48" s="33"/>
    </row>
    <row r="49" spans="1:3" ht="12.75">
      <c r="A49" s="110">
        <f>+'4.RES PUB'!A48</f>
        <v>42887</v>
      </c>
      <c r="C49" s="33"/>
    </row>
    <row r="50" spans="1:3" ht="12.75">
      <c r="A50" s="110">
        <f>+'4.RES PUB'!A49</f>
        <v>42917</v>
      </c>
      <c r="C50" s="33"/>
    </row>
    <row r="51" spans="1:3" ht="13.5" thickBot="1">
      <c r="A51" s="111">
        <f>+'4.RES PUB'!A50</f>
        <v>42948</v>
      </c>
      <c r="C51" s="36"/>
    </row>
    <row r="52" spans="1:3" ht="12.75" hidden="1">
      <c r="A52" s="347">
        <f>+'4.RES PUB'!A51</f>
        <v>42979</v>
      </c>
      <c r="C52" s="39"/>
    </row>
    <row r="53" spans="1:3" ht="12.75" hidden="1">
      <c r="A53" s="110">
        <f>+'4.RES PUB'!A52</f>
        <v>43009</v>
      </c>
      <c r="C53" s="33"/>
    </row>
    <row r="54" spans="1:3" ht="12.75" hidden="1">
      <c r="A54" s="110">
        <f>+'4.RES PUB'!A53</f>
        <v>43040</v>
      </c>
      <c r="C54" s="33"/>
    </row>
    <row r="55" spans="1:3" ht="13.5" hidden="1" thickBot="1">
      <c r="A55" s="111">
        <f>+'4.RES PUB'!A54</f>
        <v>43070</v>
      </c>
      <c r="C55" s="36"/>
    </row>
    <row r="56" spans="1:3" ht="13.5" thickBot="1">
      <c r="A56" s="43"/>
      <c r="C56" s="30"/>
    </row>
    <row r="57" spans="1:3" ht="13.5" thickBot="1">
      <c r="A57" s="471" t="s">
        <v>7</v>
      </c>
      <c r="B57" s="423"/>
      <c r="C57" s="421" t="s">
        <v>125</v>
      </c>
    </row>
    <row r="58" spans="1:3" ht="12.75">
      <c r="A58" s="62">
        <v>2011</v>
      </c>
      <c r="C58" s="57"/>
    </row>
    <row r="59" spans="1:3" ht="12.75">
      <c r="A59" s="58">
        <v>2012</v>
      </c>
      <c r="C59" s="59"/>
    </row>
    <row r="60" spans="1:3" ht="13.5" thickBot="1">
      <c r="A60" s="352">
        <v>2013</v>
      </c>
      <c r="C60" s="61"/>
    </row>
    <row r="61" spans="1:3" ht="12.75">
      <c r="A61" s="56">
        <f>+'3.vol.'!C61</f>
        <v>2014</v>
      </c>
      <c r="C61" s="57"/>
    </row>
    <row r="62" spans="1:3" ht="12.75">
      <c r="A62" s="58">
        <f>+'3.vol.'!C62</f>
        <v>2015</v>
      </c>
      <c r="C62" s="59"/>
    </row>
    <row r="63" spans="1:3" ht="13.5" thickBot="1">
      <c r="A63" s="60">
        <f>+'3.vol.'!C63</f>
        <v>2016</v>
      </c>
      <c r="C63" s="61"/>
    </row>
    <row r="64" spans="1:3" ht="12.75">
      <c r="A64" s="371" t="str">
        <f>+'3.vol.'!C64</f>
        <v>ene-ago 2016</v>
      </c>
      <c r="C64" s="63"/>
    </row>
    <row r="65" spans="1:3" ht="13.5" thickBot="1">
      <c r="A65" s="372" t="str">
        <f>+'3.vol.'!C65</f>
        <v>ene-ago 2017</v>
      </c>
      <c r="C65" s="64"/>
    </row>
    <row r="67" ht="12.75">
      <c r="A67" s="92" t="s">
        <v>155</v>
      </c>
    </row>
    <row r="68" ht="13.5" thickBot="1"/>
    <row r="69" spans="1:3" ht="26.25" thickBot="1">
      <c r="A69" s="97" t="s">
        <v>7</v>
      </c>
      <c r="B69" s="106"/>
      <c r="C69" s="103" t="s">
        <v>123</v>
      </c>
    </row>
    <row r="70" spans="1:3" ht="12.75">
      <c r="A70" s="105">
        <f>+A61</f>
        <v>2014</v>
      </c>
      <c r="B70" s="106"/>
      <c r="C70" s="123">
        <f>+C61-SUM(C8:C19)</f>
        <v>0</v>
      </c>
    </row>
    <row r="71" spans="1:3" ht="12.75">
      <c r="A71" s="107">
        <f>+A62</f>
        <v>2015</v>
      </c>
      <c r="B71" s="106"/>
      <c r="C71" s="127">
        <f>+C62-SUM(C20:C31)</f>
        <v>0</v>
      </c>
    </row>
    <row r="72" spans="1:3" ht="13.5" thickBot="1">
      <c r="A72" s="108">
        <f>+A63</f>
        <v>2016</v>
      </c>
      <c r="B72" s="106"/>
      <c r="C72" s="131">
        <f>+C63-SUM(C32:C43)</f>
        <v>0</v>
      </c>
    </row>
    <row r="73" spans="1:3" ht="12.75">
      <c r="A73" s="105" t="str">
        <f>+A64</f>
        <v>ene-ago 2016</v>
      </c>
      <c r="B73" s="106"/>
      <c r="C73" s="136">
        <f>+C64-(SUM(C32:INDEX(C32:C43,'parámetros e instrucciones'!$E$3)))</f>
        <v>0</v>
      </c>
    </row>
    <row r="74" spans="1:3" ht="13.5" thickBot="1">
      <c r="A74" s="108" t="str">
        <f>+A65</f>
        <v>ene-ago 2017</v>
      </c>
      <c r="B74" s="106"/>
      <c r="C74" s="141">
        <f>+C65-(SUM(C44:INDEX(C44:C55,'parámetros e instrucciones'!$E$3)))</f>
        <v>0</v>
      </c>
    </row>
  </sheetData>
  <sheetProtection formatCells="0" formatColumns="0" formatRows="0"/>
  <protectedRanges>
    <protectedRange sqref="C8:C50 C58:C65" name="Rango2_1"/>
    <protectedRange sqref="C58:C65" name="Rango1_1"/>
  </protectedRanges>
  <mergeCells count="4">
    <mergeCell ref="A1:C1"/>
    <mergeCell ref="A2:C2"/>
    <mergeCell ref="A3:C3"/>
    <mergeCell ref="A4:C4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300" verticalDpi="300" orientation="portrait" paperSize="9" scale="89" r:id="rId2"/>
  <headerFooter alignWithMargins="0">
    <oddHeader>&amp;R2017 - Año de las Energías Renovables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75"/>
  <sheetViews>
    <sheetView view="pageBreakPreview" zoomScale="60" zoomScalePageLayoutView="0" workbookViewId="0" topLeftCell="A1">
      <selection activeCell="B42" sqref="B42"/>
    </sheetView>
  </sheetViews>
  <sheetFormatPr defaultColWidth="11.421875" defaultRowHeight="12.75"/>
  <cols>
    <col min="1" max="1" width="38.28125" style="54" customWidth="1"/>
    <col min="2" max="2" width="3.00390625" style="49" customWidth="1"/>
    <col min="3" max="3" width="38.28125" style="65" customWidth="1"/>
    <col min="4" max="7" width="11.421875" style="49" customWidth="1"/>
    <col min="8" max="8" width="18.57421875" style="49" customWidth="1"/>
    <col min="9" max="16384" width="11.421875" style="49" customWidth="1"/>
  </cols>
  <sheetData>
    <row r="1" spans="1:3" ht="12.75">
      <c r="A1" s="516" t="s">
        <v>209</v>
      </c>
      <c r="B1" s="516"/>
      <c r="C1" s="516"/>
    </row>
    <row r="2" spans="1:3" ht="12.75">
      <c r="A2" s="516" t="s">
        <v>205</v>
      </c>
      <c r="B2" s="516"/>
      <c r="C2" s="516"/>
    </row>
    <row r="3" spans="1:8" ht="13.5" thickBot="1">
      <c r="A3" s="515" t="str">
        <f>+'1.modelos'!A3</f>
        <v>Motores monofásicos</v>
      </c>
      <c r="B3" s="515"/>
      <c r="C3" s="515"/>
      <c r="E3" s="112"/>
      <c r="F3" s="112"/>
      <c r="H3" s="92" t="s">
        <v>127</v>
      </c>
    </row>
    <row r="4" spans="1:8" ht="13.5" thickBot="1">
      <c r="A4" s="516" t="s">
        <v>117</v>
      </c>
      <c r="B4" s="516"/>
      <c r="C4" s="516"/>
      <c r="E4" s="517" t="s">
        <v>136</v>
      </c>
      <c r="F4" s="518"/>
      <c r="H4" s="92" t="s">
        <v>162</v>
      </c>
    </row>
    <row r="5" spans="1:3" ht="13.5" thickBot="1">
      <c r="A5" s="50"/>
      <c r="C5" s="53"/>
    </row>
    <row r="6" spans="1:8" s="423" customFormat="1" ht="60" customHeight="1" thickBot="1">
      <c r="A6" s="421" t="s">
        <v>118</v>
      </c>
      <c r="C6" s="421" t="s">
        <v>149</v>
      </c>
      <c r="F6" s="446"/>
      <c r="H6" s="421" t="s">
        <v>149</v>
      </c>
    </row>
    <row r="7" spans="1:8" ht="12.75">
      <c r="A7" s="109">
        <f>+'3.vol.'!C7</f>
        <v>41640</v>
      </c>
      <c r="C7" s="301">
        <f>+H7</f>
      </c>
      <c r="E7" s="98" t="s">
        <v>133</v>
      </c>
      <c r="H7" s="296">
        <f>IF('4.conf'!C8&gt;0,('4.conf'!C8/'4.conf'!$F$11)*100,"")</f>
      </c>
    </row>
    <row r="8" spans="1:8" ht="12.75">
      <c r="A8" s="110">
        <f>+'3.vol.'!C8</f>
        <v>41671</v>
      </c>
      <c r="C8" s="299">
        <f aca="true" t="shared" si="0" ref="C8:C54">+H8</f>
      </c>
      <c r="E8" s="98" t="s">
        <v>134</v>
      </c>
      <c r="H8" s="294">
        <f>IF('4.conf'!C9&gt;0,('4.conf'!C9/'4.conf'!$F$11)*100,"")</f>
      </c>
    </row>
    <row r="9" spans="1:8" ht="12.75">
      <c r="A9" s="110">
        <f>+'3.vol.'!C9</f>
        <v>41699</v>
      </c>
      <c r="C9" s="299">
        <f t="shared" si="0"/>
      </c>
      <c r="E9" s="98" t="s">
        <v>135</v>
      </c>
      <c r="H9" s="294">
        <f>IF('4.conf'!C10&gt;0,('4.conf'!C10/'4.conf'!$F$11)*100,"")</f>
      </c>
    </row>
    <row r="10" spans="1:8" ht="12.75">
      <c r="A10" s="110">
        <f>+'3.vol.'!C10</f>
        <v>41730</v>
      </c>
      <c r="C10" s="299">
        <f t="shared" si="0"/>
      </c>
      <c r="E10" s="98" t="s">
        <v>220</v>
      </c>
      <c r="H10" s="294">
        <f>IF('4.conf'!C11&gt;0,('4.conf'!C11/'4.conf'!$F$11)*100,"")</f>
      </c>
    </row>
    <row r="11" spans="1:8" ht="12.75">
      <c r="A11" s="110">
        <f>+'3.vol.'!C11</f>
        <v>41760</v>
      </c>
      <c r="C11" s="299">
        <f t="shared" si="0"/>
      </c>
      <c r="H11" s="294">
        <f>IF('4.conf'!C12&gt;0,('4.conf'!C12/'4.conf'!$F$11)*100,"")</f>
      </c>
    </row>
    <row r="12" spans="1:8" ht="12.75">
      <c r="A12" s="110">
        <f>+'3.vol.'!C12</f>
        <v>41791</v>
      </c>
      <c r="C12" s="299">
        <f t="shared" si="0"/>
      </c>
      <c r="H12" s="294">
        <f>IF('4.conf'!C13&gt;0,('4.conf'!C13/'4.conf'!$F$11)*100,"")</f>
      </c>
    </row>
    <row r="13" spans="1:8" ht="12.75">
      <c r="A13" s="110">
        <f>+'3.vol.'!C13</f>
        <v>41821</v>
      </c>
      <c r="C13" s="299">
        <f t="shared" si="0"/>
      </c>
      <c r="H13" s="294">
        <f>IF('4.conf'!C14&gt;0,('4.conf'!C14/'4.conf'!$F$11)*100,"")</f>
      </c>
    </row>
    <row r="14" spans="1:8" ht="12.75">
      <c r="A14" s="110">
        <f>+'3.vol.'!C14</f>
        <v>41852</v>
      </c>
      <c r="C14" s="299">
        <f t="shared" si="0"/>
      </c>
      <c r="H14" s="294">
        <f>IF('4.conf'!C15&gt;0,('4.conf'!C15/'4.conf'!$F$11)*100,"")</f>
      </c>
    </row>
    <row r="15" spans="1:8" ht="12.75">
      <c r="A15" s="110">
        <f>+'3.vol.'!C15</f>
        <v>41883</v>
      </c>
      <c r="C15" s="299">
        <f t="shared" si="0"/>
      </c>
      <c r="H15" s="294">
        <f>IF('4.conf'!C16&gt;0,('4.conf'!C16/'4.conf'!$F$11)*100,"")</f>
      </c>
    </row>
    <row r="16" spans="1:8" ht="12.75">
      <c r="A16" s="110">
        <f>+'3.vol.'!C16</f>
        <v>41913</v>
      </c>
      <c r="C16" s="299">
        <f t="shared" si="0"/>
      </c>
      <c r="H16" s="294">
        <f>IF('4.conf'!C17&gt;0,('4.conf'!C17/'4.conf'!$F$11)*100,"")</f>
      </c>
    </row>
    <row r="17" spans="1:8" ht="12.75">
      <c r="A17" s="110">
        <f>+'3.vol.'!C17</f>
        <v>41944</v>
      </c>
      <c r="C17" s="299">
        <f t="shared" si="0"/>
      </c>
      <c r="H17" s="294">
        <f>IF('4.conf'!C18&gt;0,('4.conf'!C18/'4.conf'!$F$11)*100,"")</f>
      </c>
    </row>
    <row r="18" spans="1:8" ht="13.5" thickBot="1">
      <c r="A18" s="111">
        <f>+'3.vol.'!C18</f>
        <v>41974</v>
      </c>
      <c r="C18" s="300">
        <f t="shared" si="0"/>
      </c>
      <c r="H18" s="295">
        <f>IF('4.conf'!C19&gt;0,('4.conf'!C19/'4.conf'!$F$11)*100,"")</f>
      </c>
    </row>
    <row r="19" spans="1:8" ht="12.75">
      <c r="A19" s="109">
        <f>+'3.vol.'!C19</f>
        <v>42005</v>
      </c>
      <c r="C19" s="301">
        <f t="shared" si="0"/>
      </c>
      <c r="H19" s="296">
        <f>IF('4.conf'!C20&gt;0,('4.conf'!C20/'4.conf'!$F$11)*100,"")</f>
      </c>
    </row>
    <row r="20" spans="1:8" ht="12.75">
      <c r="A20" s="110">
        <f>+'3.vol.'!C20</f>
        <v>42036</v>
      </c>
      <c r="C20" s="299">
        <f t="shared" si="0"/>
      </c>
      <c r="H20" s="294">
        <f>IF('4.conf'!C21&gt;0,('4.conf'!C21/'4.conf'!$F$11)*100,"")</f>
      </c>
    </row>
    <row r="21" spans="1:8" ht="12.75">
      <c r="A21" s="110">
        <f>+'3.vol.'!C21</f>
        <v>42064</v>
      </c>
      <c r="C21" s="299">
        <f t="shared" si="0"/>
      </c>
      <c r="H21" s="294">
        <f>IF('4.conf'!C22&gt;0,('4.conf'!C22/'4.conf'!$F$11)*100,"")</f>
      </c>
    </row>
    <row r="22" spans="1:8" ht="12.75">
      <c r="A22" s="110">
        <f>+'3.vol.'!C22</f>
        <v>42095</v>
      </c>
      <c r="C22" s="299">
        <f t="shared" si="0"/>
      </c>
      <c r="H22" s="294">
        <f>IF('4.conf'!C23&gt;0,('4.conf'!C23/'4.conf'!$F$11)*100,"")</f>
      </c>
    </row>
    <row r="23" spans="1:8" ht="12.75">
      <c r="A23" s="110">
        <f>+'3.vol.'!C23</f>
        <v>42125</v>
      </c>
      <c r="C23" s="299">
        <f t="shared" si="0"/>
      </c>
      <c r="H23" s="294">
        <f>IF('4.conf'!C24&gt;0,('4.conf'!C24/'4.conf'!$F$11)*100,"")</f>
      </c>
    </row>
    <row r="24" spans="1:8" ht="12.75">
      <c r="A24" s="110">
        <f>+'3.vol.'!C24</f>
        <v>42156</v>
      </c>
      <c r="C24" s="299">
        <f t="shared" si="0"/>
      </c>
      <c r="H24" s="294">
        <f>IF('4.conf'!C25&gt;0,('4.conf'!C25/'4.conf'!$F$11)*100,"")</f>
      </c>
    </row>
    <row r="25" spans="1:8" ht="12.75">
      <c r="A25" s="110">
        <f>+'3.vol.'!C25</f>
        <v>42186</v>
      </c>
      <c r="C25" s="299">
        <f t="shared" si="0"/>
      </c>
      <c r="H25" s="294">
        <f>IF('4.conf'!C26&gt;0,('4.conf'!C26/'4.conf'!$F$11)*100,"")</f>
      </c>
    </row>
    <row r="26" spans="1:8" ht="12.75">
      <c r="A26" s="110">
        <f>+'3.vol.'!C26</f>
        <v>42217</v>
      </c>
      <c r="C26" s="299">
        <f t="shared" si="0"/>
      </c>
      <c r="H26" s="294">
        <f>IF('4.conf'!C27&gt;0,('4.conf'!C27/'4.conf'!$F$11)*100,"")</f>
      </c>
    </row>
    <row r="27" spans="1:8" ht="12.75">
      <c r="A27" s="110">
        <f>+'3.vol.'!C27</f>
        <v>42248</v>
      </c>
      <c r="C27" s="299">
        <f t="shared" si="0"/>
      </c>
      <c r="H27" s="294">
        <f>IF('4.conf'!C28&gt;0,('4.conf'!C28/'4.conf'!$F$11)*100,"")</f>
      </c>
    </row>
    <row r="28" spans="1:8" ht="12.75">
      <c r="A28" s="110">
        <f>+'3.vol.'!C28</f>
        <v>42278</v>
      </c>
      <c r="C28" s="299">
        <f t="shared" si="0"/>
      </c>
      <c r="H28" s="294">
        <f>IF('4.conf'!C29&gt;0,('4.conf'!C29/'4.conf'!$F$11)*100,"")</f>
      </c>
    </row>
    <row r="29" spans="1:8" ht="12.75">
      <c r="A29" s="110">
        <f>+'3.vol.'!C29</f>
        <v>42309</v>
      </c>
      <c r="C29" s="299">
        <f t="shared" si="0"/>
      </c>
      <c r="H29" s="294">
        <f>IF('4.conf'!C30&gt;0,('4.conf'!C30/'4.conf'!$F$11)*100,"")</f>
      </c>
    </row>
    <row r="30" spans="1:8" ht="13.5" thickBot="1">
      <c r="A30" s="111">
        <f>+'3.vol.'!C30</f>
        <v>42339</v>
      </c>
      <c r="C30" s="302">
        <f t="shared" si="0"/>
      </c>
      <c r="H30" s="297">
        <f>IF('4.conf'!C31&gt;0,('4.conf'!C31/'4.conf'!$F$11)*100,"")</f>
      </c>
    </row>
    <row r="31" spans="1:8" ht="12.75">
      <c r="A31" s="109">
        <f>+'3.vol.'!C31</f>
        <v>42370</v>
      </c>
      <c r="C31" s="303">
        <f t="shared" si="0"/>
      </c>
      <c r="H31" s="293">
        <f>IF('4.conf'!C32&gt;0,('4.conf'!C32/'4.conf'!$F$11)*100,"")</f>
      </c>
    </row>
    <row r="32" spans="1:8" ht="12.75">
      <c r="A32" s="110">
        <f>+'3.vol.'!C32</f>
        <v>42401</v>
      </c>
      <c r="C32" s="299">
        <f t="shared" si="0"/>
      </c>
      <c r="H32" s="294">
        <f>IF('4.conf'!C33&gt;0,('4.conf'!C33/'4.conf'!$F$11)*100,"")</f>
      </c>
    </row>
    <row r="33" spans="1:8" ht="12.75">
      <c r="A33" s="110">
        <f>+'3.vol.'!C33</f>
        <v>42430</v>
      </c>
      <c r="C33" s="299">
        <f t="shared" si="0"/>
      </c>
      <c r="H33" s="294">
        <f>IF('4.conf'!C34&gt;0,('4.conf'!C34/'4.conf'!$F$11)*100,"")</f>
      </c>
    </row>
    <row r="34" spans="1:8" ht="12.75">
      <c r="A34" s="110">
        <f>+'3.vol.'!C34</f>
        <v>42461</v>
      </c>
      <c r="C34" s="299">
        <f t="shared" si="0"/>
      </c>
      <c r="H34" s="294">
        <f>IF('4.conf'!C35&gt;0,('4.conf'!C35/'4.conf'!$F$11)*100,"")</f>
      </c>
    </row>
    <row r="35" spans="1:8" ht="12.75">
      <c r="A35" s="110">
        <f>+'3.vol.'!C35</f>
        <v>42491</v>
      </c>
      <c r="C35" s="299">
        <f t="shared" si="0"/>
      </c>
      <c r="H35" s="294">
        <f>IF('4.conf'!C36&gt;0,('4.conf'!C36/'4.conf'!$F$11)*100,"")</f>
      </c>
    </row>
    <row r="36" spans="1:8" ht="12.75">
      <c r="A36" s="110">
        <f>+'3.vol.'!C36</f>
        <v>42522</v>
      </c>
      <c r="C36" s="299">
        <f t="shared" si="0"/>
      </c>
      <c r="H36" s="294">
        <f>IF('4.conf'!C37&gt;0,('4.conf'!C37/'4.conf'!$F$11)*100,"")</f>
      </c>
    </row>
    <row r="37" spans="1:8" ht="12.75">
      <c r="A37" s="110">
        <f>+'3.vol.'!C37</f>
        <v>42552</v>
      </c>
      <c r="C37" s="299">
        <f t="shared" si="0"/>
      </c>
      <c r="H37" s="294">
        <f>IF('4.conf'!C38&gt;0,('4.conf'!C38/'4.conf'!$F$11)*100,"")</f>
      </c>
    </row>
    <row r="38" spans="1:8" ht="12.75">
      <c r="A38" s="110">
        <f>+'3.vol.'!C38</f>
        <v>42583</v>
      </c>
      <c r="C38" s="299">
        <f t="shared" si="0"/>
      </c>
      <c r="H38" s="294">
        <f>IF('4.conf'!C39&gt;0,('4.conf'!C39/'4.conf'!$F$11)*100,"")</f>
      </c>
    </row>
    <row r="39" spans="1:8" ht="12.75">
      <c r="A39" s="110">
        <f>+'3.vol.'!C39</f>
        <v>42614</v>
      </c>
      <c r="C39" s="299">
        <f t="shared" si="0"/>
      </c>
      <c r="H39" s="294">
        <f>IF('4.conf'!C40&gt;0,('4.conf'!C40/'4.conf'!$F$11)*100,"")</f>
      </c>
    </row>
    <row r="40" spans="1:8" ht="12.75">
      <c r="A40" s="110">
        <f>+'3.vol.'!C40</f>
        <v>42644</v>
      </c>
      <c r="C40" s="299">
        <f t="shared" si="0"/>
      </c>
      <c r="H40" s="294">
        <f>IF('4.conf'!C41&gt;0,('4.conf'!C41/'4.conf'!$F$11)*100,"")</f>
      </c>
    </row>
    <row r="41" spans="1:8" ht="12.75">
      <c r="A41" s="110">
        <f>+'3.vol.'!C41</f>
        <v>42675</v>
      </c>
      <c r="C41" s="299">
        <f t="shared" si="0"/>
      </c>
      <c r="H41" s="294">
        <f>IF('4.conf'!C42&gt;0,('4.conf'!C42/'4.conf'!$F$11)*100,"")</f>
      </c>
    </row>
    <row r="42" spans="1:8" ht="13.5" thickBot="1">
      <c r="A42" s="115">
        <f>+'3.vol.'!C42</f>
        <v>42705</v>
      </c>
      <c r="C42" s="302">
        <f t="shared" si="0"/>
      </c>
      <c r="H42" s="297">
        <f>IF('4.conf'!C43&gt;0,('4.conf'!C43/'4.conf'!$F$11)*100,"")</f>
      </c>
    </row>
    <row r="43" spans="1:8" ht="12.75">
      <c r="A43" s="109">
        <f>+'3.vol.'!C43</f>
        <v>42736</v>
      </c>
      <c r="C43" s="303">
        <f t="shared" si="0"/>
      </c>
      <c r="H43" s="293">
        <f>IF('4.conf'!C44&gt;0,('4.conf'!C44/'4.conf'!$F$11)*100,"")</f>
      </c>
    </row>
    <row r="44" spans="1:8" ht="12.75">
      <c r="A44" s="110">
        <f>+'3.vol.'!C44</f>
        <v>42767</v>
      </c>
      <c r="C44" s="299">
        <f t="shared" si="0"/>
      </c>
      <c r="E44" s="49" t="s">
        <v>258</v>
      </c>
      <c r="H44" s="294">
        <f>IF('4.conf'!C45&gt;0,('4.conf'!C45/'4.conf'!$F$11)*100,"")</f>
      </c>
    </row>
    <row r="45" spans="1:8" ht="12.75">
      <c r="A45" s="110">
        <f>+'3.vol.'!C45</f>
        <v>42795</v>
      </c>
      <c r="C45" s="299">
        <f t="shared" si="0"/>
      </c>
      <c r="H45" s="294">
        <f>IF('4.conf'!C46&gt;0,('4.conf'!C46/'4.conf'!$F$11)*100,"")</f>
      </c>
    </row>
    <row r="46" spans="1:8" ht="12.75">
      <c r="A46" s="110">
        <f>+'3.vol.'!C46</f>
        <v>42826</v>
      </c>
      <c r="C46" s="299">
        <f t="shared" si="0"/>
      </c>
      <c r="H46" s="294">
        <f>IF('4.conf'!C47&gt;0,('4.conf'!C47/'4.conf'!$F$11)*100,"")</f>
      </c>
    </row>
    <row r="47" spans="1:8" ht="12.75">
      <c r="A47" s="110">
        <f>+'3.vol.'!C47</f>
        <v>42856</v>
      </c>
      <c r="C47" s="299">
        <f t="shared" si="0"/>
      </c>
      <c r="H47" s="294">
        <f>IF('4.conf'!C48&gt;0,('4.conf'!C48/'4.conf'!$F$11)*100,"")</f>
      </c>
    </row>
    <row r="48" spans="1:8" ht="12.75">
      <c r="A48" s="110">
        <f>+'3.vol.'!C48</f>
        <v>42887</v>
      </c>
      <c r="C48" s="299">
        <f t="shared" si="0"/>
      </c>
      <c r="H48" s="294">
        <f>IF('4.conf'!C49&gt;0,('4.conf'!C49/'4.conf'!$F$11)*100,"")</f>
      </c>
    </row>
    <row r="49" spans="1:8" ht="12.75">
      <c r="A49" s="110">
        <f>+'3.vol.'!C49</f>
        <v>42917</v>
      </c>
      <c r="C49" s="299">
        <f t="shared" si="0"/>
      </c>
      <c r="H49" s="294">
        <f>IF('4.conf'!C50&gt;0,('4.conf'!C50/'4.conf'!$F$11)*100,"")</f>
      </c>
    </row>
    <row r="50" spans="1:8" ht="13.5" thickBot="1">
      <c r="A50" s="111">
        <f>+'3.vol.'!C50</f>
        <v>42948</v>
      </c>
      <c r="C50" s="300">
        <f t="shared" si="0"/>
      </c>
      <c r="H50" s="294">
        <f>IF('4.conf'!C51&gt;0,('4.conf'!C51/'4.conf'!$F$11)*100,"")</f>
      </c>
    </row>
    <row r="51" spans="1:8" ht="12.75" hidden="1">
      <c r="A51" s="347">
        <f>+'3.vol.'!C51</f>
        <v>42979</v>
      </c>
      <c r="C51" s="301">
        <f t="shared" si="0"/>
      </c>
      <c r="H51" s="294">
        <f>IF('4.conf'!C52&gt;0,('4.conf'!C52/'4.conf'!$F$11)*100,"")</f>
      </c>
    </row>
    <row r="52" spans="1:8" ht="12.75" hidden="1">
      <c r="A52" s="110">
        <f>+'3.vol.'!C52</f>
        <v>43009</v>
      </c>
      <c r="C52" s="299">
        <f t="shared" si="0"/>
      </c>
      <c r="H52" s="294">
        <f>IF('4.conf'!C53&gt;0,('4.conf'!C53/'4.conf'!$F$11)*100,"")</f>
      </c>
    </row>
    <row r="53" spans="1:8" ht="12.75" hidden="1">
      <c r="A53" s="110">
        <f>+'3.vol.'!C53</f>
        <v>43040</v>
      </c>
      <c r="C53" s="299">
        <f t="shared" si="0"/>
      </c>
      <c r="H53" s="294">
        <f>IF('4.conf'!C54&gt;0,('4.conf'!C54/'4.conf'!$F$11)*100,"")</f>
      </c>
    </row>
    <row r="54" spans="1:8" ht="13.5" hidden="1" thickBot="1">
      <c r="A54" s="111">
        <f>+'3.vol.'!C54</f>
        <v>43070</v>
      </c>
      <c r="C54" s="300">
        <f t="shared" si="0"/>
      </c>
      <c r="H54" s="295">
        <f>IF('4.conf'!C55&gt;0,('4.conf'!C55/'4.conf'!$F$11)*100,"")</f>
      </c>
    </row>
    <row r="55" spans="1:3" ht="13.5" thickBot="1">
      <c r="A55" s="43"/>
      <c r="C55" s="46"/>
    </row>
    <row r="56" spans="1:8" ht="57.75" customHeight="1" thickBot="1">
      <c r="A56" s="471" t="str">
        <f>+'3.vol.'!C56</f>
        <v>Año</v>
      </c>
      <c r="B56" s="423"/>
      <c r="C56" s="421" t="str">
        <f>+C6</f>
        <v>EXPORTACIONES US$ FOB   RESÚMEN PÚBLICO</v>
      </c>
      <c r="H56" s="24" t="str">
        <f>+H6</f>
        <v>EXPORTACIONES US$ FOB   RESÚMEN PÚBLICO</v>
      </c>
    </row>
    <row r="57" spans="1:8" ht="12.75">
      <c r="A57" s="56">
        <v>2011</v>
      </c>
      <c r="C57" s="304">
        <f aca="true" t="shared" si="1" ref="C57:C64">+H57</f>
      </c>
      <c r="H57" s="296">
        <f>IF('4.conf'!C58&gt;0,('4.conf'!C58/'4.conf'!$F$11)*100,"")</f>
      </c>
    </row>
    <row r="58" spans="1:8" ht="12.75">
      <c r="A58" s="58">
        <v>2012</v>
      </c>
      <c r="C58" s="305">
        <f t="shared" si="1"/>
      </c>
      <c r="H58" s="296">
        <f>IF('4.conf'!C59&gt;0,('4.conf'!C59/'4.conf'!$F$11)*100,"")</f>
      </c>
    </row>
    <row r="59" spans="1:8" ht="13.5" thickBot="1">
      <c r="A59" s="60">
        <v>2013</v>
      </c>
      <c r="C59" s="306">
        <f t="shared" si="1"/>
      </c>
      <c r="H59" s="296">
        <f>IF('4.conf'!C60&gt;0,('4.conf'!C60/'4.conf'!$F$11)*100,"")</f>
      </c>
    </row>
    <row r="60" spans="1:8" ht="12.75">
      <c r="A60" s="62">
        <f>+'3.vol.'!C61</f>
        <v>2014</v>
      </c>
      <c r="C60" s="304">
        <f t="shared" si="1"/>
      </c>
      <c r="H60" s="296">
        <f>IF('4.conf'!C61&gt;0,('4.conf'!C61/'4.conf'!$F$11)*100,"")</f>
      </c>
    </row>
    <row r="61" spans="1:8" ht="12.75">
      <c r="A61" s="58">
        <f>+'3.vol.'!C62</f>
        <v>2015</v>
      </c>
      <c r="C61" s="305">
        <f t="shared" si="1"/>
      </c>
      <c r="H61" s="296">
        <f>IF('4.conf'!C62&gt;0,('4.conf'!C62/'4.conf'!$F$11)*100,"")</f>
      </c>
    </row>
    <row r="62" spans="1:8" ht="13.5" thickBot="1">
      <c r="A62" s="352">
        <f>+'3.vol.'!C63</f>
        <v>2016</v>
      </c>
      <c r="C62" s="306">
        <f t="shared" si="1"/>
      </c>
      <c r="H62" s="296">
        <f>IF('4.conf'!C63&gt;0,('4.conf'!C63/'4.conf'!$F$11)*100,"")</f>
      </c>
    </row>
    <row r="63" spans="1:8" ht="12.75">
      <c r="A63" s="483" t="str">
        <f>+'3.vol.'!C64</f>
        <v>ene-ago 2016</v>
      </c>
      <c r="C63" s="307">
        <f t="shared" si="1"/>
      </c>
      <c r="H63" s="296">
        <f>IF('4.conf'!C64&gt;0,('4.conf'!C64/'4.conf'!$F$11)*100,"")</f>
      </c>
    </row>
    <row r="64" spans="1:8" ht="13.5" thickBot="1">
      <c r="A64" s="372" t="str">
        <f>+'3.vol.'!C65</f>
        <v>ene-ago 2017</v>
      </c>
      <c r="C64" s="308">
        <f t="shared" si="1"/>
      </c>
      <c r="H64" s="296">
        <f>IF('4.conf'!C65&gt;0,('4.conf'!C65/'4.conf'!$F$11)*100,"")</f>
      </c>
    </row>
    <row r="68" ht="12.75">
      <c r="A68" s="92" t="s">
        <v>155</v>
      </c>
    </row>
    <row r="69" ht="13.5" thickBot="1"/>
    <row r="70" spans="1:3" ht="38.25" customHeight="1" thickBot="1">
      <c r="A70" s="97" t="s">
        <v>7</v>
      </c>
      <c r="B70" s="106"/>
      <c r="C70" s="103" t="str">
        <f>+C56</f>
        <v>EXPORTACIONES US$ FOB   RESÚMEN PÚBLICO</v>
      </c>
    </row>
    <row r="71" spans="1:3" ht="12.75">
      <c r="A71" s="105">
        <v>2002</v>
      </c>
      <c r="B71" s="106"/>
      <c r="C71" s="123" t="e">
        <f>+C60-SUM(C7:C18)</f>
        <v>#VALUE!</v>
      </c>
    </row>
    <row r="72" spans="1:3" ht="12.75">
      <c r="A72" s="107">
        <v>2003</v>
      </c>
      <c r="B72" s="106"/>
      <c r="C72" s="127" t="e">
        <f>+C61-SUM(C19:C30)</f>
        <v>#VALUE!</v>
      </c>
    </row>
    <row r="73" spans="1:3" ht="13.5" thickBot="1">
      <c r="A73" s="108">
        <v>2004</v>
      </c>
      <c r="B73" s="106"/>
      <c r="C73" s="131" t="e">
        <f>+C62-SUM(C31:C42)</f>
        <v>#VALUE!</v>
      </c>
    </row>
    <row r="74" spans="1:3" ht="12.75">
      <c r="A74" s="105" t="str">
        <f>+A63</f>
        <v>ene-ago 2016</v>
      </c>
      <c r="B74" s="106"/>
      <c r="C74" s="136" t="e">
        <f>+C63-(SUM(C31:INDEX(C31:C42,'[3]parámetros e instrucciones'!$E$3)))</f>
        <v>#VALUE!</v>
      </c>
    </row>
    <row r="75" spans="1:3" ht="13.5" thickBot="1">
      <c r="A75" s="108" t="str">
        <f>+A64</f>
        <v>ene-ago 2017</v>
      </c>
      <c r="B75" s="106"/>
      <c r="C75" s="141" t="e">
        <f>+C64-(SUM(C43:INDEX(C43:C54,'[3]parámetros e instrucciones'!$E$3)))</f>
        <v>#VALUE!</v>
      </c>
    </row>
  </sheetData>
  <sheetProtection formatCells="0" formatColumns="0" formatRows="0"/>
  <protectedRanges>
    <protectedRange sqref="C7:C54 C57:C64" name="Rango2_1"/>
    <protectedRange sqref="C57:C64" name="Rango1_1"/>
  </protectedRanges>
  <mergeCells count="5">
    <mergeCell ref="E4:F4"/>
    <mergeCell ref="A1:C1"/>
    <mergeCell ref="A2:C2"/>
    <mergeCell ref="A3:C3"/>
    <mergeCell ref="A4:C4"/>
  </mergeCells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300" verticalDpi="300" orientation="portrait" paperSize="9" scale="82" r:id="rId2"/>
  <headerFooter alignWithMargins="0">
    <oddHeader>&amp;R2017 - Año de las Energías Renovables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E44"/>
  <sheetViews>
    <sheetView showGridLines="0" view="pageBreakPreview" zoomScale="60" zoomScalePageLayoutView="0" workbookViewId="0" topLeftCell="A1">
      <selection activeCell="B42" sqref="B42"/>
    </sheetView>
  </sheetViews>
  <sheetFormatPr defaultColWidth="11.421875" defaultRowHeight="12.75"/>
  <cols>
    <col min="1" max="1" width="20.57421875" style="49" customWidth="1"/>
    <col min="2" max="2" width="36.57421875" style="49" customWidth="1"/>
    <col min="3" max="3" width="19.00390625" style="49" customWidth="1"/>
    <col min="4" max="16384" width="11.421875" style="49" customWidth="1"/>
  </cols>
  <sheetData>
    <row r="1" spans="1:2" s="179" customFormat="1" ht="12.75">
      <c r="A1" s="163" t="s">
        <v>141</v>
      </c>
      <c r="B1" s="163"/>
    </row>
    <row r="2" spans="1:2" s="179" customFormat="1" ht="12.75">
      <c r="A2" s="353" t="s">
        <v>109</v>
      </c>
      <c r="B2" s="353"/>
    </row>
    <row r="3" spans="1:2" ht="12.75">
      <c r="A3" s="356" t="str">
        <f>+'1.modelos'!A3</f>
        <v>Motores monofásicos</v>
      </c>
      <c r="B3" s="353"/>
    </row>
    <row r="4" spans="1:2" ht="13.5" thickBot="1">
      <c r="A4" s="52"/>
      <c r="B4" s="52"/>
    </row>
    <row r="5" spans="1:2" s="423" customFormat="1" ht="13.5" thickBot="1">
      <c r="A5" s="469" t="s">
        <v>9</v>
      </c>
      <c r="B5" s="470" t="s">
        <v>232</v>
      </c>
    </row>
    <row r="6" spans="1:2" ht="12.75">
      <c r="A6" s="357">
        <v>2011</v>
      </c>
      <c r="B6" s="373"/>
    </row>
    <row r="7" spans="1:2" ht="12.75">
      <c r="A7" s="360">
        <v>2012</v>
      </c>
      <c r="B7" s="374"/>
    </row>
    <row r="8" spans="1:2" ht="13.5" thickBot="1">
      <c r="A8" s="375">
        <v>2013</v>
      </c>
      <c r="B8" s="376"/>
    </row>
    <row r="9" spans="1:2" ht="12.75">
      <c r="A9" s="479">
        <f>'3.vol.'!C61</f>
        <v>2014</v>
      </c>
      <c r="B9" s="373"/>
    </row>
    <row r="10" spans="1:2" ht="12.75">
      <c r="A10" s="360">
        <f>'3.vol.'!C62</f>
        <v>2015</v>
      </c>
      <c r="B10" s="374"/>
    </row>
    <row r="11" spans="1:2" ht="13.5" thickBot="1">
      <c r="A11" s="363">
        <f>'3.vol.'!C63</f>
        <v>2016</v>
      </c>
      <c r="B11" s="376"/>
    </row>
    <row r="12" spans="1:2" ht="12.75">
      <c r="A12" s="377" t="str">
        <f>'3.vol.'!C64</f>
        <v>ene-ago 2016</v>
      </c>
      <c r="B12" s="373"/>
    </row>
    <row r="13" spans="1:2" ht="13.5" thickBot="1">
      <c r="A13" s="363" t="str">
        <f>'3.vol.'!C65</f>
        <v>ene-ago 2017</v>
      </c>
      <c r="B13" s="378"/>
    </row>
    <row r="14" ht="12.75">
      <c r="A14" s="178"/>
    </row>
    <row r="18" ht="13.5" thickBot="1">
      <c r="A18" s="98" t="s">
        <v>127</v>
      </c>
    </row>
    <row r="19" spans="1:2" ht="13.5" thickBot="1">
      <c r="A19" s="97" t="s">
        <v>7</v>
      </c>
      <c r="B19" s="97" t="s">
        <v>145</v>
      </c>
    </row>
    <row r="20" spans="1:2" ht="12.75">
      <c r="A20" s="105">
        <v>2003</v>
      </c>
      <c r="B20" s="147" t="str">
        <f>IF('3.vol.'!E61&gt;5capprod!B9,"ERROR","OK")</f>
        <v>OK</v>
      </c>
    </row>
    <row r="21" spans="1:2" ht="12.75">
      <c r="A21" s="107">
        <v>2004</v>
      </c>
      <c r="B21" s="148" t="str">
        <f>IF('3.vol.'!E62&gt;5capprod!B10,"ERROR","OK")</f>
        <v>OK</v>
      </c>
    </row>
    <row r="22" spans="1:2" ht="13.5" thickBot="1">
      <c r="A22" s="108">
        <v>2005</v>
      </c>
      <c r="B22" s="149" t="str">
        <f>IF('3.vol.'!E63&gt;5capprod!B11,"ERROR","OK")</f>
        <v>OK</v>
      </c>
    </row>
    <row r="23" spans="1:2" ht="12.75">
      <c r="A23" s="105" t="str">
        <f>+A12</f>
        <v>ene-ago 2016</v>
      </c>
      <c r="B23" s="147" t="str">
        <f>IF('3.vol.'!E64&gt;5capprod!B12,"ERROR","OK")</f>
        <v>OK</v>
      </c>
    </row>
    <row r="24" spans="1:2" ht="13.5" thickBot="1">
      <c r="A24" s="108" t="str">
        <f>+A13</f>
        <v>ene-ago 2017</v>
      </c>
      <c r="B24" s="149" t="str">
        <f>IF('3.vol.'!E65&gt;5capprod!B13,"ERROR","OK")</f>
        <v>OK</v>
      </c>
    </row>
    <row r="44" ht="12.75">
      <c r="E44" s="49" t="s">
        <v>258</v>
      </c>
    </row>
  </sheetData>
  <sheetProtection formatCells="0" formatColumns="0" formatRows="0"/>
  <printOptions horizontalCentered="1" verticalCentered="1"/>
  <pageMargins left="0.15748031496062992" right="0.15748031496062992" top="0.984251968503937" bottom="0.984251968503937" header="0.1968503937007874" footer="0.5118110236220472"/>
  <pageSetup fitToHeight="1" fitToWidth="1" horizontalDpi="1200" verticalDpi="1200" orientation="landscape" paperSize="9" r:id="rId1"/>
  <headerFooter alignWithMargins="0">
    <oddHeader>&amp;R2017 -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Dario Duarte</dc:creator>
  <cp:keywords/>
  <dc:description/>
  <cp:lastModifiedBy>Maria Emilia Ayala</cp:lastModifiedBy>
  <cp:lastPrinted>2017-09-18T18:29:52Z</cp:lastPrinted>
  <dcterms:created xsi:type="dcterms:W3CDTF">1996-10-10T17:31:07Z</dcterms:created>
  <dcterms:modified xsi:type="dcterms:W3CDTF">2017-09-18T18:30:27Z</dcterms:modified>
  <cp:category/>
  <cp:version/>
  <cp:contentType/>
  <cp:contentStatus/>
</cp:coreProperties>
</file>