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Revisiones\2017.041\040 Cuestionarios\10 Modelo Enviado\Productores\"/>
    </mc:Choice>
  </mc:AlternateContent>
  <bookViews>
    <workbookView xWindow="240" yWindow="45" windowWidth="9135" windowHeight="4965" tabRatio="684" activeTab="1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1 $" sheetId="52" r:id="rId6"/>
    <sheet name="4.2 conf" sheetId="47" r:id="rId7"/>
    <sheet name="4.3 conf" sheetId="53" r:id="rId8"/>
    <sheet name="4.2 RES PUB" sheetId="46" r:id="rId9"/>
    <sheet name="4.3 RES PUB" sheetId="54" r:id="rId10"/>
    <sheet name="5capprod" sheetId="32" r:id="rId11"/>
    <sheet name="Ejemplo" sheetId="33" r:id="rId12"/>
    <sheet name="6-empleo " sheetId="34" r:id="rId13"/>
    <sheet name="7.costos totales " sheetId="49" r:id="rId14"/>
    <sheet name="7.costos totales coproductos" sheetId="50" state="hidden" r:id="rId15"/>
    <sheet name="8.a.... Costos" sheetId="36" r:id="rId16"/>
    <sheet name="9.adicional costos" sheetId="51" r:id="rId17"/>
    <sheet name="-10.a-10.b-precios" sheetId="38" r:id="rId18"/>
    <sheet name="11- impo " sheetId="40" r:id="rId19"/>
    <sheet name="12Reventa" sheetId="41" r:id="rId20"/>
    <sheet name="13 existencias" sheetId="42" r:id="rId21"/>
    <sheet name="14impo semi " sheetId="43" r:id="rId22"/>
    <sheet name="11-Máx. Prod." sheetId="14" state="hidden" r:id="rId23"/>
    <sheet name="14-horas trabajadas" sheetId="23" state="hidden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al">[1]PARAMETROS!$C$5</definedName>
    <definedName name="año1">'[2]0a_Parámetros'!$H$7</definedName>
    <definedName name="_xlnm.Print_Area" localSheetId="2">'1.modelos'!$A$1:$J$42</definedName>
    <definedName name="_xlnm.Print_Area" localSheetId="17">'-10.a-10.b-precios'!$B$1:$E$69</definedName>
    <definedName name="_xlnm.Print_Area" localSheetId="18">'11- impo '!$A$1:$F$66</definedName>
    <definedName name="_xlnm.Print_Area" localSheetId="22">'11-Máx. Prod.'!$A$1:$B$5</definedName>
    <definedName name="_xlnm.Print_Area" localSheetId="19">'12Reventa'!$A$1:$I$67</definedName>
    <definedName name="_xlnm.Print_Area" localSheetId="20">'13 existencias'!$A$1:$E$16</definedName>
    <definedName name="_xlnm.Print_Area" localSheetId="23">'14-horas trabajadas'!$A$1:$D$10</definedName>
    <definedName name="_xlnm.Print_Area" localSheetId="21">'14impo semi '!$A$1:$E$68</definedName>
    <definedName name="_xlnm.Print_Area" localSheetId="3">'2. prod.  nac.'!$A$1:$C$19</definedName>
    <definedName name="_xlnm.Print_Area" localSheetId="4">'3.vol.'!$C$1:$M$66</definedName>
    <definedName name="_xlnm.Print_Area" localSheetId="5">'4.1 $'!$A$1:$E$67</definedName>
    <definedName name="_xlnm.Print_Area" localSheetId="6">'4.2 conf'!$A$1:$C$66</definedName>
    <definedName name="_xlnm.Print_Area" localSheetId="8">'4.2 RES PUB'!$A$1:$C$65</definedName>
    <definedName name="_xlnm.Print_Area" localSheetId="7">'4.3 conf'!$A$1:$C$66</definedName>
    <definedName name="_xlnm.Print_Area" localSheetId="9">'4.3 RES PUB'!$A$1:$C$65</definedName>
    <definedName name="_xlnm.Print_Area" localSheetId="10">'5capprod'!$A$1:$B$14</definedName>
    <definedName name="_xlnm.Print_Area" localSheetId="12">'6-empleo '!$B$1:$H$15</definedName>
    <definedName name="_xlnm.Print_Area" localSheetId="13">'7.costos totales '!$A$1:$I$45</definedName>
    <definedName name="_xlnm.Print_Area" localSheetId="15">'8.a.... Costos'!$A$2:$Q$68</definedName>
    <definedName name="_xlnm.Print_Area" localSheetId="16">'9.adicional costos'!$A$1:$K$45</definedName>
    <definedName name="_xlnm.Print_Area" localSheetId="1">anexo!$C$10</definedName>
    <definedName name="_xlnm.Print_Area" localSheetId="11">Ejemplo!$A$1:$G$43</definedName>
  </definedNames>
  <calcPr calcId="152511" calcMode="manual"/>
</workbook>
</file>

<file path=xl/calcChain.xml><?xml version="1.0" encoding="utf-8"?>
<calcChain xmlns="http://schemas.openxmlformats.org/spreadsheetml/2006/main">
  <c r="H65" i="54" l="1"/>
  <c r="C65" i="54" s="1"/>
  <c r="A65" i="54"/>
  <c r="A76" i="54" s="1"/>
  <c r="H64" i="54"/>
  <c r="C64" i="54"/>
  <c r="A64" i="54"/>
  <c r="A75" i="54" s="1"/>
  <c r="H63" i="54"/>
  <c r="C63" i="54"/>
  <c r="A63" i="54"/>
  <c r="H62" i="54"/>
  <c r="C62" i="54" s="1"/>
  <c r="A62" i="54"/>
  <c r="H61" i="54"/>
  <c r="C61" i="54" s="1"/>
  <c r="A61" i="54"/>
  <c r="H56" i="54"/>
  <c r="C56" i="54"/>
  <c r="C71" i="54" s="1"/>
  <c r="A56" i="54"/>
  <c r="H54" i="54"/>
  <c r="C54" i="54"/>
  <c r="A54" i="54"/>
  <c r="H53" i="54"/>
  <c r="C53" i="54"/>
  <c r="A53" i="54"/>
  <c r="H52" i="54"/>
  <c r="C52" i="54"/>
  <c r="A52" i="54"/>
  <c r="H51" i="54"/>
  <c r="C51" i="54" s="1"/>
  <c r="A51" i="54"/>
  <c r="H50" i="54"/>
  <c r="C50" i="54"/>
  <c r="A50" i="54"/>
  <c r="H49" i="54"/>
  <c r="C49" i="54" s="1"/>
  <c r="A49" i="54"/>
  <c r="H48" i="54"/>
  <c r="C48" i="54" s="1"/>
  <c r="A48" i="54"/>
  <c r="H47" i="54"/>
  <c r="C47" i="54" s="1"/>
  <c r="A47" i="54"/>
  <c r="H46" i="54"/>
  <c r="C46" i="54"/>
  <c r="A46" i="54"/>
  <c r="H45" i="54"/>
  <c r="C45" i="54"/>
  <c r="A45" i="54"/>
  <c r="H44" i="54"/>
  <c r="C44" i="54"/>
  <c r="A44" i="54"/>
  <c r="H43" i="54"/>
  <c r="C43" i="54" s="1"/>
  <c r="A43" i="54"/>
  <c r="H42" i="54"/>
  <c r="C42" i="54"/>
  <c r="A42" i="54"/>
  <c r="H41" i="54"/>
  <c r="C41" i="54" s="1"/>
  <c r="A41" i="54"/>
  <c r="H40" i="54"/>
  <c r="C40" i="54" s="1"/>
  <c r="A40" i="54"/>
  <c r="H39" i="54"/>
  <c r="C39" i="54" s="1"/>
  <c r="A39" i="54"/>
  <c r="H38" i="54"/>
  <c r="C38" i="54"/>
  <c r="A38" i="54"/>
  <c r="H37" i="54"/>
  <c r="C37" i="54"/>
  <c r="A37" i="54"/>
  <c r="H36" i="54"/>
  <c r="C36" i="54"/>
  <c r="A36" i="54"/>
  <c r="H35" i="54"/>
  <c r="C35" i="54" s="1"/>
  <c r="A35" i="54"/>
  <c r="H34" i="54"/>
  <c r="C34" i="54"/>
  <c r="A34" i="54"/>
  <c r="H33" i="54"/>
  <c r="C33" i="54" s="1"/>
  <c r="A33" i="54"/>
  <c r="H32" i="54"/>
  <c r="C32" i="54" s="1"/>
  <c r="A32" i="54"/>
  <c r="H31" i="54"/>
  <c r="C31" i="54" s="1"/>
  <c r="A31" i="54"/>
  <c r="H30" i="54"/>
  <c r="C30" i="54"/>
  <c r="A30" i="54"/>
  <c r="H29" i="54"/>
  <c r="C29" i="54"/>
  <c r="A29" i="54"/>
  <c r="H28" i="54"/>
  <c r="C28" i="54"/>
  <c r="A28" i="54"/>
  <c r="H27" i="54"/>
  <c r="C27" i="54" s="1"/>
  <c r="A27" i="54"/>
  <c r="H26" i="54"/>
  <c r="C26" i="54"/>
  <c r="A26" i="54"/>
  <c r="H25" i="54"/>
  <c r="C25" i="54" s="1"/>
  <c r="A25" i="54"/>
  <c r="H24" i="54"/>
  <c r="C24" i="54" s="1"/>
  <c r="A24" i="54"/>
  <c r="H23" i="54"/>
  <c r="C23" i="54" s="1"/>
  <c r="A23" i="54"/>
  <c r="H22" i="54"/>
  <c r="C22" i="54"/>
  <c r="A22" i="54"/>
  <c r="H21" i="54"/>
  <c r="C21" i="54"/>
  <c r="A21" i="54"/>
  <c r="H20" i="54"/>
  <c r="C20" i="54"/>
  <c r="A20" i="54"/>
  <c r="H19" i="54"/>
  <c r="C19" i="54" s="1"/>
  <c r="A19" i="54"/>
  <c r="H18" i="54"/>
  <c r="C18" i="54"/>
  <c r="A18" i="54"/>
  <c r="H17" i="54"/>
  <c r="C17" i="54" s="1"/>
  <c r="A17" i="54"/>
  <c r="H16" i="54"/>
  <c r="C16" i="54" s="1"/>
  <c r="A16" i="54"/>
  <c r="H15" i="54"/>
  <c r="C15" i="54" s="1"/>
  <c r="A15" i="54"/>
  <c r="H14" i="54"/>
  <c r="C14" i="54"/>
  <c r="A14" i="54"/>
  <c r="H13" i="54"/>
  <c r="C13" i="54"/>
  <c r="A13" i="54"/>
  <c r="H12" i="54"/>
  <c r="C12" i="54"/>
  <c r="A12" i="54"/>
  <c r="H11" i="54"/>
  <c r="C11" i="54" s="1"/>
  <c r="A11" i="54"/>
  <c r="H10" i="54"/>
  <c r="C10" i="54"/>
  <c r="A10" i="54"/>
  <c r="H9" i="54"/>
  <c r="C9" i="54" s="1"/>
  <c r="A9" i="54"/>
  <c r="H8" i="54"/>
  <c r="C8" i="54" s="1"/>
  <c r="A8" i="54"/>
  <c r="H7" i="54"/>
  <c r="C7" i="54" s="1"/>
  <c r="A7" i="54"/>
  <c r="C75" i="53"/>
  <c r="A75" i="53"/>
  <c r="C74" i="53"/>
  <c r="C73" i="53"/>
  <c r="A73" i="53"/>
  <c r="C72" i="53"/>
  <c r="C71" i="53"/>
  <c r="A71" i="53"/>
  <c r="A66" i="53"/>
  <c r="A65" i="53"/>
  <c r="A74" i="53" s="1"/>
  <c r="A64" i="53"/>
  <c r="A63" i="53"/>
  <c r="A72" i="53"/>
  <c r="A62" i="53"/>
  <c r="A53" i="53"/>
  <c r="A45" i="53"/>
  <c r="A37" i="53"/>
  <c r="A29" i="53"/>
  <c r="A21" i="53"/>
  <c r="A13" i="53"/>
  <c r="F25" i="51"/>
  <c r="E25" i="51"/>
  <c r="D25" i="51"/>
  <c r="C25" i="51"/>
  <c r="E7" i="50"/>
  <c r="D7" i="50"/>
  <c r="C7" i="50"/>
  <c r="B7" i="50"/>
  <c r="B15" i="34"/>
  <c r="B14" i="34"/>
  <c r="B13" i="34"/>
  <c r="B12" i="34"/>
  <c r="B11" i="34"/>
  <c r="A14" i="32"/>
  <c r="A25" i="32"/>
  <c r="A13" i="32"/>
  <c r="A12" i="32"/>
  <c r="A11" i="32"/>
  <c r="A10" i="32"/>
  <c r="A65" i="46"/>
  <c r="A66" i="47"/>
  <c r="A75" i="47" s="1"/>
  <c r="A65" i="52"/>
  <c r="A64" i="52"/>
  <c r="A63" i="52"/>
  <c r="A62" i="52"/>
  <c r="A61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16" i="28"/>
  <c r="A15" i="28"/>
  <c r="A14" i="28"/>
  <c r="A13" i="28"/>
  <c r="A12" i="28"/>
  <c r="I52" i="49"/>
  <c r="H52" i="49"/>
  <c r="F52" i="49"/>
  <c r="I50" i="49"/>
  <c r="F50" i="49"/>
  <c r="H50" i="49" s="1"/>
  <c r="E76" i="52"/>
  <c r="C76" i="52"/>
  <c r="E75" i="52"/>
  <c r="C75" i="52"/>
  <c r="E74" i="52"/>
  <c r="C74" i="52"/>
  <c r="E73" i="52"/>
  <c r="C73" i="52"/>
  <c r="E72" i="52"/>
  <c r="C72" i="52"/>
  <c r="E56" i="52"/>
  <c r="E71" i="52"/>
  <c r="C56" i="52"/>
  <c r="C71" i="52" s="1"/>
  <c r="F16" i="33"/>
  <c r="E22" i="33" s="1"/>
  <c r="D22" i="33"/>
  <c r="C22" i="33"/>
  <c r="B22" i="33"/>
  <c r="B67" i="38"/>
  <c r="A64" i="46"/>
  <c r="B66" i="38" s="1"/>
  <c r="A63" i="46"/>
  <c r="B64" i="38"/>
  <c r="A62" i="46"/>
  <c r="B63" i="38"/>
  <c r="B74" i="38" s="1"/>
  <c r="A62" i="40"/>
  <c r="A61" i="46"/>
  <c r="B62" i="38" s="1"/>
  <c r="A65" i="47"/>
  <c r="A74" i="47"/>
  <c r="A64" i="47"/>
  <c r="A73" i="47"/>
  <c r="A63" i="47"/>
  <c r="A72" i="47"/>
  <c r="A62" i="47"/>
  <c r="A71" i="47" s="1"/>
  <c r="A54" i="46"/>
  <c r="A55" i="53" s="1"/>
  <c r="A55" i="47"/>
  <c r="A53" i="46"/>
  <c r="A54" i="53" s="1"/>
  <c r="A54" i="47"/>
  <c r="A52" i="46"/>
  <c r="A53" i="47"/>
  <c r="A51" i="46"/>
  <c r="A52" i="47" s="1"/>
  <c r="A50" i="46"/>
  <c r="A51" i="53" s="1"/>
  <c r="A51" i="47"/>
  <c r="A49" i="46"/>
  <c r="A50" i="53" s="1"/>
  <c r="A50" i="47"/>
  <c r="A48" i="46"/>
  <c r="A49" i="53" s="1"/>
  <c r="A49" i="47"/>
  <c r="A47" i="46"/>
  <c r="A48" i="47" s="1"/>
  <c r="A46" i="46"/>
  <c r="A47" i="53" s="1"/>
  <c r="A47" i="47"/>
  <c r="A45" i="46"/>
  <c r="A46" i="53" s="1"/>
  <c r="A46" i="47"/>
  <c r="A44" i="46"/>
  <c r="A45" i="47"/>
  <c r="A43" i="46"/>
  <c r="A44" i="47" s="1"/>
  <c r="A42" i="46"/>
  <c r="A43" i="53" s="1"/>
  <c r="A43" i="47"/>
  <c r="A41" i="46"/>
  <c r="A42" i="53" s="1"/>
  <c r="A42" i="47"/>
  <c r="A40" i="46"/>
  <c r="A41" i="53" s="1"/>
  <c r="A41" i="47"/>
  <c r="A39" i="46"/>
  <c r="A40" i="47" s="1"/>
  <c r="A38" i="46"/>
  <c r="A39" i="53" s="1"/>
  <c r="A39" i="47"/>
  <c r="A37" i="46"/>
  <c r="A38" i="53" s="1"/>
  <c r="A38" i="47"/>
  <c r="A36" i="46"/>
  <c r="A37" i="47"/>
  <c r="A35" i="46"/>
  <c r="A36" i="47" s="1"/>
  <c r="A34" i="46"/>
  <c r="A35" i="53" s="1"/>
  <c r="A35" i="47"/>
  <c r="A33" i="46"/>
  <c r="A34" i="53" s="1"/>
  <c r="A34" i="47"/>
  <c r="A32" i="46"/>
  <c r="A33" i="53" s="1"/>
  <c r="A33" i="47"/>
  <c r="A31" i="46"/>
  <c r="A32" i="47" s="1"/>
  <c r="A30" i="46"/>
  <c r="A31" i="53" s="1"/>
  <c r="A31" i="47"/>
  <c r="A29" i="46"/>
  <c r="A30" i="53" s="1"/>
  <c r="A30" i="47"/>
  <c r="A28" i="46"/>
  <c r="A29" i="47"/>
  <c r="A27" i="46"/>
  <c r="A28" i="47" s="1"/>
  <c r="A26" i="46"/>
  <c r="A27" i="53" s="1"/>
  <c r="A27" i="47"/>
  <c r="A25" i="46"/>
  <c r="A26" i="53" s="1"/>
  <c r="A26" i="47"/>
  <c r="A24" i="46"/>
  <c r="A25" i="53" s="1"/>
  <c r="A25" i="47"/>
  <c r="A23" i="46"/>
  <c r="A24" i="47" s="1"/>
  <c r="A22" i="46"/>
  <c r="A23" i="53" s="1"/>
  <c r="A23" i="47"/>
  <c r="A21" i="46"/>
  <c r="A22" i="53" s="1"/>
  <c r="A22" i="47"/>
  <c r="A20" i="46"/>
  <c r="A21" i="47"/>
  <c r="A19" i="46"/>
  <c r="A20" i="47" s="1"/>
  <c r="A18" i="46"/>
  <c r="A19" i="53" s="1"/>
  <c r="A19" i="47"/>
  <c r="A17" i="46"/>
  <c r="A18" i="53" s="1"/>
  <c r="A18" i="47"/>
  <c r="A16" i="46"/>
  <c r="A17" i="53" s="1"/>
  <c r="A17" i="47"/>
  <c r="A15" i="46"/>
  <c r="A16" i="47" s="1"/>
  <c r="A14" i="46"/>
  <c r="A15" i="53" s="1"/>
  <c r="A15" i="47"/>
  <c r="A13" i="46"/>
  <c r="A14" i="53" s="1"/>
  <c r="A14" i="47"/>
  <c r="A12" i="46"/>
  <c r="A13" i="47"/>
  <c r="A11" i="46"/>
  <c r="A12" i="47" s="1"/>
  <c r="A10" i="46"/>
  <c r="A11" i="53" s="1"/>
  <c r="A11" i="47"/>
  <c r="A9" i="46"/>
  <c r="A10" i="53" s="1"/>
  <c r="A10" i="47"/>
  <c r="A8" i="46"/>
  <c r="A9" i="53" s="1"/>
  <c r="A9" i="47"/>
  <c r="A7" i="46"/>
  <c r="A8" i="47" s="1"/>
  <c r="A56" i="46"/>
  <c r="C75" i="45"/>
  <c r="C74" i="45"/>
  <c r="C73" i="45"/>
  <c r="C72" i="45"/>
  <c r="C71" i="45"/>
  <c r="A3" i="51"/>
  <c r="J25" i="51"/>
  <c r="I25" i="51"/>
  <c r="H25" i="51"/>
  <c r="G25" i="51"/>
  <c r="A4" i="36"/>
  <c r="E27" i="50"/>
  <c r="D27" i="50"/>
  <c r="C27" i="50"/>
  <c r="B27" i="50"/>
  <c r="E25" i="50"/>
  <c r="D25" i="50"/>
  <c r="C25" i="50"/>
  <c r="B25" i="50"/>
  <c r="F6" i="34"/>
  <c r="C6" i="34"/>
  <c r="A3" i="32"/>
  <c r="A3" i="47"/>
  <c r="A3" i="46"/>
  <c r="C3" i="45"/>
  <c r="A3" i="28"/>
  <c r="H65" i="46"/>
  <c r="C65" i="46"/>
  <c r="H64" i="46"/>
  <c r="C64" i="46" s="1"/>
  <c r="C75" i="46" s="1"/>
  <c r="H63" i="46"/>
  <c r="C63" i="46" s="1"/>
  <c r="H62" i="46"/>
  <c r="H61" i="46"/>
  <c r="C61" i="46" s="1"/>
  <c r="H54" i="46"/>
  <c r="C54" i="46"/>
  <c r="H53" i="46"/>
  <c r="C53" i="46" s="1"/>
  <c r="H52" i="46"/>
  <c r="C52" i="46" s="1"/>
  <c r="H51" i="46"/>
  <c r="H50" i="46"/>
  <c r="C50" i="46" s="1"/>
  <c r="H49" i="46"/>
  <c r="H48" i="46"/>
  <c r="C48" i="46"/>
  <c r="H47" i="46"/>
  <c r="H46" i="46"/>
  <c r="C46" i="46" s="1"/>
  <c r="H45" i="46"/>
  <c r="H44" i="46"/>
  <c r="C44" i="46"/>
  <c r="H43" i="46"/>
  <c r="C43" i="46" s="1"/>
  <c r="C76" i="46" s="1"/>
  <c r="H42" i="46"/>
  <c r="H41" i="46"/>
  <c r="C41" i="46" s="1"/>
  <c r="H40" i="46"/>
  <c r="C40" i="46" s="1"/>
  <c r="H39" i="46"/>
  <c r="C39" i="46"/>
  <c r="H38" i="46"/>
  <c r="C38" i="46" s="1"/>
  <c r="H37" i="46"/>
  <c r="C37" i="46" s="1"/>
  <c r="H36" i="46"/>
  <c r="C36" i="46"/>
  <c r="H35" i="46"/>
  <c r="C35" i="46"/>
  <c r="H34" i="46"/>
  <c r="C34" i="46" s="1"/>
  <c r="H33" i="46"/>
  <c r="C33" i="46" s="1"/>
  <c r="H32" i="46"/>
  <c r="C32" i="46" s="1"/>
  <c r="H31" i="46"/>
  <c r="C31" i="46"/>
  <c r="H30" i="46"/>
  <c r="C30" i="46" s="1"/>
  <c r="H29" i="46"/>
  <c r="C29" i="46" s="1"/>
  <c r="H28" i="46"/>
  <c r="H27" i="46"/>
  <c r="H26" i="46"/>
  <c r="H25" i="46"/>
  <c r="H24" i="46"/>
  <c r="H23" i="46"/>
  <c r="H22" i="46"/>
  <c r="C22" i="46" s="1"/>
  <c r="H21" i="46"/>
  <c r="C21" i="46" s="1"/>
  <c r="H20" i="46"/>
  <c r="H19" i="46"/>
  <c r="H18" i="46"/>
  <c r="C18" i="46"/>
  <c r="H17" i="46"/>
  <c r="C17" i="46"/>
  <c r="H16" i="46"/>
  <c r="C16" i="46" s="1"/>
  <c r="H15" i="46"/>
  <c r="C15" i="46" s="1"/>
  <c r="H14" i="46"/>
  <c r="C14" i="46" s="1"/>
  <c r="H13" i="46"/>
  <c r="C13" i="46" s="1"/>
  <c r="H12" i="46"/>
  <c r="H11" i="46"/>
  <c r="C11" i="46"/>
  <c r="H10" i="46"/>
  <c r="C10" i="46" s="1"/>
  <c r="H9" i="46"/>
  <c r="C9" i="46"/>
  <c r="H8" i="46"/>
  <c r="H7" i="46"/>
  <c r="C7" i="46"/>
  <c r="B26" i="42"/>
  <c r="B25" i="42"/>
  <c r="B24" i="42"/>
  <c r="B23" i="42"/>
  <c r="B22" i="42"/>
  <c r="A26" i="42"/>
  <c r="A25" i="42"/>
  <c r="B21" i="42"/>
  <c r="L75" i="45"/>
  <c r="K75" i="45"/>
  <c r="J75" i="45"/>
  <c r="I75" i="45"/>
  <c r="H75" i="45"/>
  <c r="G75" i="45"/>
  <c r="F75" i="45"/>
  <c r="E75" i="45"/>
  <c r="L74" i="45"/>
  <c r="K74" i="45"/>
  <c r="J74" i="45"/>
  <c r="I74" i="45"/>
  <c r="H74" i="45"/>
  <c r="G74" i="45"/>
  <c r="F74" i="45"/>
  <c r="E74" i="45"/>
  <c r="L73" i="45"/>
  <c r="K73" i="45"/>
  <c r="J73" i="45"/>
  <c r="I73" i="45"/>
  <c r="H73" i="45"/>
  <c r="G73" i="45"/>
  <c r="F73" i="45"/>
  <c r="E73" i="45"/>
  <c r="L72" i="45"/>
  <c r="K72" i="45"/>
  <c r="J72" i="45"/>
  <c r="I72" i="45"/>
  <c r="H72" i="45"/>
  <c r="G72" i="45"/>
  <c r="F72" i="45"/>
  <c r="E72" i="45"/>
  <c r="L71" i="45"/>
  <c r="K71" i="45"/>
  <c r="J71" i="45"/>
  <c r="I71" i="45"/>
  <c r="H71" i="45"/>
  <c r="G71" i="45"/>
  <c r="F71" i="45"/>
  <c r="E71" i="45"/>
  <c r="K56" i="45"/>
  <c r="K70" i="45" s="1"/>
  <c r="J56" i="45"/>
  <c r="J70" i="45" s="1"/>
  <c r="I56" i="45"/>
  <c r="I70" i="45" s="1"/>
  <c r="H56" i="45"/>
  <c r="H70" i="45"/>
  <c r="G56" i="45"/>
  <c r="G70" i="45" s="1"/>
  <c r="F56" i="45"/>
  <c r="F70" i="45" s="1"/>
  <c r="E56" i="45"/>
  <c r="E70" i="45" s="1"/>
  <c r="P7" i="45"/>
  <c r="P8" i="45"/>
  <c r="P9" i="45"/>
  <c r="P10" i="45" s="1"/>
  <c r="P11" i="45" s="1"/>
  <c r="P12" i="45" s="1"/>
  <c r="P13" i="45" s="1"/>
  <c r="P14" i="45" s="1"/>
  <c r="P15" i="45" s="1"/>
  <c r="P16" i="45" s="1"/>
  <c r="P17" i="45" s="1"/>
  <c r="P18" i="45" s="1"/>
  <c r="P19" i="45" s="1"/>
  <c r="P20" i="45" s="1"/>
  <c r="P21" i="45" s="1"/>
  <c r="P22" i="45" s="1"/>
  <c r="P23" i="45" s="1"/>
  <c r="P24" i="45" s="1"/>
  <c r="P25" i="45" s="1"/>
  <c r="P26" i="45" s="1"/>
  <c r="P27" i="45" s="1"/>
  <c r="P28" i="45" s="1"/>
  <c r="P29" i="45" s="1"/>
  <c r="P30" i="45" s="1"/>
  <c r="P31" i="45" s="1"/>
  <c r="P32" i="45" s="1"/>
  <c r="P33" i="45" s="1"/>
  <c r="P34" i="45" s="1"/>
  <c r="P35" i="45" s="1"/>
  <c r="P36" i="45" s="1"/>
  <c r="P37" i="45" s="1"/>
  <c r="P38" i="45" s="1"/>
  <c r="P39" i="45" s="1"/>
  <c r="P40" i="45" s="1"/>
  <c r="P41" i="45" s="1"/>
  <c r="P42" i="45" s="1"/>
  <c r="P43" i="45" s="1"/>
  <c r="P44" i="45" s="1"/>
  <c r="P45" i="45" s="1"/>
  <c r="P46" i="45" s="1"/>
  <c r="P47" i="45" s="1"/>
  <c r="P48" i="45" s="1"/>
  <c r="P49" i="45" s="1"/>
  <c r="P50" i="45" s="1"/>
  <c r="P51" i="45" s="1"/>
  <c r="P52" i="45" s="1"/>
  <c r="P53" i="45" s="1"/>
  <c r="P54" i="45" s="1"/>
  <c r="C45" i="46"/>
  <c r="C47" i="46"/>
  <c r="C49" i="46"/>
  <c r="C51" i="46"/>
  <c r="A76" i="46"/>
  <c r="C42" i="46"/>
  <c r="C62" i="46"/>
  <c r="C73" i="46" s="1"/>
  <c r="C19" i="46"/>
  <c r="C20" i="46"/>
  <c r="C23" i="46"/>
  <c r="C24" i="46"/>
  <c r="C25" i="46"/>
  <c r="C26" i="46"/>
  <c r="C27" i="46"/>
  <c r="C28" i="46"/>
  <c r="C8" i="46"/>
  <c r="C12" i="46"/>
  <c r="C56" i="46"/>
  <c r="C71" i="46" s="1"/>
  <c r="H56" i="46"/>
  <c r="B22" i="32"/>
  <c r="I79" i="41"/>
  <c r="B79" i="41"/>
  <c r="C79" i="41"/>
  <c r="C71" i="47"/>
  <c r="D78" i="43"/>
  <c r="C78" i="43"/>
  <c r="D77" i="43"/>
  <c r="C77" i="43"/>
  <c r="D76" i="43"/>
  <c r="C76" i="43"/>
  <c r="D75" i="43"/>
  <c r="C75" i="43"/>
  <c r="D74" i="43"/>
  <c r="C74" i="43"/>
  <c r="B50" i="38"/>
  <c r="A49" i="40" s="1"/>
  <c r="A50" i="41" s="1"/>
  <c r="A49" i="43" s="1"/>
  <c r="B51" i="38"/>
  <c r="A50" i="40" s="1"/>
  <c r="A51" i="41" s="1"/>
  <c r="A50" i="43" s="1"/>
  <c r="B52" i="38"/>
  <c r="A51" i="40" s="1"/>
  <c r="A52" i="41" s="1"/>
  <c r="A51" i="43" s="1"/>
  <c r="B53" i="38"/>
  <c r="A52" i="40" s="1"/>
  <c r="A53" i="41" s="1"/>
  <c r="A52" i="43" s="1"/>
  <c r="B54" i="38"/>
  <c r="A53" i="40" s="1"/>
  <c r="A54" i="41" s="1"/>
  <c r="A53" i="43" s="1"/>
  <c r="B55" i="38"/>
  <c r="A54" i="40" s="1"/>
  <c r="A55" i="41" s="1"/>
  <c r="A54" i="43" s="1"/>
  <c r="B75" i="41"/>
  <c r="B76" i="41"/>
  <c r="B77" i="41"/>
  <c r="B78" i="41"/>
  <c r="C74" i="40"/>
  <c r="C75" i="41"/>
  <c r="D75" i="41"/>
  <c r="E75" i="41"/>
  <c r="F75" i="41"/>
  <c r="G75" i="41"/>
  <c r="H75" i="41"/>
  <c r="I75" i="41"/>
  <c r="C76" i="41"/>
  <c r="D76" i="41"/>
  <c r="E76" i="41"/>
  <c r="F76" i="41"/>
  <c r="G76" i="41"/>
  <c r="H76" i="41"/>
  <c r="I76" i="41"/>
  <c r="C77" i="41"/>
  <c r="D77" i="41"/>
  <c r="E77" i="41"/>
  <c r="F77" i="41"/>
  <c r="G77" i="41"/>
  <c r="H77" i="41"/>
  <c r="I77" i="41"/>
  <c r="C78" i="41"/>
  <c r="D78" i="41"/>
  <c r="E78" i="41"/>
  <c r="F78" i="41"/>
  <c r="G78" i="41"/>
  <c r="H78" i="41"/>
  <c r="I78" i="41"/>
  <c r="D79" i="41"/>
  <c r="E79" i="41"/>
  <c r="F79" i="41"/>
  <c r="G79" i="41"/>
  <c r="H79" i="41"/>
  <c r="D78" i="40"/>
  <c r="D77" i="40"/>
  <c r="C78" i="40"/>
  <c r="C77" i="40"/>
  <c r="D74" i="40"/>
  <c r="D75" i="40"/>
  <c r="D76" i="40"/>
  <c r="C76" i="40"/>
  <c r="C75" i="40"/>
  <c r="D73" i="38"/>
  <c r="D74" i="38"/>
  <c r="D75" i="38"/>
  <c r="D76" i="38"/>
  <c r="D77" i="38"/>
  <c r="C77" i="38"/>
  <c r="C76" i="38"/>
  <c r="C75" i="38"/>
  <c r="C74" i="38"/>
  <c r="C73" i="38"/>
  <c r="B56" i="38"/>
  <c r="A55" i="40"/>
  <c r="A56" i="41"/>
  <c r="A55" i="43"/>
  <c r="C75" i="47"/>
  <c r="C74" i="47"/>
  <c r="A24" i="32"/>
  <c r="B47" i="38"/>
  <c r="A46" i="40" s="1"/>
  <c r="A47" i="41" s="1"/>
  <c r="P72" i="36"/>
  <c r="P71" i="36"/>
  <c r="N72" i="36"/>
  <c r="N71" i="36"/>
  <c r="L72" i="36"/>
  <c r="L71" i="36"/>
  <c r="J71" i="36"/>
  <c r="J72" i="36"/>
  <c r="B23" i="32"/>
  <c r="B24" i="32"/>
  <c r="B25" i="32"/>
  <c r="B21" i="32"/>
  <c r="B49" i="38"/>
  <c r="A48" i="40"/>
  <c r="A49" i="41" s="1"/>
  <c r="A48" i="43" s="1"/>
  <c r="B48" i="38"/>
  <c r="A47" i="40"/>
  <c r="A48" i="41" s="1"/>
  <c r="A47" i="43" s="1"/>
  <c r="B46" i="38"/>
  <c r="A45" i="40"/>
  <c r="A46" i="41" s="1"/>
  <c r="A46" i="43" s="1"/>
  <c r="B45" i="38"/>
  <c r="A44" i="40"/>
  <c r="A45" i="41" s="1"/>
  <c r="A45" i="43" s="1"/>
  <c r="B44" i="38"/>
  <c r="A43" i="40"/>
  <c r="A44" i="41" s="1"/>
  <c r="A44" i="43" s="1"/>
  <c r="B43" i="38"/>
  <c r="A42" i="40"/>
  <c r="A43" i="41" s="1"/>
  <c r="A43" i="43" s="1"/>
  <c r="B42" i="38"/>
  <c r="A41" i="40"/>
  <c r="A42" i="41" s="1"/>
  <c r="A42" i="43" s="1"/>
  <c r="B41" i="38"/>
  <c r="A40" i="40"/>
  <c r="A41" i="41" s="1"/>
  <c r="A41" i="43" s="1"/>
  <c r="B40" i="38"/>
  <c r="A39" i="40"/>
  <c r="A40" i="41" s="1"/>
  <c r="A40" i="43" s="1"/>
  <c r="B39" i="38"/>
  <c r="A38" i="40"/>
  <c r="A39" i="41" s="1"/>
  <c r="A39" i="43" s="1"/>
  <c r="B38" i="38"/>
  <c r="A37" i="40"/>
  <c r="A38" i="41" s="1"/>
  <c r="A38" i="43" s="1"/>
  <c r="B37" i="38"/>
  <c r="A36" i="40"/>
  <c r="A37" i="41" s="1"/>
  <c r="A37" i="43" s="1"/>
  <c r="B36" i="38"/>
  <c r="A35" i="40"/>
  <c r="A36" i="41" s="1"/>
  <c r="A36" i="43" s="1"/>
  <c r="B35" i="38"/>
  <c r="A34" i="40"/>
  <c r="A35" i="41" s="1"/>
  <c r="A35" i="43" s="1"/>
  <c r="B34" i="38"/>
  <c r="A33" i="40"/>
  <c r="A34" i="41" s="1"/>
  <c r="A34" i="43" s="1"/>
  <c r="B33" i="38"/>
  <c r="A32" i="40"/>
  <c r="A33" i="41" s="1"/>
  <c r="A33" i="43" s="1"/>
  <c r="B32" i="38"/>
  <c r="A31" i="40"/>
  <c r="A32" i="41" s="1"/>
  <c r="A32" i="43" s="1"/>
  <c r="B31" i="38"/>
  <c r="A30" i="40"/>
  <c r="A31" i="41" s="1"/>
  <c r="A31" i="43" s="1"/>
  <c r="B30" i="38"/>
  <c r="A29" i="40"/>
  <c r="A30" i="41" s="1"/>
  <c r="A30" i="43" s="1"/>
  <c r="B29" i="38"/>
  <c r="A28" i="40"/>
  <c r="A29" i="41" s="1"/>
  <c r="A29" i="43" s="1"/>
  <c r="B28" i="38"/>
  <c r="A27" i="40"/>
  <c r="A28" i="41" s="1"/>
  <c r="A28" i="43" s="1"/>
  <c r="B27" i="38"/>
  <c r="A26" i="40"/>
  <c r="A27" i="41" s="1"/>
  <c r="A27" i="43" s="1"/>
  <c r="B26" i="38"/>
  <c r="A25" i="40"/>
  <c r="A26" i="41" s="1"/>
  <c r="A26" i="43" s="1"/>
  <c r="B25" i="38"/>
  <c r="A24" i="40"/>
  <c r="A25" i="41" s="1"/>
  <c r="A25" i="43" s="1"/>
  <c r="B24" i="38"/>
  <c r="A23" i="40"/>
  <c r="A24" i="41" s="1"/>
  <c r="A24" i="43" s="1"/>
  <c r="B23" i="38"/>
  <c r="A22" i="40"/>
  <c r="A23" i="41" s="1"/>
  <c r="A23" i="43" s="1"/>
  <c r="B22" i="38"/>
  <c r="A21" i="40"/>
  <c r="A22" i="41" s="1"/>
  <c r="A22" i="43" s="1"/>
  <c r="B21" i="38"/>
  <c r="A20" i="40"/>
  <c r="A21" i="41" s="1"/>
  <c r="A21" i="43" s="1"/>
  <c r="B20" i="38"/>
  <c r="A19" i="40"/>
  <c r="A20" i="41" s="1"/>
  <c r="A20" i="43" s="1"/>
  <c r="B19" i="38"/>
  <c r="A18" i="40"/>
  <c r="A19" i="41" s="1"/>
  <c r="A19" i="43" s="1"/>
  <c r="B18" i="38"/>
  <c r="A17" i="40"/>
  <c r="A18" i="41" s="1"/>
  <c r="A18" i="43" s="1"/>
  <c r="B17" i="38"/>
  <c r="A16" i="40"/>
  <c r="A17" i="41" s="1"/>
  <c r="A17" i="43" s="1"/>
  <c r="B16" i="38"/>
  <c r="A15" i="40"/>
  <c r="A16" i="41" s="1"/>
  <c r="A16" i="43" s="1"/>
  <c r="B15" i="38"/>
  <c r="A14" i="40"/>
  <c r="A15" i="41" s="1"/>
  <c r="A15" i="43" s="1"/>
  <c r="B14" i="38"/>
  <c r="A13" i="40"/>
  <c r="A14" i="41" s="1"/>
  <c r="A14" i="43" s="1"/>
  <c r="B13" i="38"/>
  <c r="A12" i="40"/>
  <c r="A13" i="41" s="1"/>
  <c r="A13" i="43" s="1"/>
  <c r="B12" i="38"/>
  <c r="A11" i="40"/>
  <c r="A12" i="41" s="1"/>
  <c r="A12" i="43" s="1"/>
  <c r="B11" i="38"/>
  <c r="A10" i="40"/>
  <c r="A11" i="41" s="1"/>
  <c r="A11" i="43" s="1"/>
  <c r="B10" i="38"/>
  <c r="A9" i="40"/>
  <c r="A10" i="41" s="1"/>
  <c r="A10" i="43" s="1"/>
  <c r="B9" i="38"/>
  <c r="A8" i="40"/>
  <c r="A9" i="41" s="1"/>
  <c r="A9" i="43" s="1"/>
  <c r="C73" i="47"/>
  <c r="C72" i="47"/>
  <c r="A3" i="40"/>
  <c r="A3" i="41"/>
  <c r="A3" i="43"/>
  <c r="A75" i="46"/>
  <c r="A62" i="43"/>
  <c r="A75" i="43" s="1"/>
  <c r="A75" i="40"/>
  <c r="A63" i="41"/>
  <c r="A76" i="41"/>
  <c r="A63" i="40"/>
  <c r="A76" i="40" s="1"/>
  <c r="B75" i="38"/>
  <c r="A66" i="40"/>
  <c r="B77" i="38"/>
  <c r="A67" i="41"/>
  <c r="A79" i="41"/>
  <c r="A66" i="43"/>
  <c r="A78" i="43"/>
  <c r="A78" i="40"/>
  <c r="B73" i="38" l="1"/>
  <c r="A61" i="40"/>
  <c r="C72" i="46"/>
  <c r="C75" i="54"/>
  <c r="C72" i="54"/>
  <c r="C74" i="46"/>
  <c r="A65" i="40"/>
  <c r="B76" i="38"/>
  <c r="C74" i="54"/>
  <c r="C73" i="54"/>
  <c r="C76" i="54"/>
  <c r="A64" i="41"/>
  <c r="A77" i="41" s="1"/>
  <c r="A12" i="53"/>
  <c r="A20" i="53"/>
  <c r="A28" i="53"/>
  <c r="A36" i="53"/>
  <c r="A44" i="53"/>
  <c r="A52" i="53"/>
  <c r="A8" i="53"/>
  <c r="A16" i="53"/>
  <c r="A24" i="53"/>
  <c r="A32" i="53"/>
  <c r="A40" i="53"/>
  <c r="A48" i="53"/>
  <c r="A63" i="43"/>
  <c r="A76" i="43" s="1"/>
  <c r="A65" i="43" l="1"/>
  <c r="A77" i="43" s="1"/>
  <c r="A66" i="41"/>
  <c r="A78" i="41" s="1"/>
  <c r="A77" i="40"/>
  <c r="A74" i="40"/>
  <c r="A62" i="41"/>
  <c r="A75" i="41" s="1"/>
  <c r="A61" i="43"/>
  <c r="A74" i="43" s="1"/>
</calcChain>
</file>

<file path=xl/sharedStrings.xml><?xml version="1.0" encoding="utf-8"?>
<sst xmlns="http://schemas.openxmlformats.org/spreadsheetml/2006/main" count="642" uniqueCount="266">
  <si>
    <t>ANEXO ESTADÍSTICO</t>
  </si>
  <si>
    <t>Cuadro N° 1</t>
  </si>
  <si>
    <t>Producto</t>
  </si>
  <si>
    <t>RANKING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</si>
  <si>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</si>
  <si>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</si>
  <si>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</si>
  <si>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</si>
  <si>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</si>
  <si>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</si>
  <si>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</si>
  <si>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</si>
  <si>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</si>
  <si>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</si>
  <si>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</si>
  <si>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Valores ($)</t>
  </si>
  <si>
    <t>Valor FOB</t>
  </si>
  <si>
    <t>Existencias de</t>
  </si>
  <si>
    <t>Producción</t>
  </si>
  <si>
    <t>Autoconsumo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</si>
  <si>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</si>
  <si>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</si>
  <si>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</si>
  <si>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</si>
  <si>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</si>
  <si>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</si>
  <si>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</si>
  <si>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</si>
  <si>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</si>
  <si>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</si>
  <si>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</si>
  <si>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</si>
  <si>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</si>
  <si>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</si>
  <si>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</si>
  <si>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</si>
  <si>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</si>
  <si>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</si>
  <si>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</si>
  <si>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</si>
  <si>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</si>
  <si>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</si>
  <si>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</si>
  <si>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</si>
  <si>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</si>
  <si>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</si>
  <si>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</si>
  <si>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</si>
  <si>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</si>
  <si>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</si>
  <si>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</si>
  <si>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</si>
  <si>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</si>
  <si>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</si>
  <si>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</si>
  <si>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</si>
  <si>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</si>
  <si>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</si>
  <si>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</si>
  <si>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</si>
  <si>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</si>
  <si>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</si>
  <si>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</si>
  <si>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</si>
  <si>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</si>
  <si>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</si>
  <si>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</si>
  <si>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</si>
  <si>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</si>
  <si>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</si>
  <si>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</si>
  <si>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</si>
  <si>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</si>
  <si>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</si>
  <si>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</si>
  <si>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</si>
  <si>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</si>
  <si>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Facturado (1)</t>
  </si>
  <si>
    <t>(Unidades)(2)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</si>
  <si>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</si>
  <si>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</si>
  <si>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</si>
  <si>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</si>
  <si>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</si>
  <si>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</si>
  <si>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</si>
  <si>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</si>
  <si>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</si>
  <si>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</si>
  <si>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</si>
  <si>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</si>
  <si>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</si>
  <si>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</si>
  <si>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</si>
  <si>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</si>
  <si>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</si>
  <si>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</si>
  <si>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</si>
  <si>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</si>
  <si>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</si>
  <si>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</si>
  <si>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</si>
  <si>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</si>
  <si>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OTROS</t>
  </si>
  <si>
    <t>poner canales y términos que coincidan con lo que se sabe de mercado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</si>
  <si>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</si>
  <si>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</si>
  <si>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</si>
  <si>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</si>
  <si>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</si>
  <si>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</si>
  <si>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</si>
  <si>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</si>
  <si>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</si>
  <si>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</si>
  <si>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</si>
  <si>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</si>
  <si>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</si>
  <si>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</si>
  <si>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</si>
  <si>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</si>
  <si>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</si>
  <si>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</si>
  <si>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</si>
  <si>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</si>
  <si>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</si>
  <si>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</si>
  <si>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</si>
  <si>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</si>
  <si>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</si>
  <si>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</si>
  <si>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</si>
  <si>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</si>
  <si>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</si>
  <si>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</si>
  <si>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</si>
  <si>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</si>
  <si>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</si>
  <si>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</si>
  <si>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</si>
  <si>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</si>
  <si>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</si>
  <si>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</si>
  <si>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</si>
  <si>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8</t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</si>
  <si>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</si>
  <si>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</si>
  <si>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</si>
  <si>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</si>
  <si>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</si>
  <si>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</si>
  <si>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</si>
  <si>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</si>
  <si>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</si>
  <si>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</si>
  <si>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</si>
  <si>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</si>
  <si>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</si>
  <si>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</si>
  <si>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</si>
  <si>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</si>
  <si>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</si>
  <si>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</si>
  <si>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</si>
  <si>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</si>
  <si>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</si>
  <si>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</si>
  <si>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</si>
  <si>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</si>
  <si>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</si>
  <si>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</si>
  <si>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</si>
  <si>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</si>
  <si>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</si>
  <si>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</si>
  <si>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</si>
  <si>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</si>
  <si>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</si>
  <si>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</si>
  <si>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</si>
  <si>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>Fletes a cargo de los clientes - porcentaje sobre el precio</t>
  </si>
  <si>
    <t xml:space="preserve">                           %</t>
  </si>
  <si>
    <t>Agregue todas las filas que le resulten necesarias.</t>
  </si>
  <si>
    <t>comunes de fábrica</t>
  </si>
  <si>
    <t>Costos Totales del conjunto de todos los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</si>
  <si>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</si>
  <si>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</si>
  <si>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</si>
  <si>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</si>
  <si>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</si>
  <si>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</si>
  <si>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</si>
  <si>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 xml:space="preserve">Costos Totales Conjuntos de </t>
  </si>
  <si>
    <t>producto y coproducto/s</t>
  </si>
  <si>
    <t>Cuadro N° 9</t>
  </si>
  <si>
    <t xml:space="preserve">Información adicional sobre la Estructura de Costos de </t>
  </si>
  <si>
    <t>unidad de medida del insumo</t>
  </si>
  <si>
    <t xml:space="preserve">Insumos nacionales </t>
  </si>
  <si>
    <t>Insumos importados</t>
  </si>
  <si>
    <t>Valor por unidad de producto - Cuadro Nº 8</t>
  </si>
  <si>
    <t>Diferencial (+ / - ) asignable a canal mayorista</t>
  </si>
  <si>
    <t>Diferencial (+ / - ) asignable a canal minorista</t>
  </si>
  <si>
    <t>Diferencial (+ / - ) asignable a canal …….</t>
  </si>
  <si>
    <t>Gastos Fijos de Comercialización</t>
  </si>
  <si>
    <t>Otro (indicar)……………………</t>
  </si>
  <si>
    <t>Cuadro Nº 10.a</t>
  </si>
  <si>
    <t>Existencias al cierre de cada período</t>
  </si>
  <si>
    <t>….° tipo</t>
  </si>
  <si>
    <t>Otros (Resto)</t>
  </si>
  <si>
    <t>ene-xxx 06</t>
  </si>
  <si>
    <t>Beneficio Fiscal</t>
  </si>
  <si>
    <t>Exportaciones de</t>
  </si>
  <si>
    <t>Ventas de</t>
  </si>
  <si>
    <t>ene-xxx05</t>
  </si>
  <si>
    <t>Cuadro Nº 4.1</t>
  </si>
  <si>
    <t>Cuadro Nº 4.2.b</t>
  </si>
  <si>
    <t>Cuadro Nº 4.2.a</t>
  </si>
  <si>
    <t>Masa Salalrial (en pesos)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</si>
  <si>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</si>
  <si>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</si>
  <si>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Origen objeto de medidas</t>
  </si>
  <si>
    <t>Indique la/s forma/s de asignación de los costos comunes entre los distintos productos (por ej. comunes de fabricación, administrativos, comerciales, etc.)</t>
  </si>
  <si>
    <t>Supongamos que la capacidad de la etapa que limita la producción fue utilizada en 2010</t>
  </si>
  <si>
    <t>Mix de producción de 2010</t>
  </si>
  <si>
    <t>Mix 2010</t>
  </si>
  <si>
    <t>eleva en un 50%, las unidades totales pasan a ser 1800 de acuerdo al mix vigente en 2010</t>
  </si>
  <si>
    <t xml:space="preserve">Si en el año 2011 la capacidad de producción, debido a inversiones que se hayan realizado se </t>
  </si>
  <si>
    <t>promedio 2010</t>
  </si>
  <si>
    <t>promedio 2011</t>
  </si>
  <si>
    <t>LA HOJA ANTERIOR</t>
  </si>
  <si>
    <t>(vendidos al mercado interno)</t>
  </si>
  <si>
    <t>5</t>
  </si>
  <si>
    <t>ene-may 2017</t>
  </si>
  <si>
    <r>
      <t>Tipos de</t>
    </r>
    <r>
      <rPr>
        <b/>
        <i/>
        <u/>
        <sz val="10"/>
        <rFont val="Arial"/>
        <family val="2"/>
      </rPr>
      <t/>
    </r>
  </si>
  <si>
    <t>Productos de lana de vidrio</t>
  </si>
  <si>
    <t>Características físicas y técnicas: forma de presentación (rollo/panel), espesor, tipo de revestimiento, etc.</t>
  </si>
  <si>
    <t>(En toneladas)</t>
  </si>
  <si>
    <t>ene-may 16</t>
  </si>
  <si>
    <t>ene-may 17</t>
  </si>
  <si>
    <t>En toneladas</t>
  </si>
  <si>
    <t>Toneladas</t>
  </si>
  <si>
    <t>sin revestimiento</t>
  </si>
  <si>
    <t>en pesos por tonelada</t>
  </si>
  <si>
    <t>por tonelada</t>
  </si>
  <si>
    <t>promedio 2014</t>
  </si>
  <si>
    <t>promedio 2015</t>
  </si>
  <si>
    <t>promedio 2016</t>
  </si>
  <si>
    <t>promedio ene-may 2017</t>
  </si>
  <si>
    <t>En pesos por tonelada</t>
  </si>
  <si>
    <t>promedio 2012</t>
  </si>
  <si>
    <t>promedio 2013</t>
  </si>
  <si>
    <t>Cantidad por tonelada de lana de vidrio sin revestimiento</t>
  </si>
  <si>
    <t>(1) Sin incluir IVA ni impuestos internos y neto de devoluciones y descuentos comerciales y puesto en el depósito de los clientes</t>
  </si>
  <si>
    <t>(2) Netas de devoluciones</t>
  </si>
  <si>
    <r>
      <t>(en toneladas</t>
    </r>
    <r>
      <rPr>
        <b/>
        <sz val="10"/>
        <rFont val="Arial"/>
        <family val="2"/>
      </rPr>
      <t xml:space="preserve"> y valores de primera venta)</t>
    </r>
  </si>
  <si>
    <t>Origen:........................</t>
  </si>
  <si>
    <t>Productos de lana de vidrio importados de todos los orígenes</t>
  </si>
  <si>
    <t>Origen.............</t>
  </si>
  <si>
    <t>Productos de lana de vidrio sin revestimiento</t>
  </si>
  <si>
    <t>Cuadro Nº 4.3.a</t>
  </si>
  <si>
    <r>
      <t xml:space="preserve">Productos de lana de vidrio </t>
    </r>
    <r>
      <rPr>
        <b/>
        <u/>
        <sz val="10"/>
        <rFont val="Arial"/>
        <family val="2"/>
      </rPr>
      <t>sin revestimiento</t>
    </r>
  </si>
  <si>
    <t>TONELADAS</t>
  </si>
  <si>
    <t/>
  </si>
  <si>
    <t>Cuadro Nº 4.3.b</t>
  </si>
  <si>
    <t>En toneladas y valores en números índice</t>
  </si>
  <si>
    <t>Valores en números 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</si>
</sst>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 * #,##0.00_ ;_ * \-#,##0.00_ ;_ * &quot;-&quot;??_ ;_ @_ "/>
    <numFmt numFmtId="184" formatCode="#,##0_ \ \ ;______@_ \ \ \ "/>
    <numFmt numFmtId="185" formatCode="_-* #,##0.00\ [$€]_-;\-* #,##0.00\ [$€]_-;_-* &quot;-&quot;??\ [$€]_-;_-@_-"/>
  </numFmts>
  <fonts count="24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1"/>
      <name val="Arial"/>
      <family val="2"/>
    </font>
    <font>
      <b/>
      <sz val="10"/>
      <name val="MS Sans Serif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6">
    <xf numFmtId="0" fontId="0" fillId="0" borderId="0"/>
    <xf numFmtId="185" fontId="3" fillId="0" borderId="0" applyFont="0" applyFill="0" applyBorder="0" applyAlignment="0" applyProtection="0"/>
    <xf numFmtId="0" fontId="3" fillId="0" borderId="1"/>
    <xf numFmtId="171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583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84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18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1" fontId="19" fillId="0" borderId="2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1" fontId="19" fillId="0" borderId="11" xfId="0" applyNumberFormat="1" applyFont="1" applyFill="1" applyBorder="1" applyAlignment="1" applyProtection="1">
      <alignment horizontal="center"/>
      <protection locked="0"/>
    </xf>
    <xf numFmtId="1" fontId="19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1" fontId="19" fillId="0" borderId="9" xfId="0" applyNumberFormat="1" applyFont="1" applyFill="1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3" fontId="11" fillId="0" borderId="33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4" fontId="18" fillId="4" borderId="21" xfId="0" applyNumberFormat="1" applyFont="1" applyFill="1" applyBorder="1" applyAlignment="1" applyProtection="1">
      <alignment horizontal="center"/>
    </xf>
    <xf numFmtId="4" fontId="18" fillId="4" borderId="22" xfId="0" applyNumberFormat="1" applyFont="1" applyFill="1" applyBorder="1" applyAlignment="1" applyProtection="1">
      <alignment horizontal="center"/>
    </xf>
    <xf numFmtId="4" fontId="18" fillId="4" borderId="34" xfId="0" applyNumberFormat="1" applyFont="1" applyFill="1" applyBorder="1" applyAlignment="1" applyProtection="1">
      <alignment horizontal="center"/>
    </xf>
    <xf numFmtId="4" fontId="18" fillId="4" borderId="2" xfId="0" applyNumberFormat="1" applyFont="1" applyFill="1" applyBorder="1" applyAlignment="1" applyProtection="1">
      <alignment horizontal="center"/>
    </xf>
    <xf numFmtId="4" fontId="18" fillId="4" borderId="23" xfId="0" applyNumberFormat="1" applyFont="1" applyFill="1" applyBorder="1" applyAlignment="1" applyProtection="1">
      <alignment horizontal="center"/>
    </xf>
    <xf numFmtId="4" fontId="18" fillId="4" borderId="3" xfId="0" applyNumberFormat="1" applyFont="1" applyFill="1" applyBorder="1" applyAlignment="1" applyProtection="1">
      <alignment horizontal="center"/>
    </xf>
    <xf numFmtId="4" fontId="18" fillId="4" borderId="35" xfId="0" applyNumberFormat="1" applyFont="1" applyFill="1" applyBorder="1" applyAlignment="1" applyProtection="1">
      <alignment horizontal="center"/>
    </xf>
    <xf numFmtId="4" fontId="18" fillId="4" borderId="11" xfId="0" applyNumberFormat="1" applyFont="1" applyFill="1" applyBorder="1" applyAlignment="1" applyProtection="1">
      <alignment horizontal="center"/>
    </xf>
    <xf numFmtId="4" fontId="18" fillId="4" borderId="26" xfId="0" applyNumberFormat="1" applyFont="1" applyFill="1" applyBorder="1" applyAlignment="1" applyProtection="1">
      <alignment horizontal="center"/>
    </xf>
    <xf numFmtId="4" fontId="18" fillId="4" borderId="27" xfId="0" applyNumberFormat="1" applyFont="1" applyFill="1" applyBorder="1" applyAlignment="1" applyProtection="1">
      <alignment horizontal="center"/>
    </xf>
    <xf numFmtId="4" fontId="18" fillId="4" borderId="36" xfId="0" applyNumberFormat="1" applyFont="1" applyFill="1" applyBorder="1" applyAlignment="1" applyProtection="1">
      <alignment horizontal="center"/>
    </xf>
    <xf numFmtId="4" fontId="18" fillId="4" borderId="12" xfId="0" applyNumberFormat="1" applyFont="1" applyFill="1" applyBorder="1" applyAlignment="1" applyProtection="1">
      <alignment horizontal="center"/>
    </xf>
    <xf numFmtId="4" fontId="18" fillId="4" borderId="28" xfId="0" applyNumberFormat="1" applyFont="1" applyFill="1" applyBorder="1" applyAlignment="1" applyProtection="1">
      <alignment horizontal="center"/>
    </xf>
    <xf numFmtId="4" fontId="18" fillId="4" borderId="4" xfId="0" applyNumberFormat="1" applyFont="1" applyFill="1" applyBorder="1" applyAlignment="1" applyProtection="1">
      <alignment horizontal="center"/>
    </xf>
    <xf numFmtId="4" fontId="18" fillId="4" borderId="37" xfId="0" applyNumberFormat="1" applyFont="1" applyFill="1" applyBorder="1" applyAlignment="1" applyProtection="1">
      <alignment horizontal="center"/>
    </xf>
    <xf numFmtId="4" fontId="18" fillId="4" borderId="18" xfId="0" applyNumberFormat="1" applyFont="1" applyFill="1" applyBorder="1" applyAlignment="1" applyProtection="1">
      <alignment horizontal="center"/>
    </xf>
    <xf numFmtId="4" fontId="18" fillId="4" borderId="29" xfId="0" applyNumberFormat="1" applyFont="1" applyFill="1" applyBorder="1" applyAlignment="1" applyProtection="1">
      <alignment horizontal="center"/>
    </xf>
    <xf numFmtId="4" fontId="18" fillId="4" borderId="14" xfId="0" applyNumberFormat="1" applyFont="1" applyFill="1" applyBorder="1" applyAlignment="1" applyProtection="1">
      <alignment horizontal="center"/>
    </xf>
    <xf numFmtId="4" fontId="18" fillId="4" borderId="24" xfId="0" applyNumberFormat="1" applyFont="1" applyFill="1" applyBorder="1" applyAlignment="1" applyProtection="1">
      <alignment horizontal="center"/>
    </xf>
    <xf numFmtId="4" fontId="18" fillId="4" borderId="7" xfId="0" quotePrefix="1" applyNumberFormat="1" applyFont="1" applyFill="1" applyBorder="1" applyAlignment="1" applyProtection="1">
      <alignment horizontal="center"/>
    </xf>
    <xf numFmtId="4" fontId="18" fillId="4" borderId="36" xfId="0" quotePrefix="1" applyNumberFormat="1" applyFont="1" applyFill="1" applyBorder="1" applyAlignment="1" applyProtection="1">
      <alignment horizontal="center"/>
    </xf>
    <xf numFmtId="4" fontId="18" fillId="4" borderId="12" xfId="0" quotePrefix="1" applyNumberFormat="1" applyFont="1" applyFill="1" applyBorder="1" applyAlignment="1" applyProtection="1">
      <alignment horizontal="center"/>
    </xf>
    <xf numFmtId="4" fontId="18" fillId="4" borderId="2" xfId="3" quotePrefix="1" applyNumberFormat="1" applyFont="1" applyFill="1" applyBorder="1" applyAlignment="1" applyProtection="1">
      <alignment horizontal="right"/>
    </xf>
    <xf numFmtId="4" fontId="18" fillId="4" borderId="11" xfId="3" quotePrefix="1" applyNumberFormat="1" applyFont="1" applyFill="1" applyBorder="1" applyAlignment="1" applyProtection="1">
      <alignment horizontal="right"/>
    </xf>
    <xf numFmtId="4" fontId="18" fillId="4" borderId="12" xfId="3" quotePrefix="1" applyNumberFormat="1" applyFont="1" applyFill="1" applyBorder="1" applyAlignment="1" applyProtection="1">
      <alignment horizontal="right"/>
    </xf>
    <xf numFmtId="4" fontId="18" fillId="4" borderId="15" xfId="3" quotePrefix="1" applyNumberFormat="1" applyFont="1" applyFill="1" applyBorder="1" applyAlignment="1" applyProtection="1">
      <alignment horizontal="right"/>
    </xf>
    <xf numFmtId="4" fontId="18" fillId="4" borderId="28" xfId="3" quotePrefix="1" applyNumberFormat="1" applyFont="1" applyFill="1" applyBorder="1" applyAlignment="1" applyProtection="1">
      <alignment horizontal="right"/>
    </xf>
    <xf numFmtId="1" fontId="19" fillId="4" borderId="2" xfId="0" applyNumberFormat="1" applyFont="1" applyFill="1" applyBorder="1" applyAlignment="1" applyProtection="1">
      <alignment horizontal="center"/>
    </xf>
    <xf numFmtId="1" fontId="19" fillId="4" borderId="11" xfId="0" applyNumberFormat="1" applyFont="1" applyFill="1" applyBorder="1" applyAlignment="1" applyProtection="1">
      <alignment horizontal="center"/>
    </xf>
    <xf numFmtId="1" fontId="19" fillId="4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19" fillId="4" borderId="9" xfId="0" applyNumberFormat="1" applyFont="1" applyFill="1" applyBorder="1" applyAlignment="1" applyProtection="1">
      <alignment horizontal="center"/>
    </xf>
    <xf numFmtId="0" fontId="0" fillId="0" borderId="35" xfId="0" applyBorder="1" applyProtection="1">
      <protection locked="0"/>
    </xf>
    <xf numFmtId="0" fontId="19" fillId="0" borderId="38" xfId="0" applyFont="1" applyBorder="1" applyProtection="1">
      <protection locked="0"/>
    </xf>
    <xf numFmtId="0" fontId="19" fillId="0" borderId="39" xfId="0" applyFont="1" applyBorder="1" applyProtection="1">
      <protection locked="0"/>
    </xf>
    <xf numFmtId="49" fontId="19" fillId="0" borderId="9" xfId="0" applyNumberFormat="1" applyFont="1" applyBorder="1" applyAlignment="1" applyProtection="1">
      <alignment horizontal="center"/>
      <protection locked="0"/>
    </xf>
    <xf numFmtId="0" fontId="19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19" fillId="0" borderId="31" xfId="0" applyFon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5" fillId="0" borderId="14" xfId="0" applyFont="1" applyBorder="1" applyProtection="1">
      <protection locked="0"/>
    </xf>
    <xf numFmtId="0" fontId="15" fillId="0" borderId="29" xfId="0" applyFont="1" applyBorder="1" applyProtection="1">
      <protection locked="0"/>
    </xf>
    <xf numFmtId="0" fontId="15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7" fillId="0" borderId="8" xfId="0" applyFont="1" applyBorder="1" applyAlignment="1" applyProtection="1">
      <alignment horizontal="center"/>
      <protection locked="0"/>
    </xf>
    <xf numFmtId="0" fontId="11" fillId="0" borderId="45" xfId="0" applyFont="1" applyBorder="1" applyProtection="1">
      <protection locked="0"/>
    </xf>
    <xf numFmtId="0" fontId="11" fillId="0" borderId="46" xfId="0" applyFont="1" applyBorder="1" applyProtection="1"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11" fillId="0" borderId="48" xfId="0" applyFont="1" applyBorder="1" applyProtection="1">
      <protection locked="0"/>
    </xf>
    <xf numFmtId="0" fontId="11" fillId="0" borderId="49" xfId="0" applyFont="1" applyBorder="1" applyProtection="1">
      <protection locked="0"/>
    </xf>
    <xf numFmtId="0" fontId="11" fillId="0" borderId="50" xfId="0" applyFont="1" applyBorder="1" applyProtection="1">
      <protection locked="0"/>
    </xf>
    <xf numFmtId="0" fontId="11" fillId="0" borderId="51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52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11" fillId="0" borderId="53" xfId="0" applyFont="1" applyBorder="1" applyProtection="1">
      <protection locked="0"/>
    </xf>
    <xf numFmtId="0" fontId="11" fillId="0" borderId="54" xfId="0" applyFont="1" applyBorder="1" applyProtection="1">
      <protection locked="0"/>
    </xf>
    <xf numFmtId="17" fontId="19" fillId="0" borderId="9" xfId="0" applyNumberFormat="1" applyFont="1" applyBorder="1" applyAlignment="1" applyProtection="1">
      <alignment horizontal="center"/>
      <protection locked="0"/>
    </xf>
    <xf numFmtId="3" fontId="19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5" fillId="0" borderId="43" xfId="0" applyFont="1" applyBorder="1" applyAlignment="1" applyProtection="1">
      <alignment horizontal="centerContinuous"/>
      <protection locked="0"/>
    </xf>
    <xf numFmtId="0" fontId="15" fillId="0" borderId="44" xfId="0" applyFont="1" applyBorder="1" applyAlignment="1" applyProtection="1">
      <alignment horizontal="centerContinuous"/>
      <protection locked="0"/>
    </xf>
    <xf numFmtId="0" fontId="15" fillId="5" borderId="31" xfId="0" applyFont="1" applyFill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33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55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50" xfId="0" applyFont="1" applyBorder="1" applyProtection="1">
      <protection locked="0"/>
    </xf>
    <xf numFmtId="0" fontId="7" fillId="0" borderId="61" xfId="0" applyFont="1" applyBorder="1" applyProtection="1">
      <protection locked="0"/>
    </xf>
    <xf numFmtId="0" fontId="7" fillId="0" borderId="51" xfId="0" applyFont="1" applyBorder="1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5" borderId="0" xfId="0" applyFont="1" applyFill="1" applyAlignment="1" applyProtection="1">
      <alignment horizontal="left"/>
      <protection locked="0"/>
    </xf>
    <xf numFmtId="0" fontId="7" fillId="5" borderId="0" xfId="0" applyFont="1" applyFill="1" applyProtection="1">
      <protection locked="0"/>
    </xf>
    <xf numFmtId="0" fontId="3" fillId="0" borderId="0" xfId="4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Continuous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9" fontId="1" fillId="0" borderId="41" xfId="5" applyFont="1" applyBorder="1" applyAlignment="1" applyProtection="1">
      <alignment horizontal="center"/>
      <protection locked="0"/>
    </xf>
    <xf numFmtId="9" fontId="1" fillId="0" borderId="42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6" borderId="2" xfId="3" quotePrefix="1" applyNumberFormat="1" applyFont="1" applyFill="1" applyBorder="1" applyAlignment="1" applyProtection="1">
      <alignment horizontal="center"/>
    </xf>
    <xf numFmtId="4" fontId="11" fillId="6" borderId="11" xfId="3" quotePrefix="1" applyNumberFormat="1" applyFont="1" applyFill="1" applyBorder="1" applyAlignment="1" applyProtection="1">
      <alignment horizontal="center"/>
    </xf>
    <xf numFmtId="4" fontId="11" fillId="6" borderId="12" xfId="3" quotePrefix="1" applyNumberFormat="1" applyFont="1" applyFill="1" applyBorder="1" applyAlignment="1" applyProtection="1">
      <alignment horizontal="center"/>
    </xf>
    <xf numFmtId="4" fontId="11" fillId="6" borderId="15" xfId="3" quotePrefix="1" applyNumberFormat="1" applyFont="1" applyFill="1" applyBorder="1" applyAlignment="1" applyProtection="1">
      <alignment horizontal="center"/>
    </xf>
    <xf numFmtId="4" fontId="11" fillId="6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4" fontId="18" fillId="4" borderId="0" xfId="0" applyNumberFormat="1" applyFont="1" applyFill="1" applyBorder="1" applyAlignment="1" applyProtection="1">
      <alignment horizontal="center"/>
    </xf>
    <xf numFmtId="4" fontId="18" fillId="4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2" fontId="19" fillId="4" borderId="9" xfId="0" applyNumberFormat="1" applyFont="1" applyFill="1" applyBorder="1" applyAlignment="1" applyProtection="1">
      <alignment horizontal="right"/>
    </xf>
    <xf numFmtId="2" fontId="19" fillId="4" borderId="8" xfId="0" applyNumberFormat="1" applyFont="1" applyFill="1" applyBorder="1" applyAlignment="1" applyProtection="1">
      <alignment horizontal="right"/>
    </xf>
    <xf numFmtId="2" fontId="19" fillId="4" borderId="42" xfId="0" applyNumberFormat="1" applyFont="1" applyFill="1" applyBorder="1" applyAlignment="1" applyProtection="1">
      <alignment horizontal="right"/>
    </xf>
    <xf numFmtId="0" fontId="19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8" xfId="4" applyFont="1" applyBorder="1" applyAlignment="1" applyProtection="1">
      <alignment horizontal="left" vertical="center"/>
      <protection locked="0"/>
    </xf>
    <xf numFmtId="0" fontId="1" fillId="0" borderId="40" xfId="4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0" xfId="0" applyFont="1"/>
    <xf numFmtId="0" fontId="11" fillId="0" borderId="31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9" xfId="0" applyFont="1" applyBorder="1" applyAlignment="1" applyProtection="1">
      <alignment horizontal="centerContinuous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1" fontId="4" fillId="0" borderId="64" xfId="0" applyNumberFormat="1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54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3" fontId="11" fillId="0" borderId="17" xfId="3" quotePrefix="1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Border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3" fontId="11" fillId="0" borderId="62" xfId="0" applyNumberFormat="1" applyFont="1" applyBorder="1" applyAlignment="1" applyProtection="1">
      <alignment horizontal="center"/>
      <protection locked="0"/>
    </xf>
    <xf numFmtId="3" fontId="11" fillId="0" borderId="65" xfId="0" applyNumberFormat="1" applyFont="1" applyBorder="1" applyAlignment="1" applyProtection="1">
      <alignment horizontal="center"/>
      <protection locked="0"/>
    </xf>
    <xf numFmtId="3" fontId="11" fillId="0" borderId="66" xfId="0" applyNumberFormat="1" applyFont="1" applyBorder="1" applyAlignment="1" applyProtection="1">
      <alignment horizontal="center"/>
      <protection locked="0"/>
    </xf>
    <xf numFmtId="0" fontId="11" fillId="0" borderId="63" xfId="0" quotePrefix="1" applyFont="1" applyFill="1" applyBorder="1" applyAlignment="1" applyProtection="1">
      <alignment horizontal="center"/>
      <protection locked="0"/>
    </xf>
    <xf numFmtId="0" fontId="11" fillId="0" borderId="67" xfId="0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center"/>
      <protection locked="0"/>
    </xf>
    <xf numFmtId="0" fontId="11" fillId="0" borderId="69" xfId="0" applyFont="1" applyBorder="1" applyAlignment="1" applyProtection="1">
      <alignment horizontal="center"/>
      <protection locked="0"/>
    </xf>
    <xf numFmtId="0" fontId="11" fillId="0" borderId="70" xfId="0" applyFont="1" applyFill="1" applyBorder="1" applyAlignment="1" applyProtection="1">
      <alignment horizontal="center"/>
      <protection locked="0"/>
    </xf>
    <xf numFmtId="17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Continuous"/>
      <protection locked="0"/>
    </xf>
    <xf numFmtId="0" fontId="0" fillId="2" borderId="0" xfId="0" applyFill="1" applyProtection="1"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4" applyFont="1" applyBorder="1" applyAlignment="1" applyProtection="1">
      <alignment horizontal="left"/>
      <protection locked="0"/>
    </xf>
    <xf numFmtId="0" fontId="1" fillId="2" borderId="14" xfId="4" applyFont="1" applyFill="1" applyBorder="1" applyAlignment="1" applyProtection="1">
      <alignment horizontal="center"/>
      <protection locked="0"/>
    </xf>
    <xf numFmtId="0" fontId="4" fillId="2" borderId="8" xfId="4" applyFont="1" applyFill="1" applyBorder="1" applyAlignment="1" applyProtection="1">
      <alignment horizontal="center"/>
      <protection locked="0"/>
    </xf>
    <xf numFmtId="0" fontId="22" fillId="2" borderId="71" xfId="0" applyFont="1" applyFill="1" applyBorder="1" applyProtection="1">
      <protection locked="0"/>
    </xf>
    <xf numFmtId="0" fontId="22" fillId="2" borderId="72" xfId="0" applyFont="1" applyFill="1" applyBorder="1" applyProtection="1">
      <protection locked="0"/>
    </xf>
    <xf numFmtId="0" fontId="7" fillId="0" borderId="45" xfId="0" applyFont="1" applyBorder="1" applyProtection="1">
      <protection locked="0"/>
    </xf>
    <xf numFmtId="0" fontId="7" fillId="0" borderId="73" xfId="0" applyFont="1" applyBorder="1" applyProtection="1">
      <protection locked="0"/>
    </xf>
    <xf numFmtId="0" fontId="7" fillId="0" borderId="46" xfId="0" applyFont="1" applyBorder="1" applyProtection="1">
      <protection locked="0"/>
    </xf>
    <xf numFmtId="0" fontId="22" fillId="2" borderId="31" xfId="0" applyFont="1" applyFill="1" applyBorder="1" applyProtection="1">
      <protection locked="0"/>
    </xf>
    <xf numFmtId="0" fontId="7" fillId="0" borderId="19" xfId="0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11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17" fontId="4" fillId="0" borderId="15" xfId="0" applyNumberFormat="1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7" fontId="4" fillId="2" borderId="12" xfId="0" applyNumberFormat="1" applyFont="1" applyFill="1" applyBorder="1" applyAlignment="1" applyProtection="1">
      <alignment horizontal="center"/>
      <protection locked="0"/>
    </xf>
    <xf numFmtId="17" fontId="4" fillId="2" borderId="34" xfId="0" applyNumberFormat="1" applyFont="1" applyFill="1" applyBorder="1" applyAlignment="1" applyProtection="1">
      <alignment horizontal="center"/>
      <protection locked="0"/>
    </xf>
    <xf numFmtId="17" fontId="4" fillId="2" borderId="36" xfId="0" applyNumberFormat="1" applyFont="1" applyFill="1" applyBorder="1" applyAlignment="1" applyProtection="1">
      <alignment horizontal="center"/>
      <protection locked="0"/>
    </xf>
    <xf numFmtId="0" fontId="0" fillId="0" borderId="67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70" xfId="0" applyBorder="1" applyProtection="1">
      <protection locked="0"/>
    </xf>
    <xf numFmtId="0" fontId="0" fillId="0" borderId="74" xfId="0" applyBorder="1" applyProtection="1"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0" fillId="0" borderId="75" xfId="0" applyBorder="1" applyProtection="1">
      <protection locked="0"/>
    </xf>
    <xf numFmtId="0" fontId="0" fillId="0" borderId="76" xfId="0" applyBorder="1" applyProtection="1">
      <protection locked="0"/>
    </xf>
    <xf numFmtId="0" fontId="0" fillId="0" borderId="77" xfId="0" applyBorder="1" applyProtection="1">
      <protection locked="0"/>
    </xf>
    <xf numFmtId="0" fontId="0" fillId="0" borderId="78" xfId="0" applyBorder="1" applyProtection="1">
      <protection locked="0"/>
    </xf>
    <xf numFmtId="1" fontId="11" fillId="0" borderId="3" xfId="0" applyNumberFormat="1" applyFont="1" applyBorder="1" applyAlignment="1" applyProtection="1">
      <alignment horizontal="center"/>
      <protection locked="0"/>
    </xf>
    <xf numFmtId="0" fontId="11" fillId="0" borderId="3" xfId="0" applyFont="1" applyBorder="1" applyProtection="1">
      <protection locked="0"/>
    </xf>
    <xf numFmtId="1" fontId="11" fillId="0" borderId="22" xfId="0" applyNumberFormat="1" applyFont="1" applyBorder="1" applyAlignment="1" applyProtection="1">
      <alignment horizontal="center"/>
      <protection locked="0"/>
    </xf>
    <xf numFmtId="0" fontId="11" fillId="0" borderId="22" xfId="0" applyFont="1" applyBorder="1" applyProtection="1">
      <protection locked="0"/>
    </xf>
    <xf numFmtId="0" fontId="11" fillId="0" borderId="33" xfId="0" applyFont="1" applyBorder="1" applyProtection="1">
      <protection locked="0"/>
    </xf>
    <xf numFmtId="0" fontId="11" fillId="0" borderId="5" xfId="0" applyFont="1" applyBorder="1" applyProtection="1">
      <protection locked="0"/>
    </xf>
    <xf numFmtId="1" fontId="11" fillId="0" borderId="7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Protection="1">
      <protection locked="0"/>
    </xf>
    <xf numFmtId="0" fontId="11" fillId="0" borderId="6" xfId="0" applyFont="1" applyBorder="1" applyProtection="1">
      <protection locked="0"/>
    </xf>
    <xf numFmtId="1" fontId="11" fillId="0" borderId="79" xfId="0" applyNumberFormat="1" applyFont="1" applyBorder="1" applyAlignment="1" applyProtection="1">
      <alignment horizontal="center"/>
      <protection locked="0"/>
    </xf>
    <xf numFmtId="1" fontId="11" fillId="0" borderId="74" xfId="0" applyNumberFormat="1" applyFont="1" applyBorder="1" applyAlignment="1" applyProtection="1">
      <alignment horizontal="center"/>
      <protection locked="0"/>
    </xf>
    <xf numFmtId="1" fontId="11" fillId="0" borderId="80" xfId="0" applyNumberFormat="1" applyFont="1" applyBorder="1" applyAlignment="1" applyProtection="1">
      <alignment horizontal="center"/>
      <protection locked="0"/>
    </xf>
    <xf numFmtId="17" fontId="4" fillId="0" borderId="34" xfId="0" applyNumberFormat="1" applyFont="1" applyBorder="1" applyAlignment="1" applyProtection="1">
      <alignment horizontal="center"/>
      <protection locked="0"/>
    </xf>
    <xf numFmtId="17" fontId="4" fillId="0" borderId="36" xfId="0" applyNumberFormat="1" applyFont="1" applyBorder="1" applyAlignment="1" applyProtection="1">
      <alignment horizontal="center"/>
      <protection locked="0"/>
    </xf>
    <xf numFmtId="17" fontId="11" fillId="0" borderId="21" xfId="0" applyNumberFormat="1" applyFont="1" applyBorder="1" applyAlignment="1" applyProtection="1">
      <alignment horizontal="center"/>
      <protection locked="0"/>
    </xf>
    <xf numFmtId="17" fontId="11" fillId="0" borderId="22" xfId="0" applyNumberFormat="1" applyFont="1" applyBorder="1" applyAlignment="1" applyProtection="1">
      <alignment horizontal="center"/>
      <protection locked="0"/>
    </xf>
    <xf numFmtId="17" fontId="11" fillId="0" borderId="24" xfId="0" applyNumberFormat="1" applyFont="1" applyBorder="1" applyAlignment="1" applyProtection="1">
      <alignment horizontal="center"/>
      <protection locked="0"/>
    </xf>
    <xf numFmtId="17" fontId="11" fillId="0" borderId="7" xfId="0" applyNumberFormat="1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center"/>
      <protection locked="0"/>
    </xf>
    <xf numFmtId="1" fontId="11" fillId="0" borderId="23" xfId="0" applyNumberFormat="1" applyFont="1" applyBorder="1" applyAlignment="1" applyProtection="1">
      <alignment horizontal="center"/>
      <protection locked="0"/>
    </xf>
    <xf numFmtId="1" fontId="11" fillId="0" borderId="24" xfId="0" applyNumberFormat="1" applyFont="1" applyBorder="1" applyAlignment="1" applyProtection="1">
      <alignment horizontal="center"/>
      <protection locked="0"/>
    </xf>
    <xf numFmtId="1" fontId="11" fillId="0" borderId="26" xfId="0" applyNumberFormat="1" applyFont="1" applyBorder="1" applyAlignment="1" applyProtection="1">
      <alignment horizontal="center"/>
      <protection locked="0"/>
    </xf>
    <xf numFmtId="0" fontId="11" fillId="0" borderId="55" xfId="0" applyFont="1" applyBorder="1" applyProtection="1">
      <protection locked="0"/>
    </xf>
    <xf numFmtId="1" fontId="11" fillId="0" borderId="25" xfId="0" applyNumberFormat="1" applyFont="1" applyBorder="1" applyAlignment="1" applyProtection="1">
      <alignment horizontal="center"/>
      <protection locked="0"/>
    </xf>
    <xf numFmtId="0" fontId="11" fillId="0" borderId="17" xfId="0" applyFont="1" applyBorder="1" applyProtection="1">
      <protection locked="0"/>
    </xf>
    <xf numFmtId="1" fontId="11" fillId="0" borderId="62" xfId="0" applyNumberFormat="1" applyFont="1" applyBorder="1" applyAlignment="1" applyProtection="1">
      <alignment horizontal="center"/>
      <protection locked="0"/>
    </xf>
    <xf numFmtId="1" fontId="11" fillId="0" borderId="65" xfId="0" applyNumberFormat="1" applyFont="1" applyBorder="1" applyAlignment="1" applyProtection="1">
      <alignment horizontal="center"/>
      <protection locked="0"/>
    </xf>
    <xf numFmtId="1" fontId="11" fillId="0" borderId="66" xfId="0" applyNumberFormat="1" applyFont="1" applyBorder="1" applyAlignment="1" applyProtection="1">
      <alignment horizontal="center"/>
      <protection locked="0"/>
    </xf>
    <xf numFmtId="1" fontId="11" fillId="0" borderId="63" xfId="0" applyNumberFormat="1" applyFont="1" applyBorder="1" applyAlignment="1" applyProtection="1">
      <alignment horizontal="center"/>
      <protection locked="0"/>
    </xf>
    <xf numFmtId="1" fontId="11" fillId="0" borderId="81" xfId="0" applyNumberFormat="1" applyFont="1" applyBorder="1" applyAlignment="1" applyProtection="1">
      <alignment horizontal="center"/>
      <protection locked="0"/>
    </xf>
    <xf numFmtId="0" fontId="11" fillId="0" borderId="79" xfId="0" applyFont="1" applyBorder="1" applyProtection="1">
      <protection locked="0"/>
    </xf>
    <xf numFmtId="0" fontId="11" fillId="0" borderId="74" xfId="0" applyFont="1" applyBorder="1" applyProtection="1">
      <protection locked="0"/>
    </xf>
    <xf numFmtId="0" fontId="11" fillId="0" borderId="82" xfId="0" applyFont="1" applyBorder="1" applyProtection="1">
      <protection locked="0"/>
    </xf>
    <xf numFmtId="0" fontId="11" fillId="0" borderId="80" xfId="0" applyFont="1" applyBorder="1" applyProtection="1">
      <protection locked="0"/>
    </xf>
    <xf numFmtId="0" fontId="11" fillId="0" borderId="83" xfId="0" applyFont="1" applyBorder="1" applyProtection="1">
      <protection locked="0"/>
    </xf>
    <xf numFmtId="0" fontId="11" fillId="0" borderId="21" xfId="0" applyFont="1" applyBorder="1" applyProtection="1">
      <protection locked="0"/>
    </xf>
    <xf numFmtId="0" fontId="11" fillId="0" borderId="23" xfId="0" applyFont="1" applyBorder="1" applyProtection="1">
      <protection locked="0"/>
    </xf>
    <xf numFmtId="0" fontId="11" fillId="0" borderId="26" xfId="0" applyFont="1" applyBorder="1" applyProtection="1">
      <protection locked="0"/>
    </xf>
    <xf numFmtId="0" fontId="11" fillId="0" borderId="24" xfId="0" applyFont="1" applyBorder="1" applyProtection="1">
      <protection locked="0"/>
    </xf>
    <xf numFmtId="0" fontId="11" fillId="0" borderId="25" xfId="0" applyFont="1" applyBorder="1" applyProtection="1">
      <protection locked="0"/>
    </xf>
    <xf numFmtId="0" fontId="4" fillId="2" borderId="19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4" fontId="4" fillId="2" borderId="2" xfId="0" applyNumberFormat="1" applyFont="1" applyFill="1" applyBorder="1" applyAlignment="1" applyProtection="1">
      <alignment horizontal="center"/>
      <protection locked="0"/>
    </xf>
    <xf numFmtId="14" fontId="4" fillId="2" borderId="12" xfId="0" applyNumberFormat="1" applyFont="1" applyFill="1" applyBorder="1" applyAlignment="1" applyProtection="1">
      <alignment horizontal="center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80" xfId="0" applyBorder="1" applyProtection="1">
      <protection locked="0"/>
    </xf>
    <xf numFmtId="0" fontId="0" fillId="0" borderId="83" xfId="0" applyBorder="1" applyProtection="1">
      <protection locked="0"/>
    </xf>
    <xf numFmtId="0" fontId="4" fillId="2" borderId="64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1" fillId="2" borderId="0" xfId="0" applyFont="1" applyFill="1" applyProtection="1">
      <protection locked="0"/>
    </xf>
    <xf numFmtId="0" fontId="19" fillId="0" borderId="31" xfId="0" applyFont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75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11" fillId="0" borderId="68" xfId="0" applyFont="1" applyBorder="1" applyAlignment="1" applyProtection="1">
      <alignment horizontal="right"/>
      <protection locked="0"/>
    </xf>
    <xf numFmtId="0" fontId="11" fillId="0" borderId="70" xfId="0" applyFont="1" applyBorder="1" applyAlignment="1" applyProtection="1">
      <alignment horizontal="right"/>
      <protection locked="0"/>
    </xf>
    <xf numFmtId="0" fontId="11" fillId="0" borderId="67" xfId="0" applyFont="1" applyBorder="1" applyAlignment="1" applyProtection="1">
      <alignment horizontal="right"/>
      <protection locked="0"/>
    </xf>
    <xf numFmtId="0" fontId="11" fillId="0" borderId="34" xfId="0" applyFont="1" applyBorder="1" applyAlignment="1" applyProtection="1">
      <alignment horizontal="right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9" fillId="0" borderId="84" xfId="0" applyFont="1" applyBorder="1" applyAlignment="1" applyProtection="1">
      <alignment horizontal="center"/>
      <protection locked="0"/>
    </xf>
    <xf numFmtId="0" fontId="19" fillId="0" borderId="85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0" fillId="5" borderId="0" xfId="0" applyFont="1" applyFill="1" applyAlignment="1" applyProtection="1">
      <alignment horizontal="left"/>
      <protection locked="0"/>
    </xf>
    <xf numFmtId="0" fontId="21" fillId="0" borderId="31" xfId="4" applyFont="1" applyBorder="1" applyAlignment="1" applyProtection="1">
      <alignment horizontal="center" vertical="center" wrapText="1"/>
      <protection locked="0"/>
    </xf>
    <xf numFmtId="0" fontId="21" fillId="0" borderId="43" xfId="4" applyFont="1" applyBorder="1" applyAlignment="1" applyProtection="1">
      <alignment horizontal="center" vertical="center" wrapText="1"/>
      <protection locked="0"/>
    </xf>
    <xf numFmtId="0" fontId="21" fillId="0" borderId="44" xfId="4" applyFont="1" applyBorder="1" applyAlignment="1" applyProtection="1">
      <alignment horizontal="center" vertical="center" wrapText="1"/>
      <protection locked="0"/>
    </xf>
    <xf numFmtId="0" fontId="11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31" xfId="4" applyFont="1" applyFill="1" applyBorder="1" applyAlignment="1" applyProtection="1">
      <alignment horizontal="center"/>
      <protection locked="0"/>
    </xf>
    <xf numFmtId="0" fontId="4" fillId="0" borderId="44" xfId="4" applyFont="1" applyFill="1" applyBorder="1" applyAlignment="1" applyProtection="1">
      <alignment horizontal="center"/>
      <protection locked="0"/>
    </xf>
    <xf numFmtId="0" fontId="4" fillId="2" borderId="31" xfId="4" applyFont="1" applyFill="1" applyBorder="1" applyAlignment="1" applyProtection="1">
      <alignment horizontal="center"/>
      <protection locked="0"/>
    </xf>
    <xf numFmtId="0" fontId="4" fillId="2" borderId="44" xfId="4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14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39" xfId="0" applyFont="1" applyBorder="1" applyAlignment="1" applyProtection="1">
      <alignment horizontal="left" wrapText="1"/>
      <protection locked="0"/>
    </xf>
    <xf numFmtId="0" fontId="0" fillId="0" borderId="39" xfId="0" applyBorder="1" applyAlignment="1" applyProtection="1">
      <alignment horizontal="left" wrapText="1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6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79" name="AutoShape 1"/>
        <xdr:cNvSpPr>
          <a:spLocks noChangeArrowheads="1"/>
        </xdr:cNvSpPr>
      </xdr:nvSpPr>
      <xdr:spPr bwMode="auto">
        <a:xfrm rot="1316310">
          <a:off x="44862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17410" name="AutoShape 1"/>
        <xdr:cNvSpPr>
          <a:spLocks noChangeArrowheads="1"/>
        </xdr:cNvSpPr>
      </xdr:nvSpPr>
      <xdr:spPr bwMode="auto">
        <a:xfrm rot="1316310">
          <a:off x="44862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4</xdr:row>
      <xdr:rowOff>123825</xdr:rowOff>
    </xdr:from>
    <xdr:to>
      <xdr:col>5</xdr:col>
      <xdr:colOff>276225</xdr:colOff>
      <xdr:row>5</xdr:row>
      <xdr:rowOff>371475</xdr:rowOff>
    </xdr:to>
    <xdr:sp macro="" textlink="">
      <xdr:nvSpPr>
        <xdr:cNvPr id="1058" name="AutoShape 4"/>
        <xdr:cNvSpPr>
          <a:spLocks noChangeArrowheads="1"/>
        </xdr:cNvSpPr>
      </xdr:nvSpPr>
      <xdr:spPr bwMode="auto">
        <a:xfrm rot="629847">
          <a:off x="5514975" y="79057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4</xdr:row>
      <xdr:rowOff>123825</xdr:rowOff>
    </xdr:from>
    <xdr:to>
      <xdr:col>5</xdr:col>
      <xdr:colOff>276225</xdr:colOff>
      <xdr:row>5</xdr:row>
      <xdr:rowOff>371475</xdr:rowOff>
    </xdr:to>
    <xdr:sp macro="" textlink="">
      <xdr:nvSpPr>
        <xdr:cNvPr id="18434" name="AutoShape 4"/>
        <xdr:cNvSpPr>
          <a:spLocks noChangeArrowheads="1"/>
        </xdr:cNvSpPr>
      </xdr:nvSpPr>
      <xdr:spPr bwMode="auto">
        <a:xfrm rot="629847">
          <a:off x="6257925" y="79057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productores%20SALVAGUARD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productores%20dum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20-Modelo%20para%20expedientes/Cuestionarios/dumping-subvenciones/Cuadro%20productores%20SALVAGU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3" sqref="E3"/>
    </sheetView>
  </sheetViews>
  <sheetFormatPr baseColWidth="10" defaultRowHeight="12.75" x14ac:dyDescent="0.2"/>
  <cols>
    <col min="1" max="1" width="12.28515625" style="51" bestFit="1" customWidth="1"/>
    <col min="2" max="4" width="11.42578125" style="51"/>
    <col min="5" max="5" width="12.140625" style="51" customWidth="1"/>
    <col min="6" max="6" width="11.5703125" style="51" customWidth="1"/>
    <col min="7" max="7" width="11.42578125" style="51"/>
    <col min="8" max="8" width="12.140625" style="51" customWidth="1"/>
    <col min="9" max="16384" width="11.42578125" style="51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49" t="s">
        <v>153</v>
      </c>
      <c r="B3" s="150"/>
      <c r="C3" s="150"/>
      <c r="D3" s="150"/>
      <c r="E3" s="151" t="s">
        <v>231</v>
      </c>
    </row>
    <row r="4" spans="1:8" ht="15" customHeight="1" thickBot="1" x14ac:dyDescent="0.25">
      <c r="A4" s="152" t="s">
        <v>154</v>
      </c>
      <c r="B4" s="153"/>
      <c r="C4" s="153"/>
      <c r="D4" s="153"/>
      <c r="E4" s="154"/>
    </row>
    <row r="5" spans="1:8" ht="15" customHeight="1" thickBot="1" x14ac:dyDescent="0.25"/>
    <row r="6" spans="1:8" ht="15" customHeight="1" thickBot="1" x14ac:dyDescent="0.25">
      <c r="A6" s="155" t="s">
        <v>155</v>
      </c>
      <c r="B6" s="156"/>
      <c r="C6" s="156"/>
      <c r="D6" s="156"/>
      <c r="E6" s="157"/>
    </row>
    <row r="7" spans="1:8" ht="15" customHeight="1" thickBot="1" x14ac:dyDescent="0.25"/>
    <row r="8" spans="1:8" ht="15" customHeight="1" thickBot="1" x14ac:dyDescent="0.25">
      <c r="A8" s="155" t="s">
        <v>156</v>
      </c>
      <c r="B8" s="156"/>
      <c r="C8" s="156"/>
      <c r="D8" s="156"/>
      <c r="E8" s="156"/>
      <c r="F8" s="156"/>
      <c r="G8" s="156"/>
      <c r="H8" s="157"/>
    </row>
    <row r="9" spans="1:8" ht="15" customHeight="1" thickBot="1" x14ac:dyDescent="0.25"/>
    <row r="10" spans="1:8" ht="41.25" customHeight="1" thickBot="1" x14ac:dyDescent="0.25">
      <c r="A10" s="515" t="s">
        <v>163</v>
      </c>
      <c r="B10" s="516"/>
      <c r="C10" s="516"/>
      <c r="D10" s="516"/>
      <c r="E10" s="516"/>
      <c r="F10" s="516"/>
      <c r="G10" s="516"/>
      <c r="H10" s="517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58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6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H76"/>
  <sheetViews>
    <sheetView workbookViewId="0">
      <selection sqref="A1:C1"/>
    </sheetView>
  </sheetViews>
  <sheetFormatPr baseColWidth="10" defaultRowHeight="12.75" x14ac:dyDescent="0.2"/>
  <cols>
    <col min="1" max="1" width="23.28515625" style="56" customWidth="1"/>
    <col min="2" max="2" width="27.42578125" style="51" customWidth="1"/>
    <col min="3" max="3" width="27.28515625" style="68" customWidth="1"/>
    <col min="4" max="7" width="11.42578125" style="51"/>
    <col min="8" max="8" width="18.5703125" style="51" customWidth="1"/>
    <col min="9" max="16384" width="11.42578125" style="51"/>
  </cols>
  <sheetData>
    <row r="1" spans="1:8" x14ac:dyDescent="0.2">
      <c r="A1" s="531" t="s">
        <v>263</v>
      </c>
      <c r="B1" s="531"/>
      <c r="C1" s="531"/>
    </row>
    <row r="2" spans="1:8" x14ac:dyDescent="0.2">
      <c r="A2" s="531" t="s">
        <v>211</v>
      </c>
      <c r="B2" s="531"/>
      <c r="C2" s="531"/>
    </row>
    <row r="3" spans="1:8" ht="13.5" thickBot="1" x14ac:dyDescent="0.25">
      <c r="A3" s="531" t="s">
        <v>260</v>
      </c>
      <c r="B3" s="531"/>
      <c r="C3" s="531"/>
      <c r="E3" s="108"/>
      <c r="F3" s="108"/>
      <c r="H3" s="88" t="s">
        <v>128</v>
      </c>
    </row>
    <row r="4" spans="1:8" ht="13.5" thickBot="1" x14ac:dyDescent="0.25">
      <c r="A4" s="531" t="s">
        <v>264</v>
      </c>
      <c r="B4" s="531"/>
      <c r="C4" s="531"/>
      <c r="E4" s="533" t="s">
        <v>137</v>
      </c>
      <c r="F4" s="534"/>
      <c r="H4" s="88" t="s">
        <v>164</v>
      </c>
    </row>
    <row r="5" spans="1:8" ht="13.5" thickBot="1" x14ac:dyDescent="0.25">
      <c r="A5" s="52"/>
      <c r="C5" s="55"/>
    </row>
    <row r="6" spans="1:8" ht="60" customHeight="1" thickBot="1" x14ac:dyDescent="0.25">
      <c r="A6" s="24" t="s">
        <v>119</v>
      </c>
      <c r="B6" s="24" t="s">
        <v>261</v>
      </c>
      <c r="C6" s="24" t="s">
        <v>151</v>
      </c>
      <c r="F6" s="94"/>
      <c r="H6" s="24" t="s">
        <v>151</v>
      </c>
    </row>
    <row r="7" spans="1:8" x14ac:dyDescent="0.2">
      <c r="A7" s="105">
        <f>+'3.vol.'!C7</f>
        <v>41640</v>
      </c>
      <c r="B7" s="328" t="s">
        <v>262</v>
      </c>
      <c r="C7" s="328" t="str">
        <f>+H7</f>
        <v/>
      </c>
      <c r="E7" s="94" t="s">
        <v>134</v>
      </c>
      <c r="H7" s="323" t="str">
        <f>IF('4.2 conf'!C8&gt;0,('4.2 conf'!C8/'4.2 conf'!$F$11)*100,"")</f>
        <v/>
      </c>
    </row>
    <row r="8" spans="1:8" x14ac:dyDescent="0.2">
      <c r="A8" s="106">
        <f>+'3.vol.'!C8</f>
        <v>41671</v>
      </c>
      <c r="B8" s="326" t="s">
        <v>262</v>
      </c>
      <c r="C8" s="326" t="str">
        <f t="shared" ref="C8:C54" si="0">+H8</f>
        <v/>
      </c>
      <c r="E8" s="94" t="s">
        <v>135</v>
      </c>
      <c r="H8" s="321" t="str">
        <f>IF('4.2 conf'!C9&gt;0,('4.2 conf'!C9/'4.2 conf'!$F$11)*100,"")</f>
        <v/>
      </c>
    </row>
    <row r="9" spans="1:8" x14ac:dyDescent="0.2">
      <c r="A9" s="106">
        <f>+'3.vol.'!C9</f>
        <v>41699</v>
      </c>
      <c r="B9" s="326" t="s">
        <v>262</v>
      </c>
      <c r="C9" s="326" t="str">
        <f t="shared" si="0"/>
        <v/>
      </c>
      <c r="E9" s="94" t="s">
        <v>136</v>
      </c>
      <c r="H9" s="321" t="str">
        <f>IF('4.2 conf'!C10&gt;0,('4.2 conf'!C10/'4.2 conf'!$F$11)*100,"")</f>
        <v/>
      </c>
    </row>
    <row r="10" spans="1:8" x14ac:dyDescent="0.2">
      <c r="A10" s="106">
        <f>+'3.vol.'!C10</f>
        <v>41730</v>
      </c>
      <c r="B10" s="326" t="s">
        <v>262</v>
      </c>
      <c r="C10" s="326" t="str">
        <f t="shared" si="0"/>
        <v/>
      </c>
      <c r="E10" s="94" t="s">
        <v>229</v>
      </c>
      <c r="H10" s="321" t="str">
        <f>IF('4.2 conf'!C11&gt;0,('4.2 conf'!C11/'4.2 conf'!$F$11)*100,"")</f>
        <v/>
      </c>
    </row>
    <row r="11" spans="1:8" x14ac:dyDescent="0.2">
      <c r="A11" s="106">
        <f>+'3.vol.'!C11</f>
        <v>41760</v>
      </c>
      <c r="B11" s="326" t="s">
        <v>262</v>
      </c>
      <c r="C11" s="326" t="str">
        <f t="shared" si="0"/>
        <v/>
      </c>
      <c r="H11" s="321" t="str">
        <f>IF('4.2 conf'!C12&gt;0,('4.2 conf'!C12/'4.2 conf'!$F$11)*100,"")</f>
        <v/>
      </c>
    </row>
    <row r="12" spans="1:8" x14ac:dyDescent="0.2">
      <c r="A12" s="106">
        <f>+'3.vol.'!C12</f>
        <v>41791</v>
      </c>
      <c r="B12" s="326" t="s">
        <v>262</v>
      </c>
      <c r="C12" s="326" t="str">
        <f t="shared" si="0"/>
        <v/>
      </c>
      <c r="H12" s="321" t="str">
        <f>IF('4.2 conf'!C13&gt;0,('4.2 conf'!C13/'4.2 conf'!$F$11)*100,"")</f>
        <v/>
      </c>
    </row>
    <row r="13" spans="1:8" x14ac:dyDescent="0.2">
      <c r="A13" s="106">
        <f>+'3.vol.'!C13</f>
        <v>41821</v>
      </c>
      <c r="B13" s="326" t="s">
        <v>262</v>
      </c>
      <c r="C13" s="326" t="str">
        <f t="shared" si="0"/>
        <v/>
      </c>
      <c r="H13" s="321" t="str">
        <f>IF('4.2 conf'!C14&gt;0,('4.2 conf'!C14/'4.2 conf'!$F$11)*100,"")</f>
        <v/>
      </c>
    </row>
    <row r="14" spans="1:8" x14ac:dyDescent="0.2">
      <c r="A14" s="106">
        <f>+'3.vol.'!C14</f>
        <v>41852</v>
      </c>
      <c r="B14" s="326" t="s">
        <v>262</v>
      </c>
      <c r="C14" s="326" t="str">
        <f t="shared" si="0"/>
        <v/>
      </c>
      <c r="H14" s="321" t="str">
        <f>IF('4.2 conf'!C15&gt;0,('4.2 conf'!C15/'4.2 conf'!$F$11)*100,"")</f>
        <v/>
      </c>
    </row>
    <row r="15" spans="1:8" x14ac:dyDescent="0.2">
      <c r="A15" s="106">
        <f>+'3.vol.'!C15</f>
        <v>41883</v>
      </c>
      <c r="B15" s="326" t="s">
        <v>262</v>
      </c>
      <c r="C15" s="326" t="str">
        <f t="shared" si="0"/>
        <v/>
      </c>
      <c r="H15" s="321" t="str">
        <f>IF('4.2 conf'!C16&gt;0,('4.2 conf'!C16/'4.2 conf'!$F$11)*100,"")</f>
        <v/>
      </c>
    </row>
    <row r="16" spans="1:8" x14ac:dyDescent="0.2">
      <c r="A16" s="106">
        <f>+'3.vol.'!C16</f>
        <v>41913</v>
      </c>
      <c r="B16" s="326" t="s">
        <v>262</v>
      </c>
      <c r="C16" s="326" t="str">
        <f t="shared" si="0"/>
        <v/>
      </c>
      <c r="H16" s="321" t="str">
        <f>IF('4.2 conf'!C17&gt;0,('4.2 conf'!C17/'4.2 conf'!$F$11)*100,"")</f>
        <v/>
      </c>
    </row>
    <row r="17" spans="1:8" x14ac:dyDescent="0.2">
      <c r="A17" s="106">
        <f>+'3.vol.'!C17</f>
        <v>41944</v>
      </c>
      <c r="B17" s="326" t="s">
        <v>262</v>
      </c>
      <c r="C17" s="326" t="str">
        <f t="shared" si="0"/>
        <v/>
      </c>
      <c r="H17" s="321" t="str">
        <f>IF('4.2 conf'!C18&gt;0,('4.2 conf'!C18/'4.2 conf'!$F$11)*100,"")</f>
        <v/>
      </c>
    </row>
    <row r="18" spans="1:8" ht="13.5" thickBot="1" x14ac:dyDescent="0.25">
      <c r="A18" s="107">
        <f>+'3.vol.'!C18</f>
        <v>41974</v>
      </c>
      <c r="B18" s="327" t="s">
        <v>262</v>
      </c>
      <c r="C18" s="327" t="str">
        <f t="shared" si="0"/>
        <v/>
      </c>
      <c r="H18" s="322" t="str">
        <f>IF('4.2 conf'!C19&gt;0,('4.2 conf'!C19/'4.2 conf'!$F$11)*100,"")</f>
        <v/>
      </c>
    </row>
    <row r="19" spans="1:8" x14ac:dyDescent="0.2">
      <c r="A19" s="105">
        <f>+'3.vol.'!C19</f>
        <v>42005</v>
      </c>
      <c r="B19" s="328" t="s">
        <v>262</v>
      </c>
      <c r="C19" s="328" t="str">
        <f t="shared" si="0"/>
        <v/>
      </c>
      <c r="H19" s="323" t="str">
        <f>IF('4.2 conf'!C20&gt;0,('4.2 conf'!C20/'4.2 conf'!$F$11)*100,"")</f>
        <v/>
      </c>
    </row>
    <row r="20" spans="1:8" x14ac:dyDescent="0.2">
      <c r="A20" s="106">
        <f>+'3.vol.'!C20</f>
        <v>42036</v>
      </c>
      <c r="B20" s="326" t="s">
        <v>262</v>
      </c>
      <c r="C20" s="326" t="str">
        <f t="shared" si="0"/>
        <v/>
      </c>
      <c r="H20" s="321" t="str">
        <f>IF('4.2 conf'!C21&gt;0,('4.2 conf'!C21/'4.2 conf'!$F$11)*100,"")</f>
        <v/>
      </c>
    </row>
    <row r="21" spans="1:8" x14ac:dyDescent="0.2">
      <c r="A21" s="106">
        <f>+'3.vol.'!C21</f>
        <v>42064</v>
      </c>
      <c r="B21" s="326" t="s">
        <v>262</v>
      </c>
      <c r="C21" s="326" t="str">
        <f t="shared" si="0"/>
        <v/>
      </c>
      <c r="H21" s="321" t="str">
        <f>IF('4.2 conf'!C22&gt;0,('4.2 conf'!C22/'4.2 conf'!$F$11)*100,"")</f>
        <v/>
      </c>
    </row>
    <row r="22" spans="1:8" x14ac:dyDescent="0.2">
      <c r="A22" s="106">
        <f>+'3.vol.'!C22</f>
        <v>42095</v>
      </c>
      <c r="B22" s="326" t="s">
        <v>262</v>
      </c>
      <c r="C22" s="326" t="str">
        <f t="shared" si="0"/>
        <v/>
      </c>
      <c r="H22" s="321" t="str">
        <f>IF('4.2 conf'!C23&gt;0,('4.2 conf'!C23/'4.2 conf'!$F$11)*100,"")</f>
        <v/>
      </c>
    </row>
    <row r="23" spans="1:8" x14ac:dyDescent="0.2">
      <c r="A23" s="106">
        <f>+'3.vol.'!C23</f>
        <v>42125</v>
      </c>
      <c r="B23" s="326" t="s">
        <v>262</v>
      </c>
      <c r="C23" s="326" t="str">
        <f t="shared" si="0"/>
        <v/>
      </c>
      <c r="H23" s="321" t="str">
        <f>IF('4.2 conf'!C24&gt;0,('4.2 conf'!C24/'4.2 conf'!$F$11)*100,"")</f>
        <v/>
      </c>
    </row>
    <row r="24" spans="1:8" x14ac:dyDescent="0.2">
      <c r="A24" s="106">
        <f>+'3.vol.'!C24</f>
        <v>42156</v>
      </c>
      <c r="B24" s="326" t="s">
        <v>262</v>
      </c>
      <c r="C24" s="326" t="str">
        <f t="shared" si="0"/>
        <v/>
      </c>
      <c r="H24" s="321" t="str">
        <f>IF('4.2 conf'!C25&gt;0,('4.2 conf'!C25/'4.2 conf'!$F$11)*100,"")</f>
        <v/>
      </c>
    </row>
    <row r="25" spans="1:8" x14ac:dyDescent="0.2">
      <c r="A25" s="106">
        <f>+'3.vol.'!C25</f>
        <v>42186</v>
      </c>
      <c r="B25" s="326" t="s">
        <v>262</v>
      </c>
      <c r="C25" s="326" t="str">
        <f t="shared" si="0"/>
        <v/>
      </c>
      <c r="H25" s="321" t="str">
        <f>IF('4.2 conf'!C26&gt;0,('4.2 conf'!C26/'4.2 conf'!$F$11)*100,"")</f>
        <v/>
      </c>
    </row>
    <row r="26" spans="1:8" x14ac:dyDescent="0.2">
      <c r="A26" s="106">
        <f>+'3.vol.'!C26</f>
        <v>42217</v>
      </c>
      <c r="B26" s="326" t="s">
        <v>262</v>
      </c>
      <c r="C26" s="326" t="str">
        <f t="shared" si="0"/>
        <v/>
      </c>
      <c r="H26" s="321" t="str">
        <f>IF('4.2 conf'!C27&gt;0,('4.2 conf'!C27/'4.2 conf'!$F$11)*100,"")</f>
        <v/>
      </c>
    </row>
    <row r="27" spans="1:8" x14ac:dyDescent="0.2">
      <c r="A27" s="106">
        <f>+'3.vol.'!C27</f>
        <v>42248</v>
      </c>
      <c r="B27" s="326" t="s">
        <v>262</v>
      </c>
      <c r="C27" s="326" t="str">
        <f t="shared" si="0"/>
        <v/>
      </c>
      <c r="H27" s="321" t="str">
        <f>IF('4.2 conf'!C28&gt;0,('4.2 conf'!C28/'4.2 conf'!$F$11)*100,"")</f>
        <v/>
      </c>
    </row>
    <row r="28" spans="1:8" x14ac:dyDescent="0.2">
      <c r="A28" s="106">
        <f>+'3.vol.'!C28</f>
        <v>42278</v>
      </c>
      <c r="B28" s="326" t="s">
        <v>262</v>
      </c>
      <c r="C28" s="326" t="str">
        <f t="shared" si="0"/>
        <v/>
      </c>
      <c r="H28" s="321" t="str">
        <f>IF('4.2 conf'!C29&gt;0,('4.2 conf'!C29/'4.2 conf'!$F$11)*100,"")</f>
        <v/>
      </c>
    </row>
    <row r="29" spans="1:8" x14ac:dyDescent="0.2">
      <c r="A29" s="106">
        <f>+'3.vol.'!C29</f>
        <v>42309</v>
      </c>
      <c r="B29" s="326" t="s">
        <v>262</v>
      </c>
      <c r="C29" s="326" t="str">
        <f t="shared" si="0"/>
        <v/>
      </c>
      <c r="H29" s="321" t="str">
        <f>IF('4.2 conf'!C30&gt;0,('4.2 conf'!C30/'4.2 conf'!$F$11)*100,"")</f>
        <v/>
      </c>
    </row>
    <row r="30" spans="1:8" ht="13.5" thickBot="1" x14ac:dyDescent="0.25">
      <c r="A30" s="107">
        <f>+'3.vol.'!C30</f>
        <v>42339</v>
      </c>
      <c r="B30" s="329" t="s">
        <v>262</v>
      </c>
      <c r="C30" s="329" t="str">
        <f t="shared" si="0"/>
        <v/>
      </c>
      <c r="H30" s="324" t="str">
        <f>IF('4.2 conf'!C31&gt;0,('4.2 conf'!C31/'4.2 conf'!$F$11)*100,"")</f>
        <v/>
      </c>
    </row>
    <row r="31" spans="1:8" x14ac:dyDescent="0.2">
      <c r="A31" s="105">
        <f>+'3.vol.'!C31</f>
        <v>42370</v>
      </c>
      <c r="B31" s="330" t="s">
        <v>262</v>
      </c>
      <c r="C31" s="330" t="str">
        <f t="shared" si="0"/>
        <v/>
      </c>
      <c r="H31" s="320" t="str">
        <f>IF('4.2 conf'!C32&gt;0,('4.2 conf'!C32/'4.2 conf'!$F$11)*100,"")</f>
        <v/>
      </c>
    </row>
    <row r="32" spans="1:8" x14ac:dyDescent="0.2">
      <c r="A32" s="106">
        <f>+'3.vol.'!C32</f>
        <v>42401</v>
      </c>
      <c r="B32" s="326" t="s">
        <v>262</v>
      </c>
      <c r="C32" s="326" t="str">
        <f t="shared" si="0"/>
        <v/>
      </c>
      <c r="H32" s="321" t="str">
        <f>IF('4.2 conf'!C33&gt;0,('4.2 conf'!C33/'4.2 conf'!$F$11)*100,"")</f>
        <v/>
      </c>
    </row>
    <row r="33" spans="1:8" x14ac:dyDescent="0.2">
      <c r="A33" s="106">
        <f>+'3.vol.'!C33</f>
        <v>42430</v>
      </c>
      <c r="B33" s="326" t="s">
        <v>262</v>
      </c>
      <c r="C33" s="326" t="str">
        <f t="shared" si="0"/>
        <v/>
      </c>
      <c r="H33" s="321" t="str">
        <f>IF('4.2 conf'!C34&gt;0,('4.2 conf'!C34/'4.2 conf'!$F$11)*100,"")</f>
        <v/>
      </c>
    </row>
    <row r="34" spans="1:8" x14ac:dyDescent="0.2">
      <c r="A34" s="106">
        <f>+'3.vol.'!C34</f>
        <v>42461</v>
      </c>
      <c r="B34" s="326" t="s">
        <v>262</v>
      </c>
      <c r="C34" s="326" t="str">
        <f t="shared" si="0"/>
        <v/>
      </c>
      <c r="H34" s="321" t="str">
        <f>IF('4.2 conf'!C35&gt;0,('4.2 conf'!C35/'4.2 conf'!$F$11)*100,"")</f>
        <v/>
      </c>
    </row>
    <row r="35" spans="1:8" x14ac:dyDescent="0.2">
      <c r="A35" s="106">
        <f>+'3.vol.'!C35</f>
        <v>42491</v>
      </c>
      <c r="B35" s="326" t="s">
        <v>262</v>
      </c>
      <c r="C35" s="326" t="str">
        <f t="shared" si="0"/>
        <v/>
      </c>
      <c r="H35" s="321" t="str">
        <f>IF('4.2 conf'!C36&gt;0,('4.2 conf'!C36/'4.2 conf'!$F$11)*100,"")</f>
        <v/>
      </c>
    </row>
    <row r="36" spans="1:8" x14ac:dyDescent="0.2">
      <c r="A36" s="106">
        <f>+'3.vol.'!C36</f>
        <v>42522</v>
      </c>
      <c r="B36" s="326" t="s">
        <v>262</v>
      </c>
      <c r="C36" s="326" t="str">
        <f t="shared" si="0"/>
        <v/>
      </c>
      <c r="H36" s="321" t="str">
        <f>IF('4.2 conf'!C37&gt;0,('4.2 conf'!C37/'4.2 conf'!$F$11)*100,"")</f>
        <v/>
      </c>
    </row>
    <row r="37" spans="1:8" x14ac:dyDescent="0.2">
      <c r="A37" s="106">
        <f>+'3.vol.'!C37</f>
        <v>42552</v>
      </c>
      <c r="B37" s="326" t="s">
        <v>262</v>
      </c>
      <c r="C37" s="326" t="str">
        <f t="shared" si="0"/>
        <v/>
      </c>
      <c r="H37" s="321" t="str">
        <f>IF('4.2 conf'!C38&gt;0,('4.2 conf'!C38/'4.2 conf'!$F$11)*100,"")</f>
        <v/>
      </c>
    </row>
    <row r="38" spans="1:8" x14ac:dyDescent="0.2">
      <c r="A38" s="106">
        <f>+'3.vol.'!C38</f>
        <v>42583</v>
      </c>
      <c r="B38" s="326" t="s">
        <v>262</v>
      </c>
      <c r="C38" s="326" t="str">
        <f t="shared" si="0"/>
        <v/>
      </c>
      <c r="H38" s="321" t="str">
        <f>IF('4.2 conf'!C39&gt;0,('4.2 conf'!C39/'4.2 conf'!$F$11)*100,"")</f>
        <v/>
      </c>
    </row>
    <row r="39" spans="1:8" x14ac:dyDescent="0.2">
      <c r="A39" s="106">
        <f>+'3.vol.'!C39</f>
        <v>42614</v>
      </c>
      <c r="B39" s="326" t="s">
        <v>262</v>
      </c>
      <c r="C39" s="326" t="str">
        <f t="shared" si="0"/>
        <v/>
      </c>
      <c r="H39" s="321" t="str">
        <f>IF('4.2 conf'!C40&gt;0,('4.2 conf'!C40/'4.2 conf'!$F$11)*100,"")</f>
        <v/>
      </c>
    </row>
    <row r="40" spans="1:8" x14ac:dyDescent="0.2">
      <c r="A40" s="106">
        <f>+'3.vol.'!C40</f>
        <v>42644</v>
      </c>
      <c r="B40" s="326" t="s">
        <v>262</v>
      </c>
      <c r="C40" s="326" t="str">
        <f t="shared" si="0"/>
        <v/>
      </c>
      <c r="H40" s="321" t="str">
        <f>IF('4.2 conf'!C41&gt;0,('4.2 conf'!C41/'4.2 conf'!$F$11)*100,"")</f>
        <v/>
      </c>
    </row>
    <row r="41" spans="1:8" x14ac:dyDescent="0.2">
      <c r="A41" s="106">
        <f>+'3.vol.'!C41</f>
        <v>42675</v>
      </c>
      <c r="B41" s="326" t="s">
        <v>262</v>
      </c>
      <c r="C41" s="326" t="str">
        <f t="shared" si="0"/>
        <v/>
      </c>
      <c r="H41" s="321" t="str">
        <f>IF('4.2 conf'!C42&gt;0,('4.2 conf'!C42/'4.2 conf'!$F$11)*100,"")</f>
        <v/>
      </c>
    </row>
    <row r="42" spans="1:8" ht="13.5" thickBot="1" x14ac:dyDescent="0.25">
      <c r="A42" s="111">
        <f>+'3.vol.'!C42</f>
        <v>42705</v>
      </c>
      <c r="B42" s="329" t="s">
        <v>262</v>
      </c>
      <c r="C42" s="329" t="str">
        <f t="shared" si="0"/>
        <v/>
      </c>
      <c r="H42" s="324" t="str">
        <f>IF('4.2 conf'!C43&gt;0,('4.2 conf'!C43/'4.2 conf'!$F$11)*100,"")</f>
        <v/>
      </c>
    </row>
    <row r="43" spans="1:8" x14ac:dyDescent="0.2">
      <c r="A43" s="105">
        <f>+'3.vol.'!C43</f>
        <v>42736</v>
      </c>
      <c r="B43" s="330" t="s">
        <v>262</v>
      </c>
      <c r="C43" s="330" t="str">
        <f t="shared" si="0"/>
        <v/>
      </c>
      <c r="H43" s="320" t="str">
        <f>IF('4.2 conf'!C44&gt;0,('4.2 conf'!C44/'4.2 conf'!$F$11)*100,"")</f>
        <v/>
      </c>
    </row>
    <row r="44" spans="1:8" x14ac:dyDescent="0.2">
      <c r="A44" s="106">
        <f>+'3.vol.'!C44</f>
        <v>42767</v>
      </c>
      <c r="B44" s="326" t="s">
        <v>262</v>
      </c>
      <c r="C44" s="326" t="str">
        <f t="shared" si="0"/>
        <v/>
      </c>
      <c r="H44" s="321" t="str">
        <f>IF('4.2 conf'!C45&gt;0,('4.2 conf'!C45/'4.2 conf'!$F$11)*100,"")</f>
        <v/>
      </c>
    </row>
    <row r="45" spans="1:8" x14ac:dyDescent="0.2">
      <c r="A45" s="106">
        <f>+'3.vol.'!C45</f>
        <v>42795</v>
      </c>
      <c r="B45" s="326" t="s">
        <v>262</v>
      </c>
      <c r="C45" s="326" t="str">
        <f t="shared" si="0"/>
        <v/>
      </c>
      <c r="H45" s="321" t="str">
        <f>IF('4.2 conf'!C46&gt;0,('4.2 conf'!C46/'4.2 conf'!$F$11)*100,"")</f>
        <v/>
      </c>
    </row>
    <row r="46" spans="1:8" x14ac:dyDescent="0.2">
      <c r="A46" s="106">
        <f>+'3.vol.'!C46</f>
        <v>42826</v>
      </c>
      <c r="B46" s="326" t="s">
        <v>262</v>
      </c>
      <c r="C46" s="326" t="str">
        <f t="shared" si="0"/>
        <v/>
      </c>
      <c r="H46" s="321" t="str">
        <f>IF('4.2 conf'!C47&gt;0,('4.2 conf'!C47/'4.2 conf'!$F$11)*100,"")</f>
        <v/>
      </c>
    </row>
    <row r="47" spans="1:8" ht="13.5" thickBot="1" x14ac:dyDescent="0.25">
      <c r="A47" s="107">
        <f>+'3.vol.'!C47</f>
        <v>42856</v>
      </c>
      <c r="B47" s="327" t="s">
        <v>262</v>
      </c>
      <c r="C47" s="327" t="str">
        <f t="shared" si="0"/>
        <v/>
      </c>
      <c r="H47" s="321" t="str">
        <f>IF('4.2 conf'!C48&gt;0,('4.2 conf'!C48/'4.2 conf'!$F$11)*100,"")</f>
        <v/>
      </c>
    </row>
    <row r="48" spans="1:8" hidden="1" x14ac:dyDescent="0.2">
      <c r="A48" s="379">
        <f>+'3.vol.'!C48</f>
        <v>42887</v>
      </c>
      <c r="B48" s="328" t="s">
        <v>262</v>
      </c>
      <c r="C48" s="328" t="str">
        <f t="shared" si="0"/>
        <v/>
      </c>
      <c r="H48" s="321" t="str">
        <f>IF('4.2 conf'!C49&gt;0,('4.2 conf'!C49/'4.2 conf'!$F$11)*100,"")</f>
        <v/>
      </c>
    </row>
    <row r="49" spans="1:8" hidden="1" x14ac:dyDescent="0.2">
      <c r="A49" s="106">
        <f>+'3.vol.'!C49</f>
        <v>42917</v>
      </c>
      <c r="B49" s="326" t="s">
        <v>262</v>
      </c>
      <c r="C49" s="326" t="str">
        <f t="shared" si="0"/>
        <v/>
      </c>
      <c r="H49" s="321" t="str">
        <f>IF('4.2 conf'!C50&gt;0,('4.2 conf'!C50/'4.2 conf'!$F$11)*100,"")</f>
        <v/>
      </c>
    </row>
    <row r="50" spans="1:8" hidden="1" x14ac:dyDescent="0.2">
      <c r="A50" s="106">
        <f>+'3.vol.'!C50</f>
        <v>42948</v>
      </c>
      <c r="B50" s="326" t="s">
        <v>262</v>
      </c>
      <c r="C50" s="326" t="str">
        <f t="shared" si="0"/>
        <v/>
      </c>
      <c r="H50" s="321" t="str">
        <f>IF('4.2 conf'!C51&gt;0,('4.2 conf'!C51/'4.2 conf'!$F$11)*100,"")</f>
        <v/>
      </c>
    </row>
    <row r="51" spans="1:8" hidden="1" x14ac:dyDescent="0.2">
      <c r="A51" s="106">
        <f>+'3.vol.'!C51</f>
        <v>42979</v>
      </c>
      <c r="B51" s="326" t="s">
        <v>262</v>
      </c>
      <c r="C51" s="326" t="str">
        <f t="shared" si="0"/>
        <v/>
      </c>
      <c r="H51" s="321" t="str">
        <f>IF('4.2 conf'!C52&gt;0,('4.2 conf'!C52/'4.2 conf'!$F$11)*100,"")</f>
        <v/>
      </c>
    </row>
    <row r="52" spans="1:8" hidden="1" x14ac:dyDescent="0.2">
      <c r="A52" s="106">
        <f>+'3.vol.'!C52</f>
        <v>43009</v>
      </c>
      <c r="B52" s="326" t="s">
        <v>262</v>
      </c>
      <c r="C52" s="326" t="str">
        <f t="shared" si="0"/>
        <v/>
      </c>
      <c r="H52" s="321" t="str">
        <f>IF('4.2 conf'!C53&gt;0,('4.2 conf'!C53/'4.2 conf'!$F$11)*100,"")</f>
        <v/>
      </c>
    </row>
    <row r="53" spans="1:8" hidden="1" x14ac:dyDescent="0.2">
      <c r="A53" s="106">
        <f>+'3.vol.'!C53</f>
        <v>43040</v>
      </c>
      <c r="B53" s="326" t="s">
        <v>262</v>
      </c>
      <c r="C53" s="326" t="str">
        <f t="shared" si="0"/>
        <v/>
      </c>
      <c r="H53" s="321" t="str">
        <f>IF('4.2 conf'!C54&gt;0,('4.2 conf'!C54/'4.2 conf'!$F$11)*100,"")</f>
        <v/>
      </c>
    </row>
    <row r="54" spans="1:8" ht="13.5" hidden="1" thickBot="1" x14ac:dyDescent="0.25">
      <c r="A54" s="107">
        <f>+'3.vol.'!C54</f>
        <v>43070</v>
      </c>
      <c r="B54" s="327" t="s">
        <v>262</v>
      </c>
      <c r="C54" s="327" t="str">
        <f t="shared" si="0"/>
        <v/>
      </c>
      <c r="H54" s="322" t="str">
        <f>IF('4.2 conf'!C55&gt;0,('4.2 conf'!C55/'4.2 conf'!$F$11)*100,"")</f>
        <v/>
      </c>
    </row>
    <row r="55" spans="1:8" ht="13.5" thickBot="1" x14ac:dyDescent="0.25">
      <c r="A55" s="46"/>
      <c r="B55" s="49"/>
      <c r="C55" s="49"/>
    </row>
    <row r="56" spans="1:8" ht="57.75" customHeight="1" thickBot="1" x14ac:dyDescent="0.25">
      <c r="A56" s="69" t="str">
        <f>+'3.vol.'!C56</f>
        <v>Año</v>
      </c>
      <c r="B56" s="24" t="s">
        <v>261</v>
      </c>
      <c r="C56" s="24" t="str">
        <f>+C6</f>
        <v>EXPORTACIONES US$ FOB   RESÚMEN PÚBLICO</v>
      </c>
      <c r="H56" s="24" t="str">
        <f>+H6</f>
        <v>EXPORTACIONES US$ FOB   RESÚMEN PÚBLICO</v>
      </c>
    </row>
    <row r="57" spans="1:8" x14ac:dyDescent="0.2">
      <c r="A57" s="65">
        <v>2010</v>
      </c>
      <c r="B57" s="331"/>
      <c r="C57" s="331"/>
      <c r="H57" s="409"/>
    </row>
    <row r="58" spans="1:8" x14ac:dyDescent="0.2">
      <c r="A58" s="61">
        <v>2011</v>
      </c>
      <c r="B58" s="331"/>
      <c r="C58" s="331"/>
      <c r="H58" s="409"/>
    </row>
    <row r="59" spans="1:8" x14ac:dyDescent="0.2">
      <c r="A59" s="61">
        <v>2012</v>
      </c>
      <c r="B59" s="331"/>
      <c r="C59" s="331"/>
      <c r="H59" s="409"/>
    </row>
    <row r="60" spans="1:8" x14ac:dyDescent="0.2">
      <c r="A60" s="61">
        <v>2013</v>
      </c>
      <c r="B60" s="331"/>
      <c r="C60" s="331"/>
      <c r="H60" s="409"/>
    </row>
    <row r="61" spans="1:8" x14ac:dyDescent="0.2">
      <c r="A61" s="61">
        <f>+'3.vol.'!C62</f>
        <v>2014</v>
      </c>
      <c r="B61" s="331" t="s">
        <v>262</v>
      </c>
      <c r="C61" s="331" t="str">
        <f>+H61</f>
        <v/>
      </c>
      <c r="H61" s="323" t="str">
        <f>IF('4.2 conf'!C62&gt;0,('4.2 conf'!C62/'4.2 conf'!$F$11)*100,"")</f>
        <v/>
      </c>
    </row>
    <row r="62" spans="1:8" x14ac:dyDescent="0.2">
      <c r="A62" s="61">
        <f>+'3.vol.'!C63</f>
        <v>2015</v>
      </c>
      <c r="B62" s="331" t="s">
        <v>262</v>
      </c>
      <c r="C62" s="331" t="str">
        <f>+H62</f>
        <v/>
      </c>
      <c r="H62" s="323" t="str">
        <f>IF('4.2 conf'!C63&gt;0,('4.2 conf'!C63/'4.2 conf'!$F$11)*100,"")</f>
        <v/>
      </c>
    </row>
    <row r="63" spans="1:8" ht="13.5" thickBot="1" x14ac:dyDescent="0.25">
      <c r="A63" s="63">
        <f>+'3.vol.'!C64</f>
        <v>2016</v>
      </c>
      <c r="B63" s="332" t="s">
        <v>262</v>
      </c>
      <c r="C63" s="332" t="str">
        <f>+H63</f>
        <v/>
      </c>
      <c r="H63" s="323" t="str">
        <f>IF('4.2 conf'!C64&gt;0,('4.2 conf'!C64/'4.2 conf'!$F$11)*100,"")</f>
        <v/>
      </c>
    </row>
    <row r="64" spans="1:8" x14ac:dyDescent="0.2">
      <c r="A64" s="407" t="str">
        <f>+'3.vol.'!C65</f>
        <v>ene-may 16</v>
      </c>
      <c r="B64" s="333" t="s">
        <v>262</v>
      </c>
      <c r="C64" s="333" t="str">
        <f>+H64</f>
        <v/>
      </c>
      <c r="H64" s="323" t="str">
        <f>IF('4.2 conf'!C65&gt;0,('4.2 conf'!C65/'4.2 conf'!$F$11)*100,"")</f>
        <v/>
      </c>
    </row>
    <row r="65" spans="1:8" ht="13.5" thickBot="1" x14ac:dyDescent="0.25">
      <c r="A65" s="408" t="str">
        <f>+'3.vol.'!C66</f>
        <v>ene-may 17</v>
      </c>
      <c r="B65" s="334" t="s">
        <v>262</v>
      </c>
      <c r="C65" s="334" t="str">
        <f>+H65</f>
        <v/>
      </c>
      <c r="H65" s="323" t="str">
        <f>IF('4.2 conf'!C66&gt;0,('4.2 conf'!C66/'4.2 conf'!$F$11)*100,"")</f>
        <v/>
      </c>
    </row>
    <row r="69" spans="1:8" x14ac:dyDescent="0.2">
      <c r="A69" s="88" t="s">
        <v>157</v>
      </c>
    </row>
    <row r="70" spans="1:8" ht="13.5" thickBot="1" x14ac:dyDescent="0.25"/>
    <row r="71" spans="1:8" ht="38.25" customHeight="1" thickBot="1" x14ac:dyDescent="0.25">
      <c r="A71" s="93" t="s">
        <v>9</v>
      </c>
      <c r="B71" s="102"/>
      <c r="C71" s="99" t="str">
        <f>+C56</f>
        <v>EXPORTACIONES US$ FOB   RESÚMEN PÚBLICO</v>
      </c>
    </row>
    <row r="72" spans="1:8" x14ac:dyDescent="0.2">
      <c r="A72" s="101">
        <v>2002</v>
      </c>
      <c r="B72" s="102"/>
      <c r="C72" s="119" t="e">
        <f>+C61-SUM(C7:C18)</f>
        <v>#VALUE!</v>
      </c>
    </row>
    <row r="73" spans="1:8" x14ac:dyDescent="0.2">
      <c r="A73" s="103">
        <v>2003</v>
      </c>
      <c r="B73" s="102"/>
      <c r="C73" s="123" t="e">
        <f>+C62-SUM(C19:C30)</f>
        <v>#VALUE!</v>
      </c>
    </row>
    <row r="74" spans="1:8" ht="13.5" thickBot="1" x14ac:dyDescent="0.25">
      <c r="A74" s="104">
        <v>2004</v>
      </c>
      <c r="B74" s="102"/>
      <c r="C74" s="127" t="e">
        <f>+C63-SUM(C31:C42)</f>
        <v>#VALUE!</v>
      </c>
    </row>
    <row r="75" spans="1:8" x14ac:dyDescent="0.2">
      <c r="A75" s="101" t="str">
        <f>+A64</f>
        <v>ene-may 16</v>
      </c>
      <c r="B75" s="102"/>
      <c r="C75" s="132" t="e">
        <f>+C64-(SUM(C31:INDEX(C31:C42,'[3]parámetros e instrucciones'!$E$3)))</f>
        <v>#VALUE!</v>
      </c>
    </row>
    <row r="76" spans="1:8" ht="13.5" thickBot="1" x14ac:dyDescent="0.25">
      <c r="A76" s="104" t="str">
        <f>+A65</f>
        <v>ene-may 17</v>
      </c>
      <c r="B76" s="102"/>
      <c r="C76" s="137" t="e">
        <f>+C65-(SUM(C43:INDEX(C43:C54,'[3]parámetros e instrucciones'!$E$3)))</f>
        <v>#VALUE!</v>
      </c>
    </row>
  </sheetData>
  <sheetProtection formatCells="0" formatColumns="0" formatRows="0"/>
  <protectedRanges>
    <protectedRange sqref="C61:C65 C7:C54" name="Rango2_1"/>
    <protectedRange sqref="C61:C65" name="Rango1_1"/>
  </protectedRanges>
  <mergeCells count="5">
    <mergeCell ref="E4:F4"/>
    <mergeCell ref="A1:C1"/>
    <mergeCell ref="A2:C2"/>
    <mergeCell ref="A3:C3"/>
    <mergeCell ref="A4:C4"/>
  </mergeCells>
  <phoneticPr fontId="23" type="noConversion"/>
  <printOptions horizontalCentered="1" verticalCentered="1"/>
  <pageMargins left="0.27559055118110237" right="0.23622047244094491" top="0.38" bottom="0.27559055118110237" header="0" footer="0"/>
  <pageSetup paperSize="9" scale="97" orientation="portrait" horizontalDpi="300" verticalDpi="300" r:id="rId1"/>
  <headerFooter alignWithMargins="0">
    <oddHeader>&amp;R2017 - Año de las Energías Renovables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25"/>
  <sheetViews>
    <sheetView showGridLines="0" workbookViewId="0"/>
  </sheetViews>
  <sheetFormatPr baseColWidth="10" defaultRowHeight="12.75" x14ac:dyDescent="0.2"/>
  <cols>
    <col min="1" max="1" width="20.5703125" style="51" customWidth="1"/>
    <col min="2" max="2" width="36.5703125" style="51" customWidth="1"/>
    <col min="3" max="3" width="19" style="51" customWidth="1"/>
    <col min="4" max="16384" width="11.42578125" style="51"/>
  </cols>
  <sheetData>
    <row r="1" spans="1:2" s="187" customFormat="1" x14ac:dyDescent="0.2">
      <c r="A1" s="160" t="s">
        <v>142</v>
      </c>
      <c r="B1" s="160"/>
    </row>
    <row r="2" spans="1:2" s="187" customFormat="1" x14ac:dyDescent="0.2">
      <c r="A2" s="160" t="s">
        <v>110</v>
      </c>
      <c r="B2" s="160"/>
    </row>
    <row r="3" spans="1:2" x14ac:dyDescent="0.2">
      <c r="A3" s="160" t="str">
        <f>+'1.modelos'!A3</f>
        <v>Productos de lana de vidrio</v>
      </c>
      <c r="B3" s="410"/>
    </row>
    <row r="4" spans="1:2" ht="13.5" thickBot="1" x14ac:dyDescent="0.25">
      <c r="B4" s="411"/>
    </row>
    <row r="5" spans="1:2" ht="13.5" thickBot="1" x14ac:dyDescent="0.25">
      <c r="A5" s="169" t="s">
        <v>11</v>
      </c>
      <c r="B5" s="413" t="s">
        <v>240</v>
      </c>
    </row>
    <row r="6" spans="1:2" x14ac:dyDescent="0.2">
      <c r="A6" s="414">
        <v>2010</v>
      </c>
      <c r="B6" s="189"/>
    </row>
    <row r="7" spans="1:2" x14ac:dyDescent="0.2">
      <c r="A7" s="181">
        <v>2011</v>
      </c>
      <c r="B7" s="189"/>
    </row>
    <row r="8" spans="1:2" x14ac:dyDescent="0.2">
      <c r="A8" s="181">
        <v>2012</v>
      </c>
      <c r="B8" s="189"/>
    </row>
    <row r="9" spans="1:2" x14ac:dyDescent="0.2">
      <c r="A9" s="181">
        <v>2013</v>
      </c>
      <c r="B9" s="189"/>
    </row>
    <row r="10" spans="1:2" x14ac:dyDescent="0.2">
      <c r="A10" s="181">
        <f>'3.vol.'!C62</f>
        <v>2014</v>
      </c>
      <c r="B10" s="189"/>
    </row>
    <row r="11" spans="1:2" x14ac:dyDescent="0.2">
      <c r="A11" s="181">
        <f>'3.vol.'!C63</f>
        <v>2015</v>
      </c>
      <c r="B11" s="189"/>
    </row>
    <row r="12" spans="1:2" ht="13.5" thickBot="1" x14ac:dyDescent="0.25">
      <c r="A12" s="190">
        <f>'3.vol.'!C64</f>
        <v>2016</v>
      </c>
      <c r="B12" s="191"/>
    </row>
    <row r="13" spans="1:2" x14ac:dyDescent="0.2">
      <c r="A13" s="412" t="str">
        <f>'3.vol.'!C65</f>
        <v>ene-may 16</v>
      </c>
      <c r="B13" s="188"/>
    </row>
    <row r="14" spans="1:2" ht="13.5" thickBot="1" x14ac:dyDescent="0.25">
      <c r="A14" s="388" t="str">
        <f>'3.vol.'!C66</f>
        <v>ene-may 17</v>
      </c>
      <c r="B14" s="192"/>
    </row>
    <row r="15" spans="1:2" x14ac:dyDescent="0.2">
      <c r="A15" s="186"/>
    </row>
    <row r="19" spans="1:2" ht="13.5" thickBot="1" x14ac:dyDescent="0.25">
      <c r="A19" s="94" t="s">
        <v>128</v>
      </c>
    </row>
    <row r="20" spans="1:2" ht="13.5" thickBot="1" x14ac:dyDescent="0.25">
      <c r="A20" s="93" t="s">
        <v>9</v>
      </c>
      <c r="B20" s="93" t="s">
        <v>147</v>
      </c>
    </row>
    <row r="21" spans="1:2" x14ac:dyDescent="0.2">
      <c r="A21" s="101">
        <v>2003</v>
      </c>
      <c r="B21" s="143" t="str">
        <f>IF('3.vol.'!E62&gt;'5capprod'!B10,"ERROR","OK")</f>
        <v>OK</v>
      </c>
    </row>
    <row r="22" spans="1:2" x14ac:dyDescent="0.2">
      <c r="A22" s="103">
        <v>2004</v>
      </c>
      <c r="B22" s="144" t="str">
        <f>IF('3.vol.'!E63&gt;'5capprod'!B11,"ERROR","OK")</f>
        <v>OK</v>
      </c>
    </row>
    <row r="23" spans="1:2" ht="13.5" thickBot="1" x14ac:dyDescent="0.25">
      <c r="A23" s="104">
        <v>2005</v>
      </c>
      <c r="B23" s="145" t="str">
        <f>IF('3.vol.'!E64&gt;'5capprod'!B12,"ERROR","OK")</f>
        <v>OK</v>
      </c>
    </row>
    <row r="24" spans="1:2" x14ac:dyDescent="0.2">
      <c r="A24" s="101" t="str">
        <f>+A13</f>
        <v>ene-may 16</v>
      </c>
      <c r="B24" s="143" t="str">
        <f>IF('3.vol.'!E65&gt;'5capprod'!B13,"ERROR","OK")</f>
        <v>OK</v>
      </c>
    </row>
    <row r="25" spans="1:2" ht="13.5" thickBot="1" x14ac:dyDescent="0.25">
      <c r="A25" s="104" t="str">
        <f>+A14</f>
        <v>ene-may 17</v>
      </c>
      <c r="B25" s="145" t="str">
        <f>IF('3.vol.'!E66&gt;'5capprod'!B14,"ERROR","OK")</f>
        <v>OK</v>
      </c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" footer="0"/>
  <pageSetup paperSize="9" orientation="landscape" horizontalDpi="4294967292" verticalDpi="300" r:id="rId1"/>
  <headerFooter alignWithMargins="0">
    <oddHeader>&amp;R2017 - Año de las Energías Renovables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A34" sqref="A1:G65536"/>
    </sheetView>
  </sheetViews>
  <sheetFormatPr baseColWidth="10" defaultRowHeight="12.75" x14ac:dyDescent="0.2"/>
  <cols>
    <col min="1" max="1" width="11.42578125" style="51"/>
    <col min="2" max="2" width="14.7109375" style="51" customWidth="1"/>
    <col min="3" max="5" width="11.42578125" style="51"/>
    <col min="6" max="6" width="13.7109375" style="51" customWidth="1"/>
    <col min="7" max="7" width="11.7109375" style="51" customWidth="1"/>
    <col min="8" max="16384" width="11.42578125" style="51"/>
  </cols>
  <sheetData>
    <row r="2" spans="1:6" x14ac:dyDescent="0.2">
      <c r="A2" s="305" t="s">
        <v>21</v>
      </c>
    </row>
    <row r="4" spans="1:6" x14ac:dyDescent="0.2">
      <c r="A4" s="306" t="s">
        <v>22</v>
      </c>
    </row>
    <row r="5" spans="1:6" x14ac:dyDescent="0.2">
      <c r="A5" s="51" t="s">
        <v>23</v>
      </c>
    </row>
    <row r="6" spans="1:6" x14ac:dyDescent="0.2">
      <c r="A6" s="51" t="s">
        <v>24</v>
      </c>
    </row>
    <row r="8" spans="1:6" x14ac:dyDescent="0.2">
      <c r="A8" s="51" t="s">
        <v>222</v>
      </c>
    </row>
    <row r="9" spans="1:6" x14ac:dyDescent="0.2">
      <c r="A9" s="51" t="s">
        <v>25</v>
      </c>
    </row>
    <row r="11" spans="1:6" x14ac:dyDescent="0.2">
      <c r="A11" s="51" t="s">
        <v>26</v>
      </c>
    </row>
    <row r="12" spans="1:6" x14ac:dyDescent="0.2">
      <c r="A12" s="51" t="s">
        <v>27</v>
      </c>
    </row>
    <row r="14" spans="1:6" ht="13.5" thickBot="1" x14ac:dyDescent="0.25">
      <c r="C14" s="307" t="s">
        <v>28</v>
      </c>
      <c r="D14" s="161"/>
    </row>
    <row r="15" spans="1:6" x14ac:dyDescent="0.2">
      <c r="A15" s="308" t="s">
        <v>29</v>
      </c>
      <c r="B15" s="309" t="s">
        <v>30</v>
      </c>
      <c r="C15" s="309" t="s">
        <v>31</v>
      </c>
      <c r="D15" s="309" t="s">
        <v>32</v>
      </c>
      <c r="E15" s="310" t="s">
        <v>33</v>
      </c>
      <c r="F15" s="311" t="s">
        <v>12</v>
      </c>
    </row>
    <row r="16" spans="1:6" ht="13.5" thickBot="1" x14ac:dyDescent="0.25">
      <c r="A16" s="232">
        <v>2010</v>
      </c>
      <c r="B16" s="233">
        <v>384</v>
      </c>
      <c r="C16" s="233">
        <v>430</v>
      </c>
      <c r="D16" s="233">
        <v>96</v>
      </c>
      <c r="E16" s="312">
        <v>50</v>
      </c>
      <c r="F16" s="205">
        <f>SUM(B16:E16)</f>
        <v>960</v>
      </c>
    </row>
    <row r="18" spans="1:5" x14ac:dyDescent="0.2">
      <c r="A18" s="51" t="s">
        <v>34</v>
      </c>
    </row>
    <row r="20" spans="1:5" ht="13.5" thickBot="1" x14ac:dyDescent="0.25">
      <c r="A20" s="51" t="s">
        <v>223</v>
      </c>
    </row>
    <row r="21" spans="1:5" x14ac:dyDescent="0.2">
      <c r="A21" s="313" t="s">
        <v>35</v>
      </c>
      <c r="B21" s="314" t="s">
        <v>30</v>
      </c>
      <c r="C21" s="314" t="s">
        <v>31</v>
      </c>
      <c r="D21" s="314" t="s">
        <v>32</v>
      </c>
      <c r="E21" s="315" t="s">
        <v>33</v>
      </c>
    </row>
    <row r="22" spans="1:5" ht="13.5" thickBot="1" x14ac:dyDescent="0.25">
      <c r="A22" s="316" t="s">
        <v>224</v>
      </c>
      <c r="B22" s="317">
        <f>+B16/$F$16</f>
        <v>0.4</v>
      </c>
      <c r="C22" s="317">
        <f>+C16/$F$16</f>
        <v>0.44791666666666669</v>
      </c>
      <c r="D22" s="317">
        <f>+D16/$F$16</f>
        <v>0.1</v>
      </c>
      <c r="E22" s="318">
        <f>+E16/$F$16</f>
        <v>5.2083333333333336E-2</v>
      </c>
    </row>
    <row r="24" spans="1:5" x14ac:dyDescent="0.2">
      <c r="A24" s="51" t="s">
        <v>36</v>
      </c>
    </row>
    <row r="26" spans="1:5" x14ac:dyDescent="0.2">
      <c r="A26" s="51" t="s">
        <v>37</v>
      </c>
    </row>
    <row r="27" spans="1:5" x14ac:dyDescent="0.2">
      <c r="A27" s="51" t="s">
        <v>38</v>
      </c>
    </row>
    <row r="28" spans="1:5" x14ac:dyDescent="0.2">
      <c r="A28" s="51" t="s">
        <v>39</v>
      </c>
    </row>
    <row r="29" spans="1:5" x14ac:dyDescent="0.2">
      <c r="A29" s="51" t="s">
        <v>40</v>
      </c>
    </row>
    <row r="31" spans="1:5" x14ac:dyDescent="0.2">
      <c r="A31" s="51" t="s">
        <v>41</v>
      </c>
    </row>
    <row r="32" spans="1:5" x14ac:dyDescent="0.2">
      <c r="A32" s="51" t="s">
        <v>42</v>
      </c>
    </row>
    <row r="34" spans="1:1" x14ac:dyDescent="0.2">
      <c r="A34" s="51" t="s">
        <v>226</v>
      </c>
    </row>
    <row r="35" spans="1:1" x14ac:dyDescent="0.2">
      <c r="A35" s="51" t="s">
        <v>225</v>
      </c>
    </row>
    <row r="36" spans="1:1" x14ac:dyDescent="0.2">
      <c r="A36" s="51" t="s">
        <v>43</v>
      </c>
    </row>
    <row r="38" spans="1:1" x14ac:dyDescent="0.2">
      <c r="A38" s="51" t="s">
        <v>44</v>
      </c>
    </row>
    <row r="39" spans="1:1" x14ac:dyDescent="0.2">
      <c r="A39" s="51" t="s">
        <v>45</v>
      </c>
    </row>
    <row r="40" spans="1:1" x14ac:dyDescent="0.2">
      <c r="A40" s="51" t="s">
        <v>46</v>
      </c>
    </row>
    <row r="41" spans="1:1" x14ac:dyDescent="0.2">
      <c r="A41" s="51" t="s">
        <v>47</v>
      </c>
    </row>
    <row r="50" spans="1:4" x14ac:dyDescent="0.2">
      <c r="A50" s="212"/>
      <c r="B50" s="319"/>
      <c r="C50" s="319"/>
      <c r="D50" s="319"/>
    </row>
    <row r="51" spans="1:4" x14ac:dyDescent="0.2">
      <c r="A51" s="212"/>
      <c r="B51" s="319"/>
      <c r="C51" s="319"/>
      <c r="D51" s="319"/>
    </row>
  </sheetData>
  <phoneticPr fontId="0" type="noConversion"/>
  <printOptions horizontalCentered="1" verticalCentered="1" gridLinesSet="0"/>
  <pageMargins left="0.78740157480314998" right="0.78740157480314998" top="0.51" bottom="0.69" header="0.3" footer="0.511811023622047"/>
  <pageSetup paperSize="9" orientation="portrait" horizontalDpi="4294967292" verticalDpi="300" r:id="rId1"/>
  <headerFooter alignWithMargins="0">
    <oddHeader>&amp;R2017 - Año de las Energías Renovables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5"/>
  <sheetViews>
    <sheetView showGridLines="0" zoomScale="75" workbookViewId="0">
      <selection activeCell="B1" sqref="B1:H1"/>
    </sheetView>
  </sheetViews>
  <sheetFormatPr baseColWidth="10" defaultRowHeight="12.75" x14ac:dyDescent="0.2"/>
  <cols>
    <col min="1" max="1" width="6.85546875" style="51" customWidth="1"/>
    <col min="2" max="2" width="15.7109375" style="51" customWidth="1"/>
    <col min="3" max="8" width="22.42578125" style="51" customWidth="1"/>
    <col min="9" max="16384" width="11.42578125" style="51"/>
  </cols>
  <sheetData>
    <row r="1" spans="2:8" x14ac:dyDescent="0.2">
      <c r="B1" s="539" t="s">
        <v>140</v>
      </c>
      <c r="C1" s="539"/>
      <c r="D1" s="539"/>
      <c r="E1" s="539"/>
      <c r="F1" s="539"/>
      <c r="G1" s="539"/>
      <c r="H1" s="539"/>
    </row>
    <row r="2" spans="2:8" x14ac:dyDescent="0.2">
      <c r="B2" s="539" t="s">
        <v>139</v>
      </c>
      <c r="C2" s="539"/>
      <c r="D2" s="539"/>
      <c r="E2" s="539"/>
      <c r="F2" s="539"/>
      <c r="G2" s="539"/>
      <c r="H2" s="539"/>
    </row>
    <row r="3" spans="2:8" ht="13.5" thickBot="1" x14ac:dyDescent="0.25">
      <c r="B3" s="160"/>
      <c r="C3" s="300"/>
      <c r="D3" s="300"/>
      <c r="E3" s="300"/>
      <c r="F3" s="300"/>
    </row>
    <row r="4" spans="2:8" ht="13.5" thickBot="1" x14ac:dyDescent="0.25">
      <c r="B4" s="537" t="s">
        <v>11</v>
      </c>
      <c r="C4" s="540" t="s">
        <v>138</v>
      </c>
      <c r="D4" s="535"/>
      <c r="E4" s="536"/>
      <c r="F4" s="540" t="s">
        <v>217</v>
      </c>
      <c r="G4" s="535"/>
      <c r="H4" s="536"/>
    </row>
    <row r="5" spans="2:8" ht="15.75" customHeight="1" thickBot="1" x14ac:dyDescent="0.25">
      <c r="B5" s="538"/>
      <c r="C5" s="535" t="s">
        <v>141</v>
      </c>
      <c r="D5" s="535"/>
      <c r="E5" s="536"/>
      <c r="F5" s="535" t="s">
        <v>141</v>
      </c>
      <c r="G5" s="535"/>
      <c r="H5" s="536"/>
    </row>
    <row r="6" spans="2:8" ht="26.25" thickBot="1" x14ac:dyDescent="0.25">
      <c r="B6" s="538"/>
      <c r="C6" s="419" t="str">
        <f>+'1.modelos'!A3</f>
        <v>Productos de lana de vidrio</v>
      </c>
      <c r="D6" s="58" t="s">
        <v>50</v>
      </c>
      <c r="E6" s="58" t="s">
        <v>183</v>
      </c>
      <c r="F6" s="415" t="str">
        <f>+'1.modelos'!A3</f>
        <v>Productos de lana de vidrio</v>
      </c>
      <c r="G6" s="58" t="s">
        <v>50</v>
      </c>
      <c r="H6" s="58" t="s">
        <v>183</v>
      </c>
    </row>
    <row r="7" spans="2:8" x14ac:dyDescent="0.2">
      <c r="B7" s="510">
        <v>2010</v>
      </c>
      <c r="C7" s="508"/>
      <c r="D7" s="417"/>
      <c r="E7" s="418"/>
      <c r="F7" s="416"/>
      <c r="G7" s="417"/>
      <c r="H7" s="418"/>
    </row>
    <row r="8" spans="2:8" x14ac:dyDescent="0.2">
      <c r="B8" s="511">
        <v>2011</v>
      </c>
      <c r="C8" s="455"/>
      <c r="D8" s="353"/>
      <c r="E8" s="166"/>
      <c r="F8" s="303"/>
      <c r="G8" s="353"/>
      <c r="H8" s="166"/>
    </row>
    <row r="9" spans="2:8" x14ac:dyDescent="0.2">
      <c r="B9" s="511">
        <v>2012</v>
      </c>
      <c r="C9" s="455"/>
      <c r="D9" s="353"/>
      <c r="E9" s="166"/>
      <c r="F9" s="303"/>
      <c r="G9" s="353"/>
      <c r="H9" s="166"/>
    </row>
    <row r="10" spans="2:8" x14ac:dyDescent="0.2">
      <c r="B10" s="511">
        <v>2013</v>
      </c>
      <c r="C10" s="455"/>
      <c r="D10" s="353"/>
      <c r="E10" s="166"/>
      <c r="F10" s="303"/>
      <c r="G10" s="353"/>
      <c r="H10" s="166"/>
    </row>
    <row r="11" spans="2:8" x14ac:dyDescent="0.2">
      <c r="B11" s="511">
        <f>'3.vol.'!C62</f>
        <v>2014</v>
      </c>
      <c r="C11" s="455"/>
      <c r="D11" s="353"/>
      <c r="E11" s="166"/>
      <c r="F11" s="303"/>
      <c r="G11" s="353"/>
      <c r="H11" s="166"/>
    </row>
    <row r="12" spans="2:8" x14ac:dyDescent="0.2">
      <c r="B12" s="511">
        <f>'3.vol.'!C63</f>
        <v>2015</v>
      </c>
      <c r="C12" s="455"/>
      <c r="D12" s="353"/>
      <c r="E12" s="166"/>
      <c r="F12" s="303"/>
      <c r="G12" s="353"/>
      <c r="H12" s="166"/>
    </row>
    <row r="13" spans="2:8" ht="13.5" thickBot="1" x14ac:dyDescent="0.25">
      <c r="B13" s="512">
        <f>'3.vol.'!C64</f>
        <v>2016</v>
      </c>
      <c r="C13" s="507"/>
      <c r="D13" s="354"/>
      <c r="E13" s="167"/>
      <c r="F13" s="304"/>
      <c r="G13" s="354"/>
      <c r="H13" s="167"/>
    </row>
    <row r="14" spans="2:8" x14ac:dyDescent="0.2">
      <c r="B14" s="509" t="str">
        <f>'3.vol.'!C65</f>
        <v>ene-may 16</v>
      </c>
      <c r="C14" s="301"/>
      <c r="D14" s="352"/>
      <c r="E14" s="302"/>
      <c r="F14" s="301"/>
      <c r="G14" s="352"/>
      <c r="H14" s="302"/>
    </row>
    <row r="15" spans="2:8" ht="13.5" thickBot="1" x14ac:dyDescent="0.25">
      <c r="B15" s="388" t="str">
        <f>'3.vol.'!C66</f>
        <v>ene-may 17</v>
      </c>
      <c r="C15" s="304"/>
      <c r="D15" s="354"/>
      <c r="E15" s="167"/>
      <c r="F15" s="304"/>
      <c r="G15" s="354"/>
      <c r="H15" s="167"/>
    </row>
  </sheetData>
  <mergeCells count="7">
    <mergeCell ref="C5:E5"/>
    <mergeCell ref="F5:H5"/>
    <mergeCell ref="B4:B6"/>
    <mergeCell ref="B1:H1"/>
    <mergeCell ref="B2:H2"/>
    <mergeCell ref="C4:E4"/>
    <mergeCell ref="F4:H4"/>
  </mergeCells>
  <phoneticPr fontId="0" type="noConversion"/>
  <printOptions horizontalCentered="1" verticalCentered="1"/>
  <pageMargins left="0.75" right="0.75" top="0.65" bottom="0.56000000000000005" header="0.25" footer="0"/>
  <pageSetup paperSize="9" scale="88" orientation="landscape" horizontalDpi="4294967292" verticalDpi="300" r:id="rId1"/>
  <headerFooter alignWithMargins="0">
    <oddHeader>&amp;R2017 - Año de las Energías Renovables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56"/>
  <sheetViews>
    <sheetView workbookViewId="0">
      <selection sqref="A1:G1"/>
    </sheetView>
  </sheetViews>
  <sheetFormatPr baseColWidth="10" defaultRowHeight="12.75" x14ac:dyDescent="0.2"/>
  <cols>
    <col min="1" max="1" width="38.28515625" style="51" customWidth="1"/>
    <col min="2" max="6" width="15.140625" style="51" customWidth="1"/>
    <col min="7" max="7" width="13.85546875" style="51" customWidth="1"/>
    <col min="8" max="9" width="13.85546875" style="54" customWidth="1"/>
    <col min="10" max="16384" width="11.42578125" style="51"/>
  </cols>
  <sheetData>
    <row r="1" spans="1:9" x14ac:dyDescent="0.2">
      <c r="A1" s="553" t="s">
        <v>172</v>
      </c>
      <c r="B1" s="553"/>
      <c r="C1" s="553"/>
      <c r="D1" s="553"/>
      <c r="E1" s="553"/>
      <c r="F1" s="553"/>
      <c r="G1" s="553"/>
      <c r="H1" s="50"/>
    </row>
    <row r="2" spans="1:9" s="54" customFormat="1" x14ac:dyDescent="0.2">
      <c r="A2" s="554" t="s">
        <v>184</v>
      </c>
      <c r="B2" s="554"/>
      <c r="C2" s="554"/>
      <c r="D2" s="554"/>
      <c r="E2" s="554"/>
      <c r="F2" s="554"/>
      <c r="G2" s="554"/>
      <c r="H2" s="50"/>
    </row>
    <row r="3" spans="1:9" s="54" customFormat="1" x14ac:dyDescent="0.2">
      <c r="A3" s="554" t="s">
        <v>234</v>
      </c>
      <c r="B3" s="554"/>
      <c r="C3" s="554"/>
      <c r="D3" s="554"/>
      <c r="E3" s="554"/>
      <c r="F3" s="554"/>
      <c r="G3" s="554"/>
      <c r="H3" s="50"/>
    </row>
    <row r="4" spans="1:9" s="54" customFormat="1" x14ac:dyDescent="0.2">
      <c r="A4" s="384" t="s">
        <v>230</v>
      </c>
      <c r="B4" s="384"/>
      <c r="C4" s="384"/>
      <c r="D4" s="384"/>
      <c r="E4" s="384"/>
      <c r="F4" s="385"/>
      <c r="G4" s="385"/>
      <c r="H4" s="50"/>
    </row>
    <row r="5" spans="1:9" s="53" customFormat="1" x14ac:dyDescent="0.2">
      <c r="A5" s="351" t="s">
        <v>179</v>
      </c>
      <c r="B5" s="351"/>
      <c r="C5" s="351"/>
      <c r="D5" s="351"/>
      <c r="E5" s="351"/>
      <c r="F5" s="351"/>
      <c r="G5" s="351"/>
      <c r="H5" s="50"/>
    </row>
    <row r="6" spans="1:9" ht="22.5" customHeight="1" thickBot="1" x14ac:dyDescent="0.25"/>
    <row r="7" spans="1:9" ht="24.75" customHeight="1" thickBot="1" x14ac:dyDescent="0.25">
      <c r="A7" s="556" t="s">
        <v>51</v>
      </c>
      <c r="B7" s="381">
        <v>2010</v>
      </c>
      <c r="C7" s="381">
        <v>2011</v>
      </c>
      <c r="D7" s="381">
        <v>2012</v>
      </c>
      <c r="E7" s="420">
        <v>2013</v>
      </c>
      <c r="F7" s="381">
        <v>2014</v>
      </c>
      <c r="G7" s="381">
        <v>2015</v>
      </c>
      <c r="H7" s="381">
        <v>2016</v>
      </c>
      <c r="I7" s="420" t="s">
        <v>232</v>
      </c>
    </row>
    <row r="8" spans="1:9" ht="25.5" customHeight="1" x14ac:dyDescent="0.2">
      <c r="A8" s="557"/>
      <c r="B8" s="537" t="s">
        <v>171</v>
      </c>
      <c r="C8" s="537" t="s">
        <v>171</v>
      </c>
      <c r="D8" s="537" t="s">
        <v>171</v>
      </c>
      <c r="E8" s="537" t="s">
        <v>171</v>
      </c>
      <c r="F8" s="537" t="s">
        <v>171</v>
      </c>
      <c r="G8" s="537" t="s">
        <v>171</v>
      </c>
      <c r="H8" s="537" t="s">
        <v>171</v>
      </c>
      <c r="I8" s="537" t="s">
        <v>171</v>
      </c>
    </row>
    <row r="9" spans="1:9" ht="28.5" customHeight="1" thickBot="1" x14ac:dyDescent="0.25">
      <c r="A9" s="557"/>
      <c r="B9" s="555"/>
      <c r="C9" s="555"/>
      <c r="D9" s="555"/>
      <c r="E9" s="555"/>
      <c r="F9" s="555"/>
      <c r="G9" s="555"/>
      <c r="H9" s="555"/>
      <c r="I9" s="555"/>
    </row>
    <row r="10" spans="1:9" x14ac:dyDescent="0.2">
      <c r="A10" s="344" t="s">
        <v>168</v>
      </c>
      <c r="B10" s="344"/>
      <c r="C10" s="344"/>
      <c r="D10" s="344"/>
      <c r="E10" s="344"/>
      <c r="F10" s="198"/>
      <c r="G10" s="198"/>
      <c r="H10" s="198"/>
      <c r="I10" s="198"/>
    </row>
    <row r="11" spans="1:9" x14ac:dyDescent="0.2">
      <c r="A11" s="345" t="s">
        <v>167</v>
      </c>
      <c r="B11" s="345"/>
      <c r="C11" s="345"/>
      <c r="D11" s="345"/>
      <c r="E11" s="345"/>
      <c r="F11" s="202"/>
      <c r="G11" s="202"/>
      <c r="H11" s="202"/>
      <c r="I11" s="202"/>
    </row>
    <row r="12" spans="1:9" x14ac:dyDescent="0.2">
      <c r="A12" s="345" t="s">
        <v>185</v>
      </c>
      <c r="B12" s="345"/>
      <c r="C12" s="345"/>
      <c r="D12" s="345"/>
      <c r="E12" s="345"/>
      <c r="F12" s="202"/>
      <c r="G12" s="202"/>
      <c r="H12" s="202"/>
      <c r="I12" s="202"/>
    </row>
    <row r="13" spans="1:9" x14ac:dyDescent="0.2">
      <c r="A13" s="345" t="s">
        <v>186</v>
      </c>
      <c r="B13" s="345"/>
      <c r="C13" s="345"/>
      <c r="D13" s="345"/>
      <c r="E13" s="345"/>
      <c r="F13" s="202"/>
      <c r="G13" s="202"/>
      <c r="H13" s="202"/>
      <c r="I13" s="202"/>
    </row>
    <row r="14" spans="1:9" x14ac:dyDescent="0.2">
      <c r="A14" s="345" t="s">
        <v>187</v>
      </c>
      <c r="B14" s="345"/>
      <c r="C14" s="345"/>
      <c r="D14" s="345"/>
      <c r="E14" s="345"/>
      <c r="F14" s="202"/>
      <c r="G14" s="202"/>
      <c r="H14" s="202"/>
      <c r="I14" s="202"/>
    </row>
    <row r="15" spans="1:9" x14ac:dyDescent="0.2">
      <c r="A15" s="345" t="s">
        <v>188</v>
      </c>
      <c r="B15" s="345"/>
      <c r="C15" s="345"/>
      <c r="D15" s="345"/>
      <c r="E15" s="345"/>
      <c r="F15" s="202"/>
      <c r="G15" s="202"/>
      <c r="H15" s="202"/>
      <c r="I15" s="202"/>
    </row>
    <row r="16" spans="1:9" ht="13.5" thickBot="1" x14ac:dyDescent="0.25">
      <c r="A16" s="346" t="s">
        <v>189</v>
      </c>
      <c r="B16" s="346"/>
      <c r="C16" s="346"/>
      <c r="D16" s="346"/>
      <c r="E16" s="346"/>
      <c r="F16" s="210"/>
      <c r="G16" s="210"/>
      <c r="H16" s="210"/>
      <c r="I16" s="210"/>
    </row>
    <row r="17" spans="1:9" ht="13.5" thickBot="1" x14ac:dyDescent="0.25">
      <c r="A17" s="177" t="s">
        <v>117</v>
      </c>
      <c r="B17" s="177"/>
      <c r="C17" s="177"/>
      <c r="D17" s="177"/>
      <c r="E17" s="177"/>
      <c r="F17" s="375"/>
      <c r="G17" s="375"/>
      <c r="H17" s="375"/>
      <c r="I17" s="375"/>
    </row>
    <row r="18" spans="1:9" ht="13.5" thickBot="1" x14ac:dyDescent="0.25">
      <c r="A18" s="74"/>
      <c r="B18" s="74"/>
      <c r="C18" s="74"/>
      <c r="D18" s="74"/>
      <c r="E18" s="74"/>
      <c r="F18" s="213"/>
      <c r="G18" s="213"/>
      <c r="H18" s="213"/>
      <c r="I18" s="213"/>
    </row>
    <row r="19" spans="1:9" ht="13.5" thickBot="1" x14ac:dyDescent="0.25">
      <c r="A19" s="372" t="s">
        <v>210</v>
      </c>
      <c r="B19" s="372"/>
      <c r="C19" s="372"/>
      <c r="D19" s="372"/>
      <c r="E19" s="372"/>
      <c r="F19" s="375"/>
      <c r="G19" s="375"/>
      <c r="H19" s="375"/>
      <c r="I19" s="375"/>
    </row>
    <row r="20" spans="1:9" x14ac:dyDescent="0.2">
      <c r="A20" s="74"/>
      <c r="B20" s="74"/>
      <c r="C20" s="74"/>
      <c r="D20" s="74"/>
      <c r="E20" s="74"/>
      <c r="F20" s="212"/>
      <c r="H20" s="235"/>
      <c r="I20" s="212"/>
    </row>
    <row r="21" spans="1:9" ht="12.75" customHeight="1" x14ac:dyDescent="0.2">
      <c r="A21" s="558" t="s">
        <v>176</v>
      </c>
      <c r="B21" s="558"/>
      <c r="C21" s="558"/>
      <c r="D21" s="558"/>
      <c r="E21" s="558"/>
      <c r="F21" s="558"/>
      <c r="G21" s="558"/>
      <c r="H21" s="558"/>
      <c r="I21" s="558"/>
    </row>
    <row r="22" spans="1:9" ht="12.75" customHeight="1" x14ac:dyDescent="0.2">
      <c r="A22" s="59" t="s">
        <v>190</v>
      </c>
      <c r="B22" s="59"/>
      <c r="C22" s="59"/>
      <c r="D22" s="59"/>
      <c r="E22" s="59"/>
    </row>
    <row r="23" spans="1:9" ht="12.75" customHeight="1" x14ac:dyDescent="0.2">
      <c r="A23" s="59"/>
      <c r="B23" s="59"/>
      <c r="C23" s="59"/>
      <c r="D23" s="59"/>
      <c r="E23" s="59"/>
    </row>
    <row r="24" spans="1:9" ht="12.75" customHeight="1" thickBot="1" x14ac:dyDescent="0.25">
      <c r="A24" s="59"/>
      <c r="B24" s="59"/>
      <c r="C24" s="59"/>
      <c r="D24" s="59"/>
      <c r="E24" s="59"/>
    </row>
    <row r="25" spans="1:9" ht="12.75" customHeight="1" thickBot="1" x14ac:dyDescent="0.25">
      <c r="A25" s="169" t="s">
        <v>51</v>
      </c>
      <c r="B25" s="383"/>
      <c r="C25" s="383"/>
      <c r="D25" s="383"/>
      <c r="E25" s="383"/>
      <c r="F25" s="540" t="s">
        <v>191</v>
      </c>
      <c r="G25" s="535"/>
      <c r="H25" s="535"/>
      <c r="I25" s="536"/>
    </row>
    <row r="26" spans="1:9" ht="12.75" customHeight="1" x14ac:dyDescent="0.2">
      <c r="A26" s="550"/>
      <c r="B26" s="247"/>
      <c r="C26" s="247"/>
      <c r="D26" s="247"/>
      <c r="E26" s="247"/>
      <c r="F26" s="544"/>
      <c r="G26" s="545"/>
      <c r="H26" s="545"/>
      <c r="I26" s="546"/>
    </row>
    <row r="27" spans="1:9" ht="12.75" customHeight="1" x14ac:dyDescent="0.2">
      <c r="A27" s="551"/>
      <c r="B27" s="421"/>
      <c r="C27" s="421"/>
      <c r="D27" s="421"/>
      <c r="E27" s="421"/>
      <c r="F27" s="547"/>
      <c r="G27" s="548"/>
      <c r="H27" s="548"/>
      <c r="I27" s="549"/>
    </row>
    <row r="28" spans="1:9" ht="12.75" customHeight="1" x14ac:dyDescent="0.2">
      <c r="A28" s="551"/>
      <c r="B28" s="421"/>
      <c r="C28" s="421"/>
      <c r="D28" s="421"/>
      <c r="E28" s="421"/>
      <c r="F28" s="547"/>
      <c r="G28" s="548"/>
      <c r="H28" s="548"/>
      <c r="I28" s="549"/>
    </row>
    <row r="29" spans="1:9" ht="12.75" customHeight="1" thickBot="1" x14ac:dyDescent="0.25">
      <c r="A29" s="552"/>
      <c r="B29" s="249"/>
      <c r="C29" s="249"/>
      <c r="D29" s="249"/>
      <c r="E29" s="249"/>
      <c r="F29" s="541"/>
      <c r="G29" s="542"/>
      <c r="H29" s="542"/>
      <c r="I29" s="543"/>
    </row>
    <row r="30" spans="1:9" ht="12.75" customHeight="1" x14ac:dyDescent="0.2">
      <c r="A30" s="550"/>
      <c r="B30" s="247"/>
      <c r="C30" s="247"/>
      <c r="D30" s="247"/>
      <c r="E30" s="247"/>
      <c r="F30" s="544"/>
      <c r="G30" s="545"/>
      <c r="H30" s="545"/>
      <c r="I30" s="546"/>
    </row>
    <row r="31" spans="1:9" ht="12.75" customHeight="1" x14ac:dyDescent="0.2">
      <c r="A31" s="551"/>
      <c r="B31" s="421"/>
      <c r="C31" s="421"/>
      <c r="D31" s="421"/>
      <c r="E31" s="421"/>
      <c r="F31" s="547"/>
      <c r="G31" s="548"/>
      <c r="H31" s="548"/>
      <c r="I31" s="549"/>
    </row>
    <row r="32" spans="1:9" ht="12.75" customHeight="1" x14ac:dyDescent="0.2">
      <c r="A32" s="551"/>
      <c r="B32" s="421"/>
      <c r="C32" s="421"/>
      <c r="D32" s="421"/>
      <c r="E32" s="421"/>
      <c r="F32" s="547"/>
      <c r="G32" s="548"/>
      <c r="H32" s="548"/>
      <c r="I32" s="549"/>
    </row>
    <row r="33" spans="1:9" ht="12.75" customHeight="1" thickBot="1" x14ac:dyDescent="0.25">
      <c r="A33" s="552"/>
      <c r="B33" s="249"/>
      <c r="C33" s="249"/>
      <c r="D33" s="249"/>
      <c r="E33" s="249"/>
      <c r="F33" s="541"/>
      <c r="G33" s="542"/>
      <c r="H33" s="542"/>
      <c r="I33" s="543"/>
    </row>
    <row r="34" spans="1:9" ht="12.75" customHeight="1" x14ac:dyDescent="0.2">
      <c r="A34" s="550"/>
      <c r="B34" s="247"/>
      <c r="C34" s="247"/>
      <c r="D34" s="247"/>
      <c r="E34" s="247"/>
      <c r="F34" s="544"/>
      <c r="G34" s="545"/>
      <c r="H34" s="545"/>
      <c r="I34" s="546"/>
    </row>
    <row r="35" spans="1:9" ht="12.75" customHeight="1" x14ac:dyDescent="0.2">
      <c r="A35" s="551"/>
      <c r="B35" s="421"/>
      <c r="C35" s="421"/>
      <c r="D35" s="421"/>
      <c r="E35" s="421"/>
      <c r="F35" s="547"/>
      <c r="G35" s="548"/>
      <c r="H35" s="548"/>
      <c r="I35" s="549"/>
    </row>
    <row r="36" spans="1:9" ht="12.75" customHeight="1" x14ac:dyDescent="0.2">
      <c r="A36" s="551"/>
      <c r="B36" s="421"/>
      <c r="C36" s="421"/>
      <c r="D36" s="421"/>
      <c r="E36" s="421"/>
      <c r="F36" s="547"/>
      <c r="G36" s="548"/>
      <c r="H36" s="548"/>
      <c r="I36" s="549"/>
    </row>
    <row r="37" spans="1:9" ht="12.75" customHeight="1" thickBot="1" x14ac:dyDescent="0.25">
      <c r="A37" s="552"/>
      <c r="B37" s="249"/>
      <c r="C37" s="249"/>
      <c r="D37" s="249"/>
      <c r="E37" s="249"/>
      <c r="F37" s="541"/>
      <c r="G37" s="542"/>
      <c r="H37" s="542"/>
      <c r="I37" s="543"/>
    </row>
    <row r="38" spans="1:9" ht="12.75" customHeight="1" x14ac:dyDescent="0.2">
      <c r="A38" s="550"/>
      <c r="B38" s="247"/>
      <c r="C38" s="247"/>
      <c r="D38" s="247"/>
      <c r="E38" s="247"/>
      <c r="F38" s="544"/>
      <c r="G38" s="545"/>
      <c r="H38" s="545"/>
      <c r="I38" s="546"/>
    </row>
    <row r="39" spans="1:9" ht="12.75" customHeight="1" x14ac:dyDescent="0.2">
      <c r="A39" s="551"/>
      <c r="B39" s="421"/>
      <c r="C39" s="421"/>
      <c r="D39" s="421"/>
      <c r="E39" s="421"/>
      <c r="F39" s="547"/>
      <c r="G39" s="548"/>
      <c r="H39" s="548"/>
      <c r="I39" s="549"/>
    </row>
    <row r="40" spans="1:9" ht="12.75" customHeight="1" x14ac:dyDescent="0.2">
      <c r="A40" s="551"/>
      <c r="B40" s="421"/>
      <c r="C40" s="421"/>
      <c r="D40" s="421"/>
      <c r="E40" s="421"/>
      <c r="F40" s="547"/>
      <c r="G40" s="548"/>
      <c r="H40" s="548"/>
      <c r="I40" s="549"/>
    </row>
    <row r="41" spans="1:9" ht="12.75" customHeight="1" thickBot="1" x14ac:dyDescent="0.25">
      <c r="A41" s="552"/>
      <c r="B41" s="249"/>
      <c r="C41" s="249"/>
      <c r="D41" s="249"/>
      <c r="E41" s="249"/>
      <c r="F41" s="541"/>
      <c r="G41" s="542"/>
      <c r="H41" s="542"/>
      <c r="I41" s="543"/>
    </row>
    <row r="42" spans="1:9" ht="12.75" customHeight="1" x14ac:dyDescent="0.2">
      <c r="A42" s="550"/>
      <c r="B42" s="247"/>
      <c r="C42" s="247"/>
      <c r="D42" s="247"/>
      <c r="E42" s="247"/>
      <c r="F42" s="544"/>
      <c r="G42" s="545"/>
      <c r="H42" s="545"/>
      <c r="I42" s="546"/>
    </row>
    <row r="43" spans="1:9" ht="12.75" customHeight="1" x14ac:dyDescent="0.2">
      <c r="A43" s="551"/>
      <c r="B43" s="421"/>
      <c r="C43" s="421"/>
      <c r="D43" s="421"/>
      <c r="E43" s="421"/>
      <c r="F43" s="547"/>
      <c r="G43" s="548"/>
      <c r="H43" s="548"/>
      <c r="I43" s="549"/>
    </row>
    <row r="44" spans="1:9" ht="12.75" customHeight="1" x14ac:dyDescent="0.2">
      <c r="A44" s="551"/>
      <c r="B44" s="421"/>
      <c r="C44" s="421"/>
      <c r="D44" s="421"/>
      <c r="E44" s="421"/>
      <c r="F44" s="547"/>
      <c r="G44" s="548"/>
      <c r="H44" s="548"/>
      <c r="I44" s="549"/>
    </row>
    <row r="45" spans="1:9" ht="12.75" customHeight="1" thickBot="1" x14ac:dyDescent="0.25">
      <c r="A45" s="552"/>
      <c r="B45" s="249"/>
      <c r="C45" s="249"/>
      <c r="D45" s="249"/>
      <c r="E45" s="249"/>
      <c r="F45" s="541"/>
      <c r="G45" s="542"/>
      <c r="H45" s="542"/>
      <c r="I45" s="543"/>
    </row>
    <row r="46" spans="1:9" ht="12.75" customHeight="1" x14ac:dyDescent="0.2">
      <c r="A46" s="59"/>
      <c r="B46" s="59"/>
      <c r="C46" s="59"/>
      <c r="D46" s="59"/>
      <c r="E46" s="59"/>
    </row>
    <row r="47" spans="1:9" ht="12.75" customHeight="1" x14ac:dyDescent="0.2">
      <c r="A47" s="59"/>
      <c r="B47" s="59"/>
      <c r="C47" s="59"/>
      <c r="D47" s="59"/>
      <c r="E47" s="59"/>
    </row>
    <row r="49" spans="1:9" ht="13.5" thickBot="1" x14ac:dyDescent="0.25">
      <c r="A49" s="94"/>
      <c r="B49" s="94"/>
      <c r="C49" s="94"/>
      <c r="D49" s="94"/>
      <c r="E49" s="94"/>
    </row>
    <row r="50" spans="1:9" ht="13.5" thickBot="1" x14ac:dyDescent="0.25">
      <c r="F50" s="350">
        <f>+F7</f>
        <v>2014</v>
      </c>
      <c r="H50" s="350">
        <f>+F50</f>
        <v>2014</v>
      </c>
      <c r="I50" s="350">
        <f>+G7</f>
        <v>2015</v>
      </c>
    </row>
    <row r="51" spans="1:9" ht="13.5" thickBot="1" x14ac:dyDescent="0.25">
      <c r="F51" s="169" t="s">
        <v>177</v>
      </c>
      <c r="G51" s="342"/>
      <c r="H51" s="169" t="s">
        <v>178</v>
      </c>
      <c r="I51" s="169" t="s">
        <v>177</v>
      </c>
    </row>
    <row r="52" spans="1:9" ht="13.5" thickBot="1" x14ac:dyDescent="0.25">
      <c r="A52" s="94" t="s">
        <v>175</v>
      </c>
      <c r="B52" s="94"/>
      <c r="C52" s="94"/>
      <c r="D52" s="94"/>
      <c r="E52" s="94"/>
      <c r="F52" s="348">
        <f>+F17-SUM(F10:F16)</f>
        <v>0</v>
      </c>
      <c r="H52" s="347" t="e">
        <f>+#REF!-SUM(#REF!)</f>
        <v>#REF!</v>
      </c>
      <c r="I52" s="347">
        <f>+G17-SUM(G10:G16)</f>
        <v>0</v>
      </c>
    </row>
    <row r="53" spans="1:9" x14ac:dyDescent="0.2">
      <c r="A53" s="94"/>
      <c r="B53" s="94"/>
      <c r="C53" s="94"/>
      <c r="D53" s="94"/>
      <c r="E53" s="94"/>
    </row>
    <row r="54" spans="1:9" x14ac:dyDescent="0.2">
      <c r="A54" s="94"/>
      <c r="B54" s="94"/>
      <c r="C54" s="94"/>
      <c r="D54" s="94"/>
      <c r="E54" s="94"/>
    </row>
    <row r="55" spans="1:9" x14ac:dyDescent="0.2">
      <c r="A55" s="94"/>
      <c r="B55" s="94"/>
      <c r="C55" s="94"/>
      <c r="D55" s="94"/>
      <c r="E55" s="94"/>
    </row>
    <row r="56" spans="1:9" x14ac:dyDescent="0.2">
      <c r="A56" s="94"/>
      <c r="B56" s="94"/>
      <c r="C56" s="94"/>
      <c r="D56" s="94"/>
      <c r="E56" s="94"/>
    </row>
  </sheetData>
  <mergeCells count="39">
    <mergeCell ref="F32:I32"/>
    <mergeCell ref="A21:I21"/>
    <mergeCell ref="A26:A29"/>
    <mergeCell ref="A30:A33"/>
    <mergeCell ref="F33:I33"/>
    <mergeCell ref="F25:I25"/>
    <mergeCell ref="F26:I26"/>
    <mergeCell ref="A7:A9"/>
    <mergeCell ref="I8:I9"/>
    <mergeCell ref="F31:I31"/>
    <mergeCell ref="F27:I27"/>
    <mergeCell ref="F28:I28"/>
    <mergeCell ref="F29:I29"/>
    <mergeCell ref="F30:I30"/>
    <mergeCell ref="A1:G1"/>
    <mergeCell ref="A2:G2"/>
    <mergeCell ref="A3:G3"/>
    <mergeCell ref="G8:G9"/>
    <mergeCell ref="F8:F9"/>
    <mergeCell ref="H8:H9"/>
    <mergeCell ref="B8:B9"/>
    <mergeCell ref="C8:C9"/>
    <mergeCell ref="D8:D9"/>
    <mergeCell ref="E8:E9"/>
    <mergeCell ref="F37:I37"/>
    <mergeCell ref="F38:I38"/>
    <mergeCell ref="F39:I39"/>
    <mergeCell ref="F40:I40"/>
    <mergeCell ref="A34:A37"/>
    <mergeCell ref="F34:I34"/>
    <mergeCell ref="F35:I35"/>
    <mergeCell ref="F36:I36"/>
    <mergeCell ref="F41:I41"/>
    <mergeCell ref="F42:I42"/>
    <mergeCell ref="F43:I43"/>
    <mergeCell ref="F44:I44"/>
    <mergeCell ref="A38:A41"/>
    <mergeCell ref="A42:A45"/>
    <mergeCell ref="F45:I45"/>
  </mergeCells>
  <phoneticPr fontId="16" type="noConversion"/>
  <printOptions horizontalCentered="1" verticalCentered="1"/>
  <pageMargins left="0.26" right="0.34" top="0.53" bottom="0.59" header="0" footer="0"/>
  <pageSetup paperSize="9" scale="84" orientation="landscape" horizontalDpi="300" verticalDpi="300" r:id="rId1"/>
  <headerFooter alignWithMargins="0">
    <oddHeader>&amp;R2017 - Año de las Energías Renovables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B1"/>
    </sheetView>
  </sheetViews>
  <sheetFormatPr baseColWidth="10" defaultRowHeight="12.75" x14ac:dyDescent="0.2"/>
  <cols>
    <col min="1" max="1" width="35.28515625" style="51" customWidth="1"/>
    <col min="2" max="2" width="14.140625" style="51" customWidth="1"/>
    <col min="3" max="4" width="14.140625" style="54" customWidth="1"/>
    <col min="5" max="5" width="14.140625" style="51" customWidth="1"/>
    <col min="6" max="16384" width="11.42578125" style="51"/>
  </cols>
  <sheetData>
    <row r="1" spans="1:5" x14ac:dyDescent="0.2">
      <c r="A1" s="553" t="s">
        <v>172</v>
      </c>
      <c r="B1" s="553"/>
    </row>
    <row r="2" spans="1:5" s="54" customFormat="1" x14ac:dyDescent="0.2">
      <c r="A2" s="554" t="s">
        <v>192</v>
      </c>
      <c r="B2" s="554"/>
    </row>
    <row r="3" spans="1:5" s="54" customFormat="1" x14ac:dyDescent="0.2">
      <c r="A3" s="559" t="s">
        <v>193</v>
      </c>
      <c r="B3" s="559"/>
    </row>
    <row r="4" spans="1:5" s="54" customFormat="1" x14ac:dyDescent="0.2">
      <c r="A4" s="384" t="s">
        <v>230</v>
      </c>
      <c r="B4" s="385"/>
    </row>
    <row r="5" spans="1:5" s="53" customFormat="1" x14ac:dyDescent="0.2">
      <c r="A5" s="351" t="s">
        <v>179</v>
      </c>
      <c r="B5" s="351"/>
    </row>
    <row r="6" spans="1:5" ht="22.5" customHeight="1" thickBot="1" x14ac:dyDescent="0.25"/>
    <row r="7" spans="1:5" ht="24.75" customHeight="1" thickBot="1" x14ac:dyDescent="0.25">
      <c r="A7" s="556" t="s">
        <v>51</v>
      </c>
      <c r="B7" s="381">
        <f>'7.costos totales '!F7</f>
        <v>2014</v>
      </c>
      <c r="C7" s="381">
        <f>'7.costos totales '!G7</f>
        <v>2015</v>
      </c>
      <c r="D7" s="381">
        <f>'7.costos totales '!H7</f>
        <v>2016</v>
      </c>
      <c r="E7" s="382" t="str">
        <f>'7.costos totales '!I7</f>
        <v>ene-may 2017</v>
      </c>
    </row>
    <row r="8" spans="1:5" ht="25.5" customHeight="1" x14ac:dyDescent="0.2">
      <c r="A8" s="557"/>
      <c r="B8" s="556" t="s">
        <v>171</v>
      </c>
      <c r="C8" s="556" t="s">
        <v>171</v>
      </c>
      <c r="D8" s="556" t="s">
        <v>171</v>
      </c>
      <c r="E8" s="556" t="s">
        <v>171</v>
      </c>
    </row>
    <row r="9" spans="1:5" ht="28.5" customHeight="1" thickBot="1" x14ac:dyDescent="0.25">
      <c r="A9" s="557"/>
      <c r="B9" s="557"/>
      <c r="C9" s="557"/>
      <c r="D9" s="557"/>
      <c r="E9" s="557"/>
    </row>
    <row r="10" spans="1:5" x14ac:dyDescent="0.2">
      <c r="A10" s="344" t="s">
        <v>168</v>
      </c>
      <c r="B10" s="199"/>
      <c r="C10" s="199"/>
      <c r="D10" s="199"/>
      <c r="E10" s="199"/>
    </row>
    <row r="11" spans="1:5" x14ac:dyDescent="0.2">
      <c r="A11" s="345" t="s">
        <v>167</v>
      </c>
      <c r="B11" s="171"/>
      <c r="C11" s="171"/>
      <c r="D11" s="171"/>
      <c r="E11" s="171"/>
    </row>
    <row r="12" spans="1:5" x14ac:dyDescent="0.2">
      <c r="A12" s="345" t="s">
        <v>169</v>
      </c>
      <c r="B12" s="171"/>
      <c r="C12" s="171"/>
      <c r="D12" s="171"/>
      <c r="E12" s="171"/>
    </row>
    <row r="13" spans="1:5" x14ac:dyDescent="0.2">
      <c r="A13" s="345" t="s">
        <v>174</v>
      </c>
      <c r="B13" s="171"/>
      <c r="C13" s="171"/>
      <c r="D13" s="171"/>
      <c r="E13" s="171"/>
    </row>
    <row r="14" spans="1:5" x14ac:dyDescent="0.2">
      <c r="A14" s="345" t="s">
        <v>106</v>
      </c>
      <c r="B14" s="171"/>
      <c r="C14" s="171"/>
      <c r="D14" s="171"/>
      <c r="E14" s="171"/>
    </row>
    <row r="15" spans="1:5" x14ac:dyDescent="0.2">
      <c r="A15" s="345" t="s">
        <v>173</v>
      </c>
      <c r="B15" s="171"/>
      <c r="C15" s="171"/>
      <c r="D15" s="171"/>
      <c r="E15" s="171"/>
    </row>
    <row r="16" spans="1:5" ht="13.5" thickBot="1" x14ac:dyDescent="0.25">
      <c r="A16" s="346" t="s">
        <v>170</v>
      </c>
      <c r="B16" s="204"/>
      <c r="C16" s="204"/>
      <c r="D16" s="204"/>
      <c r="E16" s="204"/>
    </row>
    <row r="17" spans="1:5" ht="13.5" thickBot="1" x14ac:dyDescent="0.25">
      <c r="A17" s="177" t="s">
        <v>117</v>
      </c>
      <c r="B17" s="343"/>
      <c r="C17" s="343"/>
      <c r="D17" s="343"/>
      <c r="E17" s="343"/>
    </row>
    <row r="18" spans="1:5" ht="13.5" thickBot="1" x14ac:dyDescent="0.25">
      <c r="A18" s="74"/>
      <c r="B18" s="212"/>
      <c r="C18" s="212"/>
      <c r="D18" s="212"/>
      <c r="E18" s="212"/>
    </row>
    <row r="19" spans="1:5" ht="13.5" customHeight="1" thickBot="1" x14ac:dyDescent="0.25">
      <c r="A19" s="372" t="s">
        <v>210</v>
      </c>
      <c r="B19" s="343"/>
      <c r="C19" s="343"/>
      <c r="D19" s="343"/>
      <c r="E19" s="343"/>
    </row>
    <row r="20" spans="1:5" x14ac:dyDescent="0.2">
      <c r="A20" s="74"/>
      <c r="B20" s="212"/>
      <c r="C20" s="212"/>
      <c r="D20" s="212"/>
      <c r="E20" s="212"/>
    </row>
    <row r="21" spans="1:5" ht="24.75" customHeight="1" x14ac:dyDescent="0.2">
      <c r="A21" s="558" t="s">
        <v>176</v>
      </c>
      <c r="B21" s="558"/>
      <c r="C21" s="558"/>
      <c r="D21" s="558"/>
      <c r="E21" s="558"/>
    </row>
    <row r="22" spans="1:5" ht="12.75" customHeight="1" x14ac:dyDescent="0.2"/>
    <row r="24" spans="1:5" ht="13.5" thickBot="1" x14ac:dyDescent="0.25">
      <c r="A24" s="94"/>
    </row>
    <row r="25" spans="1:5" ht="13.5" thickBot="1" x14ac:dyDescent="0.25">
      <c r="B25" s="350">
        <f>+B7</f>
        <v>2014</v>
      </c>
      <c r="C25" s="350">
        <f>+C7</f>
        <v>2015</v>
      </c>
      <c r="D25" s="350">
        <f>+D7</f>
        <v>2016</v>
      </c>
      <c r="E25" s="350" t="str">
        <f>+E7</f>
        <v>ene-may 2017</v>
      </c>
    </row>
    <row r="26" spans="1:5" ht="13.5" thickBot="1" x14ac:dyDescent="0.25">
      <c r="B26" s="169" t="s">
        <v>177</v>
      </c>
      <c r="C26" s="169" t="s">
        <v>177</v>
      </c>
      <c r="D26" s="169" t="s">
        <v>177</v>
      </c>
      <c r="E26" s="169" t="s">
        <v>177</v>
      </c>
    </row>
    <row r="27" spans="1:5" ht="13.5" thickBot="1" x14ac:dyDescent="0.25">
      <c r="A27" s="94" t="s">
        <v>175</v>
      </c>
      <c r="B27" s="348">
        <f>+B17-SUM(B10:B16)</f>
        <v>0</v>
      </c>
      <c r="C27" s="347">
        <f>+C17-SUM(C10:C16)</f>
        <v>0</v>
      </c>
      <c r="D27" s="349">
        <f>+D17-SUM(D10:D16)</f>
        <v>0</v>
      </c>
      <c r="E27" s="348">
        <f>+E17-SUM(E10:E16)</f>
        <v>0</v>
      </c>
    </row>
    <row r="28" spans="1:5" x14ac:dyDescent="0.2">
      <c r="A28" s="94"/>
    </row>
    <row r="29" spans="1:5" x14ac:dyDescent="0.2">
      <c r="A29" s="94"/>
    </row>
    <row r="30" spans="1:5" x14ac:dyDescent="0.2">
      <c r="A30" s="94"/>
    </row>
    <row r="31" spans="1:5" x14ac:dyDescent="0.2">
      <c r="A31" s="94"/>
    </row>
  </sheetData>
  <mergeCells count="9">
    <mergeCell ref="C8:C9"/>
    <mergeCell ref="D8:D9"/>
    <mergeCell ref="E8:E9"/>
    <mergeCell ref="A21:E21"/>
    <mergeCell ref="A1:B1"/>
    <mergeCell ref="A2:B2"/>
    <mergeCell ref="A3:B3"/>
    <mergeCell ref="A7:A9"/>
    <mergeCell ref="B8:B9"/>
  </mergeCells>
  <phoneticPr fontId="16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S72"/>
  <sheetViews>
    <sheetView showGridLines="0" topLeftCell="A2" workbookViewId="0">
      <selection activeCell="D41" sqref="D41"/>
    </sheetView>
  </sheetViews>
  <sheetFormatPr baseColWidth="10" defaultRowHeight="12.75" x14ac:dyDescent="0.2"/>
  <cols>
    <col min="1" max="1" width="38.28515625" style="256" customWidth="1"/>
    <col min="2" max="17" width="13.85546875" style="256" customWidth="1"/>
    <col min="18" max="18" width="1.5703125" style="256" customWidth="1"/>
    <col min="19" max="16384" width="11.42578125" style="256"/>
  </cols>
  <sheetData>
    <row r="2" spans="1:17" x14ac:dyDescent="0.2">
      <c r="A2" s="255" t="s">
        <v>144</v>
      </c>
      <c r="B2" s="255"/>
      <c r="C2" s="255"/>
      <c r="D2" s="255"/>
      <c r="E2" s="255"/>
      <c r="F2" s="255"/>
      <c r="G2" s="255"/>
      <c r="H2" s="255"/>
      <c r="I2" s="255"/>
    </row>
    <row r="3" spans="1:17" x14ac:dyDescent="0.2">
      <c r="A3" s="255" t="s">
        <v>143</v>
      </c>
      <c r="B3" s="255"/>
      <c r="C3" s="255"/>
      <c r="D3" s="255"/>
      <c r="E3" s="255"/>
      <c r="F3" s="255"/>
      <c r="G3" s="255"/>
      <c r="H3" s="255"/>
      <c r="I3" s="255"/>
    </row>
    <row r="4" spans="1:17" x14ac:dyDescent="0.2">
      <c r="A4" s="255" t="str">
        <f>+'1.modelos'!A3</f>
        <v>Productos de lana de vidrio</v>
      </c>
      <c r="B4" s="255"/>
      <c r="C4" s="255"/>
      <c r="D4" s="255"/>
      <c r="E4" s="255"/>
      <c r="F4" s="255"/>
      <c r="G4" s="255"/>
      <c r="H4" s="255"/>
      <c r="I4" s="255"/>
    </row>
    <row r="5" spans="1:17" x14ac:dyDescent="0.2">
      <c r="A5" s="422" t="s">
        <v>241</v>
      </c>
      <c r="B5" s="422"/>
      <c r="C5" s="422"/>
      <c r="D5" s="422"/>
      <c r="E5" s="422"/>
      <c r="F5" s="422"/>
      <c r="G5" s="422"/>
      <c r="H5" s="422"/>
      <c r="I5" s="422"/>
    </row>
    <row r="6" spans="1:17" x14ac:dyDescent="0.2">
      <c r="A6" s="422"/>
      <c r="B6" s="422"/>
      <c r="C6" s="422"/>
      <c r="D6" s="422"/>
      <c r="E6" s="422"/>
      <c r="F6" s="422"/>
      <c r="G6" s="422"/>
      <c r="H6" s="422"/>
      <c r="I6" s="422"/>
    </row>
    <row r="7" spans="1:17" s="258" customFormat="1" x14ac:dyDescent="0.2">
      <c r="A7" s="422" t="s">
        <v>248</v>
      </c>
      <c r="B7" s="422"/>
      <c r="C7" s="422"/>
      <c r="D7" s="422"/>
      <c r="E7" s="422"/>
      <c r="F7" s="422"/>
      <c r="G7" s="422"/>
      <c r="H7" s="422"/>
      <c r="I7" s="422"/>
      <c r="J7" s="257"/>
      <c r="K7" s="257"/>
    </row>
    <row r="8" spans="1:17" s="258" customFormat="1" ht="13.5" thickBot="1" x14ac:dyDescent="0.25">
      <c r="A8" s="259"/>
      <c r="B8" s="259"/>
      <c r="C8" s="259"/>
      <c r="D8" s="259"/>
      <c r="E8" s="259"/>
      <c r="F8" s="259"/>
      <c r="G8" s="259"/>
      <c r="H8" s="259"/>
      <c r="I8" s="259"/>
      <c r="J8" s="257"/>
      <c r="K8" s="257"/>
    </row>
    <row r="9" spans="1:17" ht="13.5" thickBot="1" x14ac:dyDescent="0.25">
      <c r="B9" s="565" t="s">
        <v>227</v>
      </c>
      <c r="C9" s="566"/>
      <c r="D9" s="565" t="s">
        <v>228</v>
      </c>
      <c r="E9" s="566"/>
      <c r="F9" s="565" t="s">
        <v>249</v>
      </c>
      <c r="G9" s="566"/>
      <c r="H9" s="565" t="s">
        <v>250</v>
      </c>
      <c r="I9" s="566"/>
      <c r="J9" s="565" t="s">
        <v>244</v>
      </c>
      <c r="K9" s="566"/>
      <c r="L9" s="565" t="s">
        <v>245</v>
      </c>
      <c r="M9" s="566"/>
      <c r="N9" s="565" t="s">
        <v>246</v>
      </c>
      <c r="O9" s="566"/>
      <c r="P9" s="567" t="s">
        <v>247</v>
      </c>
      <c r="Q9" s="568"/>
    </row>
    <row r="10" spans="1:17" x14ac:dyDescent="0.2">
      <c r="A10" s="260" t="s">
        <v>51</v>
      </c>
      <c r="B10" s="423" t="s">
        <v>52</v>
      </c>
      <c r="C10" s="261" t="s">
        <v>53</v>
      </c>
      <c r="D10" s="423" t="s">
        <v>52</v>
      </c>
      <c r="E10" s="261" t="s">
        <v>53</v>
      </c>
      <c r="F10" s="423" t="s">
        <v>52</v>
      </c>
      <c r="G10" s="261" t="s">
        <v>53</v>
      </c>
      <c r="H10" s="423" t="s">
        <v>52</v>
      </c>
      <c r="I10" s="261" t="s">
        <v>53</v>
      </c>
      <c r="J10" s="423" t="s">
        <v>52</v>
      </c>
      <c r="K10" s="261" t="s">
        <v>53</v>
      </c>
      <c r="L10" s="423" t="s">
        <v>52</v>
      </c>
      <c r="M10" s="261" t="s">
        <v>53</v>
      </c>
      <c r="N10" s="423" t="s">
        <v>52</v>
      </c>
      <c r="O10" s="261" t="s">
        <v>53</v>
      </c>
      <c r="P10" s="423" t="s">
        <v>52</v>
      </c>
      <c r="Q10" s="261" t="s">
        <v>53</v>
      </c>
    </row>
    <row r="11" spans="1:17" ht="13.5" thickBot="1" x14ac:dyDescent="0.25">
      <c r="A11" s="262"/>
      <c r="B11" s="424" t="s">
        <v>243</v>
      </c>
      <c r="C11" s="263" t="s">
        <v>54</v>
      </c>
      <c r="D11" s="424" t="s">
        <v>243</v>
      </c>
      <c r="E11" s="263" t="s">
        <v>54</v>
      </c>
      <c r="F11" s="424" t="s">
        <v>243</v>
      </c>
      <c r="G11" s="263" t="s">
        <v>54</v>
      </c>
      <c r="H11" s="424" t="s">
        <v>243</v>
      </c>
      <c r="I11" s="263" t="s">
        <v>54</v>
      </c>
      <c r="J11" s="424" t="s">
        <v>243</v>
      </c>
      <c r="K11" s="263" t="s">
        <v>54</v>
      </c>
      <c r="L11" s="424" t="s">
        <v>243</v>
      </c>
      <c r="M11" s="263" t="s">
        <v>54</v>
      </c>
      <c r="N11" s="424" t="s">
        <v>243</v>
      </c>
      <c r="O11" s="263" t="s">
        <v>54</v>
      </c>
      <c r="P11" s="424" t="s">
        <v>243</v>
      </c>
      <c r="Q11" s="263" t="s">
        <v>54</v>
      </c>
    </row>
    <row r="12" spans="1:17" ht="13.5" thickBot="1" x14ac:dyDescent="0.25">
      <c r="A12" s="264"/>
    </row>
    <row r="13" spans="1:17" x14ac:dyDescent="0.2">
      <c r="A13" s="265" t="s">
        <v>55</v>
      </c>
      <c r="B13" s="266"/>
      <c r="C13" s="267"/>
      <c r="D13" s="266"/>
      <c r="E13" s="267"/>
      <c r="F13" s="266"/>
      <c r="G13" s="267"/>
      <c r="H13" s="266"/>
      <c r="I13" s="267"/>
      <c r="J13" s="266"/>
      <c r="K13" s="267"/>
      <c r="L13" s="266"/>
      <c r="M13" s="267"/>
      <c r="N13" s="266"/>
      <c r="O13" s="267"/>
      <c r="P13" s="266"/>
      <c r="Q13" s="267"/>
    </row>
    <row r="14" spans="1:17" x14ac:dyDescent="0.2">
      <c r="A14" s="269"/>
      <c r="B14" s="270"/>
      <c r="C14" s="271"/>
      <c r="D14" s="270"/>
      <c r="E14" s="271"/>
      <c r="F14" s="270"/>
      <c r="G14" s="271"/>
      <c r="H14" s="270"/>
      <c r="I14" s="271"/>
      <c r="J14" s="270"/>
      <c r="K14" s="271"/>
      <c r="L14" s="270"/>
      <c r="M14" s="271"/>
      <c r="N14" s="270"/>
      <c r="O14" s="271"/>
      <c r="P14" s="270"/>
      <c r="Q14" s="271"/>
    </row>
    <row r="15" spans="1:17" x14ac:dyDescent="0.2">
      <c r="A15" s="269"/>
      <c r="B15" s="270"/>
      <c r="C15" s="271"/>
      <c r="D15" s="270"/>
      <c r="E15" s="271"/>
      <c r="F15" s="270"/>
      <c r="G15" s="271"/>
      <c r="H15" s="270"/>
      <c r="I15" s="271"/>
      <c r="J15" s="270"/>
      <c r="K15" s="271"/>
      <c r="L15" s="270"/>
      <c r="M15" s="271"/>
      <c r="N15" s="270"/>
      <c r="O15" s="271"/>
      <c r="P15" s="270"/>
      <c r="Q15" s="271"/>
    </row>
    <row r="16" spans="1:17" x14ac:dyDescent="0.2">
      <c r="A16" s="269"/>
      <c r="B16" s="270"/>
      <c r="C16" s="271"/>
      <c r="D16" s="270"/>
      <c r="E16" s="271"/>
      <c r="F16" s="270"/>
      <c r="G16" s="271"/>
      <c r="H16" s="270"/>
      <c r="I16" s="271"/>
      <c r="J16" s="270"/>
      <c r="K16" s="271"/>
      <c r="L16" s="270"/>
      <c r="M16" s="271"/>
      <c r="N16" s="270"/>
      <c r="O16" s="271"/>
      <c r="P16" s="270"/>
      <c r="Q16" s="271"/>
    </row>
    <row r="17" spans="1:17" x14ac:dyDescent="0.2">
      <c r="A17" s="269"/>
      <c r="B17" s="270"/>
      <c r="C17" s="271"/>
      <c r="D17" s="270"/>
      <c r="E17" s="271"/>
      <c r="F17" s="270"/>
      <c r="G17" s="271"/>
      <c r="H17" s="270"/>
      <c r="I17" s="271"/>
      <c r="J17" s="270"/>
      <c r="K17" s="271"/>
      <c r="L17" s="270"/>
      <c r="M17" s="271"/>
      <c r="N17" s="270"/>
      <c r="O17" s="271"/>
      <c r="P17" s="270"/>
      <c r="Q17" s="271"/>
    </row>
    <row r="18" spans="1:17" ht="13.5" thickBot="1" x14ac:dyDescent="0.25">
      <c r="A18" s="273"/>
      <c r="B18" s="274"/>
      <c r="C18" s="173"/>
      <c r="D18" s="274"/>
      <c r="E18" s="173"/>
      <c r="F18" s="274"/>
      <c r="G18" s="173"/>
      <c r="H18" s="274"/>
      <c r="I18" s="173"/>
      <c r="J18" s="274"/>
      <c r="K18" s="173"/>
      <c r="L18" s="274"/>
      <c r="M18" s="173"/>
      <c r="N18" s="274"/>
      <c r="O18" s="173"/>
      <c r="P18" s="274"/>
      <c r="Q18" s="173"/>
    </row>
    <row r="19" spans="1:17" ht="13.5" thickBot="1" x14ac:dyDescent="0.25">
      <c r="A19" s="264"/>
      <c r="B19" s="276"/>
      <c r="C19" s="277"/>
      <c r="D19" s="276"/>
      <c r="E19" s="277"/>
      <c r="F19" s="276"/>
      <c r="G19" s="277"/>
      <c r="H19" s="276"/>
      <c r="I19" s="277"/>
      <c r="J19" s="276"/>
      <c r="K19" s="277"/>
      <c r="L19" s="276"/>
      <c r="M19" s="277"/>
      <c r="N19" s="276"/>
      <c r="O19" s="277"/>
      <c r="P19" s="276"/>
      <c r="Q19" s="277"/>
    </row>
    <row r="20" spans="1:17" x14ac:dyDescent="0.2">
      <c r="A20" s="265" t="s">
        <v>56</v>
      </c>
      <c r="B20" s="266"/>
      <c r="C20" s="267"/>
      <c r="D20" s="266"/>
      <c r="E20" s="267"/>
      <c r="F20" s="266"/>
      <c r="G20" s="267"/>
      <c r="H20" s="266"/>
      <c r="I20" s="267"/>
      <c r="J20" s="266"/>
      <c r="K20" s="267"/>
      <c r="L20" s="266"/>
      <c r="M20" s="267"/>
      <c r="N20" s="266"/>
      <c r="O20" s="267"/>
      <c r="P20" s="266"/>
      <c r="Q20" s="267"/>
    </row>
    <row r="21" spans="1:17" x14ac:dyDescent="0.2">
      <c r="A21" s="269"/>
      <c r="B21" s="270"/>
      <c r="C21" s="271"/>
      <c r="D21" s="270"/>
      <c r="E21" s="271"/>
      <c r="F21" s="270"/>
      <c r="G21" s="271"/>
      <c r="H21" s="270"/>
      <c r="I21" s="271"/>
      <c r="J21" s="270"/>
      <c r="K21" s="271"/>
      <c r="L21" s="270"/>
      <c r="M21" s="271"/>
      <c r="N21" s="270"/>
      <c r="O21" s="271"/>
      <c r="P21" s="270"/>
      <c r="Q21" s="271"/>
    </row>
    <row r="22" spans="1:17" x14ac:dyDescent="0.2">
      <c r="A22" s="269"/>
      <c r="B22" s="270"/>
      <c r="C22" s="271"/>
      <c r="D22" s="270"/>
      <c r="E22" s="271"/>
      <c r="F22" s="270"/>
      <c r="G22" s="271"/>
      <c r="H22" s="270"/>
      <c r="I22" s="271"/>
      <c r="J22" s="270"/>
      <c r="K22" s="271"/>
      <c r="L22" s="270"/>
      <c r="M22" s="271"/>
      <c r="N22" s="270"/>
      <c r="O22" s="271"/>
      <c r="P22" s="270"/>
      <c r="Q22" s="271"/>
    </row>
    <row r="23" spans="1:17" x14ac:dyDescent="0.2">
      <c r="A23" s="269"/>
      <c r="B23" s="270"/>
      <c r="C23" s="271"/>
      <c r="D23" s="270"/>
      <c r="E23" s="271"/>
      <c r="F23" s="270"/>
      <c r="G23" s="271"/>
      <c r="H23" s="270"/>
      <c r="I23" s="271"/>
      <c r="J23" s="270"/>
      <c r="K23" s="271"/>
      <c r="L23" s="270"/>
      <c r="M23" s="271"/>
      <c r="N23" s="270"/>
      <c r="O23" s="271"/>
      <c r="P23" s="270"/>
      <c r="Q23" s="271"/>
    </row>
    <row r="24" spans="1:17" x14ac:dyDescent="0.2">
      <c r="A24" s="269"/>
      <c r="B24" s="270"/>
      <c r="C24" s="271"/>
      <c r="D24" s="270"/>
      <c r="E24" s="271"/>
      <c r="F24" s="270"/>
      <c r="G24" s="271"/>
      <c r="H24" s="270"/>
      <c r="I24" s="271"/>
      <c r="J24" s="270"/>
      <c r="K24" s="271"/>
      <c r="L24" s="270"/>
      <c r="M24" s="271"/>
      <c r="N24" s="270"/>
      <c r="O24" s="271"/>
      <c r="P24" s="270"/>
      <c r="Q24" s="271"/>
    </row>
    <row r="25" spans="1:17" ht="13.5" thickBot="1" x14ac:dyDescent="0.25">
      <c r="A25" s="273"/>
      <c r="B25" s="274"/>
      <c r="C25" s="173"/>
      <c r="D25" s="274"/>
      <c r="E25" s="173"/>
      <c r="F25" s="274"/>
      <c r="G25" s="173"/>
      <c r="H25" s="274"/>
      <c r="I25" s="173"/>
      <c r="J25" s="274"/>
      <c r="K25" s="173"/>
      <c r="L25" s="274"/>
      <c r="M25" s="173"/>
      <c r="N25" s="274"/>
      <c r="O25" s="173"/>
      <c r="P25" s="274"/>
      <c r="Q25" s="173"/>
    </row>
    <row r="26" spans="1:17" ht="13.5" thickBot="1" x14ac:dyDescent="0.25">
      <c r="A26" s="264"/>
      <c r="B26" s="276"/>
      <c r="C26" s="277"/>
      <c r="D26" s="276"/>
      <c r="E26" s="277"/>
      <c r="F26" s="276"/>
      <c r="G26" s="277"/>
      <c r="H26" s="276"/>
      <c r="I26" s="277"/>
      <c r="J26" s="276"/>
      <c r="K26" s="277"/>
      <c r="L26" s="276"/>
      <c r="M26" s="277"/>
      <c r="N26" s="276"/>
      <c r="O26" s="277"/>
      <c r="P26" s="276"/>
      <c r="Q26" s="277"/>
    </row>
    <row r="27" spans="1:17" ht="13.5" thickBot="1" x14ac:dyDescent="0.25">
      <c r="A27" s="278" t="s">
        <v>57</v>
      </c>
      <c r="B27" s="279"/>
      <c r="C27" s="280"/>
      <c r="D27" s="279"/>
      <c r="E27" s="280"/>
      <c r="F27" s="279"/>
      <c r="G27" s="280"/>
      <c r="H27" s="279"/>
      <c r="I27" s="280"/>
      <c r="J27" s="279"/>
      <c r="K27" s="280"/>
      <c r="L27" s="279"/>
      <c r="M27" s="280"/>
      <c r="N27" s="279"/>
      <c r="O27" s="280"/>
      <c r="P27" s="279"/>
      <c r="Q27" s="280"/>
    </row>
    <row r="28" spans="1:17" ht="13.5" thickBot="1" x14ac:dyDescent="0.25">
      <c r="A28" s="264"/>
      <c r="B28" s="276"/>
      <c r="C28" s="277"/>
      <c r="D28" s="276"/>
      <c r="E28" s="277"/>
      <c r="F28" s="276"/>
      <c r="G28" s="277"/>
      <c r="H28" s="276"/>
      <c r="I28" s="277"/>
      <c r="J28" s="276"/>
      <c r="K28" s="277"/>
      <c r="L28" s="276"/>
      <c r="M28" s="277"/>
      <c r="N28" s="276"/>
      <c r="O28" s="277"/>
      <c r="P28" s="276"/>
      <c r="Q28" s="277"/>
    </row>
    <row r="29" spans="1:17" x14ac:dyDescent="0.2">
      <c r="A29" s="265" t="s">
        <v>58</v>
      </c>
      <c r="B29" s="281"/>
      <c r="C29" s="267"/>
      <c r="D29" s="281"/>
      <c r="E29" s="267"/>
      <c r="F29" s="281"/>
      <c r="G29" s="267"/>
      <c r="H29" s="281"/>
      <c r="I29" s="267"/>
      <c r="J29" s="281"/>
      <c r="K29" s="267"/>
      <c r="L29" s="281"/>
      <c r="M29" s="267"/>
      <c r="N29" s="281"/>
      <c r="O29" s="267"/>
      <c r="P29" s="281"/>
      <c r="Q29" s="267"/>
    </row>
    <row r="30" spans="1:17" x14ac:dyDescent="0.2">
      <c r="A30" s="282" t="s">
        <v>59</v>
      </c>
      <c r="B30" s="283"/>
      <c r="C30" s="271"/>
      <c r="D30" s="283"/>
      <c r="E30" s="271"/>
      <c r="F30" s="283"/>
      <c r="G30" s="271"/>
      <c r="H30" s="283"/>
      <c r="I30" s="271"/>
      <c r="J30" s="283"/>
      <c r="K30" s="271"/>
      <c r="L30" s="283"/>
      <c r="M30" s="271"/>
      <c r="N30" s="283"/>
      <c r="O30" s="271"/>
      <c r="P30" s="283"/>
      <c r="Q30" s="271"/>
    </row>
    <row r="31" spans="1:17" x14ac:dyDescent="0.2">
      <c r="A31" s="282" t="s">
        <v>60</v>
      </c>
      <c r="B31" s="283"/>
      <c r="C31" s="271"/>
      <c r="D31" s="283"/>
      <c r="E31" s="271"/>
      <c r="F31" s="283"/>
      <c r="G31" s="271"/>
      <c r="H31" s="283"/>
      <c r="I31" s="271"/>
      <c r="J31" s="283"/>
      <c r="K31" s="271"/>
      <c r="L31" s="283"/>
      <c r="M31" s="271"/>
      <c r="N31" s="283"/>
      <c r="O31" s="271"/>
      <c r="P31" s="283"/>
      <c r="Q31" s="271"/>
    </row>
    <row r="32" spans="1:17" x14ac:dyDescent="0.2">
      <c r="A32" s="282" t="s">
        <v>61</v>
      </c>
      <c r="B32" s="283"/>
      <c r="C32" s="271"/>
      <c r="D32" s="283"/>
      <c r="E32" s="271"/>
      <c r="F32" s="283"/>
      <c r="G32" s="271"/>
      <c r="H32" s="283"/>
      <c r="I32" s="271"/>
      <c r="J32" s="283"/>
      <c r="K32" s="271"/>
      <c r="L32" s="283"/>
      <c r="M32" s="271"/>
      <c r="N32" s="283"/>
      <c r="O32" s="271"/>
      <c r="P32" s="283"/>
      <c r="Q32" s="271"/>
    </row>
    <row r="33" spans="1:17" ht="13.5" thickBot="1" x14ac:dyDescent="0.25">
      <c r="A33" s="273" t="s">
        <v>62</v>
      </c>
      <c r="B33" s="284"/>
      <c r="C33" s="173"/>
      <c r="D33" s="284"/>
      <c r="E33" s="173"/>
      <c r="F33" s="284"/>
      <c r="G33" s="173"/>
      <c r="H33" s="284"/>
      <c r="I33" s="173"/>
      <c r="J33" s="284"/>
      <c r="K33" s="173"/>
      <c r="L33" s="284"/>
      <c r="M33" s="173"/>
      <c r="N33" s="284"/>
      <c r="O33" s="173"/>
      <c r="P33" s="284"/>
      <c r="Q33" s="173"/>
    </row>
    <row r="34" spans="1:17" ht="13.5" thickBot="1" x14ac:dyDescent="0.25">
      <c r="A34" s="255"/>
      <c r="B34" s="276"/>
      <c r="C34" s="285"/>
      <c r="D34" s="276"/>
      <c r="E34" s="285"/>
      <c r="F34" s="276"/>
      <c r="G34" s="285"/>
      <c r="H34" s="276"/>
      <c r="I34" s="285"/>
      <c r="J34" s="276"/>
      <c r="K34" s="285"/>
      <c r="L34" s="276"/>
      <c r="M34" s="285"/>
      <c r="N34" s="276"/>
      <c r="O34" s="285"/>
      <c r="P34" s="276"/>
      <c r="Q34" s="285"/>
    </row>
    <row r="35" spans="1:17" x14ac:dyDescent="0.2">
      <c r="A35" s="265" t="s">
        <v>63</v>
      </c>
      <c r="B35" s="281"/>
      <c r="C35" s="267"/>
      <c r="D35" s="281"/>
      <c r="E35" s="267"/>
      <c r="F35" s="281"/>
      <c r="G35" s="267"/>
      <c r="H35" s="281"/>
      <c r="I35" s="267"/>
      <c r="J35" s="281"/>
      <c r="K35" s="267"/>
      <c r="L35" s="281"/>
      <c r="M35" s="267"/>
      <c r="N35" s="281"/>
      <c r="O35" s="267"/>
      <c r="P35" s="281"/>
      <c r="Q35" s="267"/>
    </row>
    <row r="36" spans="1:17" x14ac:dyDescent="0.2">
      <c r="A36" s="269" t="s">
        <v>64</v>
      </c>
      <c r="B36" s="283"/>
      <c r="C36" s="271"/>
      <c r="D36" s="283"/>
      <c r="E36" s="271"/>
      <c r="F36" s="283"/>
      <c r="G36" s="271"/>
      <c r="H36" s="283"/>
      <c r="I36" s="271"/>
      <c r="J36" s="283"/>
      <c r="K36" s="271"/>
      <c r="L36" s="283"/>
      <c r="M36" s="271"/>
      <c r="N36" s="283"/>
      <c r="O36" s="271"/>
      <c r="P36" s="283"/>
      <c r="Q36" s="271"/>
    </row>
    <row r="37" spans="1:17" x14ac:dyDescent="0.2">
      <c r="A37" s="286" t="s">
        <v>106</v>
      </c>
      <c r="B37" s="287"/>
      <c r="C37" s="288"/>
      <c r="D37" s="287"/>
      <c r="E37" s="288"/>
      <c r="F37" s="287"/>
      <c r="G37" s="288"/>
      <c r="H37" s="287"/>
      <c r="I37" s="288"/>
      <c r="J37" s="287"/>
      <c r="K37" s="288"/>
      <c r="L37" s="287"/>
      <c r="M37" s="288"/>
      <c r="N37" s="287"/>
      <c r="O37" s="288"/>
      <c r="P37" s="287"/>
      <c r="Q37" s="288"/>
    </row>
    <row r="38" spans="1:17" ht="13.5" thickBot="1" x14ac:dyDescent="0.25">
      <c r="A38" s="273" t="s">
        <v>90</v>
      </c>
      <c r="B38" s="284"/>
      <c r="C38" s="173"/>
      <c r="D38" s="284"/>
      <c r="E38" s="173"/>
      <c r="F38" s="284"/>
      <c r="G38" s="173"/>
      <c r="H38" s="284"/>
      <c r="I38" s="173"/>
      <c r="J38" s="284"/>
      <c r="K38" s="173"/>
      <c r="L38" s="284"/>
      <c r="M38" s="173"/>
      <c r="N38" s="284"/>
      <c r="O38" s="173"/>
      <c r="P38" s="284"/>
      <c r="Q38" s="173"/>
    </row>
    <row r="39" spans="1:17" ht="13.5" thickBot="1" x14ac:dyDescent="0.25">
      <c r="A39" s="264"/>
      <c r="B39" s="276"/>
      <c r="C39" s="277"/>
      <c r="D39" s="276"/>
      <c r="E39" s="277"/>
      <c r="F39" s="276"/>
      <c r="G39" s="277"/>
      <c r="H39" s="276"/>
      <c r="I39" s="277"/>
      <c r="J39" s="276"/>
      <c r="K39" s="277"/>
      <c r="L39" s="276"/>
      <c r="M39" s="277"/>
      <c r="N39" s="276"/>
      <c r="O39" s="277"/>
      <c r="P39" s="276"/>
      <c r="Q39" s="277"/>
    </row>
    <row r="40" spans="1:17" x14ac:dyDescent="0.2">
      <c r="A40" s="265" t="s">
        <v>65</v>
      </c>
      <c r="B40" s="266"/>
      <c r="C40" s="267"/>
      <c r="D40" s="266"/>
      <c r="E40" s="267"/>
      <c r="F40" s="266"/>
      <c r="G40" s="267"/>
      <c r="H40" s="266"/>
      <c r="I40" s="267"/>
      <c r="J40" s="266"/>
      <c r="K40" s="267"/>
      <c r="L40" s="266"/>
      <c r="M40" s="267"/>
      <c r="N40" s="266"/>
      <c r="O40" s="267"/>
      <c r="P40" s="266"/>
      <c r="Q40" s="267"/>
    </row>
    <row r="41" spans="1:17" x14ac:dyDescent="0.2">
      <c r="A41" s="282" t="s">
        <v>66</v>
      </c>
      <c r="B41" s="270"/>
      <c r="C41" s="271"/>
      <c r="D41" s="270"/>
      <c r="E41" s="271"/>
      <c r="F41" s="270"/>
      <c r="G41" s="271"/>
      <c r="H41" s="270"/>
      <c r="I41" s="271"/>
      <c r="J41" s="270"/>
      <c r="K41" s="271"/>
      <c r="L41" s="270"/>
      <c r="M41" s="271"/>
      <c r="N41" s="270"/>
      <c r="O41" s="271"/>
      <c r="P41" s="270"/>
      <c r="Q41" s="271"/>
    </row>
    <row r="42" spans="1:17" x14ac:dyDescent="0.2">
      <c r="A42" s="282" t="s">
        <v>67</v>
      </c>
      <c r="B42" s="270"/>
      <c r="C42" s="271"/>
      <c r="D42" s="270"/>
      <c r="E42" s="271"/>
      <c r="F42" s="270"/>
      <c r="G42" s="271"/>
      <c r="H42" s="270"/>
      <c r="I42" s="271"/>
      <c r="J42" s="270"/>
      <c r="K42" s="271"/>
      <c r="L42" s="270"/>
      <c r="M42" s="271"/>
      <c r="N42" s="270"/>
      <c r="O42" s="271"/>
      <c r="P42" s="270"/>
      <c r="Q42" s="271"/>
    </row>
    <row r="43" spans="1:17" x14ac:dyDescent="0.2">
      <c r="A43" s="282" t="s">
        <v>68</v>
      </c>
      <c r="B43" s="270"/>
      <c r="C43" s="271"/>
      <c r="D43" s="270"/>
      <c r="E43" s="271"/>
      <c r="F43" s="270"/>
      <c r="G43" s="271"/>
      <c r="H43" s="270"/>
      <c r="I43" s="271"/>
      <c r="J43" s="270"/>
      <c r="K43" s="271"/>
      <c r="L43" s="270"/>
      <c r="M43" s="271"/>
      <c r="N43" s="270"/>
      <c r="O43" s="271"/>
      <c r="P43" s="270"/>
      <c r="Q43" s="271"/>
    </row>
    <row r="44" spans="1:17" x14ac:dyDescent="0.2">
      <c r="A44" s="269" t="s">
        <v>69</v>
      </c>
      <c r="B44" s="289"/>
      <c r="C44" s="288"/>
      <c r="D44" s="289"/>
      <c r="E44" s="288"/>
      <c r="F44" s="289"/>
      <c r="G44" s="288"/>
      <c r="H44" s="289"/>
      <c r="I44" s="288"/>
      <c r="J44" s="289"/>
      <c r="K44" s="288"/>
      <c r="L44" s="289"/>
      <c r="M44" s="288"/>
      <c r="N44" s="289"/>
      <c r="O44" s="288"/>
      <c r="P44" s="289"/>
      <c r="Q44" s="288"/>
    </row>
    <row r="45" spans="1:17" x14ac:dyDescent="0.2">
      <c r="A45" s="290"/>
      <c r="B45" s="289"/>
      <c r="C45" s="288"/>
      <c r="D45" s="289"/>
      <c r="E45" s="288"/>
      <c r="F45" s="289"/>
      <c r="G45" s="288"/>
      <c r="H45" s="289"/>
      <c r="I45" s="288"/>
      <c r="J45" s="289"/>
      <c r="K45" s="288"/>
      <c r="L45" s="289"/>
      <c r="M45" s="288"/>
      <c r="N45" s="289"/>
      <c r="O45" s="288"/>
      <c r="P45" s="289"/>
      <c r="Q45" s="288"/>
    </row>
    <row r="46" spans="1:17" ht="13.5" thickBot="1" x14ac:dyDescent="0.25">
      <c r="A46" s="291"/>
      <c r="B46" s="274"/>
      <c r="C46" s="173"/>
      <c r="D46" s="274"/>
      <c r="E46" s="173"/>
      <c r="F46" s="274"/>
      <c r="G46" s="173"/>
      <c r="H46" s="274"/>
      <c r="I46" s="173"/>
      <c r="J46" s="274"/>
      <c r="K46" s="173"/>
      <c r="L46" s="274"/>
      <c r="M46" s="173"/>
      <c r="N46" s="274"/>
      <c r="O46" s="173"/>
      <c r="P46" s="274"/>
      <c r="Q46" s="173"/>
    </row>
    <row r="47" spans="1:17" ht="13.5" thickBot="1" x14ac:dyDescent="0.25">
      <c r="A47" s="264"/>
      <c r="B47" s="276"/>
      <c r="C47" s="285"/>
      <c r="D47" s="276"/>
      <c r="E47" s="285"/>
      <c r="F47" s="276"/>
      <c r="G47" s="285"/>
      <c r="H47" s="276"/>
      <c r="I47" s="285"/>
      <c r="J47" s="276"/>
      <c r="K47" s="285"/>
      <c r="L47" s="276"/>
      <c r="M47" s="285"/>
      <c r="N47" s="276"/>
      <c r="O47" s="285"/>
      <c r="P47" s="276"/>
      <c r="Q47" s="285"/>
    </row>
    <row r="48" spans="1:17" x14ac:dyDescent="0.2">
      <c r="A48" s="265" t="s">
        <v>70</v>
      </c>
      <c r="B48" s="266"/>
      <c r="C48" s="267"/>
      <c r="D48" s="266"/>
      <c r="E48" s="267"/>
      <c r="F48" s="266"/>
      <c r="G48" s="267"/>
      <c r="H48" s="266"/>
      <c r="I48" s="267"/>
      <c r="J48" s="266"/>
      <c r="K48" s="267"/>
      <c r="L48" s="266"/>
      <c r="M48" s="267"/>
      <c r="N48" s="266"/>
      <c r="O48" s="267"/>
      <c r="P48" s="266"/>
      <c r="Q48" s="267"/>
    </row>
    <row r="49" spans="1:19" x14ac:dyDescent="0.2">
      <c r="A49" s="282" t="s">
        <v>107</v>
      </c>
      <c r="B49" s="270"/>
      <c r="C49" s="271"/>
      <c r="D49" s="270"/>
      <c r="E49" s="271"/>
      <c r="F49" s="270"/>
      <c r="G49" s="271"/>
      <c r="H49" s="270"/>
      <c r="I49" s="271"/>
      <c r="J49" s="270"/>
      <c r="K49" s="271"/>
      <c r="L49" s="270"/>
      <c r="M49" s="271"/>
      <c r="N49" s="270"/>
      <c r="O49" s="271"/>
      <c r="P49" s="270"/>
      <c r="Q49" s="271"/>
    </row>
    <row r="50" spans="1:19" x14ac:dyDescent="0.2">
      <c r="A50" s="282" t="s">
        <v>71</v>
      </c>
      <c r="B50" s="270"/>
      <c r="C50" s="271"/>
      <c r="D50" s="270"/>
      <c r="E50" s="271"/>
      <c r="F50" s="270"/>
      <c r="G50" s="271"/>
      <c r="H50" s="270"/>
      <c r="I50" s="271"/>
      <c r="J50" s="270"/>
      <c r="K50" s="271"/>
      <c r="L50" s="270"/>
      <c r="M50" s="271"/>
      <c r="N50" s="270"/>
      <c r="O50" s="271"/>
      <c r="P50" s="270"/>
      <c r="Q50" s="271"/>
    </row>
    <row r="51" spans="1:19" x14ac:dyDescent="0.2">
      <c r="A51" s="282" t="s">
        <v>108</v>
      </c>
      <c r="B51" s="270"/>
      <c r="C51" s="271"/>
      <c r="D51" s="270"/>
      <c r="E51" s="271"/>
      <c r="F51" s="270"/>
      <c r="G51" s="271"/>
      <c r="H51" s="270"/>
      <c r="I51" s="271"/>
      <c r="J51" s="270"/>
      <c r="K51" s="271"/>
      <c r="L51" s="270"/>
      <c r="M51" s="271"/>
      <c r="N51" s="270"/>
      <c r="O51" s="271"/>
      <c r="P51" s="270"/>
      <c r="Q51" s="271"/>
    </row>
    <row r="52" spans="1:19" ht="13.5" thickBot="1" x14ac:dyDescent="0.25">
      <c r="A52" s="273" t="s">
        <v>72</v>
      </c>
      <c r="B52" s="274"/>
      <c r="C52" s="173"/>
      <c r="D52" s="274"/>
      <c r="E52" s="173"/>
      <c r="F52" s="274"/>
      <c r="G52" s="173"/>
      <c r="H52" s="274"/>
      <c r="I52" s="173"/>
      <c r="J52" s="274"/>
      <c r="K52" s="173"/>
      <c r="L52" s="274"/>
      <c r="M52" s="173"/>
      <c r="N52" s="274"/>
      <c r="O52" s="173"/>
      <c r="P52" s="274"/>
      <c r="Q52" s="173"/>
    </row>
    <row r="53" spans="1:19" ht="13.5" thickBot="1" x14ac:dyDescent="0.25">
      <c r="A53" s="264"/>
      <c r="B53" s="276"/>
      <c r="C53" s="277"/>
      <c r="D53" s="276"/>
      <c r="E53" s="277"/>
      <c r="F53" s="276"/>
      <c r="G53" s="277"/>
      <c r="H53" s="276"/>
      <c r="I53" s="277"/>
      <c r="J53" s="276"/>
      <c r="K53" s="277"/>
      <c r="L53" s="276"/>
      <c r="M53" s="277"/>
      <c r="N53" s="276"/>
      <c r="O53" s="277"/>
      <c r="P53" s="276"/>
      <c r="Q53" s="277"/>
    </row>
    <row r="54" spans="1:19" ht="13.5" thickBot="1" x14ac:dyDescent="0.25">
      <c r="A54" s="278" t="s">
        <v>73</v>
      </c>
      <c r="B54" s="279"/>
      <c r="C54" s="280">
        <v>1</v>
      </c>
      <c r="D54" s="279"/>
      <c r="E54" s="280">
        <v>1</v>
      </c>
      <c r="F54" s="279"/>
      <c r="G54" s="280">
        <v>1</v>
      </c>
      <c r="H54" s="279"/>
      <c r="I54" s="280">
        <v>1</v>
      </c>
      <c r="J54" s="279"/>
      <c r="K54" s="280">
        <v>1</v>
      </c>
      <c r="L54" s="279"/>
      <c r="M54" s="280">
        <v>1</v>
      </c>
      <c r="N54" s="279"/>
      <c r="O54" s="280">
        <v>1</v>
      </c>
      <c r="P54" s="279"/>
      <c r="Q54" s="280">
        <v>1</v>
      </c>
    </row>
    <row r="55" spans="1:19" ht="13.5" thickBot="1" x14ac:dyDescent="0.25">
      <c r="A55" s="264"/>
    </row>
    <row r="56" spans="1:19" ht="13.5" thickBot="1" x14ac:dyDescent="0.25">
      <c r="A56" s="372" t="s">
        <v>210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S56" s="51"/>
    </row>
    <row r="57" spans="1:19" ht="13.5" thickBot="1" x14ac:dyDescent="0.25">
      <c r="A57" s="264"/>
    </row>
    <row r="58" spans="1:19" ht="13.5" thickBot="1" x14ac:dyDescent="0.25">
      <c r="A58" s="278" t="s">
        <v>91</v>
      </c>
      <c r="B58" s="276"/>
      <c r="C58" s="285"/>
      <c r="D58" s="276"/>
      <c r="E58" s="285"/>
      <c r="F58" s="276"/>
      <c r="G58" s="285"/>
      <c r="H58" s="276"/>
      <c r="I58" s="285"/>
      <c r="J58" s="276"/>
      <c r="K58" s="285"/>
      <c r="L58" s="276"/>
      <c r="M58" s="285"/>
      <c r="N58" s="276"/>
      <c r="O58" s="285"/>
      <c r="P58" s="276"/>
      <c r="Q58" s="285"/>
    </row>
    <row r="59" spans="1:19" ht="13.5" thickBot="1" x14ac:dyDescent="0.25">
      <c r="A59" s="430" t="s">
        <v>101</v>
      </c>
      <c r="B59" s="431"/>
      <c r="C59" s="432"/>
      <c r="D59" s="431"/>
      <c r="E59" s="432"/>
      <c r="F59" s="431"/>
      <c r="G59" s="432"/>
      <c r="H59" s="431"/>
      <c r="I59" s="432"/>
      <c r="J59" s="431"/>
      <c r="K59" s="432"/>
      <c r="L59" s="432"/>
      <c r="M59" s="432"/>
      <c r="N59" s="432"/>
      <c r="O59" s="432"/>
      <c r="P59" s="432"/>
      <c r="Q59" s="433"/>
    </row>
    <row r="60" spans="1:19" hidden="1" x14ac:dyDescent="0.2">
      <c r="A60" s="426" t="s">
        <v>102</v>
      </c>
      <c r="B60" s="426"/>
      <c r="C60" s="426"/>
      <c r="D60" s="426"/>
      <c r="E60" s="426"/>
      <c r="F60" s="426"/>
      <c r="G60" s="426"/>
      <c r="H60" s="426"/>
      <c r="I60" s="426"/>
      <c r="J60" s="427"/>
      <c r="K60" s="428"/>
      <c r="L60" s="428"/>
      <c r="M60" s="428"/>
      <c r="N60" s="428"/>
      <c r="O60" s="428"/>
      <c r="P60" s="428"/>
      <c r="Q60" s="429"/>
    </row>
    <row r="61" spans="1:19" ht="13.5" hidden="1" thickBot="1" x14ac:dyDescent="0.25">
      <c r="A61" s="425" t="s">
        <v>103</v>
      </c>
      <c r="B61" s="425"/>
      <c r="C61" s="425"/>
      <c r="D61" s="425"/>
      <c r="E61" s="425"/>
      <c r="F61" s="425"/>
      <c r="G61" s="425"/>
      <c r="H61" s="425"/>
      <c r="I61" s="425"/>
      <c r="J61" s="292"/>
      <c r="K61" s="293"/>
      <c r="L61" s="293"/>
      <c r="M61" s="293"/>
      <c r="N61" s="293"/>
      <c r="O61" s="293"/>
      <c r="P61" s="293"/>
      <c r="Q61" s="294"/>
    </row>
    <row r="62" spans="1:19" hidden="1" x14ac:dyDescent="0.2">
      <c r="A62" s="295"/>
      <c r="B62" s="295"/>
      <c r="C62" s="295"/>
      <c r="D62" s="295"/>
      <c r="E62" s="295"/>
      <c r="F62" s="295"/>
      <c r="G62" s="295"/>
      <c r="H62" s="295"/>
      <c r="I62" s="295"/>
      <c r="J62" s="51"/>
      <c r="K62" s="296"/>
      <c r="L62" s="296"/>
      <c r="M62" s="296"/>
      <c r="N62" s="296"/>
      <c r="O62" s="296"/>
      <c r="P62" s="296"/>
      <c r="Q62" s="296"/>
    </row>
    <row r="63" spans="1:19" hidden="1" x14ac:dyDescent="0.2">
      <c r="A63" s="297" t="s">
        <v>104</v>
      </c>
      <c r="B63" s="297"/>
      <c r="C63" s="297"/>
      <c r="D63" s="297"/>
      <c r="E63" s="297"/>
      <c r="F63" s="297"/>
      <c r="G63" s="297"/>
      <c r="H63" s="297"/>
      <c r="I63" s="297"/>
      <c r="J63" s="298"/>
      <c r="K63" s="296"/>
      <c r="L63" s="296"/>
      <c r="M63" s="296"/>
      <c r="N63" s="296"/>
      <c r="O63" s="296"/>
      <c r="P63" s="296"/>
      <c r="Q63" s="296"/>
    </row>
    <row r="64" spans="1:19" hidden="1" x14ac:dyDescent="0.2"/>
    <row r="65" spans="1:17" hidden="1" x14ac:dyDescent="0.2">
      <c r="A65" s="299" t="s">
        <v>100</v>
      </c>
      <c r="B65" s="299"/>
      <c r="C65" s="299"/>
      <c r="D65" s="299"/>
      <c r="E65" s="299"/>
      <c r="F65" s="299"/>
      <c r="G65" s="299"/>
      <c r="H65" s="299"/>
      <c r="I65" s="299"/>
    </row>
    <row r="66" spans="1:17" ht="29.25" customHeight="1" x14ac:dyDescent="0.2">
      <c r="A66" s="563" t="s">
        <v>218</v>
      </c>
      <c r="B66" s="563"/>
      <c r="C66" s="563"/>
      <c r="D66" s="563"/>
      <c r="E66" s="563"/>
      <c r="F66" s="563"/>
      <c r="G66" s="563"/>
      <c r="H66" s="563"/>
      <c r="I66" s="563"/>
      <c r="J66" s="564"/>
      <c r="K66" s="564"/>
      <c r="L66" s="564"/>
      <c r="M66" s="564"/>
      <c r="N66" s="564"/>
      <c r="O66" s="564"/>
      <c r="P66" s="564"/>
      <c r="Q66" s="564"/>
    </row>
    <row r="67" spans="1:17" ht="11.25" customHeight="1" thickBot="1" x14ac:dyDescent="0.25">
      <c r="A67" s="376"/>
      <c r="B67" s="376"/>
      <c r="C67" s="376"/>
      <c r="D67" s="376"/>
      <c r="E67" s="376"/>
      <c r="F67" s="376"/>
      <c r="G67" s="376"/>
      <c r="H67" s="376"/>
      <c r="I67" s="376"/>
      <c r="J67" s="377"/>
      <c r="K67" s="377"/>
      <c r="L67" s="377"/>
      <c r="M67" s="377"/>
      <c r="N67" s="377"/>
      <c r="O67" s="377"/>
      <c r="P67" s="377"/>
      <c r="Q67" s="377"/>
    </row>
    <row r="68" spans="1:17" ht="29.25" customHeight="1" thickBot="1" x14ac:dyDescent="0.25">
      <c r="A68" s="560" t="s">
        <v>221</v>
      </c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  <c r="O68" s="561"/>
      <c r="P68" s="561"/>
      <c r="Q68" s="562"/>
    </row>
    <row r="70" spans="1:17" ht="13.5" thickBot="1" x14ac:dyDescent="0.25">
      <c r="A70" s="88" t="s">
        <v>158</v>
      </c>
      <c r="B70" s="88"/>
      <c r="C70" s="88"/>
      <c r="D70" s="88"/>
      <c r="E70" s="88"/>
      <c r="F70" s="88"/>
      <c r="G70" s="88"/>
      <c r="H70" s="88"/>
      <c r="I70" s="88"/>
    </row>
    <row r="71" spans="1:17" ht="13.5" thickBot="1" x14ac:dyDescent="0.25">
      <c r="A71" s="93" t="s">
        <v>9</v>
      </c>
      <c r="B71" s="93"/>
      <c r="C71" s="93"/>
      <c r="D71" s="93"/>
      <c r="E71" s="93"/>
      <c r="F71" s="93"/>
      <c r="G71" s="93"/>
      <c r="H71" s="93"/>
      <c r="I71" s="93"/>
      <c r="J71" s="93" t="str">
        <f>+J9</f>
        <v>promedio 2014</v>
      </c>
      <c r="L71" s="93" t="str">
        <f>+L9</f>
        <v>promedio 2015</v>
      </c>
      <c r="N71" s="93" t="str">
        <f>+N9</f>
        <v>promedio 2016</v>
      </c>
      <c r="P71" s="115" t="str">
        <f>+P9</f>
        <v>promedio ene-may 2017</v>
      </c>
    </row>
    <row r="72" spans="1:17" ht="13.5" thickBot="1" x14ac:dyDescent="0.25">
      <c r="A72" s="110" t="s">
        <v>150</v>
      </c>
      <c r="B72" s="110"/>
      <c r="C72" s="110"/>
      <c r="D72" s="110"/>
      <c r="E72" s="110"/>
      <c r="F72" s="110"/>
      <c r="G72" s="110"/>
      <c r="H72" s="110"/>
      <c r="I72" s="110"/>
      <c r="J72" s="147">
        <f>+J54-SUM(J48:J52,J40:J46,J35:J38,J29:J33,J27,J20:J25,J13:J18)</f>
        <v>0</v>
      </c>
      <c r="K72" s="146"/>
      <c r="L72" s="147">
        <f>+L54-SUM(L48:L52,L40:L46,L35:L38,L29:L33,L27,L20:L25,L13:L18)</f>
        <v>0</v>
      </c>
      <c r="M72" s="146"/>
      <c r="N72" s="147">
        <f>+N54-SUM(N48:N52,N40:N46,N35:N38,N29:N33,N27,N20:N25,N13:N18)</f>
        <v>0</v>
      </c>
      <c r="O72" s="146"/>
      <c r="P72" s="147">
        <f>+P54-SUM(P48:P52,P40:P46,P35:P38,P29:P33,P27,P20:P25,P13:P18)</f>
        <v>0</v>
      </c>
    </row>
  </sheetData>
  <sheetProtection formatCells="0" formatColumns="0" formatRows="0"/>
  <mergeCells count="10">
    <mergeCell ref="A68:Q68"/>
    <mergeCell ref="A66:Q66"/>
    <mergeCell ref="J9:K9"/>
    <mergeCell ref="L9:M9"/>
    <mergeCell ref="N9:O9"/>
    <mergeCell ref="P9:Q9"/>
    <mergeCell ref="B9:C9"/>
    <mergeCell ref="D9:E9"/>
    <mergeCell ref="F9:G9"/>
    <mergeCell ref="H9:I9"/>
  </mergeCells>
  <phoneticPr fontId="0" type="noConversion"/>
  <printOptions horizontalCentered="1" verticalCentered="1"/>
  <pageMargins left="0.23622047244094491" right="0.27559055118110237" top="0.5" bottom="0.52" header="0.27" footer="0.51181102362204722"/>
  <pageSetup paperSize="9" scale="56" orientation="landscape" r:id="rId1"/>
  <headerFooter alignWithMargins="0">
    <oddHeader>&amp;R2017 - Año de las Energías Renovables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/>
  </sheetViews>
  <sheetFormatPr baseColWidth="10" defaultRowHeight="12.75" x14ac:dyDescent="0.2"/>
  <cols>
    <col min="1" max="1" width="31.28515625" customWidth="1"/>
    <col min="2" max="2" width="12.140625" customWidth="1"/>
    <col min="3" max="9" width="19.85546875" customWidth="1"/>
    <col min="10" max="10" width="23.28515625" customWidth="1"/>
    <col min="11" max="11" width="19.5703125" customWidth="1"/>
    <col min="14" max="14" width="15.42578125" style="256" bestFit="1" customWidth="1"/>
  </cols>
  <sheetData>
    <row r="1" spans="1:14" x14ac:dyDescent="0.2">
      <c r="A1" s="255" t="s">
        <v>194</v>
      </c>
      <c r="B1" s="255"/>
      <c r="C1" s="255"/>
      <c r="D1" s="255"/>
      <c r="E1" s="255"/>
      <c r="F1" s="255"/>
    </row>
    <row r="2" spans="1:14" x14ac:dyDescent="0.2">
      <c r="A2" s="255" t="s">
        <v>195</v>
      </c>
      <c r="B2" s="255"/>
      <c r="C2" s="255"/>
      <c r="D2" s="255"/>
      <c r="E2" s="255"/>
      <c r="F2" s="255"/>
    </row>
    <row r="3" spans="1:14" x14ac:dyDescent="0.2">
      <c r="A3" s="255" t="str">
        <f>+'1.modelos'!A3</f>
        <v>Productos de lana de vidrio</v>
      </c>
      <c r="B3" s="255"/>
      <c r="C3" s="255"/>
      <c r="D3" s="255"/>
      <c r="E3" s="255"/>
      <c r="F3" s="255"/>
    </row>
    <row r="4" spans="1:14" x14ac:dyDescent="0.2">
      <c r="A4" s="422" t="s">
        <v>241</v>
      </c>
      <c r="B4" s="255"/>
      <c r="C4" s="255"/>
      <c r="D4" s="255"/>
      <c r="E4" s="255"/>
      <c r="F4" s="255"/>
    </row>
    <row r="5" spans="1:14" x14ac:dyDescent="0.2">
      <c r="A5" s="255"/>
      <c r="B5" s="255"/>
      <c r="C5" s="255"/>
      <c r="D5" s="255"/>
      <c r="E5" s="255"/>
      <c r="F5" s="255"/>
    </row>
    <row r="6" spans="1:14" ht="13.5" thickBot="1" x14ac:dyDescent="0.25">
      <c r="N6" s="258"/>
    </row>
    <row r="7" spans="1:14" ht="13.5" customHeight="1" x14ac:dyDescent="0.2">
      <c r="A7" s="355" t="s">
        <v>51</v>
      </c>
      <c r="B7" s="571" t="s">
        <v>196</v>
      </c>
      <c r="C7" s="435" t="s">
        <v>227</v>
      </c>
      <c r="D7" s="435" t="s">
        <v>228</v>
      </c>
      <c r="E7" s="435" t="s">
        <v>249</v>
      </c>
      <c r="F7" s="435" t="s">
        <v>250</v>
      </c>
      <c r="G7" s="435" t="s">
        <v>244</v>
      </c>
      <c r="H7" s="435" t="s">
        <v>245</v>
      </c>
      <c r="I7" s="435" t="s">
        <v>246</v>
      </c>
      <c r="J7" s="435" t="s">
        <v>247</v>
      </c>
      <c r="K7" s="573" t="s">
        <v>109</v>
      </c>
      <c r="N7" s="258"/>
    </row>
    <row r="8" spans="1:14" ht="45.75" customHeight="1" thickBot="1" x14ac:dyDescent="0.25">
      <c r="A8" s="356"/>
      <c r="B8" s="572"/>
      <c r="C8" s="434" t="s">
        <v>251</v>
      </c>
      <c r="D8" s="434" t="s">
        <v>251</v>
      </c>
      <c r="E8" s="434" t="s">
        <v>251</v>
      </c>
      <c r="F8" s="434" t="s">
        <v>251</v>
      </c>
      <c r="G8" s="434" t="s">
        <v>251</v>
      </c>
      <c r="H8" s="434" t="s">
        <v>251</v>
      </c>
      <c r="I8" s="434" t="s">
        <v>251</v>
      </c>
      <c r="J8" s="434" t="s">
        <v>251</v>
      </c>
      <c r="K8" s="574"/>
    </row>
    <row r="9" spans="1:14" ht="13.5" thickBot="1" x14ac:dyDescent="0.25">
      <c r="A9" s="264"/>
      <c r="B9" s="264"/>
      <c r="C9" s="264"/>
      <c r="D9" s="264"/>
      <c r="E9" s="264"/>
      <c r="F9" s="264"/>
      <c r="K9" s="256"/>
    </row>
    <row r="10" spans="1:14" x14ac:dyDescent="0.2">
      <c r="A10" s="265" t="s">
        <v>197</v>
      </c>
      <c r="B10" s="265"/>
      <c r="C10" s="265"/>
      <c r="D10" s="265"/>
      <c r="E10" s="265"/>
      <c r="F10" s="265"/>
      <c r="G10" s="268"/>
      <c r="H10" s="268"/>
      <c r="I10" s="268"/>
      <c r="J10" s="268"/>
      <c r="K10" s="268"/>
    </row>
    <row r="11" spans="1:14" x14ac:dyDescent="0.2">
      <c r="A11" s="269"/>
      <c r="B11" s="269"/>
      <c r="C11" s="269"/>
      <c r="D11" s="269"/>
      <c r="E11" s="269"/>
      <c r="F11" s="269"/>
      <c r="G11" s="272"/>
      <c r="H11" s="272"/>
      <c r="I11" s="272"/>
      <c r="J11" s="272"/>
      <c r="K11" s="272"/>
    </row>
    <row r="12" spans="1:14" x14ac:dyDescent="0.2">
      <c r="A12" s="269"/>
      <c r="B12" s="269"/>
      <c r="C12" s="269"/>
      <c r="D12" s="269"/>
      <c r="E12" s="269"/>
      <c r="F12" s="269"/>
      <c r="G12" s="272"/>
      <c r="H12" s="272"/>
      <c r="I12" s="272"/>
      <c r="J12" s="272"/>
      <c r="K12" s="272"/>
    </row>
    <row r="13" spans="1:14" x14ac:dyDescent="0.2">
      <c r="A13" s="269"/>
      <c r="B13" s="269"/>
      <c r="C13" s="269"/>
      <c r="D13" s="269"/>
      <c r="E13" s="269"/>
      <c r="F13" s="269"/>
      <c r="G13" s="272"/>
      <c r="H13" s="272"/>
      <c r="I13" s="272"/>
      <c r="J13" s="272"/>
      <c r="K13" s="272"/>
    </row>
    <row r="14" spans="1:14" x14ac:dyDescent="0.2">
      <c r="A14" s="269"/>
      <c r="B14" s="269"/>
      <c r="C14" s="269"/>
      <c r="D14" s="269"/>
      <c r="E14" s="269"/>
      <c r="F14" s="269"/>
      <c r="G14" s="272"/>
      <c r="H14" s="272"/>
      <c r="I14" s="272"/>
      <c r="J14" s="272"/>
      <c r="K14" s="272"/>
    </row>
    <row r="15" spans="1:14" ht="13.5" thickBot="1" x14ac:dyDescent="0.25">
      <c r="A15" s="273"/>
      <c r="B15" s="273"/>
      <c r="C15" s="273"/>
      <c r="D15" s="273"/>
      <c r="E15" s="273"/>
      <c r="F15" s="273"/>
      <c r="G15" s="275"/>
      <c r="H15" s="275"/>
      <c r="I15" s="275"/>
      <c r="J15" s="275"/>
      <c r="K15" s="275"/>
    </row>
    <row r="16" spans="1:14" ht="13.5" thickBot="1" x14ac:dyDescent="0.25">
      <c r="A16" s="264"/>
      <c r="B16" s="264"/>
      <c r="C16" s="264"/>
      <c r="D16" s="264"/>
      <c r="E16" s="264"/>
      <c r="F16" s="264"/>
      <c r="K16" s="256"/>
    </row>
    <row r="17" spans="1:11" x14ac:dyDescent="0.2">
      <c r="A17" s="265" t="s">
        <v>198</v>
      </c>
      <c r="B17" s="265"/>
      <c r="C17" s="265"/>
      <c r="D17" s="265"/>
      <c r="E17" s="265"/>
      <c r="F17" s="265"/>
      <c r="G17" s="268"/>
      <c r="H17" s="268"/>
      <c r="I17" s="268"/>
      <c r="J17" s="268"/>
      <c r="K17" s="268"/>
    </row>
    <row r="18" spans="1:11" x14ac:dyDescent="0.2">
      <c r="A18" s="269"/>
      <c r="B18" s="269"/>
      <c r="C18" s="269"/>
      <c r="D18" s="269"/>
      <c r="E18" s="269"/>
      <c r="F18" s="269"/>
      <c r="G18" s="272"/>
      <c r="H18" s="272"/>
      <c r="I18" s="272"/>
      <c r="J18" s="272"/>
      <c r="K18" s="272"/>
    </row>
    <row r="19" spans="1:11" x14ac:dyDescent="0.2">
      <c r="A19" s="269"/>
      <c r="B19" s="269"/>
      <c r="C19" s="269"/>
      <c r="D19" s="269"/>
      <c r="E19" s="269"/>
      <c r="F19" s="269"/>
      <c r="G19" s="272"/>
      <c r="H19" s="272"/>
      <c r="I19" s="272"/>
      <c r="J19" s="272"/>
      <c r="K19" s="272"/>
    </row>
    <row r="20" spans="1:11" x14ac:dyDescent="0.2">
      <c r="A20" s="269"/>
      <c r="B20" s="269"/>
      <c r="C20" s="269"/>
      <c r="D20" s="269"/>
      <c r="E20" s="269"/>
      <c r="F20" s="269"/>
      <c r="G20" s="272"/>
      <c r="H20" s="272"/>
      <c r="I20" s="272"/>
      <c r="J20" s="272"/>
      <c r="K20" s="272"/>
    </row>
    <row r="21" spans="1:11" x14ac:dyDescent="0.2">
      <c r="A21" s="269"/>
      <c r="B21" s="269"/>
      <c r="C21" s="269"/>
      <c r="D21" s="269"/>
      <c r="E21" s="269"/>
      <c r="F21" s="269"/>
      <c r="G21" s="272"/>
      <c r="H21" s="272"/>
      <c r="I21" s="272"/>
      <c r="J21" s="272"/>
      <c r="K21" s="272"/>
    </row>
    <row r="22" spans="1:11" ht="13.5" thickBot="1" x14ac:dyDescent="0.25">
      <c r="A22" s="273"/>
      <c r="B22" s="273"/>
      <c r="C22" s="273"/>
      <c r="D22" s="273"/>
      <c r="E22" s="273"/>
      <c r="F22" s="273"/>
      <c r="G22" s="275"/>
      <c r="H22" s="275"/>
      <c r="I22" s="275"/>
      <c r="J22" s="275"/>
      <c r="K22" s="275"/>
    </row>
    <row r="24" spans="1:11" ht="13.5" thickBot="1" x14ac:dyDescent="0.25"/>
    <row r="25" spans="1:11" ht="13.5" thickBot="1" x14ac:dyDescent="0.25">
      <c r="A25" s="575" t="s">
        <v>51</v>
      </c>
      <c r="B25" s="576"/>
      <c r="C25" s="357" t="str">
        <f t="shared" ref="C25:J25" si="0">+C7</f>
        <v>promedio 2010</v>
      </c>
      <c r="D25" s="357" t="str">
        <f t="shared" si="0"/>
        <v>promedio 2011</v>
      </c>
      <c r="E25" s="357" t="str">
        <f t="shared" si="0"/>
        <v>promedio 2012</v>
      </c>
      <c r="F25" s="357" t="str">
        <f t="shared" si="0"/>
        <v>promedio 2013</v>
      </c>
      <c r="G25" s="357" t="str">
        <f t="shared" si="0"/>
        <v>promedio 2014</v>
      </c>
      <c r="H25" s="357" t="str">
        <f t="shared" si="0"/>
        <v>promedio 2015</v>
      </c>
      <c r="I25" s="357" t="str">
        <f t="shared" si="0"/>
        <v>promedio 2016</v>
      </c>
      <c r="J25" s="357" t="str">
        <f t="shared" si="0"/>
        <v>promedio ene-may 2017</v>
      </c>
    </row>
    <row r="26" spans="1:11" ht="13.5" thickBot="1" x14ac:dyDescent="0.25">
      <c r="A26" s="569" t="s">
        <v>106</v>
      </c>
      <c r="B26" s="570"/>
      <c r="F26" s="436"/>
    </row>
    <row r="27" spans="1:11" x14ac:dyDescent="0.2">
      <c r="A27" s="358" t="s">
        <v>199</v>
      </c>
      <c r="B27" s="359"/>
      <c r="C27" s="360"/>
      <c r="D27" s="360"/>
      <c r="E27" s="437"/>
      <c r="F27" s="440"/>
      <c r="G27" s="437"/>
      <c r="H27" s="443"/>
      <c r="I27" s="437"/>
      <c r="J27" s="443"/>
    </row>
    <row r="28" spans="1:11" x14ac:dyDescent="0.2">
      <c r="A28" s="361" t="s">
        <v>200</v>
      </c>
      <c r="B28" s="362"/>
      <c r="C28" s="363"/>
      <c r="D28" s="363"/>
      <c r="E28" s="438"/>
      <c r="F28" s="441"/>
      <c r="G28" s="438"/>
      <c r="H28" s="444"/>
      <c r="I28" s="438"/>
      <c r="J28" s="444"/>
    </row>
    <row r="29" spans="1:11" x14ac:dyDescent="0.2">
      <c r="A29" s="361" t="s">
        <v>201</v>
      </c>
      <c r="B29" s="362"/>
      <c r="C29" s="363"/>
      <c r="D29" s="363"/>
      <c r="E29" s="438"/>
      <c r="F29" s="441"/>
      <c r="G29" s="438"/>
      <c r="H29" s="444"/>
      <c r="I29" s="438"/>
      <c r="J29" s="444"/>
    </row>
    <row r="30" spans="1:11" ht="13.5" thickBot="1" x14ac:dyDescent="0.25">
      <c r="A30" s="364" t="s">
        <v>202</v>
      </c>
      <c r="B30" s="365"/>
      <c r="C30" s="366"/>
      <c r="D30" s="366"/>
      <c r="E30" s="439"/>
      <c r="F30" s="442"/>
      <c r="G30" s="439"/>
      <c r="H30" s="445"/>
      <c r="I30" s="439"/>
      <c r="J30" s="445"/>
    </row>
    <row r="31" spans="1:11" ht="13.5" thickBot="1" x14ac:dyDescent="0.25">
      <c r="A31" s="569" t="s">
        <v>203</v>
      </c>
      <c r="B31" s="570"/>
      <c r="C31" s="367"/>
      <c r="D31" s="367"/>
      <c r="E31" s="367"/>
      <c r="F31" s="436"/>
      <c r="G31" s="367"/>
      <c r="H31" s="367"/>
      <c r="I31" s="367"/>
      <c r="J31" s="367"/>
    </row>
    <row r="32" spans="1:11" x14ac:dyDescent="0.2">
      <c r="A32" s="358" t="s">
        <v>199</v>
      </c>
      <c r="B32" s="359"/>
      <c r="C32" s="360"/>
      <c r="D32" s="360"/>
      <c r="E32" s="437"/>
      <c r="F32" s="440"/>
      <c r="G32" s="437"/>
      <c r="H32" s="443"/>
      <c r="I32" s="437"/>
      <c r="J32" s="443"/>
    </row>
    <row r="33" spans="1:10" x14ac:dyDescent="0.2">
      <c r="A33" s="361" t="s">
        <v>200</v>
      </c>
      <c r="B33" s="362"/>
      <c r="C33" s="363"/>
      <c r="D33" s="363"/>
      <c r="E33" s="438"/>
      <c r="F33" s="441"/>
      <c r="G33" s="438"/>
      <c r="H33" s="444"/>
      <c r="I33" s="438"/>
      <c r="J33" s="444"/>
    </row>
    <row r="34" spans="1:10" x14ac:dyDescent="0.2">
      <c r="A34" s="361" t="s">
        <v>201</v>
      </c>
      <c r="B34" s="362"/>
      <c r="C34" s="363"/>
      <c r="D34" s="363"/>
      <c r="E34" s="438"/>
      <c r="F34" s="441"/>
      <c r="G34" s="438"/>
      <c r="H34" s="444"/>
      <c r="I34" s="438"/>
      <c r="J34" s="444"/>
    </row>
    <row r="35" spans="1:10" ht="13.5" thickBot="1" x14ac:dyDescent="0.25">
      <c r="A35" s="364" t="s">
        <v>202</v>
      </c>
      <c r="B35" s="365"/>
      <c r="C35" s="366"/>
      <c r="D35" s="366"/>
      <c r="E35" s="439"/>
      <c r="F35" s="442"/>
      <c r="G35" s="439"/>
      <c r="H35" s="445"/>
      <c r="I35" s="439"/>
      <c r="J35" s="445"/>
    </row>
    <row r="36" spans="1:10" ht="13.5" thickBot="1" x14ac:dyDescent="0.25">
      <c r="A36" s="569" t="s">
        <v>204</v>
      </c>
      <c r="B36" s="570"/>
      <c r="C36" s="367"/>
      <c r="D36" s="367"/>
      <c r="E36" s="367"/>
      <c r="F36" s="436"/>
      <c r="G36" s="367"/>
      <c r="H36" s="367"/>
      <c r="I36" s="367"/>
      <c r="J36" s="367"/>
    </row>
    <row r="37" spans="1:10" x14ac:dyDescent="0.2">
      <c r="A37" s="358" t="s">
        <v>199</v>
      </c>
      <c r="B37" s="359"/>
      <c r="C37" s="360"/>
      <c r="D37" s="360"/>
      <c r="E37" s="437"/>
      <c r="F37" s="440"/>
      <c r="G37" s="437"/>
      <c r="H37" s="443"/>
      <c r="I37" s="437"/>
      <c r="J37" s="443"/>
    </row>
    <row r="38" spans="1:10" x14ac:dyDescent="0.2">
      <c r="A38" s="361" t="s">
        <v>200</v>
      </c>
      <c r="B38" s="362"/>
      <c r="C38" s="363"/>
      <c r="D38" s="363"/>
      <c r="E38" s="438"/>
      <c r="F38" s="441"/>
      <c r="G38" s="438"/>
      <c r="H38" s="444"/>
      <c r="I38" s="438"/>
      <c r="J38" s="444"/>
    </row>
    <row r="39" spans="1:10" x14ac:dyDescent="0.2">
      <c r="A39" s="361" t="s">
        <v>201</v>
      </c>
      <c r="B39" s="362"/>
      <c r="C39" s="363"/>
      <c r="D39" s="363"/>
      <c r="E39" s="438"/>
      <c r="F39" s="441"/>
      <c r="G39" s="438"/>
      <c r="H39" s="444"/>
      <c r="I39" s="438"/>
      <c r="J39" s="444"/>
    </row>
    <row r="40" spans="1:10" ht="13.5" thickBot="1" x14ac:dyDescent="0.25">
      <c r="A40" s="364" t="s">
        <v>202</v>
      </c>
      <c r="B40" s="365"/>
      <c r="C40" s="366"/>
      <c r="D40" s="366"/>
      <c r="E40" s="439"/>
      <c r="F40" s="442"/>
      <c r="G40" s="439"/>
      <c r="H40" s="445"/>
      <c r="I40" s="439"/>
      <c r="J40" s="445"/>
    </row>
    <row r="41" spans="1:10" ht="13.5" thickBot="1" x14ac:dyDescent="0.25">
      <c r="A41" s="569" t="s">
        <v>204</v>
      </c>
      <c r="B41" s="570"/>
      <c r="C41" s="367"/>
      <c r="D41" s="367"/>
      <c r="E41" s="367"/>
      <c r="F41" s="436"/>
      <c r="G41" s="367"/>
      <c r="H41" s="367"/>
      <c r="I41" s="367"/>
      <c r="J41" s="367"/>
    </row>
    <row r="42" spans="1:10" x14ac:dyDescent="0.2">
      <c r="A42" s="358" t="s">
        <v>199</v>
      </c>
      <c r="B42" s="359"/>
      <c r="C42" s="360"/>
      <c r="D42" s="360"/>
      <c r="E42" s="437"/>
      <c r="F42" s="440"/>
      <c r="G42" s="437"/>
      <c r="H42" s="443"/>
      <c r="I42" s="437"/>
      <c r="J42" s="443"/>
    </row>
    <row r="43" spans="1:10" x14ac:dyDescent="0.2">
      <c r="A43" s="361" t="s">
        <v>200</v>
      </c>
      <c r="B43" s="362"/>
      <c r="C43" s="363"/>
      <c r="D43" s="363"/>
      <c r="E43" s="438"/>
      <c r="F43" s="441"/>
      <c r="G43" s="438"/>
      <c r="H43" s="444"/>
      <c r="I43" s="438"/>
      <c r="J43" s="444"/>
    </row>
    <row r="44" spans="1:10" x14ac:dyDescent="0.2">
      <c r="A44" s="361" t="s">
        <v>201</v>
      </c>
      <c r="B44" s="362"/>
      <c r="C44" s="363"/>
      <c r="D44" s="363"/>
      <c r="E44" s="438"/>
      <c r="F44" s="441"/>
      <c r="G44" s="438"/>
      <c r="H44" s="444"/>
      <c r="I44" s="438"/>
      <c r="J44" s="444"/>
    </row>
    <row r="45" spans="1:10" ht="13.5" thickBot="1" x14ac:dyDescent="0.25">
      <c r="A45" s="364" t="s">
        <v>202</v>
      </c>
      <c r="B45" s="365"/>
      <c r="C45" s="366"/>
      <c r="D45" s="366"/>
      <c r="E45" s="439"/>
      <c r="F45" s="442"/>
      <c r="G45" s="439"/>
      <c r="H45" s="445"/>
      <c r="I45" s="439"/>
      <c r="J45" s="445"/>
    </row>
  </sheetData>
  <mergeCells count="7">
    <mergeCell ref="A36:B36"/>
    <mergeCell ref="A41:B41"/>
    <mergeCell ref="B7:B8"/>
    <mergeCell ref="K7:K8"/>
    <mergeCell ref="A25:B25"/>
    <mergeCell ref="A26:B26"/>
    <mergeCell ref="A31:B31"/>
  </mergeCells>
  <phoneticPr fontId="16" type="noConversion"/>
  <printOptions horizontalCentered="1" verticalCentered="1"/>
  <pageMargins left="0.19685039370078741" right="0.15748031496062992" top="0.23622047244094491" bottom="0.31496062992125984" header="0" footer="0"/>
  <pageSetup scale="61" orientation="landscape" r:id="rId1"/>
  <headerFooter alignWithMargins="0">
    <oddHeader>&amp;R2017 - Año de las Energías Renovables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7"/>
  <sheetViews>
    <sheetView showGridLines="0" topLeftCell="A25" zoomScale="75" workbookViewId="0">
      <selection activeCell="B1" sqref="B1"/>
    </sheetView>
  </sheetViews>
  <sheetFormatPr baseColWidth="10" defaultRowHeight="12.75" x14ac:dyDescent="0.2"/>
  <cols>
    <col min="1" max="1" width="4.140625" style="51" customWidth="1"/>
    <col min="2" max="2" width="17.85546875" style="51" customWidth="1"/>
    <col min="3" max="5" width="22.28515625" style="253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87" customFormat="1" x14ac:dyDescent="0.2">
      <c r="B1" s="160" t="s">
        <v>205</v>
      </c>
      <c r="C1" s="160"/>
      <c r="D1" s="160"/>
      <c r="E1" s="160"/>
    </row>
    <row r="2" spans="2:7" s="187" customFormat="1" x14ac:dyDescent="0.2">
      <c r="B2" s="160" t="s">
        <v>74</v>
      </c>
      <c r="C2" s="160"/>
      <c r="D2" s="160"/>
      <c r="E2" s="160"/>
    </row>
    <row r="3" spans="2:7" s="514" customFormat="1" x14ac:dyDescent="0.2">
      <c r="B3" s="513" t="s">
        <v>258</v>
      </c>
      <c r="C3" s="410"/>
      <c r="D3" s="410"/>
      <c r="E3" s="410"/>
    </row>
    <row r="4" spans="2:7" s="187" customFormat="1" x14ac:dyDescent="0.2">
      <c r="B4" s="160" t="s">
        <v>242</v>
      </c>
      <c r="C4" s="160"/>
      <c r="D4" s="160"/>
      <c r="E4" s="160"/>
    </row>
    <row r="5" spans="2:7" x14ac:dyDescent="0.2">
      <c r="B5" s="373"/>
      <c r="C5" s="373"/>
      <c r="D5" s="373"/>
      <c r="E5" s="373"/>
      <c r="F5" s="374"/>
      <c r="G5" s="212"/>
    </row>
    <row r="6" spans="2:7" ht="12.75" customHeight="1" thickBot="1" x14ac:dyDescent="0.25">
      <c r="C6" s="237"/>
      <c r="D6" s="237"/>
      <c r="E6" s="237"/>
      <c r="F6" s="212"/>
    </row>
    <row r="7" spans="2:7" ht="26.25" customHeight="1" x14ac:dyDescent="0.2">
      <c r="B7" s="246" t="s">
        <v>8</v>
      </c>
      <c r="C7" s="247" t="s">
        <v>75</v>
      </c>
      <c r="D7" s="175" t="s">
        <v>12</v>
      </c>
      <c r="E7" s="248" t="s">
        <v>76</v>
      </c>
      <c r="F7" s="59"/>
    </row>
    <row r="8" spans="2:7" ht="13.5" thickBot="1" x14ac:dyDescent="0.25">
      <c r="B8" s="239" t="s">
        <v>9</v>
      </c>
      <c r="C8" s="249" t="s">
        <v>77</v>
      </c>
      <c r="D8" s="196" t="s">
        <v>78</v>
      </c>
      <c r="E8" s="240" t="s">
        <v>79</v>
      </c>
      <c r="F8" s="59"/>
    </row>
    <row r="9" spans="2:7" x14ac:dyDescent="0.2">
      <c r="B9" s="197">
        <f>+'3.vol.'!C7</f>
        <v>41640</v>
      </c>
      <c r="C9" s="198"/>
      <c r="D9" s="199"/>
      <c r="E9" s="200"/>
    </row>
    <row r="10" spans="2:7" x14ac:dyDescent="0.2">
      <c r="B10" s="201">
        <f>+'3.vol.'!C8</f>
        <v>41671</v>
      </c>
      <c r="C10" s="202"/>
      <c r="D10" s="171"/>
      <c r="E10" s="172"/>
    </row>
    <row r="11" spans="2:7" x14ac:dyDescent="0.2">
      <c r="B11" s="201">
        <f>+'3.vol.'!C9</f>
        <v>41699</v>
      </c>
      <c r="C11" s="202"/>
      <c r="D11" s="171"/>
      <c r="E11" s="172"/>
    </row>
    <row r="12" spans="2:7" x14ac:dyDescent="0.2">
      <c r="B12" s="201">
        <f>+'3.vol.'!C10</f>
        <v>41730</v>
      </c>
      <c r="C12" s="202"/>
      <c r="D12" s="171"/>
      <c r="E12" s="172"/>
    </row>
    <row r="13" spans="2:7" x14ac:dyDescent="0.2">
      <c r="B13" s="201">
        <f>+'3.vol.'!C11</f>
        <v>41760</v>
      </c>
      <c r="C13" s="171"/>
      <c r="D13" s="171"/>
      <c r="E13" s="172"/>
    </row>
    <row r="14" spans="2:7" x14ac:dyDescent="0.2">
      <c r="B14" s="201">
        <f>+'3.vol.'!C12</f>
        <v>41791</v>
      </c>
      <c r="C14" s="202"/>
      <c r="D14" s="171"/>
      <c r="E14" s="172"/>
    </row>
    <row r="15" spans="2:7" x14ac:dyDescent="0.2">
      <c r="B15" s="201">
        <f>+'3.vol.'!C13</f>
        <v>41821</v>
      </c>
      <c r="C15" s="171"/>
      <c r="D15" s="171"/>
      <c r="E15" s="172"/>
    </row>
    <row r="16" spans="2:7" x14ac:dyDescent="0.2">
      <c r="B16" s="201">
        <f>+'3.vol.'!C14</f>
        <v>41852</v>
      </c>
      <c r="C16" s="171"/>
      <c r="D16" s="171"/>
      <c r="E16" s="172"/>
    </row>
    <row r="17" spans="2:5" x14ac:dyDescent="0.2">
      <c r="B17" s="201">
        <f>+'3.vol.'!C15</f>
        <v>41883</v>
      </c>
      <c r="C17" s="171"/>
      <c r="D17" s="171"/>
      <c r="E17" s="172"/>
    </row>
    <row r="18" spans="2:5" x14ac:dyDescent="0.2">
      <c r="B18" s="201">
        <f>+'3.vol.'!C16</f>
        <v>41913</v>
      </c>
      <c r="C18" s="171"/>
      <c r="D18" s="171"/>
      <c r="E18" s="172"/>
    </row>
    <row r="19" spans="2:5" x14ac:dyDescent="0.2">
      <c r="B19" s="201">
        <f>+'3.vol.'!C17</f>
        <v>41944</v>
      </c>
      <c r="C19" s="171"/>
      <c r="D19" s="171"/>
      <c r="E19" s="172"/>
    </row>
    <row r="20" spans="2:5" ht="13.5" thickBot="1" x14ac:dyDescent="0.25">
      <c r="B20" s="203">
        <f>+'3.vol.'!C18</f>
        <v>41974</v>
      </c>
      <c r="C20" s="204"/>
      <c r="D20" s="204"/>
      <c r="E20" s="205"/>
    </row>
    <row r="21" spans="2:5" x14ac:dyDescent="0.2">
      <c r="B21" s="197">
        <f>+'3.vol.'!C19</f>
        <v>42005</v>
      </c>
      <c r="C21" s="199"/>
      <c r="D21" s="199"/>
      <c r="E21" s="172"/>
    </row>
    <row r="22" spans="2:5" x14ac:dyDescent="0.2">
      <c r="B22" s="201">
        <f>+'3.vol.'!C20</f>
        <v>42036</v>
      </c>
      <c r="C22" s="171"/>
      <c r="D22" s="171"/>
      <c r="E22" s="206"/>
    </row>
    <row r="23" spans="2:5" x14ac:dyDescent="0.2">
      <c r="B23" s="201">
        <f>+'3.vol.'!C21</f>
        <v>42064</v>
      </c>
      <c r="C23" s="171"/>
      <c r="D23" s="171"/>
      <c r="E23" s="172"/>
    </row>
    <row r="24" spans="2:5" x14ac:dyDescent="0.2">
      <c r="B24" s="201">
        <f>+'3.vol.'!C22</f>
        <v>42095</v>
      </c>
      <c r="C24" s="171"/>
      <c r="D24" s="171"/>
      <c r="E24" s="172"/>
    </row>
    <row r="25" spans="2:5" x14ac:dyDescent="0.2">
      <c r="B25" s="201">
        <f>+'3.vol.'!C23</f>
        <v>42125</v>
      </c>
      <c r="C25" s="171"/>
      <c r="D25" s="171"/>
      <c r="E25" s="172"/>
    </row>
    <row r="26" spans="2:5" x14ac:dyDescent="0.2">
      <c r="B26" s="201">
        <f>+'3.vol.'!C24</f>
        <v>42156</v>
      </c>
      <c r="C26" s="171"/>
      <c r="D26" s="171"/>
      <c r="E26" s="172"/>
    </row>
    <row r="27" spans="2:5" x14ac:dyDescent="0.2">
      <c r="B27" s="201">
        <f>+'3.vol.'!C25</f>
        <v>42186</v>
      </c>
      <c r="C27" s="171"/>
      <c r="D27" s="171"/>
      <c r="E27" s="172"/>
    </row>
    <row r="28" spans="2:5" x14ac:dyDescent="0.2">
      <c r="B28" s="201">
        <f>+'3.vol.'!C26</f>
        <v>42217</v>
      </c>
      <c r="C28" s="171"/>
      <c r="D28" s="171"/>
      <c r="E28" s="172"/>
    </row>
    <row r="29" spans="2:5" x14ac:dyDescent="0.2">
      <c r="B29" s="201">
        <f>+'3.vol.'!C27</f>
        <v>42248</v>
      </c>
      <c r="C29" s="171"/>
      <c r="D29" s="171"/>
      <c r="E29" s="172"/>
    </row>
    <row r="30" spans="2:5" x14ac:dyDescent="0.2">
      <c r="B30" s="201">
        <f>+'3.vol.'!C28</f>
        <v>42278</v>
      </c>
      <c r="C30" s="171"/>
      <c r="D30" s="171"/>
      <c r="E30" s="172"/>
    </row>
    <row r="31" spans="2:5" x14ac:dyDescent="0.2">
      <c r="B31" s="201">
        <f>+'3.vol.'!C29</f>
        <v>42309</v>
      </c>
      <c r="C31" s="171"/>
      <c r="D31" s="171"/>
      <c r="E31" s="172"/>
    </row>
    <row r="32" spans="2:5" ht="13.5" thickBot="1" x14ac:dyDescent="0.25">
      <c r="B32" s="203">
        <f>+'3.vol.'!C30</f>
        <v>42339</v>
      </c>
      <c r="C32" s="204"/>
      <c r="D32" s="204"/>
      <c r="E32" s="207"/>
    </row>
    <row r="33" spans="2:5" x14ac:dyDescent="0.2">
      <c r="B33" s="197">
        <f>+'3.vol.'!C31</f>
        <v>42370</v>
      </c>
      <c r="C33" s="199"/>
      <c r="D33" s="208"/>
      <c r="E33" s="198"/>
    </row>
    <row r="34" spans="2:5" x14ac:dyDescent="0.2">
      <c r="B34" s="201">
        <f>+'3.vol.'!C32</f>
        <v>42401</v>
      </c>
      <c r="C34" s="171"/>
      <c r="D34" s="148"/>
      <c r="E34" s="202"/>
    </row>
    <row r="35" spans="2:5" x14ac:dyDescent="0.2">
      <c r="B35" s="201">
        <f>+'3.vol.'!C33</f>
        <v>42430</v>
      </c>
      <c r="C35" s="171"/>
      <c r="D35" s="148"/>
      <c r="E35" s="202"/>
    </row>
    <row r="36" spans="2:5" x14ac:dyDescent="0.2">
      <c r="B36" s="201">
        <f>+'3.vol.'!C34</f>
        <v>42461</v>
      </c>
      <c r="C36" s="171"/>
      <c r="D36" s="148"/>
      <c r="E36" s="202"/>
    </row>
    <row r="37" spans="2:5" x14ac:dyDescent="0.2">
      <c r="B37" s="201">
        <f>+'3.vol.'!C35</f>
        <v>42491</v>
      </c>
      <c r="C37" s="171"/>
      <c r="D37" s="148"/>
      <c r="E37" s="202"/>
    </row>
    <row r="38" spans="2:5" x14ac:dyDescent="0.2">
      <c r="B38" s="201">
        <f>+'3.vol.'!C36</f>
        <v>42522</v>
      </c>
      <c r="C38" s="171"/>
      <c r="D38" s="148"/>
      <c r="E38" s="202"/>
    </row>
    <row r="39" spans="2:5" x14ac:dyDescent="0.2">
      <c r="B39" s="201">
        <f>+'3.vol.'!C37</f>
        <v>42552</v>
      </c>
      <c r="C39" s="171"/>
      <c r="D39" s="148"/>
      <c r="E39" s="202"/>
    </row>
    <row r="40" spans="2:5" x14ac:dyDescent="0.2">
      <c r="B40" s="201">
        <f>+'3.vol.'!C38</f>
        <v>42583</v>
      </c>
      <c r="C40" s="171"/>
      <c r="D40" s="148"/>
      <c r="E40" s="202"/>
    </row>
    <row r="41" spans="2:5" x14ac:dyDescent="0.2">
      <c r="B41" s="201">
        <f>+'3.vol.'!C39</f>
        <v>42614</v>
      </c>
      <c r="C41" s="171"/>
      <c r="D41" s="148"/>
      <c r="E41" s="202"/>
    </row>
    <row r="42" spans="2:5" x14ac:dyDescent="0.2">
      <c r="B42" s="201">
        <f>+'3.vol.'!C40</f>
        <v>42644</v>
      </c>
      <c r="C42" s="171"/>
      <c r="D42" s="148"/>
      <c r="E42" s="202"/>
    </row>
    <row r="43" spans="2:5" x14ac:dyDescent="0.2">
      <c r="B43" s="201">
        <f>+'3.vol.'!C41</f>
        <v>42675</v>
      </c>
      <c r="C43" s="171"/>
      <c r="D43" s="148"/>
      <c r="E43" s="202"/>
    </row>
    <row r="44" spans="2:5" ht="13.5" thickBot="1" x14ac:dyDescent="0.25">
      <c r="B44" s="250">
        <f>+'3.vol.'!C42</f>
        <v>42705</v>
      </c>
      <c r="C44" s="251"/>
      <c r="D44" s="252"/>
      <c r="E44" s="245"/>
    </row>
    <row r="45" spans="2:5" x14ac:dyDescent="0.2">
      <c r="B45" s="197">
        <f>+'3.vol.'!C43</f>
        <v>42736</v>
      </c>
      <c r="C45" s="199"/>
      <c r="D45" s="199"/>
      <c r="E45" s="198"/>
    </row>
    <row r="46" spans="2:5" x14ac:dyDescent="0.2">
      <c r="B46" s="201">
        <f>+'3.vol.'!C44</f>
        <v>42767</v>
      </c>
      <c r="C46" s="171"/>
      <c r="D46" s="171"/>
      <c r="E46" s="202"/>
    </row>
    <row r="47" spans="2:5" x14ac:dyDescent="0.2">
      <c r="B47" s="201">
        <f>+'3.vol.'!C45</f>
        <v>42795</v>
      </c>
      <c r="C47" s="171"/>
      <c r="D47" s="171"/>
      <c r="E47" s="202"/>
    </row>
    <row r="48" spans="2:5" x14ac:dyDescent="0.2">
      <c r="B48" s="201">
        <f>+'3.vol.'!C46</f>
        <v>42826</v>
      </c>
      <c r="C48" s="171"/>
      <c r="D48" s="171"/>
      <c r="E48" s="202"/>
    </row>
    <row r="49" spans="2:46" ht="13.5" thickBot="1" x14ac:dyDescent="0.25">
      <c r="B49" s="203">
        <f>+'3.vol.'!C47</f>
        <v>42856</v>
      </c>
      <c r="C49" s="204"/>
      <c r="D49" s="204"/>
      <c r="E49" s="210"/>
    </row>
    <row r="50" spans="2:46" hidden="1" x14ac:dyDescent="0.2">
      <c r="B50" s="446">
        <f>+'3.vol.'!C48</f>
        <v>42887</v>
      </c>
      <c r="C50" s="447"/>
      <c r="D50" s="447"/>
      <c r="E50" s="448"/>
    </row>
    <row r="51" spans="2:46" hidden="1" x14ac:dyDescent="0.2">
      <c r="B51" s="201">
        <f>+'3.vol.'!C49</f>
        <v>42917</v>
      </c>
      <c r="C51" s="171"/>
      <c r="D51" s="171"/>
      <c r="E51" s="202"/>
    </row>
    <row r="52" spans="2:46" hidden="1" x14ac:dyDescent="0.2">
      <c r="B52" s="201">
        <f>+'3.vol.'!C50</f>
        <v>42948</v>
      </c>
      <c r="C52" s="171"/>
      <c r="D52" s="171"/>
      <c r="E52" s="202"/>
    </row>
    <row r="53" spans="2:46" hidden="1" x14ac:dyDescent="0.2">
      <c r="B53" s="201">
        <f>+'3.vol.'!C51</f>
        <v>42979</v>
      </c>
      <c r="C53" s="171"/>
      <c r="D53" s="171"/>
      <c r="E53" s="202"/>
    </row>
    <row r="54" spans="2:46" hidden="1" x14ac:dyDescent="0.2">
      <c r="B54" s="201">
        <f>+'3.vol.'!C52</f>
        <v>43009</v>
      </c>
      <c r="C54" s="171"/>
      <c r="D54" s="171"/>
      <c r="E54" s="202"/>
    </row>
    <row r="55" spans="2:46" hidden="1" x14ac:dyDescent="0.2">
      <c r="B55" s="201">
        <f>+'3.vol.'!C53</f>
        <v>43040</v>
      </c>
      <c r="C55" s="171"/>
      <c r="D55" s="171"/>
      <c r="E55" s="202"/>
    </row>
    <row r="56" spans="2:46" ht="13.5" hidden="1" thickBot="1" x14ac:dyDescent="0.25">
      <c r="B56" s="203">
        <f>+'3.vol.'!C54</f>
        <v>43070</v>
      </c>
      <c r="C56" s="204"/>
      <c r="D56" s="204"/>
      <c r="E56" s="210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</row>
    <row r="57" spans="2:46" ht="13.5" thickBot="1" x14ac:dyDescent="0.25">
      <c r="B57" s="217"/>
      <c r="C57" s="212"/>
      <c r="D57" s="212"/>
      <c r="E57" s="213"/>
    </row>
    <row r="58" spans="2:46" x14ac:dyDescent="0.2">
      <c r="B58" s="214">
        <v>2010</v>
      </c>
      <c r="C58" s="301"/>
      <c r="D58" s="302"/>
      <c r="E58" s="199"/>
    </row>
    <row r="59" spans="2:46" x14ac:dyDescent="0.2">
      <c r="B59" s="215">
        <v>2011</v>
      </c>
      <c r="C59" s="303"/>
      <c r="D59" s="166"/>
      <c r="E59" s="171"/>
    </row>
    <row r="60" spans="2:46" x14ac:dyDescent="0.2">
      <c r="B60" s="215">
        <v>2012</v>
      </c>
      <c r="C60" s="303"/>
      <c r="D60" s="166"/>
      <c r="E60" s="171"/>
    </row>
    <row r="61" spans="2:46" x14ac:dyDescent="0.2">
      <c r="B61" s="215">
        <v>2013</v>
      </c>
      <c r="C61" s="303"/>
      <c r="D61" s="166"/>
      <c r="E61" s="171"/>
    </row>
    <row r="62" spans="2:46" x14ac:dyDescent="0.2">
      <c r="B62" s="215">
        <f>+'4.2 RES PUB'!A61</f>
        <v>2014</v>
      </c>
      <c r="C62" s="303"/>
      <c r="D62" s="166"/>
      <c r="E62" s="171"/>
      <c r="F62" s="212"/>
    </row>
    <row r="63" spans="2:46" x14ac:dyDescent="0.2">
      <c r="B63" s="215">
        <f>+'4.2 RES PUB'!A62</f>
        <v>2015</v>
      </c>
      <c r="C63" s="303"/>
      <c r="D63" s="166"/>
      <c r="E63" s="171"/>
      <c r="F63" s="212"/>
    </row>
    <row r="64" spans="2:46" ht="13.5" thickBot="1" x14ac:dyDescent="0.25">
      <c r="B64" s="216">
        <f>+'4.2 RES PUB'!A63</f>
        <v>2016</v>
      </c>
      <c r="C64" s="304"/>
      <c r="D64" s="167"/>
      <c r="E64" s="204"/>
    </row>
    <row r="65" spans="2:5" ht="13.5" thickBot="1" x14ac:dyDescent="0.25">
      <c r="B65" s="217"/>
      <c r="C65" s="212"/>
      <c r="D65" s="212"/>
      <c r="E65" s="212"/>
    </row>
    <row r="66" spans="2:5" x14ac:dyDescent="0.2">
      <c r="B66" s="450" t="str">
        <f>+'4.2 RES PUB'!A64</f>
        <v>ene-may 16</v>
      </c>
      <c r="C66" s="301"/>
      <c r="D66" s="302"/>
      <c r="E66" s="199"/>
    </row>
    <row r="67" spans="2:5" ht="13.5" thickBot="1" x14ac:dyDescent="0.25">
      <c r="B67" s="451" t="str">
        <f>+'4.2 RES PUB'!A65</f>
        <v>ene-may 17</v>
      </c>
      <c r="C67" s="304"/>
      <c r="D67" s="167"/>
      <c r="E67" s="204"/>
    </row>
    <row r="68" spans="2:5" ht="31.5" customHeight="1" x14ac:dyDescent="0.2">
      <c r="B68" s="577" t="s">
        <v>252</v>
      </c>
      <c r="C68" s="578"/>
      <c r="D68" s="578"/>
      <c r="E68" s="578"/>
    </row>
    <row r="69" spans="2:5" x14ac:dyDescent="0.2">
      <c r="B69" s="254" t="s">
        <v>253</v>
      </c>
      <c r="C69" s="51"/>
      <c r="D69" s="51"/>
    </row>
    <row r="70" spans="2:5" x14ac:dyDescent="0.2">
      <c r="B70" s="88" t="s">
        <v>157</v>
      </c>
      <c r="C70" s="89"/>
      <c r="D70" s="56"/>
      <c r="E70" s="56"/>
    </row>
    <row r="71" spans="2:5" ht="13.5" thickBot="1" x14ac:dyDescent="0.25">
      <c r="B71" s="56"/>
      <c r="C71" s="56"/>
      <c r="D71" s="56"/>
      <c r="E71" s="56"/>
    </row>
    <row r="72" spans="2:5" ht="13.5" thickBot="1" x14ac:dyDescent="0.25">
      <c r="B72" s="93" t="s">
        <v>9</v>
      </c>
      <c r="C72" s="95" t="s">
        <v>148</v>
      </c>
      <c r="D72" s="109" t="s">
        <v>149</v>
      </c>
    </row>
    <row r="73" spans="2:5" x14ac:dyDescent="0.2">
      <c r="B73" s="101">
        <f>+B62</f>
        <v>2014</v>
      </c>
      <c r="C73" s="116">
        <f>+C62-SUM(C9:C20)</f>
        <v>0</v>
      </c>
      <c r="D73" s="119">
        <f>+D62-SUM(D9:D20)</f>
        <v>0</v>
      </c>
    </row>
    <row r="74" spans="2:5" x14ac:dyDescent="0.2">
      <c r="B74" s="103">
        <f>+B63</f>
        <v>2015</v>
      </c>
      <c r="C74" s="120">
        <f>+C63-SUM(C21:C32)</f>
        <v>0</v>
      </c>
      <c r="D74" s="123">
        <f>+D63-SUM(D21:D32)</f>
        <v>0</v>
      </c>
    </row>
    <row r="75" spans="2:5" ht="13.5" thickBot="1" x14ac:dyDescent="0.25">
      <c r="B75" s="104">
        <f>+B64</f>
        <v>2016</v>
      </c>
      <c r="C75" s="124">
        <f>+C64-SUM(C33:C44)</f>
        <v>0</v>
      </c>
      <c r="D75" s="127">
        <f>+D64-SUM(D33:D44)</f>
        <v>0</v>
      </c>
    </row>
    <row r="76" spans="2:5" x14ac:dyDescent="0.2">
      <c r="B76" s="101" t="str">
        <f>+B66</f>
        <v>ene-may 16</v>
      </c>
      <c r="C76" s="133">
        <f>+C66-(SUM(C33:INDEX(C33:C44,'parámetros e instrucciones'!$E$3)))</f>
        <v>0</v>
      </c>
      <c r="D76" s="133">
        <f>+D66-(SUM(D33:INDEX(D33:D44,'parámetros e instrucciones'!$E$3)))</f>
        <v>0</v>
      </c>
    </row>
    <row r="77" spans="2:5" ht="13.5" thickBot="1" x14ac:dyDescent="0.25">
      <c r="B77" s="104" t="str">
        <f>+B67</f>
        <v>ene-may 17</v>
      </c>
      <c r="C77" s="137">
        <f>+C67-(SUM(C45:INDEX(C45:C56,'parámetros e instrucciones'!$E$3)))</f>
        <v>0</v>
      </c>
      <c r="D77" s="137">
        <f>+D67-(SUM(D45:INDEX(D45:D56,'parámetros e instrucciones'!$E$3)))</f>
        <v>0</v>
      </c>
    </row>
  </sheetData>
  <sheetProtection formatCells="0" formatColumns="0" formatRows="0"/>
  <mergeCells count="1">
    <mergeCell ref="B68:E68"/>
  </mergeCells>
  <phoneticPr fontId="0" type="noConversion"/>
  <printOptions horizontalCentered="1" verticalCentered="1" gridLinesSet="0"/>
  <pageMargins left="0.31496062992125984" right="0.47244094488188981" top="0.39370078740157483" bottom="0.35433070866141736" header="0" footer="0"/>
  <pageSetup paperSize="9" scale="97" orientation="portrait" horizontalDpi="4294967292" verticalDpi="300" r:id="rId1"/>
  <headerFooter alignWithMargins="0">
    <oddHeader>&amp;R2017 - Año de las Energías Renovables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8"/>
  <sheetViews>
    <sheetView showGridLines="0" zoomScale="75" workbookViewId="0">
      <selection sqref="A1:F1"/>
    </sheetView>
  </sheetViews>
  <sheetFormatPr baseColWidth="10" defaultRowHeight="12.75" x14ac:dyDescent="0.2"/>
  <cols>
    <col min="1" max="1" width="14.5703125" style="51" customWidth="1"/>
    <col min="2" max="2" width="28.140625" style="51" customWidth="1"/>
    <col min="3" max="3" width="16.140625" style="51" customWidth="1"/>
    <col min="4" max="5" width="13.28515625" style="51" customWidth="1"/>
    <col min="6" max="6" width="14.140625" style="51" hidden="1" customWidth="1"/>
    <col min="7" max="9" width="2.85546875" style="51" customWidth="1"/>
    <col min="10" max="16384" width="11.42578125" style="51"/>
  </cols>
  <sheetData>
    <row r="1" spans="1:8" x14ac:dyDescent="0.2">
      <c r="A1" s="539" t="s">
        <v>92</v>
      </c>
      <c r="B1" s="539"/>
      <c r="C1" s="539"/>
      <c r="D1" s="539"/>
      <c r="E1" s="539"/>
      <c r="F1" s="539"/>
      <c r="G1" s="244"/>
      <c r="H1" s="244"/>
    </row>
    <row r="2" spans="1:8" x14ac:dyDescent="0.2">
      <c r="A2" s="160" t="s">
        <v>80</v>
      </c>
      <c r="B2" s="161"/>
      <c r="C2" s="161"/>
      <c r="D2" s="161"/>
      <c r="E2" s="161"/>
      <c r="F2" s="161"/>
    </row>
    <row r="3" spans="1:8" x14ac:dyDescent="0.2">
      <c r="A3" s="160" t="str">
        <f>+'1.modelos'!A3</f>
        <v>Productos de lana de vidrio</v>
      </c>
      <c r="B3" s="161"/>
      <c r="C3" s="161"/>
      <c r="D3" s="161"/>
      <c r="E3" s="161"/>
      <c r="F3" s="456"/>
      <c r="G3" s="54"/>
    </row>
    <row r="4" spans="1:8" x14ac:dyDescent="0.2">
      <c r="A4" s="160" t="s">
        <v>81</v>
      </c>
      <c r="B4" s="161"/>
      <c r="C4" s="161"/>
      <c r="D4" s="161"/>
      <c r="E4" s="161"/>
      <c r="F4" s="161"/>
    </row>
    <row r="5" spans="1:8" ht="13.5" thickBot="1" x14ac:dyDescent="0.25">
      <c r="A5" s="160" t="s">
        <v>82</v>
      </c>
      <c r="B5" s="161"/>
      <c r="C5" s="161"/>
      <c r="D5" s="161"/>
      <c r="E5" s="161"/>
      <c r="F5" s="161"/>
    </row>
    <row r="6" spans="1:8" ht="12.75" customHeight="1" x14ac:dyDescent="0.2">
      <c r="A6" s="175" t="s">
        <v>8</v>
      </c>
      <c r="B6" s="175" t="s">
        <v>83</v>
      </c>
      <c r="C6" s="175" t="s">
        <v>84</v>
      </c>
      <c r="D6" s="175" t="s">
        <v>16</v>
      </c>
      <c r="E6" s="175" t="s">
        <v>99</v>
      </c>
      <c r="F6"/>
    </row>
    <row r="7" spans="1:8" ht="13.5" thickBot="1" x14ac:dyDescent="0.25">
      <c r="A7" s="196" t="s">
        <v>9</v>
      </c>
      <c r="B7" s="196" t="s">
        <v>85</v>
      </c>
      <c r="C7" s="196" t="s">
        <v>240</v>
      </c>
      <c r="D7" s="196" t="s">
        <v>87</v>
      </c>
      <c r="E7" s="196" t="s">
        <v>87</v>
      </c>
      <c r="F7"/>
    </row>
    <row r="8" spans="1:8" x14ac:dyDescent="0.2">
      <c r="A8" s="197">
        <f>+'-10.a-10.b-precios'!B9</f>
        <v>41640</v>
      </c>
      <c r="B8" s="198"/>
      <c r="C8" s="199"/>
      <c r="D8" s="200"/>
      <c r="E8" s="199"/>
      <c r="F8"/>
    </row>
    <row r="9" spans="1:8" x14ac:dyDescent="0.2">
      <c r="A9" s="201">
        <f>+'-10.a-10.b-precios'!B10</f>
        <v>41671</v>
      </c>
      <c r="B9" s="202"/>
      <c r="C9" s="171"/>
      <c r="D9" s="172"/>
      <c r="E9" s="171"/>
      <c r="F9"/>
    </row>
    <row r="10" spans="1:8" x14ac:dyDescent="0.2">
      <c r="A10" s="201">
        <f>+'-10.a-10.b-precios'!B11</f>
        <v>41699</v>
      </c>
      <c r="B10" s="202"/>
      <c r="C10" s="171"/>
      <c r="D10" s="172"/>
      <c r="E10" s="171"/>
      <c r="F10"/>
    </row>
    <row r="11" spans="1:8" x14ac:dyDescent="0.2">
      <c r="A11" s="201">
        <f>+'-10.a-10.b-precios'!B12</f>
        <v>41730</v>
      </c>
      <c r="B11" s="202"/>
      <c r="C11" s="171"/>
      <c r="D11" s="172"/>
      <c r="E11" s="171"/>
      <c r="F11"/>
    </row>
    <row r="12" spans="1:8" x14ac:dyDescent="0.2">
      <c r="A12" s="201">
        <f>+'-10.a-10.b-precios'!B13</f>
        <v>41760</v>
      </c>
      <c r="B12" s="171"/>
      <c r="C12" s="171"/>
      <c r="D12" s="172"/>
      <c r="E12" s="171"/>
      <c r="F12"/>
    </row>
    <row r="13" spans="1:8" x14ac:dyDescent="0.2">
      <c r="A13" s="201">
        <f>+'-10.a-10.b-precios'!B14</f>
        <v>41791</v>
      </c>
      <c r="B13" s="202"/>
      <c r="C13" s="171"/>
      <c r="D13" s="172"/>
      <c r="E13" s="171"/>
      <c r="F13"/>
    </row>
    <row r="14" spans="1:8" x14ac:dyDescent="0.2">
      <c r="A14" s="201">
        <f>+'-10.a-10.b-precios'!B15</f>
        <v>41821</v>
      </c>
      <c r="B14" s="171"/>
      <c r="C14" s="171"/>
      <c r="D14" s="172"/>
      <c r="E14" s="171"/>
      <c r="F14"/>
    </row>
    <row r="15" spans="1:8" x14ac:dyDescent="0.2">
      <c r="A15" s="201">
        <f>+'-10.a-10.b-precios'!B16</f>
        <v>41852</v>
      </c>
      <c r="B15" s="171"/>
      <c r="C15" s="171"/>
      <c r="D15" s="172"/>
      <c r="E15" s="171"/>
      <c r="F15"/>
    </row>
    <row r="16" spans="1:8" x14ac:dyDescent="0.2">
      <c r="A16" s="201">
        <f>+'-10.a-10.b-precios'!B17</f>
        <v>41883</v>
      </c>
      <c r="B16" s="171"/>
      <c r="C16" s="171"/>
      <c r="D16" s="172"/>
      <c r="E16" s="171"/>
      <c r="F16"/>
    </row>
    <row r="17" spans="1:6" x14ac:dyDescent="0.2">
      <c r="A17" s="201">
        <f>+'-10.a-10.b-precios'!B18</f>
        <v>41913</v>
      </c>
      <c r="B17" s="171"/>
      <c r="C17" s="171"/>
      <c r="D17" s="172"/>
      <c r="E17" s="171"/>
      <c r="F17"/>
    </row>
    <row r="18" spans="1:6" x14ac:dyDescent="0.2">
      <c r="A18" s="201">
        <f>+'-10.a-10.b-precios'!B19</f>
        <v>41944</v>
      </c>
      <c r="B18" s="171"/>
      <c r="C18" s="171"/>
      <c r="D18" s="172"/>
      <c r="E18" s="171"/>
      <c r="F18"/>
    </row>
    <row r="19" spans="1:6" ht="13.5" thickBot="1" x14ac:dyDescent="0.25">
      <c r="A19" s="203">
        <f>+'-10.a-10.b-precios'!B20</f>
        <v>41974</v>
      </c>
      <c r="B19" s="204"/>
      <c r="C19" s="204"/>
      <c r="D19" s="205"/>
      <c r="E19" s="204"/>
      <c r="F19"/>
    </row>
    <row r="20" spans="1:6" x14ac:dyDescent="0.2">
      <c r="A20" s="197">
        <f>+'-10.a-10.b-precios'!B21</f>
        <v>42005</v>
      </c>
      <c r="B20" s="199"/>
      <c r="C20" s="199"/>
      <c r="D20" s="172"/>
      <c r="E20" s="199"/>
      <c r="F20"/>
    </row>
    <row r="21" spans="1:6" x14ac:dyDescent="0.2">
      <c r="A21" s="201">
        <f>+'-10.a-10.b-precios'!B22</f>
        <v>42036</v>
      </c>
      <c r="B21" s="171"/>
      <c r="C21" s="171"/>
      <c r="D21" s="206"/>
      <c r="E21" s="171"/>
      <c r="F21"/>
    </row>
    <row r="22" spans="1:6" x14ac:dyDescent="0.2">
      <c r="A22" s="201">
        <f>+'-10.a-10.b-precios'!B23</f>
        <v>42064</v>
      </c>
      <c r="B22" s="171"/>
      <c r="C22" s="171"/>
      <c r="D22" s="172"/>
      <c r="E22" s="171"/>
      <c r="F22"/>
    </row>
    <row r="23" spans="1:6" x14ac:dyDescent="0.2">
      <c r="A23" s="201">
        <f>+'-10.a-10.b-precios'!B24</f>
        <v>42095</v>
      </c>
      <c r="B23" s="171"/>
      <c r="C23" s="171"/>
      <c r="D23" s="172"/>
      <c r="E23" s="171"/>
      <c r="F23"/>
    </row>
    <row r="24" spans="1:6" x14ac:dyDescent="0.2">
      <c r="A24" s="201">
        <f>+'-10.a-10.b-precios'!B25</f>
        <v>42125</v>
      </c>
      <c r="B24" s="171"/>
      <c r="C24" s="171"/>
      <c r="D24" s="172"/>
      <c r="E24" s="171"/>
      <c r="F24"/>
    </row>
    <row r="25" spans="1:6" x14ac:dyDescent="0.2">
      <c r="A25" s="201">
        <f>+'-10.a-10.b-precios'!B26</f>
        <v>42156</v>
      </c>
      <c r="B25" s="171"/>
      <c r="C25" s="171"/>
      <c r="D25" s="172"/>
      <c r="E25" s="171"/>
      <c r="F25"/>
    </row>
    <row r="26" spans="1:6" x14ac:dyDescent="0.2">
      <c r="A26" s="201">
        <f>+'-10.a-10.b-precios'!B27</f>
        <v>42186</v>
      </c>
      <c r="B26" s="171"/>
      <c r="C26" s="171"/>
      <c r="D26" s="172"/>
      <c r="E26" s="171"/>
      <c r="F26"/>
    </row>
    <row r="27" spans="1:6" x14ac:dyDescent="0.2">
      <c r="A27" s="201">
        <f>+'-10.a-10.b-precios'!B28</f>
        <v>42217</v>
      </c>
      <c r="B27" s="171"/>
      <c r="C27" s="171"/>
      <c r="D27" s="172"/>
      <c r="E27" s="171"/>
      <c r="F27"/>
    </row>
    <row r="28" spans="1:6" x14ac:dyDescent="0.2">
      <c r="A28" s="201">
        <f>+'-10.a-10.b-precios'!B29</f>
        <v>42248</v>
      </c>
      <c r="B28" s="171"/>
      <c r="C28" s="171"/>
      <c r="D28" s="172"/>
      <c r="E28" s="171"/>
      <c r="F28"/>
    </row>
    <row r="29" spans="1:6" x14ac:dyDescent="0.2">
      <c r="A29" s="201">
        <f>+'-10.a-10.b-precios'!B30</f>
        <v>42278</v>
      </c>
      <c r="B29" s="171"/>
      <c r="C29" s="171"/>
      <c r="D29" s="172"/>
      <c r="E29" s="171"/>
      <c r="F29"/>
    </row>
    <row r="30" spans="1:6" x14ac:dyDescent="0.2">
      <c r="A30" s="201">
        <f>+'-10.a-10.b-precios'!B31</f>
        <v>42309</v>
      </c>
      <c r="B30" s="171"/>
      <c r="C30" s="171"/>
      <c r="D30" s="172"/>
      <c r="E30" s="171"/>
      <c r="F30"/>
    </row>
    <row r="31" spans="1:6" ht="13.5" thickBot="1" x14ac:dyDescent="0.25">
      <c r="A31" s="203">
        <f>+'-10.a-10.b-precios'!B32</f>
        <v>42339</v>
      </c>
      <c r="B31" s="204"/>
      <c r="C31" s="204"/>
      <c r="D31" s="207"/>
      <c r="E31" s="204"/>
      <c r="F31"/>
    </row>
    <row r="32" spans="1:6" x14ac:dyDescent="0.2">
      <c r="A32" s="197">
        <f>+'-10.a-10.b-precios'!B33</f>
        <v>42370</v>
      </c>
      <c r="B32" s="199"/>
      <c r="C32" s="208"/>
      <c r="D32" s="198"/>
      <c r="E32" s="199"/>
      <c r="F32"/>
    </row>
    <row r="33" spans="1:6" x14ac:dyDescent="0.2">
      <c r="A33" s="201">
        <f>+'-10.a-10.b-precios'!B34</f>
        <v>42401</v>
      </c>
      <c r="B33" s="171"/>
      <c r="C33" s="148"/>
      <c r="D33" s="202"/>
      <c r="E33" s="171"/>
      <c r="F33"/>
    </row>
    <row r="34" spans="1:6" x14ac:dyDescent="0.2">
      <c r="A34" s="201">
        <f>+'-10.a-10.b-precios'!B35</f>
        <v>42430</v>
      </c>
      <c r="B34" s="171"/>
      <c r="C34" s="148"/>
      <c r="D34" s="202"/>
      <c r="E34" s="171"/>
      <c r="F34"/>
    </row>
    <row r="35" spans="1:6" x14ac:dyDescent="0.2">
      <c r="A35" s="201">
        <f>+'-10.a-10.b-precios'!B36</f>
        <v>42461</v>
      </c>
      <c r="B35" s="171"/>
      <c r="C35" s="148"/>
      <c r="D35" s="202"/>
      <c r="E35" s="171"/>
      <c r="F35"/>
    </row>
    <row r="36" spans="1:6" x14ac:dyDescent="0.2">
      <c r="A36" s="201">
        <f>+'-10.a-10.b-precios'!B37</f>
        <v>42491</v>
      </c>
      <c r="B36" s="171"/>
      <c r="C36" s="148"/>
      <c r="D36" s="202"/>
      <c r="E36" s="171"/>
      <c r="F36"/>
    </row>
    <row r="37" spans="1:6" x14ac:dyDescent="0.2">
      <c r="A37" s="201">
        <f>+'-10.a-10.b-precios'!B38</f>
        <v>42522</v>
      </c>
      <c r="B37" s="171"/>
      <c r="C37" s="148"/>
      <c r="D37" s="202"/>
      <c r="E37" s="171"/>
      <c r="F37"/>
    </row>
    <row r="38" spans="1:6" x14ac:dyDescent="0.2">
      <c r="A38" s="201">
        <f>+'-10.a-10.b-precios'!B39</f>
        <v>42552</v>
      </c>
      <c r="B38" s="171"/>
      <c r="C38" s="148"/>
      <c r="D38" s="202"/>
      <c r="E38" s="171"/>
      <c r="F38"/>
    </row>
    <row r="39" spans="1:6" x14ac:dyDescent="0.2">
      <c r="A39" s="201">
        <f>+'-10.a-10.b-precios'!B40</f>
        <v>42583</v>
      </c>
      <c r="B39" s="171"/>
      <c r="C39" s="148"/>
      <c r="D39" s="202"/>
      <c r="E39" s="171"/>
      <c r="F39"/>
    </row>
    <row r="40" spans="1:6" x14ac:dyDescent="0.2">
      <c r="A40" s="201">
        <f>+'-10.a-10.b-precios'!B41</f>
        <v>42614</v>
      </c>
      <c r="B40" s="171"/>
      <c r="C40" s="148"/>
      <c r="D40" s="202"/>
      <c r="E40" s="171"/>
      <c r="F40"/>
    </row>
    <row r="41" spans="1:6" x14ac:dyDescent="0.2">
      <c r="A41" s="201">
        <f>+'-10.a-10.b-precios'!B42</f>
        <v>42644</v>
      </c>
      <c r="B41" s="171"/>
      <c r="C41" s="148"/>
      <c r="D41" s="202"/>
      <c r="E41" s="171"/>
      <c r="F41"/>
    </row>
    <row r="42" spans="1:6" x14ac:dyDescent="0.2">
      <c r="A42" s="201">
        <f>+'-10.a-10.b-precios'!B43</f>
        <v>42675</v>
      </c>
      <c r="B42" s="171"/>
      <c r="C42" s="148"/>
      <c r="D42" s="202"/>
      <c r="E42" s="171"/>
      <c r="F42"/>
    </row>
    <row r="43" spans="1:6" ht="13.5" thickBot="1" x14ac:dyDescent="0.25">
      <c r="A43" s="203">
        <f>+'-10.a-10.b-precios'!B44</f>
        <v>42705</v>
      </c>
      <c r="B43" s="204"/>
      <c r="C43" s="209"/>
      <c r="D43" s="210"/>
      <c r="E43" s="204"/>
      <c r="F43"/>
    </row>
    <row r="44" spans="1:6" x14ac:dyDescent="0.2">
      <c r="A44" s="197">
        <f>+'-10.a-10.b-precios'!B45</f>
        <v>42736</v>
      </c>
      <c r="B44" s="199"/>
      <c r="C44" s="208"/>
      <c r="D44" s="198"/>
      <c r="E44" s="199"/>
      <c r="F44"/>
    </row>
    <row r="45" spans="1:6" x14ac:dyDescent="0.2">
      <c r="A45" s="201">
        <f>+'-10.a-10.b-precios'!B46</f>
        <v>42767</v>
      </c>
      <c r="B45" s="171"/>
      <c r="C45" s="148"/>
      <c r="D45" s="202"/>
      <c r="E45" s="171"/>
      <c r="F45"/>
    </row>
    <row r="46" spans="1:6" x14ac:dyDescent="0.2">
      <c r="A46" s="201">
        <f>+'-10.a-10.b-precios'!B47</f>
        <v>42795</v>
      </c>
      <c r="B46" s="171"/>
      <c r="C46" s="148"/>
      <c r="D46" s="202"/>
      <c r="E46" s="171"/>
      <c r="F46"/>
    </row>
    <row r="47" spans="1:6" x14ac:dyDescent="0.2">
      <c r="A47" s="201">
        <f>+'-10.a-10.b-precios'!B48</f>
        <v>42826</v>
      </c>
      <c r="B47" s="171"/>
      <c r="C47" s="148"/>
      <c r="D47" s="202"/>
      <c r="E47" s="171"/>
      <c r="F47"/>
    </row>
    <row r="48" spans="1:6" ht="13.5" thickBot="1" x14ac:dyDescent="0.25">
      <c r="A48" s="203">
        <f>+'-10.a-10.b-precios'!B49</f>
        <v>42856</v>
      </c>
      <c r="B48" s="204"/>
      <c r="C48" s="209"/>
      <c r="D48" s="210"/>
      <c r="E48" s="204"/>
      <c r="F48"/>
    </row>
    <row r="49" spans="1:6" hidden="1" x14ac:dyDescent="0.2">
      <c r="A49" s="446">
        <f>+'-10.a-10.b-precios'!B50</f>
        <v>42887</v>
      </c>
      <c r="B49" s="447"/>
      <c r="C49" s="457"/>
      <c r="D49" s="448"/>
      <c r="E49" s="447"/>
      <c r="F49"/>
    </row>
    <row r="50" spans="1:6" hidden="1" x14ac:dyDescent="0.2">
      <c r="A50" s="201">
        <f>+'-10.a-10.b-precios'!B51</f>
        <v>42917</v>
      </c>
      <c r="B50" s="171"/>
      <c r="C50" s="148"/>
      <c r="D50" s="202"/>
      <c r="E50" s="171"/>
      <c r="F50"/>
    </row>
    <row r="51" spans="1:6" hidden="1" x14ac:dyDescent="0.2">
      <c r="A51" s="201">
        <f>+'-10.a-10.b-precios'!B52</f>
        <v>42948</v>
      </c>
      <c r="B51" s="171"/>
      <c r="C51" s="148"/>
      <c r="D51" s="202"/>
      <c r="E51" s="171"/>
      <c r="F51"/>
    </row>
    <row r="52" spans="1:6" hidden="1" x14ac:dyDescent="0.2">
      <c r="A52" s="201">
        <f>+'-10.a-10.b-precios'!B53</f>
        <v>42979</v>
      </c>
      <c r="B52" s="171"/>
      <c r="C52" s="148"/>
      <c r="D52" s="202"/>
      <c r="E52" s="171"/>
      <c r="F52"/>
    </row>
    <row r="53" spans="1:6" hidden="1" x14ac:dyDescent="0.2">
      <c r="A53" s="201">
        <f>+'-10.a-10.b-precios'!B54</f>
        <v>43009</v>
      </c>
      <c r="B53" s="171"/>
      <c r="C53" s="148"/>
      <c r="D53" s="202"/>
      <c r="E53" s="171"/>
      <c r="F53"/>
    </row>
    <row r="54" spans="1:6" hidden="1" x14ac:dyDescent="0.2">
      <c r="A54" s="201">
        <f>+'-10.a-10.b-precios'!B55</f>
        <v>43040</v>
      </c>
      <c r="B54" s="171"/>
      <c r="C54" s="148"/>
      <c r="D54" s="202"/>
      <c r="E54" s="171"/>
      <c r="F54"/>
    </row>
    <row r="55" spans="1:6" ht="13.5" hidden="1" thickBot="1" x14ac:dyDescent="0.25">
      <c r="A55" s="203">
        <f>+'-10.a-10.b-precios'!B56</f>
        <v>43070</v>
      </c>
      <c r="B55" s="204"/>
      <c r="C55" s="209"/>
      <c r="D55" s="210"/>
      <c r="E55" s="204"/>
      <c r="F55"/>
    </row>
    <row r="56" spans="1:6" ht="13.5" thickBot="1" x14ac:dyDescent="0.25">
      <c r="A56" s="217"/>
      <c r="B56" s="212"/>
      <c r="C56" s="212"/>
      <c r="D56" s="213"/>
      <c r="E56" s="212"/>
      <c r="F56"/>
    </row>
    <row r="57" spans="1:6" x14ac:dyDescent="0.2">
      <c r="A57" s="214">
        <v>2010</v>
      </c>
      <c r="B57" s="199"/>
      <c r="C57" s="199"/>
      <c r="D57" s="199"/>
      <c r="E57" s="199"/>
      <c r="F57"/>
    </row>
    <row r="58" spans="1:6" x14ac:dyDescent="0.2">
      <c r="A58" s="215">
        <v>2011</v>
      </c>
      <c r="B58" s="171"/>
      <c r="C58" s="171"/>
      <c r="D58" s="171"/>
      <c r="E58" s="171"/>
      <c r="F58"/>
    </row>
    <row r="59" spans="1:6" x14ac:dyDescent="0.2">
      <c r="A59" s="215">
        <v>2012</v>
      </c>
      <c r="B59" s="171"/>
      <c r="C59" s="171"/>
      <c r="D59" s="171"/>
      <c r="E59" s="171"/>
      <c r="F59"/>
    </row>
    <row r="60" spans="1:6" x14ac:dyDescent="0.2">
      <c r="A60" s="215">
        <v>2013</v>
      </c>
      <c r="B60" s="171"/>
      <c r="C60" s="171"/>
      <c r="D60" s="171"/>
      <c r="E60" s="171"/>
      <c r="F60"/>
    </row>
    <row r="61" spans="1:6" x14ac:dyDescent="0.2">
      <c r="A61" s="215">
        <f>+'-10.a-10.b-precios'!B62</f>
        <v>2014</v>
      </c>
      <c r="B61" s="171"/>
      <c r="C61" s="171"/>
      <c r="D61" s="171"/>
      <c r="E61" s="171"/>
      <c r="F61"/>
    </row>
    <row r="62" spans="1:6" x14ac:dyDescent="0.2">
      <c r="A62" s="215">
        <f>+'-10.a-10.b-precios'!B63</f>
        <v>2015</v>
      </c>
      <c r="B62" s="171"/>
      <c r="C62" s="171"/>
      <c r="D62" s="171"/>
      <c r="E62" s="171"/>
      <c r="F62"/>
    </row>
    <row r="63" spans="1:6" ht="13.5" thickBot="1" x14ac:dyDescent="0.25">
      <c r="A63" s="216">
        <f>+'-10.a-10.b-precios'!B64</f>
        <v>2016</v>
      </c>
      <c r="B63" s="204"/>
      <c r="C63" s="204"/>
      <c r="D63" s="204"/>
      <c r="E63" s="204"/>
      <c r="F63"/>
    </row>
    <row r="64" spans="1:6" ht="13.5" thickBot="1" x14ac:dyDescent="0.25">
      <c r="A64" s="217"/>
      <c r="B64" s="212"/>
      <c r="C64" s="212"/>
      <c r="D64" s="212"/>
      <c r="E64" s="212"/>
      <c r="F64"/>
    </row>
    <row r="65" spans="1:6" x14ac:dyDescent="0.2">
      <c r="A65" s="407" t="str">
        <f>+'-10.a-10.b-precios'!B66</f>
        <v>ene-may 16</v>
      </c>
      <c r="B65" s="199"/>
      <c r="C65" s="199"/>
      <c r="D65" s="199"/>
      <c r="E65" s="199"/>
      <c r="F65"/>
    </row>
    <row r="66" spans="1:6" ht="13.5" thickBot="1" x14ac:dyDescent="0.25">
      <c r="A66" s="449" t="str">
        <f>+'-10.a-10.b-precios'!B67</f>
        <v>ene-may 17</v>
      </c>
      <c r="B66" s="204"/>
      <c r="C66" s="204"/>
      <c r="D66" s="204"/>
      <c r="E66" s="204"/>
      <c r="F66"/>
    </row>
    <row r="67" spans="1:6" x14ac:dyDescent="0.2">
      <c r="B67" s="212"/>
      <c r="C67" s="212"/>
      <c r="D67" s="212"/>
      <c r="E67" s="212"/>
      <c r="F67" s="212"/>
    </row>
    <row r="68" spans="1:6" x14ac:dyDescent="0.2">
      <c r="A68" s="254"/>
      <c r="B68" s="212"/>
      <c r="C68" s="212"/>
      <c r="D68" s="212"/>
      <c r="E68" s="212"/>
      <c r="F68" s="212"/>
    </row>
    <row r="69" spans="1:6" x14ac:dyDescent="0.2">
      <c r="A69" s="88" t="s">
        <v>157</v>
      </c>
      <c r="B69" s="212"/>
      <c r="C69" s="212"/>
      <c r="D69" s="212"/>
      <c r="E69" s="212"/>
      <c r="F69" s="212"/>
    </row>
    <row r="70" spans="1:6" x14ac:dyDescent="0.2">
      <c r="A70" s="56"/>
      <c r="B70" s="212"/>
      <c r="C70" s="212"/>
      <c r="D70" s="212"/>
      <c r="E70" s="212"/>
      <c r="F70" s="212"/>
    </row>
    <row r="71" spans="1:6" x14ac:dyDescent="0.2">
      <c r="B71" s="89"/>
      <c r="C71" s="56"/>
    </row>
    <row r="72" spans="1:6" ht="13.5" thickBot="1" x14ac:dyDescent="0.25">
      <c r="B72" s="56"/>
      <c r="C72" s="56"/>
    </row>
    <row r="73" spans="1:6" ht="13.5" thickBot="1" x14ac:dyDescent="0.25">
      <c r="A73" s="93" t="s">
        <v>9</v>
      </c>
      <c r="C73" s="98" t="s">
        <v>148</v>
      </c>
      <c r="D73" s="100" t="s">
        <v>126</v>
      </c>
    </row>
    <row r="74" spans="1:6" x14ac:dyDescent="0.2">
      <c r="A74" s="101">
        <f>+A61</f>
        <v>2014</v>
      </c>
      <c r="C74" s="116">
        <f>+C61-SUM(C8:C19)</f>
        <v>0</v>
      </c>
      <c r="D74" s="119">
        <f>+D61-SUM(D8:D19)</f>
        <v>0</v>
      </c>
    </row>
    <row r="75" spans="1:6" x14ac:dyDescent="0.2">
      <c r="A75" s="103">
        <f>+A62</f>
        <v>2015</v>
      </c>
      <c r="C75" s="120">
        <f>+C62-SUM(C20:C31)</f>
        <v>0</v>
      </c>
      <c r="D75" s="123">
        <f>+D62-SUM(D20:D31)</f>
        <v>0</v>
      </c>
    </row>
    <row r="76" spans="1:6" ht="13.5" thickBot="1" x14ac:dyDescent="0.25">
      <c r="A76" s="104">
        <f>+A63</f>
        <v>2016</v>
      </c>
      <c r="C76" s="124">
        <f>+C63-SUM(C32:C43)</f>
        <v>0</v>
      </c>
      <c r="D76" s="127">
        <f>+D63-SUM(D32:D43)</f>
        <v>0</v>
      </c>
    </row>
    <row r="77" spans="1:6" x14ac:dyDescent="0.2">
      <c r="A77" s="101" t="str">
        <f>+A65</f>
        <v>ene-may 16</v>
      </c>
      <c r="C77" s="133">
        <f>+C65-(SUM(C32:INDEX(C32:C43,'parámetros e instrucciones'!$E$3)))</f>
        <v>0</v>
      </c>
      <c r="D77" s="133">
        <f>+D65-(SUM(D32:INDEX(D32:D43,'parámetros e instrucciones'!$E$3)))</f>
        <v>0</v>
      </c>
    </row>
    <row r="78" spans="1:6" ht="13.5" thickBot="1" x14ac:dyDescent="0.25">
      <c r="A78" s="104" t="str">
        <f>+A66</f>
        <v>ene-may 17</v>
      </c>
      <c r="C78" s="137">
        <f>+C66-(SUM(C44:INDEX(C44:C55,'parámetros e instrucciones'!$E$3)))</f>
        <v>0</v>
      </c>
      <c r="D78" s="137">
        <f>+D66-(SUM(D44:INDEX(D44:D55,'parámetros e instrucciones'!$E$3)))</f>
        <v>0</v>
      </c>
    </row>
  </sheetData>
  <sheetProtection formatCells="0" formatColumns="0" formatRows="0"/>
  <mergeCells count="1">
    <mergeCell ref="A1:F1"/>
  </mergeCells>
  <phoneticPr fontId="0" type="noConversion"/>
  <printOptions horizontalCentered="1" verticalCentered="1"/>
  <pageMargins left="0.36" right="0.36" top="0.41" bottom="0.33" header="0.2" footer="0.511811023622047"/>
  <pageSetup paperSize="9" orientation="portrait" horizontalDpi="300" verticalDpi="300" r:id="rId1"/>
  <headerFooter alignWithMargins="0">
    <oddHeader>&amp;R2017 -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tabSelected="1" workbookViewId="0">
      <selection activeCell="C10" sqref="C10"/>
    </sheetView>
  </sheetViews>
  <sheetFormatPr baseColWidth="10" defaultRowHeight="12.75" x14ac:dyDescent="0.2"/>
  <cols>
    <col min="1" max="2" width="11.42578125" style="51"/>
    <col min="3" max="3" width="58.42578125" style="51" customWidth="1"/>
    <col min="4" max="16384" width="11.42578125" style="51"/>
  </cols>
  <sheetData>
    <row r="9" spans="3:3" ht="13.5" thickBot="1" x14ac:dyDescent="0.25"/>
    <row r="10" spans="3:3" ht="36" thickBot="1" x14ac:dyDescent="0.55000000000000004">
      <c r="C10" s="159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24" footer="0.51181102362204722"/>
  <pageSetup paperSize="9" orientation="portrait" horizontalDpi="4294967292" verticalDpi="300" r:id="rId1"/>
  <headerFooter alignWithMargins="0">
    <oddHeader>&amp;R2017 - Año de las Energías Renovables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9"/>
  <sheetViews>
    <sheetView showGridLines="0" zoomScale="75" workbookViewId="0">
      <selection activeCell="M60" sqref="M60"/>
    </sheetView>
  </sheetViews>
  <sheetFormatPr baseColWidth="10" defaultRowHeight="12.75" x14ac:dyDescent="0.2"/>
  <cols>
    <col min="1" max="3" width="14.5703125" style="51" customWidth="1"/>
    <col min="4" max="9" width="13.85546875" style="51" customWidth="1"/>
    <col min="10" max="16384" width="11.42578125" style="51"/>
  </cols>
  <sheetData>
    <row r="1" spans="1:9" x14ac:dyDescent="0.2">
      <c r="A1" s="160" t="s">
        <v>145</v>
      </c>
      <c r="B1" s="160"/>
      <c r="C1" s="160"/>
      <c r="D1" s="236"/>
      <c r="E1" s="236"/>
      <c r="F1" s="237"/>
      <c r="G1" s="237"/>
      <c r="H1" s="237"/>
      <c r="I1" s="237"/>
    </row>
    <row r="2" spans="1:9" x14ac:dyDescent="0.2">
      <c r="A2" s="160" t="s">
        <v>13</v>
      </c>
      <c r="B2" s="160"/>
      <c r="C2" s="160"/>
      <c r="D2" s="237"/>
      <c r="E2" s="237"/>
      <c r="F2" s="237"/>
      <c r="G2" s="237"/>
      <c r="H2" s="237"/>
      <c r="I2" s="237"/>
    </row>
    <row r="3" spans="1:9" x14ac:dyDescent="0.2">
      <c r="A3" s="160" t="str">
        <f>+'1.modelos'!A3</f>
        <v>Productos de lana de vidrio</v>
      </c>
      <c r="B3" s="160"/>
      <c r="C3" s="160"/>
      <c r="D3" s="237"/>
      <c r="E3" s="237"/>
      <c r="F3" s="237"/>
      <c r="G3" s="237"/>
      <c r="H3" s="237"/>
      <c r="I3" s="237"/>
    </row>
    <row r="4" spans="1:9" x14ac:dyDescent="0.2">
      <c r="A4" s="160" t="s">
        <v>14</v>
      </c>
      <c r="B4" s="160"/>
      <c r="C4" s="160"/>
      <c r="D4" s="237"/>
      <c r="E4" s="237"/>
      <c r="F4" s="237"/>
      <c r="G4" s="237"/>
      <c r="H4" s="237"/>
      <c r="I4" s="237"/>
    </row>
    <row r="5" spans="1:9" x14ac:dyDescent="0.2">
      <c r="A5" s="160" t="s">
        <v>254</v>
      </c>
      <c r="B5" s="160"/>
      <c r="C5" s="160"/>
      <c r="D5" s="237"/>
      <c r="E5" s="237"/>
      <c r="F5" s="237"/>
      <c r="G5" s="237"/>
      <c r="H5" s="237"/>
      <c r="I5" s="237"/>
    </row>
    <row r="6" spans="1:9" ht="13.5" thickBot="1" x14ac:dyDescent="0.25">
      <c r="D6" s="213"/>
      <c r="E6" s="237"/>
      <c r="F6" s="237"/>
      <c r="G6" s="237"/>
      <c r="H6" s="237"/>
      <c r="I6" s="237"/>
    </row>
    <row r="7" spans="1:9" x14ac:dyDescent="0.2">
      <c r="A7" s="175" t="s">
        <v>8</v>
      </c>
      <c r="B7" s="579" t="s">
        <v>255</v>
      </c>
      <c r="C7" s="580"/>
      <c r="D7" s="579" t="s">
        <v>255</v>
      </c>
      <c r="E7" s="580"/>
      <c r="F7" s="579" t="s">
        <v>255</v>
      </c>
      <c r="G7" s="580"/>
      <c r="H7" s="579" t="s">
        <v>255</v>
      </c>
      <c r="I7" s="580"/>
    </row>
    <row r="8" spans="1:9" ht="13.5" thickBot="1" x14ac:dyDescent="0.25">
      <c r="A8" s="238" t="s">
        <v>9</v>
      </c>
      <c r="B8" s="479" t="s">
        <v>240</v>
      </c>
      <c r="C8" s="242" t="s">
        <v>15</v>
      </c>
      <c r="D8" s="241" t="s">
        <v>240</v>
      </c>
      <c r="E8" s="242" t="s">
        <v>15</v>
      </c>
      <c r="F8" s="241" t="s">
        <v>240</v>
      </c>
      <c r="G8" s="242" t="s">
        <v>15</v>
      </c>
      <c r="H8" s="241" t="s">
        <v>240</v>
      </c>
      <c r="I8" s="242" t="s">
        <v>15</v>
      </c>
    </row>
    <row r="9" spans="1:9" x14ac:dyDescent="0.2">
      <c r="A9" s="197">
        <f>+'11- impo '!A8</f>
        <v>41640</v>
      </c>
      <c r="B9" s="480"/>
      <c r="C9" s="487"/>
      <c r="D9" s="497"/>
      <c r="E9" s="465"/>
      <c r="F9" s="497"/>
      <c r="G9" s="465"/>
      <c r="H9" s="492"/>
      <c r="I9" s="465"/>
    </row>
    <row r="10" spans="1:9" x14ac:dyDescent="0.2">
      <c r="A10" s="201">
        <f>+'11- impo '!A9</f>
        <v>41671</v>
      </c>
      <c r="B10" s="481"/>
      <c r="C10" s="488"/>
      <c r="D10" s="498"/>
      <c r="E10" s="466"/>
      <c r="F10" s="498"/>
      <c r="G10" s="466"/>
      <c r="H10" s="493"/>
      <c r="I10" s="466"/>
    </row>
    <row r="11" spans="1:9" x14ac:dyDescent="0.2">
      <c r="A11" s="201">
        <f>+'11- impo '!A10</f>
        <v>41699</v>
      </c>
      <c r="B11" s="481"/>
      <c r="C11" s="488"/>
      <c r="D11" s="498"/>
      <c r="E11" s="466"/>
      <c r="F11" s="498"/>
      <c r="G11" s="466"/>
      <c r="H11" s="493"/>
      <c r="I11" s="466"/>
    </row>
    <row r="12" spans="1:9" x14ac:dyDescent="0.2">
      <c r="A12" s="201">
        <f>+'11- impo '!A11</f>
        <v>41730</v>
      </c>
      <c r="B12" s="481"/>
      <c r="C12" s="488"/>
      <c r="D12" s="498"/>
      <c r="E12" s="466"/>
      <c r="F12" s="498"/>
      <c r="G12" s="466"/>
      <c r="H12" s="493"/>
      <c r="I12" s="466"/>
    </row>
    <row r="13" spans="1:9" x14ac:dyDescent="0.2">
      <c r="A13" s="201">
        <f>+'11- impo '!A12</f>
        <v>41760</v>
      </c>
      <c r="B13" s="481"/>
      <c r="C13" s="488"/>
      <c r="D13" s="498"/>
      <c r="E13" s="466"/>
      <c r="F13" s="498"/>
      <c r="G13" s="466"/>
      <c r="H13" s="493"/>
      <c r="I13" s="466"/>
    </row>
    <row r="14" spans="1:9" x14ac:dyDescent="0.2">
      <c r="A14" s="201">
        <f>+'11- impo '!A13</f>
        <v>41791</v>
      </c>
      <c r="B14" s="481"/>
      <c r="C14" s="488"/>
      <c r="D14" s="498"/>
      <c r="E14" s="466"/>
      <c r="F14" s="498"/>
      <c r="G14" s="466"/>
      <c r="H14" s="493"/>
      <c r="I14" s="466"/>
    </row>
    <row r="15" spans="1:9" x14ac:dyDescent="0.2">
      <c r="A15" s="201">
        <f>+'11- impo '!A14</f>
        <v>41821</v>
      </c>
      <c r="B15" s="481"/>
      <c r="C15" s="488"/>
      <c r="D15" s="498"/>
      <c r="E15" s="466"/>
      <c r="F15" s="498"/>
      <c r="G15" s="466"/>
      <c r="H15" s="493"/>
      <c r="I15" s="466"/>
    </row>
    <row r="16" spans="1:9" x14ac:dyDescent="0.2">
      <c r="A16" s="201">
        <f>+'11- impo '!A15</f>
        <v>41852</v>
      </c>
      <c r="B16" s="481"/>
      <c r="C16" s="488"/>
      <c r="D16" s="498"/>
      <c r="E16" s="466"/>
      <c r="F16" s="498"/>
      <c r="G16" s="466"/>
      <c r="H16" s="493"/>
      <c r="I16" s="466"/>
    </row>
    <row r="17" spans="1:9" x14ac:dyDescent="0.2">
      <c r="A17" s="201">
        <f>+'11- impo '!A16</f>
        <v>41883</v>
      </c>
      <c r="B17" s="481"/>
      <c r="C17" s="488"/>
      <c r="D17" s="498"/>
      <c r="E17" s="466"/>
      <c r="F17" s="498"/>
      <c r="G17" s="466"/>
      <c r="H17" s="493"/>
      <c r="I17" s="466"/>
    </row>
    <row r="18" spans="1:9" x14ac:dyDescent="0.2">
      <c r="A18" s="201">
        <f>+'11- impo '!A17</f>
        <v>41913</v>
      </c>
      <c r="B18" s="481"/>
      <c r="C18" s="488"/>
      <c r="D18" s="498"/>
      <c r="E18" s="466"/>
      <c r="F18" s="498"/>
      <c r="G18" s="466"/>
      <c r="H18" s="493"/>
      <c r="I18" s="466"/>
    </row>
    <row r="19" spans="1:9" x14ac:dyDescent="0.2">
      <c r="A19" s="201">
        <f>+'11- impo '!A18</f>
        <v>41944</v>
      </c>
      <c r="B19" s="481"/>
      <c r="C19" s="488"/>
      <c r="D19" s="498"/>
      <c r="E19" s="466"/>
      <c r="F19" s="498"/>
      <c r="G19" s="466"/>
      <c r="H19" s="493"/>
      <c r="I19" s="466"/>
    </row>
    <row r="20" spans="1:9" ht="13.5" thickBot="1" x14ac:dyDescent="0.25">
      <c r="A20" s="203">
        <f>+'11- impo '!A19</f>
        <v>41974</v>
      </c>
      <c r="B20" s="483"/>
      <c r="C20" s="489"/>
      <c r="D20" s="499"/>
      <c r="E20" s="484"/>
      <c r="F20" s="499"/>
      <c r="G20" s="484"/>
      <c r="H20" s="494"/>
      <c r="I20" s="484"/>
    </row>
    <row r="21" spans="1:9" x14ac:dyDescent="0.2">
      <c r="A21" s="197">
        <f>+'11- impo '!A20</f>
        <v>42005</v>
      </c>
      <c r="B21" s="480"/>
      <c r="C21" s="487"/>
      <c r="D21" s="497"/>
      <c r="E21" s="465"/>
      <c r="F21" s="497"/>
      <c r="G21" s="465"/>
      <c r="H21" s="492"/>
      <c r="I21" s="465"/>
    </row>
    <row r="22" spans="1:9" x14ac:dyDescent="0.2">
      <c r="A22" s="201">
        <f>+'11- impo '!A21</f>
        <v>42036</v>
      </c>
      <c r="B22" s="481"/>
      <c r="C22" s="488"/>
      <c r="D22" s="498"/>
      <c r="E22" s="466"/>
      <c r="F22" s="498"/>
      <c r="G22" s="466"/>
      <c r="H22" s="493"/>
      <c r="I22" s="466"/>
    </row>
    <row r="23" spans="1:9" x14ac:dyDescent="0.2">
      <c r="A23" s="201">
        <f>+'11- impo '!A22</f>
        <v>42064</v>
      </c>
      <c r="B23" s="481"/>
      <c r="C23" s="488"/>
      <c r="D23" s="498"/>
      <c r="E23" s="466"/>
      <c r="F23" s="498"/>
      <c r="G23" s="466"/>
      <c r="H23" s="493"/>
      <c r="I23" s="466"/>
    </row>
    <row r="24" spans="1:9" x14ac:dyDescent="0.2">
      <c r="A24" s="201">
        <f>+'11- impo '!A23</f>
        <v>42095</v>
      </c>
      <c r="B24" s="481"/>
      <c r="C24" s="488"/>
      <c r="D24" s="498"/>
      <c r="E24" s="466"/>
      <c r="F24" s="498"/>
      <c r="G24" s="466"/>
      <c r="H24" s="493"/>
      <c r="I24" s="466"/>
    </row>
    <row r="25" spans="1:9" x14ac:dyDescent="0.2">
      <c r="A25" s="201">
        <f>+'11- impo '!A24</f>
        <v>42125</v>
      </c>
      <c r="B25" s="481"/>
      <c r="C25" s="488"/>
      <c r="D25" s="498"/>
      <c r="E25" s="466"/>
      <c r="F25" s="498"/>
      <c r="G25" s="466"/>
      <c r="H25" s="493"/>
      <c r="I25" s="466"/>
    </row>
    <row r="26" spans="1:9" x14ac:dyDescent="0.2">
      <c r="A26" s="201">
        <f>+'11- impo '!A25</f>
        <v>42156</v>
      </c>
      <c r="B26" s="481"/>
      <c r="C26" s="488"/>
      <c r="D26" s="498"/>
      <c r="E26" s="466"/>
      <c r="F26" s="498"/>
      <c r="G26" s="466"/>
      <c r="H26" s="493"/>
      <c r="I26" s="466"/>
    </row>
    <row r="27" spans="1:9" x14ac:dyDescent="0.2">
      <c r="A27" s="201">
        <f>+'11- impo '!A26</f>
        <v>42186</v>
      </c>
      <c r="B27" s="481"/>
      <c r="C27" s="488"/>
      <c r="D27" s="498"/>
      <c r="E27" s="466"/>
      <c r="F27" s="498"/>
      <c r="G27" s="466"/>
      <c r="H27" s="493"/>
      <c r="I27" s="466"/>
    </row>
    <row r="28" spans="1:9" x14ac:dyDescent="0.2">
      <c r="A28" s="201">
        <f>+'11- impo '!A27</f>
        <v>42217</v>
      </c>
      <c r="B28" s="481"/>
      <c r="C28" s="488"/>
      <c r="D28" s="498"/>
      <c r="E28" s="466"/>
      <c r="F28" s="498"/>
      <c r="G28" s="466"/>
      <c r="H28" s="493"/>
      <c r="I28" s="466"/>
    </row>
    <row r="29" spans="1:9" x14ac:dyDescent="0.2">
      <c r="A29" s="201">
        <f>+'11- impo '!A28</f>
        <v>42248</v>
      </c>
      <c r="B29" s="481"/>
      <c r="C29" s="488"/>
      <c r="D29" s="498"/>
      <c r="E29" s="466"/>
      <c r="F29" s="498"/>
      <c r="G29" s="466"/>
      <c r="H29" s="493"/>
      <c r="I29" s="466"/>
    </row>
    <row r="30" spans="1:9" x14ac:dyDescent="0.2">
      <c r="A30" s="201">
        <f>+'11- impo '!A29</f>
        <v>42278</v>
      </c>
      <c r="B30" s="481"/>
      <c r="C30" s="488"/>
      <c r="D30" s="498"/>
      <c r="E30" s="466"/>
      <c r="F30" s="498"/>
      <c r="G30" s="466"/>
      <c r="H30" s="493"/>
      <c r="I30" s="466"/>
    </row>
    <row r="31" spans="1:9" x14ac:dyDescent="0.2">
      <c r="A31" s="201">
        <f>+'11- impo '!A30</f>
        <v>42309</v>
      </c>
      <c r="B31" s="481"/>
      <c r="C31" s="488"/>
      <c r="D31" s="498"/>
      <c r="E31" s="466"/>
      <c r="F31" s="498"/>
      <c r="G31" s="466"/>
      <c r="H31" s="493"/>
      <c r="I31" s="466"/>
    </row>
    <row r="32" spans="1:9" ht="13.5" thickBot="1" x14ac:dyDescent="0.25">
      <c r="A32" s="203">
        <f>+'11- impo '!A31</f>
        <v>42339</v>
      </c>
      <c r="B32" s="482"/>
      <c r="C32" s="490"/>
      <c r="D32" s="500"/>
      <c r="E32" s="469"/>
      <c r="F32" s="500"/>
      <c r="G32" s="469"/>
      <c r="H32" s="495"/>
      <c r="I32" s="469"/>
    </row>
    <row r="33" spans="1:9" x14ac:dyDescent="0.2">
      <c r="A33" s="197">
        <f>+'11- impo '!A32</f>
        <v>42370</v>
      </c>
      <c r="B33" s="480"/>
      <c r="C33" s="487"/>
      <c r="D33" s="497"/>
      <c r="E33" s="465"/>
      <c r="F33" s="497"/>
      <c r="G33" s="465"/>
      <c r="H33" s="492"/>
      <c r="I33" s="465"/>
    </row>
    <row r="34" spans="1:9" x14ac:dyDescent="0.2">
      <c r="A34" s="201">
        <f>+'11- impo '!A33</f>
        <v>42401</v>
      </c>
      <c r="B34" s="481"/>
      <c r="C34" s="488"/>
      <c r="D34" s="498"/>
      <c r="E34" s="466"/>
      <c r="F34" s="498"/>
      <c r="G34" s="466"/>
      <c r="H34" s="493"/>
      <c r="I34" s="466"/>
    </row>
    <row r="35" spans="1:9" x14ac:dyDescent="0.2">
      <c r="A35" s="201">
        <f>+'11- impo '!A34</f>
        <v>42430</v>
      </c>
      <c r="B35" s="481"/>
      <c r="C35" s="488"/>
      <c r="D35" s="498"/>
      <c r="E35" s="466"/>
      <c r="F35" s="498"/>
      <c r="G35" s="466"/>
      <c r="H35" s="493"/>
      <c r="I35" s="466"/>
    </row>
    <row r="36" spans="1:9" x14ac:dyDescent="0.2">
      <c r="A36" s="201">
        <f>+'11- impo '!A35</f>
        <v>42461</v>
      </c>
      <c r="B36" s="481"/>
      <c r="C36" s="488"/>
      <c r="D36" s="498"/>
      <c r="E36" s="466"/>
      <c r="F36" s="498"/>
      <c r="G36" s="466"/>
      <c r="H36" s="493"/>
      <c r="I36" s="466"/>
    </row>
    <row r="37" spans="1:9" x14ac:dyDescent="0.2">
      <c r="A37" s="201">
        <f>+'11- impo '!A36</f>
        <v>42491</v>
      </c>
      <c r="B37" s="481"/>
      <c r="C37" s="488"/>
      <c r="D37" s="498"/>
      <c r="E37" s="466"/>
      <c r="F37" s="498"/>
      <c r="G37" s="466"/>
      <c r="H37" s="493"/>
      <c r="I37" s="466"/>
    </row>
    <row r="38" spans="1:9" x14ac:dyDescent="0.2">
      <c r="A38" s="201">
        <f>+'11- impo '!A37</f>
        <v>42522</v>
      </c>
      <c r="B38" s="481"/>
      <c r="C38" s="488"/>
      <c r="D38" s="498"/>
      <c r="E38" s="466"/>
      <c r="F38" s="498"/>
      <c r="G38" s="466"/>
      <c r="H38" s="493"/>
      <c r="I38" s="466"/>
    </row>
    <row r="39" spans="1:9" x14ac:dyDescent="0.2">
      <c r="A39" s="201">
        <f>+'11- impo '!A38</f>
        <v>42552</v>
      </c>
      <c r="B39" s="481"/>
      <c r="C39" s="488"/>
      <c r="D39" s="498"/>
      <c r="E39" s="466"/>
      <c r="F39" s="498"/>
      <c r="G39" s="466"/>
      <c r="H39" s="493"/>
      <c r="I39" s="466"/>
    </row>
    <row r="40" spans="1:9" x14ac:dyDescent="0.2">
      <c r="A40" s="201">
        <f>+'11- impo '!A39</f>
        <v>42583</v>
      </c>
      <c r="B40" s="481"/>
      <c r="C40" s="488"/>
      <c r="D40" s="498"/>
      <c r="E40" s="466"/>
      <c r="F40" s="498"/>
      <c r="G40" s="466"/>
      <c r="H40" s="493"/>
      <c r="I40" s="466"/>
    </row>
    <row r="41" spans="1:9" x14ac:dyDescent="0.2">
      <c r="A41" s="201">
        <f>+'11- impo '!A40</f>
        <v>42614</v>
      </c>
      <c r="B41" s="481"/>
      <c r="C41" s="488"/>
      <c r="D41" s="498"/>
      <c r="E41" s="466"/>
      <c r="F41" s="498"/>
      <c r="G41" s="466"/>
      <c r="H41" s="493"/>
      <c r="I41" s="466"/>
    </row>
    <row r="42" spans="1:9" x14ac:dyDescent="0.2">
      <c r="A42" s="201">
        <f>+'11- impo '!A41</f>
        <v>42644</v>
      </c>
      <c r="B42" s="481"/>
      <c r="C42" s="488"/>
      <c r="D42" s="498"/>
      <c r="E42" s="466"/>
      <c r="F42" s="498"/>
      <c r="G42" s="466"/>
      <c r="H42" s="493"/>
      <c r="I42" s="466"/>
    </row>
    <row r="43" spans="1:9" x14ac:dyDescent="0.2">
      <c r="A43" s="201">
        <f>+'11- impo '!A42</f>
        <v>42675</v>
      </c>
      <c r="B43" s="481"/>
      <c r="C43" s="488"/>
      <c r="D43" s="498"/>
      <c r="E43" s="466"/>
      <c r="F43" s="498"/>
      <c r="G43" s="466"/>
      <c r="H43" s="493"/>
      <c r="I43" s="466"/>
    </row>
    <row r="44" spans="1:9" ht="13.5" thickBot="1" x14ac:dyDescent="0.25">
      <c r="A44" s="203">
        <f>+'11- impo '!A43</f>
        <v>42705</v>
      </c>
      <c r="B44" s="482"/>
      <c r="C44" s="490"/>
      <c r="D44" s="500"/>
      <c r="E44" s="469"/>
      <c r="F44" s="500"/>
      <c r="G44" s="469"/>
      <c r="H44" s="495"/>
      <c r="I44" s="469"/>
    </row>
    <row r="45" spans="1:9" x14ac:dyDescent="0.2">
      <c r="A45" s="197">
        <f>+'11- impo '!A44</f>
        <v>42736</v>
      </c>
      <c r="B45" s="485"/>
      <c r="C45" s="491"/>
      <c r="D45" s="501"/>
      <c r="E45" s="486"/>
      <c r="F45" s="501"/>
      <c r="G45" s="486"/>
      <c r="H45" s="496"/>
      <c r="I45" s="486"/>
    </row>
    <row r="46" spans="1:9" x14ac:dyDescent="0.2">
      <c r="A46" s="201">
        <f>+'11- impo '!A45</f>
        <v>42767</v>
      </c>
      <c r="B46" s="481"/>
      <c r="C46" s="488"/>
      <c r="D46" s="498"/>
      <c r="E46" s="466"/>
      <c r="F46" s="498"/>
      <c r="G46" s="466"/>
      <c r="H46" s="493"/>
      <c r="I46" s="466"/>
    </row>
    <row r="47" spans="1:9" x14ac:dyDescent="0.2">
      <c r="A47" s="201">
        <f>+'11- impo '!A46</f>
        <v>42795</v>
      </c>
      <c r="B47" s="481"/>
      <c r="C47" s="488"/>
      <c r="D47" s="498"/>
      <c r="E47" s="466"/>
      <c r="F47" s="498"/>
      <c r="G47" s="466"/>
      <c r="H47" s="493"/>
      <c r="I47" s="466"/>
    </row>
    <row r="48" spans="1:9" x14ac:dyDescent="0.2">
      <c r="A48" s="201">
        <f>+'11- impo '!A47</f>
        <v>42826</v>
      </c>
      <c r="B48" s="481"/>
      <c r="C48" s="488"/>
      <c r="D48" s="498"/>
      <c r="E48" s="466"/>
      <c r="F48" s="498"/>
      <c r="G48" s="466"/>
      <c r="H48" s="493"/>
      <c r="I48" s="466"/>
    </row>
    <row r="49" spans="1:9" ht="13.5" thickBot="1" x14ac:dyDescent="0.25">
      <c r="A49" s="203">
        <f>+'11- impo '!A48</f>
        <v>42856</v>
      </c>
      <c r="B49" s="482"/>
      <c r="C49" s="490"/>
      <c r="D49" s="500"/>
      <c r="E49" s="469"/>
      <c r="F49" s="500"/>
      <c r="G49" s="469"/>
      <c r="H49" s="495"/>
      <c r="I49" s="469"/>
    </row>
    <row r="50" spans="1:9" hidden="1" x14ac:dyDescent="0.2">
      <c r="A50" s="446">
        <f>+'11- impo '!A49</f>
        <v>42887</v>
      </c>
      <c r="B50" s="446"/>
      <c r="C50" s="446"/>
      <c r="D50" s="447"/>
      <c r="E50" s="447"/>
      <c r="F50" s="447"/>
      <c r="G50" s="447"/>
      <c r="H50" s="447"/>
      <c r="I50" s="447"/>
    </row>
    <row r="51" spans="1:9" hidden="1" x14ac:dyDescent="0.2">
      <c r="A51" s="201">
        <f>+'11- impo '!A50</f>
        <v>42917</v>
      </c>
      <c r="B51" s="201"/>
      <c r="C51" s="201"/>
      <c r="D51" s="171"/>
      <c r="E51" s="171"/>
      <c r="F51" s="171"/>
      <c r="G51" s="171"/>
      <c r="H51" s="171"/>
      <c r="I51" s="171"/>
    </row>
    <row r="52" spans="1:9" hidden="1" x14ac:dyDescent="0.2">
      <c r="A52" s="201">
        <f>+'11- impo '!A51</f>
        <v>42948</v>
      </c>
      <c r="B52" s="201"/>
      <c r="C52" s="201"/>
      <c r="D52" s="171"/>
      <c r="E52" s="171"/>
      <c r="F52" s="171"/>
      <c r="G52" s="171"/>
      <c r="H52" s="171"/>
      <c r="I52" s="171"/>
    </row>
    <row r="53" spans="1:9" hidden="1" x14ac:dyDescent="0.2">
      <c r="A53" s="201">
        <f>+'11- impo '!A52</f>
        <v>42979</v>
      </c>
      <c r="B53" s="201"/>
      <c r="C53" s="201"/>
      <c r="D53" s="171"/>
      <c r="E53" s="171"/>
      <c r="F53" s="171"/>
      <c r="G53" s="171"/>
      <c r="H53" s="171"/>
      <c r="I53" s="171"/>
    </row>
    <row r="54" spans="1:9" hidden="1" x14ac:dyDescent="0.2">
      <c r="A54" s="201">
        <f>+'11- impo '!A53</f>
        <v>43009</v>
      </c>
      <c r="B54" s="201"/>
      <c r="C54" s="201"/>
      <c r="D54" s="171"/>
      <c r="E54" s="171"/>
      <c r="F54" s="171"/>
      <c r="G54" s="171"/>
      <c r="H54" s="171"/>
      <c r="I54" s="171"/>
    </row>
    <row r="55" spans="1:9" hidden="1" x14ac:dyDescent="0.2">
      <c r="A55" s="201">
        <f>+'11- impo '!A54</f>
        <v>43040</v>
      </c>
      <c r="B55" s="201"/>
      <c r="C55" s="201"/>
      <c r="D55" s="171"/>
      <c r="E55" s="171"/>
      <c r="F55" s="171"/>
      <c r="G55" s="171"/>
      <c r="H55" s="171"/>
      <c r="I55" s="171"/>
    </row>
    <row r="56" spans="1:9" ht="13.5" hidden="1" thickBot="1" x14ac:dyDescent="0.25">
      <c r="A56" s="203">
        <f>+'11- impo '!A55</f>
        <v>43070</v>
      </c>
      <c r="B56" s="203"/>
      <c r="C56" s="203"/>
      <c r="D56" s="204"/>
      <c r="E56" s="204"/>
      <c r="F56" s="204"/>
      <c r="G56" s="204"/>
      <c r="H56" s="204"/>
      <c r="I56" s="204"/>
    </row>
    <row r="57" spans="1:9" ht="13.5" thickBot="1" x14ac:dyDescent="0.25">
      <c r="A57" s="217"/>
      <c r="B57" s="217"/>
      <c r="C57" s="217"/>
      <c r="D57" s="212"/>
      <c r="E57" s="212"/>
      <c r="F57" s="212"/>
      <c r="G57" s="212"/>
      <c r="H57" s="212"/>
      <c r="I57" s="212"/>
    </row>
    <row r="58" spans="1:9" x14ac:dyDescent="0.2">
      <c r="A58" s="214">
        <v>2010</v>
      </c>
      <c r="B58" s="470"/>
      <c r="C58" s="463"/>
      <c r="D58" s="464"/>
      <c r="E58" s="464"/>
      <c r="F58" s="464"/>
      <c r="G58" s="464"/>
      <c r="H58" s="464"/>
      <c r="I58" s="465"/>
    </row>
    <row r="59" spans="1:9" x14ac:dyDescent="0.2">
      <c r="A59" s="215">
        <v>2011</v>
      </c>
      <c r="B59" s="471"/>
      <c r="C59" s="461"/>
      <c r="D59" s="462"/>
      <c r="E59" s="462"/>
      <c r="F59" s="462"/>
      <c r="G59" s="462"/>
      <c r="H59" s="462"/>
      <c r="I59" s="466"/>
    </row>
    <row r="60" spans="1:9" x14ac:dyDescent="0.2">
      <c r="A60" s="215">
        <v>2012</v>
      </c>
      <c r="B60" s="471"/>
      <c r="C60" s="461"/>
      <c r="D60" s="462"/>
      <c r="E60" s="462"/>
      <c r="F60" s="462"/>
      <c r="G60" s="462"/>
      <c r="H60" s="462"/>
      <c r="I60" s="466"/>
    </row>
    <row r="61" spans="1:9" x14ac:dyDescent="0.2">
      <c r="A61" s="215">
        <v>2013</v>
      </c>
      <c r="B61" s="471"/>
      <c r="C61" s="461"/>
      <c r="D61" s="462"/>
      <c r="E61" s="462"/>
      <c r="F61" s="462"/>
      <c r="G61" s="462"/>
      <c r="H61" s="462"/>
      <c r="I61" s="466"/>
    </row>
    <row r="62" spans="1:9" x14ac:dyDescent="0.2">
      <c r="A62" s="215">
        <f>+'11- impo '!A61</f>
        <v>2014</v>
      </c>
      <c r="B62" s="471"/>
      <c r="C62" s="461"/>
      <c r="D62" s="462"/>
      <c r="E62" s="462"/>
      <c r="F62" s="462"/>
      <c r="G62" s="462"/>
      <c r="H62" s="462"/>
      <c r="I62" s="466"/>
    </row>
    <row r="63" spans="1:9" x14ac:dyDescent="0.2">
      <c r="A63" s="215">
        <f>+'11- impo '!A62</f>
        <v>2015</v>
      </c>
      <c r="B63" s="471"/>
      <c r="C63" s="461"/>
      <c r="D63" s="462"/>
      <c r="E63" s="462"/>
      <c r="F63" s="462"/>
      <c r="G63" s="462"/>
      <c r="H63" s="462"/>
      <c r="I63" s="466"/>
    </row>
    <row r="64" spans="1:9" ht="13.5" thickBot="1" x14ac:dyDescent="0.25">
      <c r="A64" s="216">
        <f>+'11- impo '!A63</f>
        <v>2016</v>
      </c>
      <c r="B64" s="472"/>
      <c r="C64" s="467"/>
      <c r="D64" s="468"/>
      <c r="E64" s="468"/>
      <c r="F64" s="468"/>
      <c r="G64" s="468"/>
      <c r="H64" s="468"/>
      <c r="I64" s="469"/>
    </row>
    <row r="65" spans="1:9" ht="13.5" thickBot="1" x14ac:dyDescent="0.25">
      <c r="A65" s="217"/>
      <c r="B65" s="243"/>
      <c r="C65" s="243"/>
      <c r="D65" s="70"/>
      <c r="E65" s="70"/>
      <c r="F65" s="70"/>
      <c r="G65" s="70"/>
      <c r="H65" s="70"/>
      <c r="I65" s="70"/>
    </row>
    <row r="66" spans="1:9" x14ac:dyDescent="0.2">
      <c r="A66" s="473" t="str">
        <f>+'11- impo '!A65</f>
        <v>ene-may 16</v>
      </c>
      <c r="B66" s="475"/>
      <c r="C66" s="476"/>
      <c r="D66" s="464"/>
      <c r="E66" s="464"/>
      <c r="F66" s="464"/>
      <c r="G66" s="464"/>
      <c r="H66" s="464"/>
      <c r="I66" s="465"/>
    </row>
    <row r="67" spans="1:9" ht="13.5" thickBot="1" x14ac:dyDescent="0.25">
      <c r="A67" s="474" t="str">
        <f>+'11- impo '!A66</f>
        <v>ene-may 17</v>
      </c>
      <c r="B67" s="477"/>
      <c r="C67" s="478"/>
      <c r="D67" s="468"/>
      <c r="E67" s="468"/>
      <c r="F67" s="468"/>
      <c r="G67" s="468"/>
      <c r="H67" s="468"/>
      <c r="I67" s="469"/>
    </row>
    <row r="68" spans="1:9" x14ac:dyDescent="0.2">
      <c r="A68" s="211"/>
      <c r="B68" s="211"/>
      <c r="C68" s="211"/>
    </row>
    <row r="69" spans="1:9" x14ac:dyDescent="0.2">
      <c r="A69" s="211"/>
      <c r="B69" s="211"/>
      <c r="C69" s="211"/>
    </row>
    <row r="72" spans="1:9" x14ac:dyDescent="0.2">
      <c r="A72" s="88" t="s">
        <v>157</v>
      </c>
      <c r="B72" s="88"/>
      <c r="C72" s="88"/>
      <c r="D72" s="89"/>
      <c r="E72" s="56"/>
    </row>
    <row r="73" spans="1:9" ht="13.5" thickBot="1" x14ac:dyDescent="0.25">
      <c r="A73" s="56"/>
      <c r="B73" s="56"/>
      <c r="C73" s="56"/>
      <c r="D73" s="56"/>
      <c r="E73" s="56"/>
    </row>
    <row r="74" spans="1:9" ht="13.5" thickBot="1" x14ac:dyDescent="0.25">
      <c r="A74" s="93" t="s">
        <v>9</v>
      </c>
      <c r="B74" s="95" t="s">
        <v>148</v>
      </c>
      <c r="C74" s="109" t="s">
        <v>152</v>
      </c>
      <c r="D74" s="95" t="s">
        <v>148</v>
      </c>
      <c r="E74" s="109" t="s">
        <v>152</v>
      </c>
      <c r="F74" s="95" t="s">
        <v>148</v>
      </c>
      <c r="G74" s="109" t="s">
        <v>152</v>
      </c>
      <c r="H74" s="95" t="s">
        <v>148</v>
      </c>
      <c r="I74" s="109" t="s">
        <v>152</v>
      </c>
    </row>
    <row r="75" spans="1:9" x14ac:dyDescent="0.2">
      <c r="A75" s="101">
        <f>+A62</f>
        <v>2014</v>
      </c>
      <c r="B75" s="116">
        <f>+B62-SUM(B9:B20)</f>
        <v>0</v>
      </c>
      <c r="C75" s="116">
        <f t="shared" ref="C75:I75" si="0">+C62-SUM(C9:C20)</f>
        <v>0</v>
      </c>
      <c r="D75" s="116">
        <f t="shared" si="0"/>
        <v>0</v>
      </c>
      <c r="E75" s="116">
        <f t="shared" si="0"/>
        <v>0</v>
      </c>
      <c r="F75" s="116">
        <f t="shared" si="0"/>
        <v>0</v>
      </c>
      <c r="G75" s="116">
        <f t="shared" si="0"/>
        <v>0</v>
      </c>
      <c r="H75" s="116">
        <f t="shared" si="0"/>
        <v>0</v>
      </c>
      <c r="I75" s="119">
        <f t="shared" si="0"/>
        <v>0</v>
      </c>
    </row>
    <row r="76" spans="1:9" x14ac:dyDescent="0.2">
      <c r="A76" s="103">
        <f>+A63</f>
        <v>2015</v>
      </c>
      <c r="B76" s="120">
        <f>+B63-SUM(B21:B32)</f>
        <v>0</v>
      </c>
      <c r="C76" s="120">
        <f t="shared" ref="C76:I76" si="1">+C63-SUM(C21:C32)</f>
        <v>0</v>
      </c>
      <c r="D76" s="120">
        <f t="shared" si="1"/>
        <v>0</v>
      </c>
      <c r="E76" s="120">
        <f t="shared" si="1"/>
        <v>0</v>
      </c>
      <c r="F76" s="120">
        <f t="shared" si="1"/>
        <v>0</v>
      </c>
      <c r="G76" s="120">
        <f t="shared" si="1"/>
        <v>0</v>
      </c>
      <c r="H76" s="120">
        <f t="shared" si="1"/>
        <v>0</v>
      </c>
      <c r="I76" s="123">
        <f t="shared" si="1"/>
        <v>0</v>
      </c>
    </row>
    <row r="77" spans="1:9" ht="13.5" thickBot="1" x14ac:dyDescent="0.25">
      <c r="A77" s="104">
        <f>+A64</f>
        <v>2016</v>
      </c>
      <c r="B77" s="124">
        <f>+B64-SUM(B33:B44)</f>
        <v>0</v>
      </c>
      <c r="C77" s="124">
        <f t="shared" ref="C77:I77" si="2">+C64-SUM(C33:C44)</f>
        <v>0</v>
      </c>
      <c r="D77" s="124">
        <f t="shared" si="2"/>
        <v>0</v>
      </c>
      <c r="E77" s="124">
        <f t="shared" si="2"/>
        <v>0</v>
      </c>
      <c r="F77" s="124">
        <f t="shared" si="2"/>
        <v>0</v>
      </c>
      <c r="G77" s="124">
        <f t="shared" si="2"/>
        <v>0</v>
      </c>
      <c r="H77" s="124">
        <f t="shared" si="2"/>
        <v>0</v>
      </c>
      <c r="I77" s="127">
        <f t="shared" si="2"/>
        <v>0</v>
      </c>
    </row>
    <row r="78" spans="1:9" x14ac:dyDescent="0.2">
      <c r="A78" s="101" t="str">
        <f>+A66</f>
        <v>ene-may 16</v>
      </c>
      <c r="B78" s="133">
        <f>+B66-(SUM(B33:INDEX(B33:B44,'parámetros e instrucciones'!$E$3)))</f>
        <v>0</v>
      </c>
      <c r="C78" s="133">
        <f>+C66-(SUM(C33:INDEX(C33:C44,'parámetros e instrucciones'!$E$3)))</f>
        <v>0</v>
      </c>
      <c r="D78" s="133">
        <f>+D66-(SUM(D33:INDEX(D33:D44,'parámetros e instrucciones'!$E$3)))</f>
        <v>0</v>
      </c>
      <c r="E78" s="133">
        <f>+E66-(SUM(E33:INDEX(E33:E44,'parámetros e instrucciones'!$E$3)))</f>
        <v>0</v>
      </c>
      <c r="F78" s="133">
        <f>+F66-(SUM(F33:INDEX(F33:F44,'parámetros e instrucciones'!$E$3)))</f>
        <v>0</v>
      </c>
      <c r="G78" s="133">
        <f>+G66-(SUM(G33:INDEX(G33:G44,'parámetros e instrucciones'!$E$3)))</f>
        <v>0</v>
      </c>
      <c r="H78" s="133">
        <f>+H66-(SUM(H33:INDEX(H33:H44,'parámetros e instrucciones'!$E$3)))</f>
        <v>0</v>
      </c>
      <c r="I78" s="133">
        <f>+I66-(SUM(I33:INDEX(I33:I44,'parámetros e instrucciones'!$E$3)))</f>
        <v>0</v>
      </c>
    </row>
    <row r="79" spans="1:9" ht="13.5" thickBot="1" x14ac:dyDescent="0.25">
      <c r="A79" s="104" t="str">
        <f>+A67</f>
        <v>ene-may 17</v>
      </c>
      <c r="B79" s="137">
        <f>+B67-(SUM(B45:INDEX(B45:B56,'parámetros e instrucciones'!$E$3)))</f>
        <v>0</v>
      </c>
      <c r="C79" s="137">
        <f>+C67-(SUM(C45:INDEX(C45:C56,'parámetros e instrucciones'!$E$3)))</f>
        <v>0</v>
      </c>
      <c r="D79" s="137">
        <f>+D67-(SUM(D45:INDEX(D45:D56,'parámetros e instrucciones'!$E$3)))</f>
        <v>0</v>
      </c>
      <c r="E79" s="137">
        <f>+E67-(SUM(E45:INDEX(E45:E56,'parámetros e instrucciones'!$E$3)))</f>
        <v>0</v>
      </c>
      <c r="F79" s="137">
        <f>+F67-(SUM(F45:INDEX(F45:F56,'parámetros e instrucciones'!$E$3)))</f>
        <v>0</v>
      </c>
      <c r="G79" s="137">
        <f>+G67-(SUM(G45:INDEX(G45:G56,'parámetros e instrucciones'!$E$3)))</f>
        <v>0</v>
      </c>
      <c r="H79" s="137">
        <f>+H67-(SUM(H45:INDEX(H45:H56,'parámetros e instrucciones'!$E$3)))</f>
        <v>0</v>
      </c>
      <c r="I79" s="137">
        <f>+I67-(SUM(I45:INDEX(I45:I56,'parámetros e instrucciones'!$E$3)))</f>
        <v>0</v>
      </c>
    </row>
  </sheetData>
  <sheetProtection formatCells="0" formatColumns="0" formatRows="0"/>
  <mergeCells count="4">
    <mergeCell ref="B7:C7"/>
    <mergeCell ref="D7:E7"/>
    <mergeCell ref="F7:G7"/>
    <mergeCell ref="H7:I7"/>
  </mergeCells>
  <phoneticPr fontId="0" type="noConversion"/>
  <printOptions horizontalCentered="1" verticalCentered="1" gridLinesSet="0"/>
  <pageMargins left="0.24" right="0.34" top="0.24" bottom="0.42" header="0" footer="0"/>
  <pageSetup paperSize="9" scale="78" orientation="portrait" horizontalDpi="4294967292" verticalDpi="300" r:id="rId1"/>
  <headerFooter alignWithMargins="0">
    <oddHeader>&amp;R2017 - Año de las Energías Renovables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9"/>
  <sheetViews>
    <sheetView showGridLines="0" zoomScale="75" workbookViewId="0"/>
  </sheetViews>
  <sheetFormatPr baseColWidth="10" defaultRowHeight="12.75" x14ac:dyDescent="0.2"/>
  <cols>
    <col min="1" max="1" width="17" style="51" customWidth="1"/>
    <col min="2" max="2" width="4.42578125" style="51" hidden="1" customWidth="1"/>
    <col min="3" max="4" width="22.7109375" style="51" customWidth="1"/>
    <col min="5" max="5" width="23.42578125" style="51" customWidth="1"/>
    <col min="6" max="16384" width="11.42578125" style="51"/>
  </cols>
  <sheetData>
    <row r="1" spans="1:5" x14ac:dyDescent="0.2">
      <c r="A1" s="160" t="s">
        <v>146</v>
      </c>
      <c r="B1" s="161"/>
      <c r="C1" s="161"/>
      <c r="D1" s="161"/>
      <c r="E1" s="161"/>
    </row>
    <row r="2" spans="1:5" x14ac:dyDescent="0.2">
      <c r="A2" s="160" t="s">
        <v>17</v>
      </c>
      <c r="B2" s="161"/>
      <c r="C2" s="161"/>
      <c r="D2" s="161"/>
      <c r="E2" s="161"/>
    </row>
    <row r="3" spans="1:5" x14ac:dyDescent="0.2">
      <c r="A3" s="174" t="s">
        <v>256</v>
      </c>
      <c r="B3" s="161"/>
      <c r="C3" s="161"/>
      <c r="D3" s="161"/>
      <c r="E3" s="161"/>
    </row>
    <row r="4" spans="1:5" x14ac:dyDescent="0.2">
      <c r="A4" s="160" t="s">
        <v>239</v>
      </c>
      <c r="B4" s="161"/>
      <c r="C4" s="161"/>
      <c r="D4" s="161"/>
      <c r="E4" s="161"/>
    </row>
    <row r="5" spans="1:5" ht="13.5" thickBot="1" x14ac:dyDescent="0.25">
      <c r="A5" s="59"/>
      <c r="B5" s="59"/>
      <c r="C5" s="59"/>
      <c r="D5" s="59"/>
      <c r="E5" s="59"/>
    </row>
    <row r="6" spans="1:5" ht="13.5" thickBot="1" x14ac:dyDescent="0.25">
      <c r="A6" s="174"/>
      <c r="B6" s="174"/>
      <c r="C6" s="378" t="s">
        <v>219</v>
      </c>
      <c r="D6" s="219"/>
      <c r="E6" s="220"/>
    </row>
    <row r="7" spans="1:5" ht="13.5" thickBot="1" x14ac:dyDescent="0.25">
      <c r="A7" s="175" t="s">
        <v>9</v>
      </c>
      <c r="B7" s="221" t="s">
        <v>220</v>
      </c>
      <c r="C7" s="502" t="s">
        <v>257</v>
      </c>
      <c r="D7" s="502" t="s">
        <v>257</v>
      </c>
      <c r="E7" s="503" t="s">
        <v>257</v>
      </c>
    </row>
    <row r="8" spans="1:5" x14ac:dyDescent="0.2">
      <c r="A8" s="222">
        <v>40543</v>
      </c>
      <c r="B8" s="224"/>
      <c r="C8" s="225"/>
      <c r="D8" s="226"/>
      <c r="E8" s="172"/>
    </row>
    <row r="9" spans="1:5" x14ac:dyDescent="0.2">
      <c r="A9" s="223">
        <v>40908</v>
      </c>
      <c r="B9" s="224"/>
      <c r="C9" s="225"/>
      <c r="D9" s="226"/>
      <c r="E9" s="172"/>
    </row>
    <row r="10" spans="1:5" x14ac:dyDescent="0.2">
      <c r="A10" s="223">
        <v>41274</v>
      </c>
      <c r="B10" s="224"/>
      <c r="C10" s="225"/>
      <c r="D10" s="226"/>
      <c r="E10" s="172"/>
    </row>
    <row r="11" spans="1:5" x14ac:dyDescent="0.2">
      <c r="A11" s="223">
        <v>41639</v>
      </c>
      <c r="B11" s="224"/>
      <c r="C11" s="225"/>
      <c r="D11" s="226"/>
      <c r="E11" s="172"/>
    </row>
    <row r="12" spans="1:5" x14ac:dyDescent="0.2">
      <c r="A12" s="223">
        <v>42004</v>
      </c>
      <c r="B12" s="224"/>
      <c r="C12" s="225"/>
      <c r="D12" s="226"/>
      <c r="E12" s="172"/>
    </row>
    <row r="13" spans="1:5" x14ac:dyDescent="0.2">
      <c r="A13" s="223">
        <v>42369</v>
      </c>
      <c r="B13" s="225"/>
      <c r="C13" s="225"/>
      <c r="D13" s="226"/>
      <c r="E13" s="172"/>
    </row>
    <row r="14" spans="1:5" ht="13.5" thickBot="1" x14ac:dyDescent="0.25">
      <c r="A14" s="506">
        <v>42735</v>
      </c>
      <c r="B14" s="227"/>
      <c r="C14" s="228"/>
      <c r="D14" s="229"/>
      <c r="E14" s="207"/>
    </row>
    <row r="15" spans="1:5" x14ac:dyDescent="0.2">
      <c r="A15" s="504">
        <v>42521</v>
      </c>
      <c r="B15" s="230"/>
      <c r="C15" s="230"/>
      <c r="D15" s="231"/>
      <c r="E15" s="200"/>
    </row>
    <row r="16" spans="1:5" ht="13.5" thickBot="1" x14ac:dyDescent="0.25">
      <c r="A16" s="505">
        <v>42886</v>
      </c>
      <c r="B16" s="232"/>
      <c r="C16" s="232"/>
      <c r="D16" s="233"/>
      <c r="E16" s="205"/>
    </row>
    <row r="19" spans="1:6" x14ac:dyDescent="0.2">
      <c r="A19" s="94" t="s">
        <v>162</v>
      </c>
    </row>
    <row r="20" spans="1:6" ht="13.5" thickBot="1" x14ac:dyDescent="0.25"/>
    <row r="21" spans="1:6" ht="13.5" thickBot="1" x14ac:dyDescent="0.25">
      <c r="A21" s="93" t="s">
        <v>9</v>
      </c>
      <c r="B21" s="234" t="str">
        <f>+B7</f>
        <v>Origen objeto de medidas</v>
      </c>
      <c r="C21" s="90"/>
      <c r="D21" s="90"/>
      <c r="E21" s="90"/>
      <c r="F21" s="54"/>
    </row>
    <row r="22" spans="1:6" x14ac:dyDescent="0.2">
      <c r="A22" s="101">
        <v>2003</v>
      </c>
      <c r="B22" s="119">
        <f>+B12-(B11+'11- impo '!C61-'12Reventa'!B62)</f>
        <v>0</v>
      </c>
      <c r="C22" s="235"/>
      <c r="D22" s="235"/>
      <c r="E22" s="235"/>
      <c r="F22" s="54"/>
    </row>
    <row r="23" spans="1:6" x14ac:dyDescent="0.2">
      <c r="A23" s="103">
        <v>2004</v>
      </c>
      <c r="B23" s="123">
        <f>+B13-(B12+'11- impo '!C62-'12Reventa'!B63)</f>
        <v>0</v>
      </c>
    </row>
    <row r="24" spans="1:6" ht="13.5" thickBot="1" x14ac:dyDescent="0.25">
      <c r="A24" s="104">
        <v>2005</v>
      </c>
      <c r="B24" s="127">
        <f>+B14-(B13+'11- impo '!C63-'12Reventa'!B64)</f>
        <v>0</v>
      </c>
    </row>
    <row r="25" spans="1:6" x14ac:dyDescent="0.2">
      <c r="A25" s="101">
        <f>+A15</f>
        <v>42521</v>
      </c>
      <c r="B25" s="133">
        <f>+B15-(B14+'11- impo '!C65-'12Reventa'!B66)</f>
        <v>0</v>
      </c>
    </row>
    <row r="26" spans="1:6" ht="13.5" thickBot="1" x14ac:dyDescent="0.25">
      <c r="A26" s="104">
        <f>+A16</f>
        <v>42886</v>
      </c>
      <c r="B26" s="137">
        <f>+B16-(B15+'11- impo '!C66-'12Reventa'!B67)</f>
        <v>0</v>
      </c>
    </row>
    <row r="27" spans="1:6" x14ac:dyDescent="0.2">
      <c r="A27" s="212"/>
      <c r="B27" s="212"/>
    </row>
    <row r="28" spans="1:6" x14ac:dyDescent="0.2">
      <c r="A28" s="212"/>
      <c r="B28" s="212"/>
    </row>
    <row r="29" spans="1:6" x14ac:dyDescent="0.2">
      <c r="A29" s="212"/>
      <c r="B29" s="212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.35" footer="0.51181102362204722"/>
  <pageSetup paperSize="9" orientation="landscape" horizontalDpi="4294967292" verticalDpi="300" r:id="rId1"/>
  <headerFooter alignWithMargins="0">
    <oddHeader>&amp;R2017 - Año de las Energías Renovables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78"/>
  <sheetViews>
    <sheetView showGridLines="0" zoomScale="75" workbookViewId="0"/>
  </sheetViews>
  <sheetFormatPr baseColWidth="10" defaultRowHeight="12.75" x14ac:dyDescent="0.2"/>
  <cols>
    <col min="1" max="1" width="15.85546875" style="51" customWidth="1"/>
    <col min="2" max="2" width="28.85546875" style="51" customWidth="1"/>
    <col min="3" max="3" width="16.140625" style="51" customWidth="1"/>
    <col min="4" max="5" width="13.140625" style="51" customWidth="1"/>
    <col min="6" max="6" width="11.42578125" style="51"/>
    <col min="7" max="9" width="2.85546875" style="51" customWidth="1"/>
    <col min="10" max="16384" width="11.42578125" style="51"/>
  </cols>
  <sheetData>
    <row r="1" spans="1:7" x14ac:dyDescent="0.2">
      <c r="A1" s="174" t="s">
        <v>93</v>
      </c>
      <c r="B1" s="174"/>
      <c r="C1" s="174"/>
      <c r="D1" s="174"/>
      <c r="E1" s="174"/>
      <c r="F1" s="174"/>
      <c r="G1" s="174"/>
    </row>
    <row r="2" spans="1:7" x14ac:dyDescent="0.2">
      <c r="A2" s="160" t="s">
        <v>80</v>
      </c>
      <c r="B2" s="161"/>
      <c r="C2" s="161"/>
      <c r="D2" s="161"/>
      <c r="E2" s="161"/>
      <c r="F2" s="161"/>
    </row>
    <row r="3" spans="1:7" x14ac:dyDescent="0.2">
      <c r="A3" s="160" t="str">
        <f>+'1.modelos'!A3</f>
        <v>Productos de lana de vidrio</v>
      </c>
      <c r="B3" s="161"/>
      <c r="C3" s="161"/>
      <c r="D3" s="161"/>
      <c r="E3" s="161"/>
      <c r="F3" s="161"/>
      <c r="G3" s="195"/>
    </row>
    <row r="4" spans="1:7" x14ac:dyDescent="0.2">
      <c r="A4" s="160" t="s">
        <v>89</v>
      </c>
      <c r="B4" s="161"/>
      <c r="C4" s="161"/>
      <c r="D4" s="161"/>
      <c r="E4" s="161"/>
      <c r="F4" s="161"/>
    </row>
    <row r="5" spans="1:7" x14ac:dyDescent="0.2">
      <c r="A5" s="160" t="s">
        <v>81</v>
      </c>
      <c r="B5" s="161"/>
      <c r="C5" s="161"/>
      <c r="D5" s="161"/>
      <c r="E5" s="161"/>
      <c r="F5" s="161"/>
    </row>
    <row r="6" spans="1:7" ht="13.5" thickBot="1" x14ac:dyDescent="0.25">
      <c r="A6" s="160" t="s">
        <v>82</v>
      </c>
      <c r="B6" s="161"/>
      <c r="C6" s="161"/>
      <c r="D6" s="161"/>
      <c r="E6" s="161"/>
      <c r="F6" s="161"/>
    </row>
    <row r="7" spans="1:7" ht="12.75" customHeight="1" x14ac:dyDescent="0.2">
      <c r="A7" s="175" t="s">
        <v>8</v>
      </c>
      <c r="B7" s="175" t="s">
        <v>83</v>
      </c>
      <c r="C7" s="175" t="s">
        <v>84</v>
      </c>
      <c r="D7" s="175" t="s">
        <v>16</v>
      </c>
      <c r="E7" s="175" t="s">
        <v>99</v>
      </c>
      <c r="F7"/>
    </row>
    <row r="8" spans="1:7" ht="13.5" thickBot="1" x14ac:dyDescent="0.25">
      <c r="A8" s="196" t="s">
        <v>9</v>
      </c>
      <c r="B8" s="196" t="s">
        <v>85</v>
      </c>
      <c r="C8" s="196" t="s">
        <v>86</v>
      </c>
      <c r="D8" s="196" t="s">
        <v>87</v>
      </c>
      <c r="E8" s="196" t="s">
        <v>87</v>
      </c>
      <c r="F8"/>
    </row>
    <row r="9" spans="1:7" x14ac:dyDescent="0.2">
      <c r="A9" s="197">
        <f>+'12Reventa'!A9</f>
        <v>41640</v>
      </c>
      <c r="B9" s="198"/>
      <c r="C9" s="199"/>
      <c r="D9" s="200"/>
      <c r="E9" s="199"/>
      <c r="F9"/>
    </row>
    <row r="10" spans="1:7" x14ac:dyDescent="0.2">
      <c r="A10" s="201">
        <f>+'12Reventa'!A10</f>
        <v>41671</v>
      </c>
      <c r="B10" s="202"/>
      <c r="C10" s="171"/>
      <c r="D10" s="172"/>
      <c r="E10" s="171"/>
      <c r="F10"/>
    </row>
    <row r="11" spans="1:7" x14ac:dyDescent="0.2">
      <c r="A11" s="201">
        <f>+'12Reventa'!A11</f>
        <v>41699</v>
      </c>
      <c r="B11" s="202"/>
      <c r="C11" s="171"/>
      <c r="D11" s="172"/>
      <c r="E11" s="171"/>
      <c r="F11"/>
    </row>
    <row r="12" spans="1:7" x14ac:dyDescent="0.2">
      <c r="A12" s="201">
        <f>+'12Reventa'!A12</f>
        <v>41730</v>
      </c>
      <c r="B12" s="202"/>
      <c r="C12" s="171"/>
      <c r="D12" s="172"/>
      <c r="E12" s="171"/>
      <c r="F12"/>
    </row>
    <row r="13" spans="1:7" x14ac:dyDescent="0.2">
      <c r="A13" s="201">
        <f>+'12Reventa'!A13</f>
        <v>41760</v>
      </c>
      <c r="B13" s="171"/>
      <c r="C13" s="171"/>
      <c r="D13" s="172"/>
      <c r="E13" s="171"/>
      <c r="F13"/>
    </row>
    <row r="14" spans="1:7" x14ac:dyDescent="0.2">
      <c r="A14" s="201">
        <f>+'12Reventa'!A14</f>
        <v>41791</v>
      </c>
      <c r="B14" s="202"/>
      <c r="C14" s="171"/>
      <c r="D14" s="172"/>
      <c r="E14" s="171"/>
      <c r="F14"/>
    </row>
    <row r="15" spans="1:7" x14ac:dyDescent="0.2">
      <c r="A15" s="201">
        <f>+'12Reventa'!A15</f>
        <v>41821</v>
      </c>
      <c r="B15" s="171"/>
      <c r="C15" s="171"/>
      <c r="D15" s="172"/>
      <c r="E15" s="171"/>
      <c r="F15"/>
    </row>
    <row r="16" spans="1:7" x14ac:dyDescent="0.2">
      <c r="A16" s="201">
        <f>+'12Reventa'!A16</f>
        <v>41852</v>
      </c>
      <c r="B16" s="171"/>
      <c r="C16" s="171"/>
      <c r="D16" s="172"/>
      <c r="E16" s="171"/>
      <c r="F16"/>
    </row>
    <row r="17" spans="1:6" x14ac:dyDescent="0.2">
      <c r="A17" s="201">
        <f>+'12Reventa'!A17</f>
        <v>41883</v>
      </c>
      <c r="B17" s="171"/>
      <c r="C17" s="171"/>
      <c r="D17" s="172"/>
      <c r="E17" s="171"/>
      <c r="F17"/>
    </row>
    <row r="18" spans="1:6" x14ac:dyDescent="0.2">
      <c r="A18" s="201">
        <f>+'12Reventa'!A18</f>
        <v>41913</v>
      </c>
      <c r="B18" s="171"/>
      <c r="C18" s="171"/>
      <c r="D18" s="172"/>
      <c r="E18" s="171"/>
      <c r="F18"/>
    </row>
    <row r="19" spans="1:6" x14ac:dyDescent="0.2">
      <c r="A19" s="201">
        <f>+'12Reventa'!A19</f>
        <v>41944</v>
      </c>
      <c r="B19" s="171"/>
      <c r="C19" s="171"/>
      <c r="D19" s="172"/>
      <c r="E19" s="171"/>
      <c r="F19"/>
    </row>
    <row r="20" spans="1:6" ht="13.5" thickBot="1" x14ac:dyDescent="0.25">
      <c r="A20" s="203">
        <f>+'12Reventa'!A20</f>
        <v>41974</v>
      </c>
      <c r="B20" s="204"/>
      <c r="C20" s="204"/>
      <c r="D20" s="205"/>
      <c r="E20" s="204"/>
      <c r="F20"/>
    </row>
    <row r="21" spans="1:6" x14ac:dyDescent="0.2">
      <c r="A21" s="197">
        <f>+'12Reventa'!A21</f>
        <v>42005</v>
      </c>
      <c r="B21" s="199"/>
      <c r="C21" s="199"/>
      <c r="D21" s="172"/>
      <c r="E21" s="199"/>
      <c r="F21"/>
    </row>
    <row r="22" spans="1:6" x14ac:dyDescent="0.2">
      <c r="A22" s="201">
        <f>+'12Reventa'!A22</f>
        <v>42036</v>
      </c>
      <c r="B22" s="171"/>
      <c r="C22" s="171"/>
      <c r="D22" s="206"/>
      <c r="E22" s="171"/>
      <c r="F22"/>
    </row>
    <row r="23" spans="1:6" x14ac:dyDescent="0.2">
      <c r="A23" s="201">
        <f>+'12Reventa'!A23</f>
        <v>42064</v>
      </c>
      <c r="B23" s="171"/>
      <c r="C23" s="171"/>
      <c r="D23" s="172"/>
      <c r="E23" s="171"/>
      <c r="F23"/>
    </row>
    <row r="24" spans="1:6" x14ac:dyDescent="0.2">
      <c r="A24" s="201">
        <f>+'12Reventa'!A24</f>
        <v>42095</v>
      </c>
      <c r="B24" s="171"/>
      <c r="C24" s="171"/>
      <c r="D24" s="172"/>
      <c r="E24" s="171"/>
      <c r="F24"/>
    </row>
    <row r="25" spans="1:6" x14ac:dyDescent="0.2">
      <c r="A25" s="201">
        <f>+'12Reventa'!A25</f>
        <v>42125</v>
      </c>
      <c r="B25" s="171"/>
      <c r="C25" s="171"/>
      <c r="D25" s="172"/>
      <c r="E25" s="171"/>
      <c r="F25"/>
    </row>
    <row r="26" spans="1:6" x14ac:dyDescent="0.2">
      <c r="A26" s="201">
        <f>+'12Reventa'!A26</f>
        <v>42156</v>
      </c>
      <c r="B26" s="171"/>
      <c r="C26" s="171"/>
      <c r="D26" s="172"/>
      <c r="E26" s="171"/>
      <c r="F26"/>
    </row>
    <row r="27" spans="1:6" x14ac:dyDescent="0.2">
      <c r="A27" s="201">
        <f>+'12Reventa'!A27</f>
        <v>42186</v>
      </c>
      <c r="B27" s="171"/>
      <c r="C27" s="171"/>
      <c r="D27" s="172"/>
      <c r="E27" s="171"/>
      <c r="F27"/>
    </row>
    <row r="28" spans="1:6" x14ac:dyDescent="0.2">
      <c r="A28" s="201">
        <f>+'12Reventa'!A28</f>
        <v>42217</v>
      </c>
      <c r="B28" s="171"/>
      <c r="C28" s="171"/>
      <c r="D28" s="172"/>
      <c r="E28" s="171"/>
      <c r="F28"/>
    </row>
    <row r="29" spans="1:6" x14ac:dyDescent="0.2">
      <c r="A29" s="201">
        <f>+'12Reventa'!A29</f>
        <v>42248</v>
      </c>
      <c r="B29" s="171"/>
      <c r="C29" s="171"/>
      <c r="D29" s="172"/>
      <c r="E29" s="171"/>
      <c r="F29"/>
    </row>
    <row r="30" spans="1:6" x14ac:dyDescent="0.2">
      <c r="A30" s="201">
        <f>+'12Reventa'!A30</f>
        <v>42278</v>
      </c>
      <c r="B30" s="171"/>
      <c r="C30" s="171"/>
      <c r="D30" s="172"/>
      <c r="E30" s="171"/>
      <c r="F30"/>
    </row>
    <row r="31" spans="1:6" x14ac:dyDescent="0.2">
      <c r="A31" s="201">
        <f>+'12Reventa'!A31</f>
        <v>42309</v>
      </c>
      <c r="B31" s="171"/>
      <c r="C31" s="171"/>
      <c r="D31" s="172"/>
      <c r="E31" s="171"/>
      <c r="F31"/>
    </row>
    <row r="32" spans="1:6" ht="13.5" thickBot="1" x14ac:dyDescent="0.25">
      <c r="A32" s="203">
        <f>+'12Reventa'!A32</f>
        <v>42339</v>
      </c>
      <c r="B32" s="204"/>
      <c r="C32" s="204"/>
      <c r="D32" s="207"/>
      <c r="E32" s="204"/>
      <c r="F32"/>
    </row>
    <row r="33" spans="1:6" x14ac:dyDescent="0.2">
      <c r="A33" s="197">
        <f>+'12Reventa'!A33</f>
        <v>42370</v>
      </c>
      <c r="B33" s="199"/>
      <c r="C33" s="208"/>
      <c r="D33" s="198"/>
      <c r="E33" s="199"/>
      <c r="F33"/>
    </row>
    <row r="34" spans="1:6" x14ac:dyDescent="0.2">
      <c r="A34" s="201">
        <f>+'12Reventa'!A34</f>
        <v>42401</v>
      </c>
      <c r="B34" s="171"/>
      <c r="C34" s="148"/>
      <c r="D34" s="202"/>
      <c r="E34" s="171"/>
      <c r="F34"/>
    </row>
    <row r="35" spans="1:6" x14ac:dyDescent="0.2">
      <c r="A35" s="201">
        <f>+'12Reventa'!A35</f>
        <v>42430</v>
      </c>
      <c r="B35" s="171"/>
      <c r="C35" s="148"/>
      <c r="D35" s="202"/>
      <c r="E35" s="171"/>
      <c r="F35"/>
    </row>
    <row r="36" spans="1:6" x14ac:dyDescent="0.2">
      <c r="A36" s="201">
        <f>+'12Reventa'!A36</f>
        <v>42461</v>
      </c>
      <c r="B36" s="171"/>
      <c r="C36" s="148"/>
      <c r="D36" s="202"/>
      <c r="E36" s="171"/>
      <c r="F36"/>
    </row>
    <row r="37" spans="1:6" x14ac:dyDescent="0.2">
      <c r="A37" s="201">
        <f>+'12Reventa'!A37</f>
        <v>42491</v>
      </c>
      <c r="B37" s="171"/>
      <c r="C37" s="148"/>
      <c r="D37" s="202"/>
      <c r="E37" s="171"/>
      <c r="F37"/>
    </row>
    <row r="38" spans="1:6" x14ac:dyDescent="0.2">
      <c r="A38" s="201">
        <f>+'12Reventa'!A38</f>
        <v>42522</v>
      </c>
      <c r="B38" s="171"/>
      <c r="C38" s="148"/>
      <c r="D38" s="202"/>
      <c r="E38" s="171"/>
      <c r="F38"/>
    </row>
    <row r="39" spans="1:6" x14ac:dyDescent="0.2">
      <c r="A39" s="201">
        <f>+'12Reventa'!A39</f>
        <v>42552</v>
      </c>
      <c r="B39" s="171"/>
      <c r="C39" s="148"/>
      <c r="D39" s="202"/>
      <c r="E39" s="171"/>
      <c r="F39"/>
    </row>
    <row r="40" spans="1:6" x14ac:dyDescent="0.2">
      <c r="A40" s="201">
        <f>+'12Reventa'!A40</f>
        <v>42583</v>
      </c>
      <c r="B40" s="171"/>
      <c r="C40" s="148"/>
      <c r="D40" s="202"/>
      <c r="E40" s="171"/>
      <c r="F40"/>
    </row>
    <row r="41" spans="1:6" x14ac:dyDescent="0.2">
      <c r="A41" s="201">
        <f>+'12Reventa'!A41</f>
        <v>42614</v>
      </c>
      <c r="B41" s="171"/>
      <c r="C41" s="148"/>
      <c r="D41" s="202"/>
      <c r="E41" s="171"/>
      <c r="F41"/>
    </row>
    <row r="42" spans="1:6" x14ac:dyDescent="0.2">
      <c r="A42" s="201">
        <f>+'12Reventa'!A42</f>
        <v>42644</v>
      </c>
      <c r="B42" s="171"/>
      <c r="C42" s="148"/>
      <c r="D42" s="202"/>
      <c r="E42" s="171"/>
      <c r="F42"/>
    </row>
    <row r="43" spans="1:6" x14ac:dyDescent="0.2">
      <c r="A43" s="201">
        <f>+'12Reventa'!A43</f>
        <v>42675</v>
      </c>
      <c r="B43" s="171"/>
      <c r="C43" s="148"/>
      <c r="D43" s="202"/>
      <c r="E43" s="171"/>
      <c r="F43"/>
    </row>
    <row r="44" spans="1:6" ht="13.5" thickBot="1" x14ac:dyDescent="0.25">
      <c r="A44" s="203">
        <f>+'12Reventa'!A44</f>
        <v>42705</v>
      </c>
      <c r="B44" s="204"/>
      <c r="C44" s="209"/>
      <c r="D44" s="210"/>
      <c r="E44" s="204"/>
      <c r="F44"/>
    </row>
    <row r="45" spans="1:6" x14ac:dyDescent="0.2">
      <c r="A45" s="197">
        <f>+'12Reventa'!A45</f>
        <v>42736</v>
      </c>
      <c r="B45" s="199"/>
      <c r="C45" s="208"/>
      <c r="D45" s="198"/>
      <c r="E45" s="199"/>
      <c r="F45"/>
    </row>
    <row r="46" spans="1:6" x14ac:dyDescent="0.2">
      <c r="A46" s="201">
        <f>+'12Reventa'!A46</f>
        <v>42767</v>
      </c>
      <c r="B46" s="171"/>
      <c r="C46" s="148"/>
      <c r="D46" s="202"/>
      <c r="E46" s="171"/>
      <c r="F46"/>
    </row>
    <row r="47" spans="1:6" x14ac:dyDescent="0.2">
      <c r="A47" s="201">
        <f>+'12Reventa'!A48</f>
        <v>42826</v>
      </c>
      <c r="B47" s="171"/>
      <c r="C47" s="148"/>
      <c r="D47" s="202"/>
      <c r="E47" s="171"/>
      <c r="F47"/>
    </row>
    <row r="48" spans="1:6" ht="13.5" thickBot="1" x14ac:dyDescent="0.25">
      <c r="A48" s="203">
        <f>+'12Reventa'!A49</f>
        <v>42856</v>
      </c>
      <c r="B48" s="204"/>
      <c r="C48" s="209"/>
      <c r="D48" s="210"/>
      <c r="E48" s="204"/>
      <c r="F48"/>
    </row>
    <row r="49" spans="1:6" hidden="1" x14ac:dyDescent="0.2">
      <c r="A49" s="446">
        <f>+'12Reventa'!A50</f>
        <v>42887</v>
      </c>
      <c r="B49" s="447"/>
      <c r="C49" s="457"/>
      <c r="D49" s="448"/>
      <c r="E49" s="447"/>
      <c r="F49"/>
    </row>
    <row r="50" spans="1:6" hidden="1" x14ac:dyDescent="0.2">
      <c r="A50" s="201">
        <f>+'12Reventa'!A51</f>
        <v>42917</v>
      </c>
      <c r="B50" s="171"/>
      <c r="C50" s="148"/>
      <c r="D50" s="202"/>
      <c r="E50" s="171"/>
      <c r="F50"/>
    </row>
    <row r="51" spans="1:6" hidden="1" x14ac:dyDescent="0.2">
      <c r="A51" s="201">
        <f>+'12Reventa'!A52</f>
        <v>42948</v>
      </c>
      <c r="B51" s="171"/>
      <c r="C51" s="148"/>
      <c r="D51" s="202"/>
      <c r="E51" s="171"/>
      <c r="F51"/>
    </row>
    <row r="52" spans="1:6" hidden="1" x14ac:dyDescent="0.2">
      <c r="A52" s="201">
        <f>+'12Reventa'!A53</f>
        <v>42979</v>
      </c>
      <c r="B52" s="171"/>
      <c r="C52" s="148"/>
      <c r="D52" s="202"/>
      <c r="E52" s="171"/>
      <c r="F52"/>
    </row>
    <row r="53" spans="1:6" hidden="1" x14ac:dyDescent="0.2">
      <c r="A53" s="201">
        <f>+'12Reventa'!A54</f>
        <v>43009</v>
      </c>
      <c r="B53" s="171"/>
      <c r="C53" s="148"/>
      <c r="D53" s="202"/>
      <c r="E53" s="171"/>
      <c r="F53"/>
    </row>
    <row r="54" spans="1:6" hidden="1" x14ac:dyDescent="0.2">
      <c r="A54" s="201">
        <f>+'12Reventa'!A55</f>
        <v>43040</v>
      </c>
      <c r="B54" s="171"/>
      <c r="C54" s="148"/>
      <c r="D54" s="202"/>
      <c r="E54" s="171"/>
      <c r="F54"/>
    </row>
    <row r="55" spans="1:6" ht="13.5" hidden="1" thickBot="1" x14ac:dyDescent="0.25">
      <c r="A55" s="203">
        <f>+'12Reventa'!A56</f>
        <v>43070</v>
      </c>
      <c r="B55" s="204"/>
      <c r="C55" s="209"/>
      <c r="D55" s="210"/>
      <c r="E55" s="204"/>
      <c r="F55"/>
    </row>
    <row r="56" spans="1:6" ht="13.5" thickBot="1" x14ac:dyDescent="0.25">
      <c r="A56" s="211"/>
      <c r="B56" s="212"/>
      <c r="C56" s="212"/>
      <c r="D56" s="213"/>
      <c r="E56" s="212"/>
      <c r="F56"/>
    </row>
    <row r="57" spans="1:6" x14ac:dyDescent="0.2">
      <c r="A57" s="214">
        <v>2010</v>
      </c>
      <c r="B57" s="458"/>
      <c r="C57" s="199"/>
      <c r="D57" s="199"/>
      <c r="E57" s="452"/>
      <c r="F57"/>
    </row>
    <row r="58" spans="1:6" x14ac:dyDescent="0.2">
      <c r="A58" s="215">
        <v>2011</v>
      </c>
      <c r="B58" s="459"/>
      <c r="C58" s="171"/>
      <c r="D58" s="171"/>
      <c r="E58" s="453"/>
      <c r="F58"/>
    </row>
    <row r="59" spans="1:6" x14ac:dyDescent="0.2">
      <c r="A59" s="215">
        <v>2012</v>
      </c>
      <c r="B59" s="459"/>
      <c r="C59" s="171"/>
      <c r="D59" s="171"/>
      <c r="E59" s="453"/>
      <c r="F59"/>
    </row>
    <row r="60" spans="1:6" x14ac:dyDescent="0.2">
      <c r="A60" s="215">
        <v>2013</v>
      </c>
      <c r="B60" s="459"/>
      <c r="C60" s="171"/>
      <c r="D60" s="171"/>
      <c r="E60" s="453"/>
      <c r="F60"/>
    </row>
    <row r="61" spans="1:6" x14ac:dyDescent="0.2">
      <c r="A61" s="215">
        <f>+'11- impo '!A61</f>
        <v>2014</v>
      </c>
      <c r="B61" s="459"/>
      <c r="C61" s="171"/>
      <c r="D61" s="171"/>
      <c r="E61" s="453"/>
      <c r="F61"/>
    </row>
    <row r="62" spans="1:6" x14ac:dyDescent="0.2">
      <c r="A62" s="215">
        <f>+'11- impo '!A62</f>
        <v>2015</v>
      </c>
      <c r="B62" s="459"/>
      <c r="C62" s="171"/>
      <c r="D62" s="171"/>
      <c r="E62" s="453"/>
      <c r="F62"/>
    </row>
    <row r="63" spans="1:6" ht="13.5" thickBot="1" x14ac:dyDescent="0.25">
      <c r="A63" s="216">
        <f>+'11- impo '!A63</f>
        <v>2016</v>
      </c>
      <c r="B63" s="460"/>
      <c r="C63" s="204"/>
      <c r="D63" s="204"/>
      <c r="E63" s="454"/>
      <c r="F63"/>
    </row>
    <row r="64" spans="1:6" ht="13.5" thickBot="1" x14ac:dyDescent="0.25">
      <c r="A64" s="217"/>
      <c r="B64" s="212"/>
      <c r="C64" s="212"/>
      <c r="D64" s="212"/>
      <c r="E64" s="212"/>
      <c r="F64"/>
    </row>
    <row r="65" spans="1:6" x14ac:dyDescent="0.2">
      <c r="A65" s="197" t="str">
        <f>+'11- impo '!A65</f>
        <v>ene-may 16</v>
      </c>
      <c r="B65" s="199"/>
      <c r="C65" s="199"/>
      <c r="D65" s="199"/>
      <c r="E65" s="199"/>
      <c r="F65"/>
    </row>
    <row r="66" spans="1:6" ht="13.5" thickBot="1" x14ac:dyDescent="0.25">
      <c r="A66" s="203" t="str">
        <f>+'11- impo '!A66</f>
        <v>ene-may 17</v>
      </c>
      <c r="B66" s="204"/>
      <c r="C66" s="204"/>
      <c r="D66" s="204"/>
      <c r="E66" s="204"/>
      <c r="F66"/>
    </row>
    <row r="67" spans="1:6" x14ac:dyDescent="0.2">
      <c r="A67" s="211"/>
    </row>
    <row r="68" spans="1:6" x14ac:dyDescent="0.2">
      <c r="A68" s="218" t="s">
        <v>88</v>
      </c>
    </row>
    <row r="69" spans="1:6" x14ac:dyDescent="0.2">
      <c r="A69" s="186"/>
    </row>
    <row r="70" spans="1:6" x14ac:dyDescent="0.2">
      <c r="A70" s="186"/>
      <c r="E70" s="212"/>
      <c r="F70" s="212"/>
    </row>
    <row r="71" spans="1:6" x14ac:dyDescent="0.2">
      <c r="A71" s="88" t="s">
        <v>157</v>
      </c>
      <c r="B71" s="89"/>
      <c r="C71" s="56"/>
    </row>
    <row r="72" spans="1:6" ht="13.5" thickBot="1" x14ac:dyDescent="0.25">
      <c r="A72" s="56"/>
      <c r="B72" s="56"/>
      <c r="C72" s="56"/>
    </row>
    <row r="73" spans="1:6" ht="13.5" thickBot="1" x14ac:dyDescent="0.25">
      <c r="A73" s="93" t="s">
        <v>9</v>
      </c>
      <c r="C73" s="98" t="s">
        <v>148</v>
      </c>
      <c r="D73" s="100" t="s">
        <v>126</v>
      </c>
    </row>
    <row r="74" spans="1:6" x14ac:dyDescent="0.2">
      <c r="A74" s="101">
        <f>+A61</f>
        <v>2014</v>
      </c>
      <c r="C74" s="116">
        <f>+C61-SUM(C8:C19)</f>
        <v>0</v>
      </c>
      <c r="D74" s="119">
        <f>+D61-SUM(D8:D19)</f>
        <v>0</v>
      </c>
    </row>
    <row r="75" spans="1:6" x14ac:dyDescent="0.2">
      <c r="A75" s="103">
        <f>+A62</f>
        <v>2015</v>
      </c>
      <c r="C75" s="120">
        <f>+C62-SUM(C20:C31)</f>
        <v>0</v>
      </c>
      <c r="D75" s="123">
        <f>+D62-SUM(D20:D31)</f>
        <v>0</v>
      </c>
    </row>
    <row r="76" spans="1:6" ht="13.5" thickBot="1" x14ac:dyDescent="0.25">
      <c r="A76" s="104">
        <f>+A63</f>
        <v>2016</v>
      </c>
      <c r="C76" s="124">
        <f>+C63-SUM(C32:C43)</f>
        <v>0</v>
      </c>
      <c r="D76" s="127">
        <f>+D63-SUM(D32:D43)</f>
        <v>0</v>
      </c>
    </row>
    <row r="77" spans="1:6" x14ac:dyDescent="0.2">
      <c r="A77" s="101" t="str">
        <f>+A65</f>
        <v>ene-may 16</v>
      </c>
      <c r="C77" s="133">
        <f>+C65-(SUM(C32:INDEX(C32:C43,'parámetros e instrucciones'!$E$3)))</f>
        <v>0</v>
      </c>
      <c r="D77" s="133">
        <f>+D65-(SUM(D32:INDEX(D32:D43,'parámetros e instrucciones'!$E$3)))</f>
        <v>0</v>
      </c>
    </row>
    <row r="78" spans="1:6" ht="13.5" thickBot="1" x14ac:dyDescent="0.25">
      <c r="A78" s="104" t="str">
        <f>+A66</f>
        <v>ene-may 17</v>
      </c>
      <c r="C78" s="137">
        <f>+C66-(SUM(C44:INDEX(C44:C55,'parámetros e instrucciones'!$E$3)))</f>
        <v>0</v>
      </c>
      <c r="D78" s="137">
        <f>+D66-(SUM(D44:INDEX(D44:D55,'parámetros e instrucciones'!$E$3)))</f>
        <v>0</v>
      </c>
    </row>
  </sheetData>
  <sheetProtection formatCells="0" formatColumns="0" formatRows="0"/>
  <phoneticPr fontId="0" type="noConversion"/>
  <printOptions horizontalCentered="1" verticalCentered="1"/>
  <pageMargins left="0.37" right="0.42" top="0.41" bottom="0.41" header="0.18" footer="0.511811023622047"/>
  <pageSetup paperSize="9" orientation="portrait" horizontalDpi="300" verticalDpi="300" r:id="rId1"/>
  <headerFooter alignWithMargins="0">
    <oddHeader>&amp;R2017 - Año de las Energías Renovables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92</v>
      </c>
      <c r="B1" s="3"/>
    </row>
    <row r="2" spans="1:2" ht="13.5" thickBot="1" x14ac:dyDescent="0.25">
      <c r="A2" s="2" t="s">
        <v>48</v>
      </c>
      <c r="B2" s="3"/>
    </row>
    <row r="3" spans="1:2" x14ac:dyDescent="0.2">
      <c r="A3" s="4" t="s">
        <v>9</v>
      </c>
      <c r="B3" s="14" t="s">
        <v>49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10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81" t="s">
        <v>93</v>
      </c>
      <c r="B2" s="581"/>
      <c r="C2" s="581"/>
      <c r="D2" s="581"/>
    </row>
    <row r="3" spans="1:4" x14ac:dyDescent="0.2">
      <c r="A3" s="581" t="s">
        <v>94</v>
      </c>
      <c r="B3" s="581"/>
      <c r="C3" s="581"/>
      <c r="D3" s="581"/>
    </row>
    <row r="4" spans="1:4" x14ac:dyDescent="0.2">
      <c r="A4" s="582" t="s">
        <v>2</v>
      </c>
      <c r="B4" s="582"/>
      <c r="C4" s="582"/>
      <c r="D4" s="582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29</v>
      </c>
      <c r="B6" s="21" t="s">
        <v>95</v>
      </c>
      <c r="C6" s="22" t="s">
        <v>96</v>
      </c>
      <c r="D6" s="23" t="s">
        <v>97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20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42"/>
  <sheetViews>
    <sheetView showGridLines="0" zoomScale="75" workbookViewId="0">
      <selection activeCell="B9" sqref="B9"/>
    </sheetView>
  </sheetViews>
  <sheetFormatPr baseColWidth="10" defaultRowHeight="12.75" x14ac:dyDescent="0.2"/>
  <cols>
    <col min="1" max="1" width="17.85546875" style="51" customWidth="1"/>
    <col min="2" max="2" width="57.28515625" style="51" customWidth="1"/>
    <col min="3" max="10" width="11.7109375" style="51" customWidth="1"/>
    <col min="11" max="16384" width="11.42578125" style="51"/>
  </cols>
  <sheetData>
    <row r="1" spans="1:10" x14ac:dyDescent="0.2">
      <c r="A1" s="160" t="s">
        <v>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x14ac:dyDescent="0.2">
      <c r="A2" s="160" t="s">
        <v>233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x14ac:dyDescent="0.2">
      <c r="A3" s="160" t="s">
        <v>234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idden="1" x14ac:dyDescent="0.2">
      <c r="A4" s="160"/>
      <c r="B4" s="161"/>
      <c r="C4" s="161"/>
      <c r="D4" s="161"/>
      <c r="E4" s="161"/>
      <c r="F4" s="161"/>
      <c r="G4" s="161"/>
      <c r="H4" s="161"/>
      <c r="I4" s="161"/>
      <c r="J4" s="161"/>
    </row>
    <row r="5" spans="1:10" hidden="1" x14ac:dyDescent="0.2">
      <c r="A5" s="160"/>
      <c r="B5" s="161"/>
      <c r="C5" s="161"/>
      <c r="D5" s="161"/>
      <c r="E5" s="161"/>
      <c r="F5" s="161"/>
      <c r="G5" s="161"/>
      <c r="H5" s="161"/>
      <c r="I5" s="161"/>
      <c r="J5" s="161"/>
    </row>
    <row r="6" spans="1:10" x14ac:dyDescent="0.2">
      <c r="A6" s="160"/>
      <c r="B6" s="161"/>
      <c r="C6" s="161"/>
      <c r="D6" s="161"/>
      <c r="E6" s="161"/>
      <c r="F6" s="161"/>
      <c r="G6" s="161"/>
      <c r="H6" s="161"/>
      <c r="I6" s="161"/>
      <c r="J6" s="161"/>
    </row>
    <row r="7" spans="1:10" x14ac:dyDescent="0.2">
      <c r="A7" s="160"/>
      <c r="B7" s="161"/>
      <c r="C7" s="161"/>
      <c r="D7" s="161"/>
      <c r="E7" s="161"/>
      <c r="F7" s="161"/>
      <c r="G7" s="161"/>
      <c r="H7" s="161"/>
      <c r="I7" s="161"/>
      <c r="J7" s="161"/>
    </row>
    <row r="8" spans="1:10" ht="13.5" thickBot="1" x14ac:dyDescent="0.25">
      <c r="A8" s="161"/>
      <c r="B8" s="160"/>
      <c r="C8" s="160"/>
      <c r="D8" s="160"/>
      <c r="E8" s="160"/>
      <c r="F8" s="160"/>
      <c r="G8" s="161"/>
      <c r="H8" s="161"/>
      <c r="I8" s="161"/>
      <c r="J8" s="161"/>
    </row>
    <row r="9" spans="1:10" ht="47.25" customHeight="1" thickBot="1" x14ac:dyDescent="0.25">
      <c r="A9" s="162" t="s">
        <v>3</v>
      </c>
      <c r="B9" s="389" t="s">
        <v>235</v>
      </c>
      <c r="C9" s="386">
        <v>2010</v>
      </c>
      <c r="D9" s="386">
        <v>2011</v>
      </c>
      <c r="E9" s="386">
        <v>2012</v>
      </c>
      <c r="F9" s="386">
        <v>2013</v>
      </c>
      <c r="G9" s="386">
        <v>2014</v>
      </c>
      <c r="H9" s="386">
        <v>2015</v>
      </c>
      <c r="I9" s="386">
        <v>2016</v>
      </c>
      <c r="J9" s="386" t="s">
        <v>232</v>
      </c>
    </row>
    <row r="10" spans="1:10" x14ac:dyDescent="0.2">
      <c r="A10" s="163" t="s">
        <v>4</v>
      </c>
      <c r="B10" s="529"/>
      <c r="C10" s="528" t="s">
        <v>116</v>
      </c>
      <c r="D10" s="528" t="s">
        <v>116</v>
      </c>
      <c r="E10" s="528" t="s">
        <v>116</v>
      </c>
      <c r="F10" s="528" t="s">
        <v>116</v>
      </c>
      <c r="G10" s="528" t="s">
        <v>116</v>
      </c>
      <c r="H10" s="530" t="s">
        <v>116</v>
      </c>
      <c r="I10" s="530" t="s">
        <v>116</v>
      </c>
      <c r="J10" s="527" t="s">
        <v>116</v>
      </c>
    </row>
    <row r="11" spans="1:10" x14ac:dyDescent="0.2">
      <c r="A11" s="164"/>
      <c r="B11" s="519"/>
      <c r="C11" s="520"/>
      <c r="D11" s="520"/>
      <c r="E11" s="520"/>
      <c r="F11" s="520"/>
      <c r="G11" s="520"/>
      <c r="H11" s="521"/>
      <c r="I11" s="521"/>
      <c r="J11" s="525"/>
    </row>
    <row r="12" spans="1:10" x14ac:dyDescent="0.2">
      <c r="A12" s="164"/>
      <c r="B12" s="518"/>
      <c r="C12" s="520" t="s">
        <v>116</v>
      </c>
      <c r="D12" s="520" t="s">
        <v>116</v>
      </c>
      <c r="E12" s="520" t="s">
        <v>116</v>
      </c>
      <c r="F12" s="520" t="s">
        <v>116</v>
      </c>
      <c r="G12" s="520" t="s">
        <v>116</v>
      </c>
      <c r="H12" s="521" t="s">
        <v>116</v>
      </c>
      <c r="I12" s="521" t="s">
        <v>116</v>
      </c>
      <c r="J12" s="525" t="s">
        <v>116</v>
      </c>
    </row>
    <row r="13" spans="1:10" x14ac:dyDescent="0.2">
      <c r="A13" s="164"/>
      <c r="B13" s="519"/>
      <c r="C13" s="520"/>
      <c r="D13" s="520"/>
      <c r="E13" s="520"/>
      <c r="F13" s="520"/>
      <c r="G13" s="520"/>
      <c r="H13" s="521"/>
      <c r="I13" s="521"/>
      <c r="J13" s="525"/>
    </row>
    <row r="14" spans="1:10" x14ac:dyDescent="0.2">
      <c r="A14" s="164"/>
      <c r="B14" s="518"/>
      <c r="C14" s="520" t="s">
        <v>116</v>
      </c>
      <c r="D14" s="520" t="s">
        <v>116</v>
      </c>
      <c r="E14" s="520" t="s">
        <v>116</v>
      </c>
      <c r="F14" s="520" t="s">
        <v>116</v>
      </c>
      <c r="G14" s="520" t="s">
        <v>116</v>
      </c>
      <c r="H14" s="521" t="s">
        <v>116</v>
      </c>
      <c r="I14" s="521" t="s">
        <v>116</v>
      </c>
      <c r="J14" s="525" t="s">
        <v>116</v>
      </c>
    </row>
    <row r="15" spans="1:10" ht="13.5" thickBot="1" x14ac:dyDescent="0.25">
      <c r="A15" s="165"/>
      <c r="B15" s="522"/>
      <c r="C15" s="523"/>
      <c r="D15" s="523"/>
      <c r="E15" s="523"/>
      <c r="F15" s="523"/>
      <c r="G15" s="523"/>
      <c r="H15" s="524"/>
      <c r="I15" s="524"/>
      <c r="J15" s="526"/>
    </row>
    <row r="16" spans="1:10" x14ac:dyDescent="0.2">
      <c r="A16" s="163" t="s">
        <v>5</v>
      </c>
      <c r="B16" s="529"/>
      <c r="C16" s="528" t="s">
        <v>116</v>
      </c>
      <c r="D16" s="528" t="s">
        <v>116</v>
      </c>
      <c r="E16" s="528" t="s">
        <v>116</v>
      </c>
      <c r="F16" s="528" t="s">
        <v>116</v>
      </c>
      <c r="G16" s="528" t="s">
        <v>116</v>
      </c>
      <c r="H16" s="530" t="s">
        <v>116</v>
      </c>
      <c r="I16" s="530" t="s">
        <v>116</v>
      </c>
      <c r="J16" s="527" t="s">
        <v>116</v>
      </c>
    </row>
    <row r="17" spans="1:10" x14ac:dyDescent="0.2">
      <c r="A17" s="164"/>
      <c r="B17" s="519"/>
      <c r="C17" s="520"/>
      <c r="D17" s="520"/>
      <c r="E17" s="520"/>
      <c r="F17" s="520"/>
      <c r="G17" s="520"/>
      <c r="H17" s="521"/>
      <c r="I17" s="521"/>
      <c r="J17" s="525"/>
    </row>
    <row r="18" spans="1:10" x14ac:dyDescent="0.2">
      <c r="A18" s="164"/>
      <c r="B18" s="518"/>
      <c r="C18" s="520" t="s">
        <v>116</v>
      </c>
      <c r="D18" s="520" t="s">
        <v>116</v>
      </c>
      <c r="E18" s="520" t="s">
        <v>116</v>
      </c>
      <c r="F18" s="520" t="s">
        <v>116</v>
      </c>
      <c r="G18" s="520" t="s">
        <v>116</v>
      </c>
      <c r="H18" s="521" t="s">
        <v>116</v>
      </c>
      <c r="I18" s="521" t="s">
        <v>116</v>
      </c>
      <c r="J18" s="525" t="s">
        <v>116</v>
      </c>
    </row>
    <row r="19" spans="1:10" x14ac:dyDescent="0.2">
      <c r="A19" s="164"/>
      <c r="B19" s="519"/>
      <c r="C19" s="520"/>
      <c r="D19" s="520"/>
      <c r="E19" s="520"/>
      <c r="F19" s="520"/>
      <c r="G19" s="520"/>
      <c r="H19" s="521"/>
      <c r="I19" s="521"/>
      <c r="J19" s="525"/>
    </row>
    <row r="20" spans="1:10" x14ac:dyDescent="0.2">
      <c r="A20" s="164"/>
      <c r="B20" s="518"/>
      <c r="C20" s="520" t="s">
        <v>116</v>
      </c>
      <c r="D20" s="520" t="s">
        <v>116</v>
      </c>
      <c r="E20" s="520" t="s">
        <v>116</v>
      </c>
      <c r="F20" s="520" t="s">
        <v>116</v>
      </c>
      <c r="G20" s="520" t="s">
        <v>116</v>
      </c>
      <c r="H20" s="521" t="s">
        <v>116</v>
      </c>
      <c r="I20" s="521" t="s">
        <v>116</v>
      </c>
      <c r="J20" s="525" t="s">
        <v>116</v>
      </c>
    </row>
    <row r="21" spans="1:10" ht="13.5" thickBot="1" x14ac:dyDescent="0.25">
      <c r="A21" s="165"/>
      <c r="B21" s="522"/>
      <c r="C21" s="523"/>
      <c r="D21" s="523"/>
      <c r="E21" s="523"/>
      <c r="F21" s="523"/>
      <c r="G21" s="523"/>
      <c r="H21" s="524"/>
      <c r="I21" s="524"/>
      <c r="J21" s="526"/>
    </row>
    <row r="22" spans="1:10" x14ac:dyDescent="0.2">
      <c r="A22" s="163" t="s">
        <v>6</v>
      </c>
      <c r="B22" s="529"/>
      <c r="C22" s="528" t="s">
        <v>116</v>
      </c>
      <c r="D22" s="528" t="s">
        <v>116</v>
      </c>
      <c r="E22" s="528" t="s">
        <v>116</v>
      </c>
      <c r="F22" s="528" t="s">
        <v>116</v>
      </c>
      <c r="G22" s="528" t="s">
        <v>116</v>
      </c>
      <c r="H22" s="530" t="s">
        <v>116</v>
      </c>
      <c r="I22" s="530" t="s">
        <v>116</v>
      </c>
      <c r="J22" s="527" t="s">
        <v>116</v>
      </c>
    </row>
    <row r="23" spans="1:10" x14ac:dyDescent="0.2">
      <c r="A23" s="164"/>
      <c r="B23" s="519"/>
      <c r="C23" s="520"/>
      <c r="D23" s="520"/>
      <c r="E23" s="520"/>
      <c r="F23" s="520"/>
      <c r="G23" s="520"/>
      <c r="H23" s="521"/>
      <c r="I23" s="521"/>
      <c r="J23" s="525"/>
    </row>
    <row r="24" spans="1:10" x14ac:dyDescent="0.2">
      <c r="A24" s="164"/>
      <c r="B24" s="518"/>
      <c r="C24" s="520" t="s">
        <v>116</v>
      </c>
      <c r="D24" s="520" t="s">
        <v>116</v>
      </c>
      <c r="E24" s="520" t="s">
        <v>116</v>
      </c>
      <c r="F24" s="520" t="s">
        <v>116</v>
      </c>
      <c r="G24" s="520" t="s">
        <v>116</v>
      </c>
      <c r="H24" s="521" t="s">
        <v>116</v>
      </c>
      <c r="I24" s="521" t="s">
        <v>116</v>
      </c>
      <c r="J24" s="525" t="s">
        <v>116</v>
      </c>
    </row>
    <row r="25" spans="1:10" x14ac:dyDescent="0.2">
      <c r="A25" s="164"/>
      <c r="B25" s="519"/>
      <c r="C25" s="520"/>
      <c r="D25" s="520"/>
      <c r="E25" s="520"/>
      <c r="F25" s="520"/>
      <c r="G25" s="520"/>
      <c r="H25" s="521"/>
      <c r="I25" s="521"/>
      <c r="J25" s="525"/>
    </row>
    <row r="26" spans="1:10" x14ac:dyDescent="0.2">
      <c r="A26" s="164"/>
      <c r="B26" s="518"/>
      <c r="C26" s="520" t="s">
        <v>116</v>
      </c>
      <c r="D26" s="520" t="s">
        <v>116</v>
      </c>
      <c r="E26" s="520" t="s">
        <v>116</v>
      </c>
      <c r="F26" s="520" t="s">
        <v>116</v>
      </c>
      <c r="G26" s="520" t="s">
        <v>116</v>
      </c>
      <c r="H26" s="521" t="s">
        <v>116</v>
      </c>
      <c r="I26" s="521" t="s">
        <v>116</v>
      </c>
      <c r="J26" s="525" t="s">
        <v>116</v>
      </c>
    </row>
    <row r="27" spans="1:10" ht="13.5" thickBot="1" x14ac:dyDescent="0.25">
      <c r="A27" s="165"/>
      <c r="B27" s="522"/>
      <c r="C27" s="523"/>
      <c r="D27" s="523"/>
      <c r="E27" s="523"/>
      <c r="F27" s="523"/>
      <c r="G27" s="523"/>
      <c r="H27" s="524"/>
      <c r="I27" s="524"/>
      <c r="J27" s="526"/>
    </row>
    <row r="28" spans="1:10" x14ac:dyDescent="0.2">
      <c r="A28" s="163" t="s">
        <v>207</v>
      </c>
      <c r="B28" s="529"/>
      <c r="C28" s="528" t="s">
        <v>116</v>
      </c>
      <c r="D28" s="528" t="s">
        <v>116</v>
      </c>
      <c r="E28" s="528" t="s">
        <v>116</v>
      </c>
      <c r="F28" s="528" t="s">
        <v>116</v>
      </c>
      <c r="G28" s="528" t="s">
        <v>116</v>
      </c>
      <c r="H28" s="530" t="s">
        <v>116</v>
      </c>
      <c r="I28" s="530" t="s">
        <v>116</v>
      </c>
      <c r="J28" s="527" t="s">
        <v>116</v>
      </c>
    </row>
    <row r="29" spans="1:10" x14ac:dyDescent="0.2">
      <c r="A29" s="164"/>
      <c r="B29" s="519"/>
      <c r="C29" s="520"/>
      <c r="D29" s="520"/>
      <c r="E29" s="520"/>
      <c r="F29" s="520"/>
      <c r="G29" s="520"/>
      <c r="H29" s="521"/>
      <c r="I29" s="521"/>
      <c r="J29" s="525"/>
    </row>
    <row r="30" spans="1:10" x14ac:dyDescent="0.2">
      <c r="A30" s="164"/>
      <c r="B30" s="518"/>
      <c r="C30" s="520" t="s">
        <v>116</v>
      </c>
      <c r="D30" s="520" t="s">
        <v>116</v>
      </c>
      <c r="E30" s="520" t="s">
        <v>116</v>
      </c>
      <c r="F30" s="520" t="s">
        <v>116</v>
      </c>
      <c r="G30" s="520" t="s">
        <v>116</v>
      </c>
      <c r="H30" s="521" t="s">
        <v>116</v>
      </c>
      <c r="I30" s="521" t="s">
        <v>116</v>
      </c>
      <c r="J30" s="525" t="s">
        <v>116</v>
      </c>
    </row>
    <row r="31" spans="1:10" x14ac:dyDescent="0.2">
      <c r="A31" s="164"/>
      <c r="B31" s="519"/>
      <c r="C31" s="520"/>
      <c r="D31" s="520"/>
      <c r="E31" s="520"/>
      <c r="F31" s="520"/>
      <c r="G31" s="520"/>
      <c r="H31" s="521"/>
      <c r="I31" s="521"/>
      <c r="J31" s="525"/>
    </row>
    <row r="32" spans="1:10" x14ac:dyDescent="0.2">
      <c r="A32" s="164"/>
      <c r="B32" s="518"/>
      <c r="C32" s="520" t="s">
        <v>116</v>
      </c>
      <c r="D32" s="520" t="s">
        <v>116</v>
      </c>
      <c r="E32" s="520" t="s">
        <v>116</v>
      </c>
      <c r="F32" s="520" t="s">
        <v>116</v>
      </c>
      <c r="G32" s="520" t="s">
        <v>116</v>
      </c>
      <c r="H32" s="521" t="s">
        <v>116</v>
      </c>
      <c r="I32" s="521" t="s">
        <v>116</v>
      </c>
      <c r="J32" s="525" t="s">
        <v>116</v>
      </c>
    </row>
    <row r="33" spans="1:10" ht="13.5" thickBot="1" x14ac:dyDescent="0.25">
      <c r="A33" s="165"/>
      <c r="B33" s="522"/>
      <c r="C33" s="523"/>
      <c r="D33" s="523"/>
      <c r="E33" s="523"/>
      <c r="F33" s="523"/>
      <c r="G33" s="523"/>
      <c r="H33" s="524"/>
      <c r="I33" s="524"/>
      <c r="J33" s="526"/>
    </row>
    <row r="34" spans="1:10" x14ac:dyDescent="0.2">
      <c r="A34" s="163" t="s">
        <v>208</v>
      </c>
      <c r="B34" s="529"/>
      <c r="C34" s="528" t="s">
        <v>116</v>
      </c>
      <c r="D34" s="528" t="s">
        <v>116</v>
      </c>
      <c r="E34" s="528" t="s">
        <v>116</v>
      </c>
      <c r="F34" s="528" t="s">
        <v>116</v>
      </c>
      <c r="G34" s="528" t="s">
        <v>116</v>
      </c>
      <c r="H34" s="530" t="s">
        <v>116</v>
      </c>
      <c r="I34" s="530" t="s">
        <v>116</v>
      </c>
      <c r="J34" s="527" t="s">
        <v>116</v>
      </c>
    </row>
    <row r="35" spans="1:10" x14ac:dyDescent="0.2">
      <c r="A35" s="164"/>
      <c r="B35" s="519"/>
      <c r="C35" s="520"/>
      <c r="D35" s="520"/>
      <c r="E35" s="520"/>
      <c r="F35" s="520"/>
      <c r="G35" s="520"/>
      <c r="H35" s="521"/>
      <c r="I35" s="521"/>
      <c r="J35" s="525"/>
    </row>
    <row r="36" spans="1:10" x14ac:dyDescent="0.2">
      <c r="A36" s="164"/>
      <c r="B36" s="518"/>
      <c r="C36" s="520" t="s">
        <v>116</v>
      </c>
      <c r="D36" s="520" t="s">
        <v>116</v>
      </c>
      <c r="E36" s="520" t="s">
        <v>116</v>
      </c>
      <c r="F36" s="520" t="s">
        <v>116</v>
      </c>
      <c r="G36" s="520" t="s">
        <v>116</v>
      </c>
      <c r="H36" s="521" t="s">
        <v>116</v>
      </c>
      <c r="I36" s="521" t="s">
        <v>116</v>
      </c>
      <c r="J36" s="525" t="s">
        <v>116</v>
      </c>
    </row>
    <row r="37" spans="1:10" x14ac:dyDescent="0.2">
      <c r="A37" s="164"/>
      <c r="B37" s="519"/>
      <c r="C37" s="520"/>
      <c r="D37" s="520"/>
      <c r="E37" s="520"/>
      <c r="F37" s="520"/>
      <c r="G37" s="520"/>
      <c r="H37" s="521"/>
      <c r="I37" s="521"/>
      <c r="J37" s="525"/>
    </row>
    <row r="38" spans="1:10" x14ac:dyDescent="0.2">
      <c r="A38" s="164"/>
      <c r="B38" s="518"/>
      <c r="C38" s="520" t="s">
        <v>116</v>
      </c>
      <c r="D38" s="520" t="s">
        <v>116</v>
      </c>
      <c r="E38" s="520" t="s">
        <v>116</v>
      </c>
      <c r="F38" s="520" t="s">
        <v>116</v>
      </c>
      <c r="G38" s="520" t="s">
        <v>116</v>
      </c>
      <c r="H38" s="521" t="s">
        <v>116</v>
      </c>
      <c r="I38" s="521" t="s">
        <v>116</v>
      </c>
      <c r="J38" s="525" t="s">
        <v>116</v>
      </c>
    </row>
    <row r="39" spans="1:10" ht="13.5" thickBot="1" x14ac:dyDescent="0.25">
      <c r="A39" s="168"/>
      <c r="B39" s="522"/>
      <c r="C39" s="523"/>
      <c r="D39" s="523"/>
      <c r="E39" s="523"/>
      <c r="F39" s="523"/>
      <c r="G39" s="523"/>
      <c r="H39" s="524"/>
      <c r="I39" s="524"/>
      <c r="J39" s="526"/>
    </row>
    <row r="40" spans="1:10" ht="13.5" thickBot="1" x14ac:dyDescent="0.25">
      <c r="B40" s="169" t="s">
        <v>117</v>
      </c>
      <c r="C40" s="170">
        <v>1</v>
      </c>
      <c r="D40" s="170">
        <v>1</v>
      </c>
      <c r="E40" s="170">
        <v>1</v>
      </c>
      <c r="F40" s="170">
        <v>1</v>
      </c>
      <c r="G40" s="170">
        <v>1</v>
      </c>
      <c r="H40" s="170">
        <v>1</v>
      </c>
      <c r="I40" s="170">
        <v>1</v>
      </c>
      <c r="J40" s="170">
        <v>1</v>
      </c>
    </row>
    <row r="42" spans="1:10" x14ac:dyDescent="0.2">
      <c r="A42" s="51" t="s">
        <v>182</v>
      </c>
    </row>
  </sheetData>
  <mergeCells count="135">
    <mergeCell ref="F20:F21"/>
    <mergeCell ref="F22:F23"/>
    <mergeCell ref="F24:F25"/>
    <mergeCell ref="E30:E31"/>
    <mergeCell ref="E32:E33"/>
    <mergeCell ref="E34:E35"/>
    <mergeCell ref="F38:F39"/>
    <mergeCell ref="F10:F11"/>
    <mergeCell ref="F12:F13"/>
    <mergeCell ref="F14:F15"/>
    <mergeCell ref="F16:F17"/>
    <mergeCell ref="F26:F27"/>
    <mergeCell ref="F18:F19"/>
    <mergeCell ref="D10:D11"/>
    <mergeCell ref="D12:D13"/>
    <mergeCell ref="D14:D15"/>
    <mergeCell ref="D16:D17"/>
    <mergeCell ref="E10:E11"/>
    <mergeCell ref="E12:E13"/>
    <mergeCell ref="E14:E15"/>
    <mergeCell ref="E16:E17"/>
    <mergeCell ref="C10:C11"/>
    <mergeCell ref="C12:C13"/>
    <mergeCell ref="C14:C15"/>
    <mergeCell ref="C16:C17"/>
    <mergeCell ref="C18:C19"/>
    <mergeCell ref="C20:C21"/>
    <mergeCell ref="J12:J13"/>
    <mergeCell ref="D22:D23"/>
    <mergeCell ref="D24:D25"/>
    <mergeCell ref="C22:C23"/>
    <mergeCell ref="C24:C25"/>
    <mergeCell ref="D20:D21"/>
    <mergeCell ref="D18:D19"/>
    <mergeCell ref="E18:E19"/>
    <mergeCell ref="E20:E21"/>
    <mergeCell ref="E22:E23"/>
    <mergeCell ref="B10:B11"/>
    <mergeCell ref="G10:G11"/>
    <mergeCell ref="H10:H11"/>
    <mergeCell ref="I10:I11"/>
    <mergeCell ref="J16:J17"/>
    <mergeCell ref="B14:B15"/>
    <mergeCell ref="G14:G15"/>
    <mergeCell ref="H14:H15"/>
    <mergeCell ref="I14:I15"/>
    <mergeCell ref="J10:J11"/>
    <mergeCell ref="B12:B13"/>
    <mergeCell ref="G12:G13"/>
    <mergeCell ref="H12:H13"/>
    <mergeCell ref="I12:I13"/>
    <mergeCell ref="J20:J21"/>
    <mergeCell ref="B18:B19"/>
    <mergeCell ref="G18:G19"/>
    <mergeCell ref="H18:H19"/>
    <mergeCell ref="I18:I19"/>
    <mergeCell ref="J14:J15"/>
    <mergeCell ref="B16:B17"/>
    <mergeCell ref="G16:G17"/>
    <mergeCell ref="H16:H17"/>
    <mergeCell ref="I16:I17"/>
    <mergeCell ref="J24:J25"/>
    <mergeCell ref="B22:B23"/>
    <mergeCell ref="G22:G23"/>
    <mergeCell ref="H22:H23"/>
    <mergeCell ref="I22:I23"/>
    <mergeCell ref="J18:J19"/>
    <mergeCell ref="B20:B21"/>
    <mergeCell ref="G20:G21"/>
    <mergeCell ref="H20:H21"/>
    <mergeCell ref="I20:I21"/>
    <mergeCell ref="I26:I27"/>
    <mergeCell ref="J22:J23"/>
    <mergeCell ref="C26:C27"/>
    <mergeCell ref="E26:E27"/>
    <mergeCell ref="D26:D27"/>
    <mergeCell ref="E24:E25"/>
    <mergeCell ref="J32:J33"/>
    <mergeCell ref="B30:B31"/>
    <mergeCell ref="G30:G31"/>
    <mergeCell ref="H30:H31"/>
    <mergeCell ref="I30:I31"/>
    <mergeCell ref="C30:C31"/>
    <mergeCell ref="C32:C33"/>
    <mergeCell ref="D30:D31"/>
    <mergeCell ref="D32:D33"/>
    <mergeCell ref="F30:F31"/>
    <mergeCell ref="J30:J31"/>
    <mergeCell ref="B24:B25"/>
    <mergeCell ref="G24:G25"/>
    <mergeCell ref="H24:H25"/>
    <mergeCell ref="I24:I25"/>
    <mergeCell ref="J26:J27"/>
    <mergeCell ref="J28:J29"/>
    <mergeCell ref="B26:B27"/>
    <mergeCell ref="G26:G27"/>
    <mergeCell ref="H26:H27"/>
    <mergeCell ref="B34:B35"/>
    <mergeCell ref="G34:G35"/>
    <mergeCell ref="H34:H35"/>
    <mergeCell ref="I34:I35"/>
    <mergeCell ref="C34:C35"/>
    <mergeCell ref="F34:F35"/>
    <mergeCell ref="B28:B29"/>
    <mergeCell ref="G28:G29"/>
    <mergeCell ref="H28:H29"/>
    <mergeCell ref="I28:I29"/>
    <mergeCell ref="D28:D29"/>
    <mergeCell ref="F28:F29"/>
    <mergeCell ref="E28:E29"/>
    <mergeCell ref="C28:C29"/>
    <mergeCell ref="C38:C39"/>
    <mergeCell ref="E38:E39"/>
    <mergeCell ref="D38:D39"/>
    <mergeCell ref="J34:J35"/>
    <mergeCell ref="D34:D35"/>
    <mergeCell ref="D36:D37"/>
    <mergeCell ref="C36:C37"/>
    <mergeCell ref="J36:J37"/>
    <mergeCell ref="B32:B33"/>
    <mergeCell ref="G32:G33"/>
    <mergeCell ref="H32:H33"/>
    <mergeCell ref="I32:I33"/>
    <mergeCell ref="F32:F33"/>
    <mergeCell ref="J38:J39"/>
    <mergeCell ref="B38:B39"/>
    <mergeCell ref="G38:G39"/>
    <mergeCell ref="H38:H39"/>
    <mergeCell ref="I38:I39"/>
    <mergeCell ref="B36:B37"/>
    <mergeCell ref="G36:G37"/>
    <mergeCell ref="H36:H37"/>
    <mergeCell ref="I36:I37"/>
    <mergeCell ref="E36:E37"/>
    <mergeCell ref="F36:F37"/>
  </mergeCells>
  <phoneticPr fontId="0" type="noConversion"/>
  <printOptions horizontalCentered="1" verticalCentered="1" gridLinesSet="0"/>
  <pageMargins left="0.39" right="0.46" top="1" bottom="1" header="0.511811024" footer="0.511811024"/>
  <pageSetup paperSize="9" scale="83" orientation="landscape" r:id="rId1"/>
  <headerFooter alignWithMargins="0">
    <oddHeader>&amp;R2017 -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9"/>
  <sheetViews>
    <sheetView workbookViewId="0"/>
  </sheetViews>
  <sheetFormatPr baseColWidth="10" defaultRowHeight="12.75" x14ac:dyDescent="0.2"/>
  <cols>
    <col min="1" max="1" width="21.28515625" style="56" customWidth="1"/>
    <col min="2" max="2" width="24" style="56" customWidth="1"/>
    <col min="3" max="3" width="29.7109375" style="56" customWidth="1"/>
    <col min="4" max="16384" width="11.42578125" style="56"/>
  </cols>
  <sheetData>
    <row r="1" spans="1:3" x14ac:dyDescent="0.2">
      <c r="A1" s="174" t="s">
        <v>98</v>
      </c>
      <c r="B1" s="174"/>
      <c r="C1" s="174"/>
    </row>
    <row r="2" spans="1:3" x14ac:dyDescent="0.2">
      <c r="A2" s="174" t="s">
        <v>111</v>
      </c>
      <c r="B2" s="174"/>
      <c r="C2" s="174"/>
    </row>
    <row r="3" spans="1:3" x14ac:dyDescent="0.2">
      <c r="A3" s="174" t="str">
        <f>+'1.modelos'!A3</f>
        <v>Productos de lana de vidrio</v>
      </c>
      <c r="B3" s="174"/>
      <c r="C3" s="174"/>
    </row>
    <row r="4" spans="1:3" x14ac:dyDescent="0.2">
      <c r="A4" s="174" t="s">
        <v>236</v>
      </c>
      <c r="B4" s="174"/>
      <c r="C4" s="174"/>
    </row>
    <row r="5" spans="1:3" ht="13.5" thickBot="1" x14ac:dyDescent="0.25"/>
    <row r="6" spans="1:3" x14ac:dyDescent="0.2">
      <c r="A6" s="175" t="s">
        <v>11</v>
      </c>
      <c r="B6" s="176" t="s">
        <v>112</v>
      </c>
      <c r="C6" s="176" t="s">
        <v>113</v>
      </c>
    </row>
    <row r="7" spans="1:3" ht="13.5" thickBot="1" x14ac:dyDescent="0.25">
      <c r="A7" s="177"/>
      <c r="B7" s="178"/>
      <c r="C7" s="178" t="s">
        <v>114</v>
      </c>
    </row>
    <row r="8" spans="1:3" x14ac:dyDescent="0.2">
      <c r="A8" s="380">
        <v>2010</v>
      </c>
      <c r="B8" s="179"/>
      <c r="C8" s="180"/>
    </row>
    <row r="9" spans="1:3" x14ac:dyDescent="0.2">
      <c r="A9" s="380">
        <v>2011</v>
      </c>
      <c r="B9" s="179"/>
      <c r="C9" s="180"/>
    </row>
    <row r="10" spans="1:3" x14ac:dyDescent="0.2">
      <c r="A10" s="380">
        <v>2012</v>
      </c>
      <c r="B10" s="179"/>
      <c r="C10" s="180"/>
    </row>
    <row r="11" spans="1:3" x14ac:dyDescent="0.2">
      <c r="A11" s="380">
        <v>2013</v>
      </c>
      <c r="B11" s="179"/>
      <c r="C11" s="180"/>
    </row>
    <row r="12" spans="1:3" x14ac:dyDescent="0.2">
      <c r="A12" s="380">
        <f>'3.vol.'!C62</f>
        <v>2014</v>
      </c>
      <c r="B12" s="179"/>
      <c r="C12" s="180"/>
    </row>
    <row r="13" spans="1:3" x14ac:dyDescent="0.2">
      <c r="A13" s="181">
        <f>'3.vol.'!C63</f>
        <v>2015</v>
      </c>
      <c r="B13" s="182"/>
      <c r="C13" s="183"/>
    </row>
    <row r="14" spans="1:3" x14ac:dyDescent="0.2">
      <c r="A14" s="181">
        <f>'3.vol.'!C64</f>
        <v>2016</v>
      </c>
      <c r="B14" s="182"/>
      <c r="C14" s="183"/>
    </row>
    <row r="15" spans="1:3" x14ac:dyDescent="0.2">
      <c r="A15" s="387" t="str">
        <f>'3.vol.'!C65</f>
        <v>ene-may 16</v>
      </c>
      <c r="B15" s="182"/>
      <c r="C15" s="183"/>
    </row>
    <row r="16" spans="1:3" ht="13.5" thickBot="1" x14ac:dyDescent="0.25">
      <c r="A16" s="388" t="str">
        <f>'3.vol.'!C66</f>
        <v>ene-may 17</v>
      </c>
      <c r="B16" s="184"/>
      <c r="C16" s="185"/>
    </row>
    <row r="17" spans="1:3" ht="5.25" customHeight="1" x14ac:dyDescent="0.2"/>
    <row r="18" spans="1:3" ht="13.5" thickBot="1" x14ac:dyDescent="0.25">
      <c r="A18" s="186" t="s">
        <v>115</v>
      </c>
    </row>
    <row r="19" spans="1:3" ht="41.25" customHeight="1" thickBot="1" x14ac:dyDescent="0.25">
      <c r="A19" s="368"/>
      <c r="B19" s="369"/>
      <c r="C19" s="370"/>
    </row>
  </sheetData>
  <phoneticPr fontId="0" type="noConversion"/>
  <printOptions horizontalCentered="1" verticalCentered="1"/>
  <pageMargins left="0.57999999999999996" right="0.7" top="0.31" bottom="0.46" header="0.31" footer="0"/>
  <pageSetup paperSize="9" orientation="landscape" r:id="rId1"/>
  <headerFooter alignWithMargins="0">
    <oddHeader>&amp;R2017 -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Q128"/>
  <sheetViews>
    <sheetView topLeftCell="A37" workbookViewId="0">
      <selection activeCell="C1" sqref="C1:K1"/>
    </sheetView>
  </sheetViews>
  <sheetFormatPr baseColWidth="10" defaultColWidth="13.7109375" defaultRowHeight="12.75" x14ac:dyDescent="0.2"/>
  <cols>
    <col min="1" max="1" width="1" style="56" customWidth="1"/>
    <col min="2" max="2" width="3" style="53" customWidth="1"/>
    <col min="3" max="3" width="12.7109375" style="56" customWidth="1"/>
    <col min="4" max="4" width="1.7109375" style="56" customWidth="1"/>
    <col min="5" max="11" width="13.7109375" style="56" customWidth="1"/>
    <col min="12" max="12" width="13.5703125" style="56" customWidth="1"/>
    <col min="13" max="13" width="13.7109375" style="56" customWidth="1"/>
    <col min="14" max="14" width="1.7109375" style="70" customWidth="1"/>
    <col min="15" max="17" width="11.42578125" style="51" customWidth="1"/>
    <col min="18" max="16384" width="13.7109375" style="56"/>
  </cols>
  <sheetData>
    <row r="1" spans="3:17" x14ac:dyDescent="0.2">
      <c r="C1" s="531" t="s">
        <v>7</v>
      </c>
      <c r="D1" s="531"/>
      <c r="E1" s="531"/>
      <c r="F1" s="531"/>
      <c r="G1" s="531"/>
      <c r="H1" s="531"/>
      <c r="I1" s="531"/>
      <c r="J1" s="531"/>
      <c r="K1" s="531"/>
    </row>
    <row r="2" spans="3:17" x14ac:dyDescent="0.2">
      <c r="C2" s="531" t="s">
        <v>123</v>
      </c>
      <c r="D2" s="531"/>
      <c r="E2" s="531"/>
      <c r="F2" s="531"/>
      <c r="G2" s="531"/>
      <c r="H2" s="531"/>
      <c r="I2" s="531"/>
      <c r="J2" s="531"/>
      <c r="K2" s="531"/>
    </row>
    <row r="3" spans="3:17" x14ac:dyDescent="0.2">
      <c r="C3" s="531" t="str">
        <f>+'1.modelos'!A3</f>
        <v>Productos de lana de vidrio</v>
      </c>
      <c r="D3" s="531"/>
      <c r="E3" s="531"/>
      <c r="F3" s="531"/>
      <c r="G3" s="531"/>
      <c r="H3" s="531"/>
      <c r="I3" s="531"/>
      <c r="J3" s="531"/>
      <c r="K3" s="531"/>
      <c r="L3" s="395"/>
      <c r="M3" s="395"/>
      <c r="N3" s="395"/>
      <c r="O3" s="396"/>
      <c r="P3" s="56"/>
      <c r="Q3" s="56"/>
    </row>
    <row r="4" spans="3:17" x14ac:dyDescent="0.2">
      <c r="C4" s="531" t="s">
        <v>239</v>
      </c>
      <c r="D4" s="531"/>
      <c r="E4" s="531"/>
      <c r="F4" s="531"/>
      <c r="G4" s="531"/>
      <c r="H4" s="531"/>
      <c r="I4" s="531"/>
      <c r="J4" s="531"/>
      <c r="K4" s="531"/>
      <c r="L4" s="395"/>
      <c r="M4" s="395"/>
      <c r="N4" s="397"/>
      <c r="O4" s="396"/>
      <c r="P4" s="71" t="s">
        <v>127</v>
      </c>
      <c r="Q4" s="56"/>
    </row>
    <row r="5" spans="3:17" s="53" customFormat="1" ht="10.5" customHeight="1" thickBot="1" x14ac:dyDescent="0.25">
      <c r="C5" s="52"/>
      <c r="D5" s="52"/>
      <c r="E5" s="52"/>
      <c r="F5" s="52"/>
      <c r="G5" s="52"/>
      <c r="H5" s="52"/>
      <c r="I5" s="52"/>
      <c r="J5" s="52"/>
      <c r="K5" s="52"/>
      <c r="L5" s="398"/>
      <c r="M5" s="396"/>
      <c r="N5" s="397"/>
      <c r="O5" s="396"/>
    </row>
    <row r="6" spans="3:17" ht="64.5" thickBot="1" x14ac:dyDescent="0.25">
      <c r="C6" s="371" t="s">
        <v>119</v>
      </c>
      <c r="D6" s="25"/>
      <c r="E6" s="26" t="s">
        <v>18</v>
      </c>
      <c r="F6" s="27" t="s">
        <v>19</v>
      </c>
      <c r="G6" s="27" t="s">
        <v>129</v>
      </c>
      <c r="H6" s="27" t="s">
        <v>120</v>
      </c>
      <c r="I6" s="24" t="s">
        <v>121</v>
      </c>
      <c r="J6" s="27" t="s">
        <v>130</v>
      </c>
      <c r="K6" s="24" t="s">
        <v>122</v>
      </c>
      <c r="L6" s="53"/>
      <c r="M6" s="53"/>
      <c r="N6" s="28"/>
      <c r="O6" s="54"/>
      <c r="P6" s="100" t="s">
        <v>159</v>
      </c>
    </row>
    <row r="7" spans="3:17" x14ac:dyDescent="0.2">
      <c r="C7" s="105">
        <v>41640</v>
      </c>
      <c r="D7" s="47"/>
      <c r="E7" s="30"/>
      <c r="F7" s="31"/>
      <c r="G7" s="31"/>
      <c r="H7" s="31"/>
      <c r="I7" s="32"/>
      <c r="J7" s="32"/>
      <c r="K7" s="32"/>
      <c r="L7" s="53"/>
      <c r="M7" s="53"/>
      <c r="N7" s="33"/>
      <c r="O7" s="54"/>
      <c r="P7" s="138">
        <f>+L57+E7-F7-G7-H7+I7-J7</f>
        <v>0</v>
      </c>
    </row>
    <row r="8" spans="3:17" x14ac:dyDescent="0.2">
      <c r="C8" s="106">
        <v>41671</v>
      </c>
      <c r="D8" s="47"/>
      <c r="E8" s="34"/>
      <c r="F8" s="35"/>
      <c r="G8" s="35"/>
      <c r="H8" s="35"/>
      <c r="I8" s="36"/>
      <c r="J8" s="36"/>
      <c r="K8" s="36"/>
      <c r="L8" s="53"/>
      <c r="M8" s="53"/>
      <c r="N8" s="33"/>
      <c r="O8" s="54"/>
      <c r="P8" s="139">
        <f>+P7+E8+I8-F8-G8-H8-J8</f>
        <v>0</v>
      </c>
    </row>
    <row r="9" spans="3:17" x14ac:dyDescent="0.2">
      <c r="C9" s="106">
        <v>41699</v>
      </c>
      <c r="D9" s="47"/>
      <c r="E9" s="34"/>
      <c r="F9" s="35"/>
      <c r="G9" s="35"/>
      <c r="H9" s="35"/>
      <c r="I9" s="36"/>
      <c r="J9" s="36"/>
      <c r="K9" s="36"/>
      <c r="L9" s="53"/>
      <c r="M9" s="53"/>
      <c r="N9" s="33"/>
      <c r="O9" s="54"/>
      <c r="P9" s="139">
        <f t="shared" ref="P9:P54" si="0">+P8+E9+I9-F9-G9-H9-J9</f>
        <v>0</v>
      </c>
    </row>
    <row r="10" spans="3:17" x14ac:dyDescent="0.2">
      <c r="C10" s="106">
        <v>41730</v>
      </c>
      <c r="D10" s="47"/>
      <c r="E10" s="34"/>
      <c r="F10" s="35"/>
      <c r="G10" s="35"/>
      <c r="H10" s="35"/>
      <c r="I10" s="36"/>
      <c r="J10" s="36"/>
      <c r="K10" s="36"/>
      <c r="L10" s="53"/>
      <c r="M10" s="53"/>
      <c r="N10" s="33"/>
      <c r="O10" s="54"/>
      <c r="P10" s="139">
        <f t="shared" si="0"/>
        <v>0</v>
      </c>
    </row>
    <row r="11" spans="3:17" x14ac:dyDescent="0.2">
      <c r="C11" s="106">
        <v>41760</v>
      </c>
      <c r="D11" s="47"/>
      <c r="E11" s="34"/>
      <c r="F11" s="35"/>
      <c r="G11" s="35"/>
      <c r="H11" s="35"/>
      <c r="I11" s="36"/>
      <c r="J11" s="36"/>
      <c r="K11" s="36"/>
      <c r="N11" s="33"/>
      <c r="P11" s="139">
        <f>+P10+E11+I11-F11-G11-H11-J11</f>
        <v>0</v>
      </c>
    </row>
    <row r="12" spans="3:17" x14ac:dyDescent="0.2">
      <c r="C12" s="106">
        <v>41791</v>
      </c>
      <c r="D12" s="47"/>
      <c r="E12" s="34"/>
      <c r="F12" s="35"/>
      <c r="G12" s="35"/>
      <c r="H12" s="35"/>
      <c r="I12" s="36"/>
      <c r="J12" s="36"/>
      <c r="K12" s="36"/>
      <c r="N12" s="33"/>
      <c r="P12" s="139">
        <f t="shared" si="0"/>
        <v>0</v>
      </c>
    </row>
    <row r="13" spans="3:17" x14ac:dyDescent="0.2">
      <c r="C13" s="106">
        <v>41821</v>
      </c>
      <c r="D13" s="47"/>
      <c r="E13" s="34"/>
      <c r="F13" s="35"/>
      <c r="G13" s="35"/>
      <c r="H13" s="35"/>
      <c r="I13" s="36"/>
      <c r="J13" s="36"/>
      <c r="K13" s="36"/>
      <c r="N13" s="33"/>
      <c r="P13" s="139">
        <f t="shared" si="0"/>
        <v>0</v>
      </c>
    </row>
    <row r="14" spans="3:17" x14ac:dyDescent="0.2">
      <c r="C14" s="106">
        <v>41852</v>
      </c>
      <c r="D14" s="47"/>
      <c r="E14" s="34"/>
      <c r="F14" s="35"/>
      <c r="G14" s="35"/>
      <c r="H14" s="35"/>
      <c r="I14" s="36"/>
      <c r="J14" s="36"/>
      <c r="K14" s="36"/>
      <c r="N14" s="33"/>
      <c r="P14" s="139">
        <f t="shared" si="0"/>
        <v>0</v>
      </c>
    </row>
    <row r="15" spans="3:17" x14ac:dyDescent="0.2">
      <c r="C15" s="106">
        <v>41883</v>
      </c>
      <c r="D15" s="47"/>
      <c r="E15" s="34"/>
      <c r="F15" s="35"/>
      <c r="G15" s="35"/>
      <c r="H15" s="35"/>
      <c r="I15" s="36"/>
      <c r="J15" s="36"/>
      <c r="K15" s="36"/>
      <c r="N15" s="33"/>
      <c r="P15" s="139">
        <f t="shared" si="0"/>
        <v>0</v>
      </c>
    </row>
    <row r="16" spans="3:17" x14ac:dyDescent="0.2">
      <c r="C16" s="106">
        <v>41913</v>
      </c>
      <c r="D16" s="47"/>
      <c r="E16" s="34"/>
      <c r="F16" s="35"/>
      <c r="G16" s="35"/>
      <c r="H16" s="35"/>
      <c r="I16" s="36"/>
      <c r="J16" s="36"/>
      <c r="K16" s="36"/>
      <c r="N16" s="33"/>
      <c r="P16" s="139">
        <f t="shared" si="0"/>
        <v>0</v>
      </c>
    </row>
    <row r="17" spans="3:16" x14ac:dyDescent="0.2">
      <c r="C17" s="106">
        <v>41944</v>
      </c>
      <c r="D17" s="47"/>
      <c r="E17" s="34"/>
      <c r="F17" s="35"/>
      <c r="G17" s="35"/>
      <c r="H17" s="35"/>
      <c r="I17" s="36"/>
      <c r="J17" s="36"/>
      <c r="K17" s="36"/>
      <c r="N17" s="33"/>
      <c r="P17" s="139">
        <f t="shared" si="0"/>
        <v>0</v>
      </c>
    </row>
    <row r="18" spans="3:16" ht="13.5" thickBot="1" x14ac:dyDescent="0.25">
      <c r="C18" s="107">
        <v>41974</v>
      </c>
      <c r="D18" s="47"/>
      <c r="E18" s="37"/>
      <c r="F18" s="38"/>
      <c r="G18" s="38"/>
      <c r="H18" s="38"/>
      <c r="I18" s="39"/>
      <c r="J18" s="39"/>
      <c r="K18" s="39"/>
      <c r="N18" s="33"/>
      <c r="P18" s="140">
        <f t="shared" si="0"/>
        <v>0</v>
      </c>
    </row>
    <row r="19" spans="3:16" x14ac:dyDescent="0.2">
      <c r="C19" s="379">
        <v>42005</v>
      </c>
      <c r="D19" s="47"/>
      <c r="E19" s="40"/>
      <c r="F19" s="41"/>
      <c r="G19" s="41"/>
      <c r="H19" s="41"/>
      <c r="I19" s="42"/>
      <c r="J19" s="42"/>
      <c r="K19" s="42"/>
      <c r="N19" s="33"/>
      <c r="P19" s="141">
        <f t="shared" si="0"/>
        <v>0</v>
      </c>
    </row>
    <row r="20" spans="3:16" x14ac:dyDescent="0.2">
      <c r="C20" s="106">
        <v>42036</v>
      </c>
      <c r="D20" s="47"/>
      <c r="E20" s="34"/>
      <c r="F20" s="35"/>
      <c r="G20" s="35"/>
      <c r="H20" s="35"/>
      <c r="I20" s="36"/>
      <c r="J20" s="36"/>
      <c r="K20" s="36"/>
      <c r="N20" s="33"/>
      <c r="P20" s="139">
        <f t="shared" si="0"/>
        <v>0</v>
      </c>
    </row>
    <row r="21" spans="3:16" x14ac:dyDescent="0.2">
      <c r="C21" s="106">
        <v>42064</v>
      </c>
      <c r="D21" s="47"/>
      <c r="E21" s="34"/>
      <c r="F21" s="35"/>
      <c r="G21" s="35"/>
      <c r="H21" s="35"/>
      <c r="I21" s="36"/>
      <c r="J21" s="36"/>
      <c r="K21" s="36"/>
      <c r="N21" s="33"/>
      <c r="P21" s="139">
        <f t="shared" si="0"/>
        <v>0</v>
      </c>
    </row>
    <row r="22" spans="3:16" x14ac:dyDescent="0.2">
      <c r="C22" s="106">
        <v>42095</v>
      </c>
      <c r="D22" s="47"/>
      <c r="E22" s="34"/>
      <c r="F22" s="35"/>
      <c r="G22" s="35"/>
      <c r="H22" s="35"/>
      <c r="I22" s="36"/>
      <c r="J22" s="36"/>
      <c r="K22" s="36"/>
      <c r="N22" s="33"/>
      <c r="P22" s="139">
        <f t="shared" si="0"/>
        <v>0</v>
      </c>
    </row>
    <row r="23" spans="3:16" x14ac:dyDescent="0.2">
      <c r="C23" s="106">
        <v>42125</v>
      </c>
      <c r="D23" s="47"/>
      <c r="E23" s="34"/>
      <c r="F23" s="35"/>
      <c r="G23" s="35"/>
      <c r="H23" s="35"/>
      <c r="I23" s="36"/>
      <c r="J23" s="36"/>
      <c r="K23" s="36"/>
      <c r="N23" s="33"/>
      <c r="P23" s="139">
        <f t="shared" si="0"/>
        <v>0</v>
      </c>
    </row>
    <row r="24" spans="3:16" x14ac:dyDescent="0.2">
      <c r="C24" s="106">
        <v>42156</v>
      </c>
      <c r="D24" s="47"/>
      <c r="E24" s="34"/>
      <c r="F24" s="35"/>
      <c r="G24" s="35"/>
      <c r="H24" s="35"/>
      <c r="I24" s="36"/>
      <c r="J24" s="36"/>
      <c r="K24" s="36"/>
      <c r="N24" s="33"/>
      <c r="P24" s="139">
        <f t="shared" si="0"/>
        <v>0</v>
      </c>
    </row>
    <row r="25" spans="3:16" x14ac:dyDescent="0.2">
      <c r="C25" s="106">
        <v>42186</v>
      </c>
      <c r="D25" s="47"/>
      <c r="E25" s="34"/>
      <c r="F25" s="35"/>
      <c r="G25" s="35"/>
      <c r="H25" s="35"/>
      <c r="I25" s="36"/>
      <c r="J25" s="36"/>
      <c r="K25" s="36"/>
      <c r="N25" s="33"/>
      <c r="P25" s="139">
        <f t="shared" si="0"/>
        <v>0</v>
      </c>
    </row>
    <row r="26" spans="3:16" x14ac:dyDescent="0.2">
      <c r="C26" s="106">
        <v>42217</v>
      </c>
      <c r="D26" s="47"/>
      <c r="E26" s="34"/>
      <c r="F26" s="35"/>
      <c r="G26" s="35"/>
      <c r="H26" s="35"/>
      <c r="I26" s="36"/>
      <c r="J26" s="36"/>
      <c r="K26" s="36"/>
      <c r="N26" s="33"/>
      <c r="P26" s="139">
        <f t="shared" si="0"/>
        <v>0</v>
      </c>
    </row>
    <row r="27" spans="3:16" x14ac:dyDescent="0.2">
      <c r="C27" s="106">
        <v>42248</v>
      </c>
      <c r="D27" s="47"/>
      <c r="E27" s="34"/>
      <c r="F27" s="35"/>
      <c r="G27" s="35"/>
      <c r="H27" s="35"/>
      <c r="I27" s="36"/>
      <c r="J27" s="36"/>
      <c r="K27" s="36"/>
      <c r="N27" s="33"/>
      <c r="P27" s="139">
        <f t="shared" si="0"/>
        <v>0</v>
      </c>
    </row>
    <row r="28" spans="3:16" x14ac:dyDescent="0.2">
      <c r="C28" s="106">
        <v>42278</v>
      </c>
      <c r="D28" s="47"/>
      <c r="E28" s="34"/>
      <c r="F28" s="35"/>
      <c r="G28" s="35"/>
      <c r="H28" s="35"/>
      <c r="I28" s="36"/>
      <c r="J28" s="36"/>
      <c r="K28" s="36"/>
      <c r="N28" s="33"/>
      <c r="P28" s="139">
        <f t="shared" si="0"/>
        <v>0</v>
      </c>
    </row>
    <row r="29" spans="3:16" x14ac:dyDescent="0.2">
      <c r="C29" s="106">
        <v>42309</v>
      </c>
      <c r="D29" s="47"/>
      <c r="E29" s="34"/>
      <c r="F29" s="35"/>
      <c r="G29" s="35"/>
      <c r="H29" s="35"/>
      <c r="I29" s="36"/>
      <c r="J29" s="36"/>
      <c r="K29" s="36"/>
      <c r="N29" s="33"/>
      <c r="P29" s="139">
        <f t="shared" si="0"/>
        <v>0</v>
      </c>
    </row>
    <row r="30" spans="3:16" ht="13.5" thickBot="1" x14ac:dyDescent="0.25">
      <c r="C30" s="111">
        <v>42339</v>
      </c>
      <c r="D30" s="47"/>
      <c r="E30" s="43"/>
      <c r="F30" s="44"/>
      <c r="G30" s="44"/>
      <c r="H30" s="44"/>
      <c r="I30" s="45"/>
      <c r="J30" s="45"/>
      <c r="K30" s="45"/>
      <c r="N30" s="33"/>
      <c r="P30" s="142">
        <f t="shared" si="0"/>
        <v>0</v>
      </c>
    </row>
    <row r="31" spans="3:16" x14ac:dyDescent="0.2">
      <c r="C31" s="105">
        <v>42370</v>
      </c>
      <c r="D31" s="47"/>
      <c r="E31" s="30"/>
      <c r="F31" s="31"/>
      <c r="G31" s="31"/>
      <c r="H31" s="31"/>
      <c r="I31" s="32"/>
      <c r="J31" s="32"/>
      <c r="K31" s="32"/>
      <c r="N31" s="33"/>
      <c r="P31" s="138">
        <f t="shared" si="0"/>
        <v>0</v>
      </c>
    </row>
    <row r="32" spans="3:16" x14ac:dyDescent="0.2">
      <c r="C32" s="106">
        <v>42401</v>
      </c>
      <c r="D32" s="47"/>
      <c r="E32" s="34"/>
      <c r="F32" s="35"/>
      <c r="G32" s="35"/>
      <c r="H32" s="35"/>
      <c r="I32" s="36"/>
      <c r="J32" s="36"/>
      <c r="K32" s="36"/>
      <c r="N32" s="33"/>
      <c r="P32" s="139">
        <f t="shared" si="0"/>
        <v>0</v>
      </c>
    </row>
    <row r="33" spans="3:16" x14ac:dyDescent="0.2">
      <c r="C33" s="106">
        <v>42430</v>
      </c>
      <c r="D33" s="47"/>
      <c r="E33" s="34"/>
      <c r="F33" s="35"/>
      <c r="G33" s="35"/>
      <c r="H33" s="35"/>
      <c r="I33" s="36"/>
      <c r="J33" s="36"/>
      <c r="K33" s="36"/>
      <c r="N33" s="33"/>
      <c r="P33" s="139">
        <f t="shared" si="0"/>
        <v>0</v>
      </c>
    </row>
    <row r="34" spans="3:16" x14ac:dyDescent="0.2">
      <c r="C34" s="106">
        <v>42461</v>
      </c>
      <c r="D34" s="47"/>
      <c r="E34" s="34"/>
      <c r="F34" s="35"/>
      <c r="G34" s="35"/>
      <c r="H34" s="35"/>
      <c r="I34" s="36"/>
      <c r="J34" s="36"/>
      <c r="K34" s="36"/>
      <c r="N34" s="33"/>
      <c r="P34" s="139">
        <f t="shared" si="0"/>
        <v>0</v>
      </c>
    </row>
    <row r="35" spans="3:16" x14ac:dyDescent="0.2">
      <c r="C35" s="106">
        <v>42491</v>
      </c>
      <c r="D35" s="47"/>
      <c r="E35" s="34"/>
      <c r="F35" s="35"/>
      <c r="G35" s="35"/>
      <c r="H35" s="35"/>
      <c r="I35" s="36"/>
      <c r="J35" s="36"/>
      <c r="K35" s="36"/>
      <c r="N35" s="33"/>
      <c r="P35" s="139">
        <f t="shared" si="0"/>
        <v>0</v>
      </c>
    </row>
    <row r="36" spans="3:16" x14ac:dyDescent="0.2">
      <c r="C36" s="106">
        <v>42522</v>
      </c>
      <c r="D36" s="47"/>
      <c r="E36" s="34"/>
      <c r="F36" s="35"/>
      <c r="G36" s="35"/>
      <c r="H36" s="35"/>
      <c r="I36" s="36"/>
      <c r="J36" s="36"/>
      <c r="K36" s="36"/>
      <c r="N36" s="33"/>
      <c r="P36" s="139">
        <f t="shared" si="0"/>
        <v>0</v>
      </c>
    </row>
    <row r="37" spans="3:16" x14ac:dyDescent="0.2">
      <c r="C37" s="106">
        <v>42552</v>
      </c>
      <c r="D37" s="47"/>
      <c r="E37" s="34"/>
      <c r="F37" s="35"/>
      <c r="G37" s="35"/>
      <c r="H37" s="35"/>
      <c r="I37" s="36"/>
      <c r="J37" s="36"/>
      <c r="K37" s="36"/>
      <c r="N37" s="33"/>
      <c r="P37" s="139">
        <f t="shared" si="0"/>
        <v>0</v>
      </c>
    </row>
    <row r="38" spans="3:16" x14ac:dyDescent="0.2">
      <c r="C38" s="106">
        <v>42583</v>
      </c>
      <c r="D38" s="47"/>
      <c r="E38" s="34"/>
      <c r="F38" s="35"/>
      <c r="G38" s="35"/>
      <c r="H38" s="35"/>
      <c r="I38" s="36"/>
      <c r="J38" s="36"/>
      <c r="K38" s="36"/>
      <c r="N38" s="33"/>
      <c r="P38" s="139">
        <f t="shared" si="0"/>
        <v>0</v>
      </c>
    </row>
    <row r="39" spans="3:16" x14ac:dyDescent="0.2">
      <c r="C39" s="106">
        <v>42614</v>
      </c>
      <c r="D39" s="47"/>
      <c r="E39" s="34"/>
      <c r="F39" s="35"/>
      <c r="G39" s="35"/>
      <c r="H39" s="35"/>
      <c r="I39" s="36"/>
      <c r="J39" s="36"/>
      <c r="K39" s="36"/>
      <c r="N39" s="33"/>
      <c r="P39" s="139">
        <f t="shared" si="0"/>
        <v>0</v>
      </c>
    </row>
    <row r="40" spans="3:16" x14ac:dyDescent="0.2">
      <c r="C40" s="106">
        <v>42644</v>
      </c>
      <c r="D40" s="47"/>
      <c r="E40" s="34"/>
      <c r="F40" s="35"/>
      <c r="G40" s="35"/>
      <c r="H40" s="35"/>
      <c r="I40" s="36"/>
      <c r="J40" s="36"/>
      <c r="K40" s="36"/>
      <c r="N40" s="33"/>
      <c r="P40" s="139">
        <f t="shared" si="0"/>
        <v>0</v>
      </c>
    </row>
    <row r="41" spans="3:16" x14ac:dyDescent="0.2">
      <c r="C41" s="106">
        <v>42675</v>
      </c>
      <c r="D41" s="47"/>
      <c r="E41" s="34"/>
      <c r="F41" s="35"/>
      <c r="G41" s="35"/>
      <c r="H41" s="35"/>
      <c r="I41" s="36"/>
      <c r="J41" s="36"/>
      <c r="K41" s="36"/>
      <c r="N41" s="33"/>
      <c r="P41" s="139">
        <f t="shared" si="0"/>
        <v>0</v>
      </c>
    </row>
    <row r="42" spans="3:16" ht="13.5" thickBot="1" x14ac:dyDescent="0.25">
      <c r="C42" s="107">
        <v>42705</v>
      </c>
      <c r="D42" s="47"/>
      <c r="E42" s="43"/>
      <c r="F42" s="44"/>
      <c r="G42" s="44"/>
      <c r="H42" s="44"/>
      <c r="I42" s="45"/>
      <c r="J42" s="45"/>
      <c r="K42" s="45"/>
      <c r="N42" s="33"/>
      <c r="P42" s="142">
        <f t="shared" si="0"/>
        <v>0</v>
      </c>
    </row>
    <row r="43" spans="3:16" x14ac:dyDescent="0.2">
      <c r="C43" s="105">
        <v>42736</v>
      </c>
      <c r="D43" s="47"/>
      <c r="E43" s="30"/>
      <c r="F43" s="31"/>
      <c r="G43" s="31"/>
      <c r="H43" s="112"/>
      <c r="I43" s="32"/>
      <c r="J43" s="32"/>
      <c r="K43" s="32"/>
      <c r="N43" s="33"/>
      <c r="P43" s="138">
        <f t="shared" si="0"/>
        <v>0</v>
      </c>
    </row>
    <row r="44" spans="3:16" x14ac:dyDescent="0.2">
      <c r="C44" s="106">
        <v>42767</v>
      </c>
      <c r="D44" s="47"/>
      <c r="E44" s="34"/>
      <c r="F44" s="35"/>
      <c r="G44" s="35"/>
      <c r="H44" s="113"/>
      <c r="I44" s="36"/>
      <c r="J44" s="36"/>
      <c r="K44" s="36"/>
      <c r="N44" s="33"/>
      <c r="P44" s="139">
        <f t="shared" si="0"/>
        <v>0</v>
      </c>
    </row>
    <row r="45" spans="3:16" x14ac:dyDescent="0.2">
      <c r="C45" s="106">
        <v>42795</v>
      </c>
      <c r="D45" s="47"/>
      <c r="E45" s="34"/>
      <c r="F45" s="35"/>
      <c r="G45" s="35"/>
      <c r="H45" s="113"/>
      <c r="I45" s="36"/>
      <c r="J45" s="36"/>
      <c r="K45" s="36"/>
      <c r="N45" s="33"/>
      <c r="P45" s="139">
        <f t="shared" si="0"/>
        <v>0</v>
      </c>
    </row>
    <row r="46" spans="3:16" x14ac:dyDescent="0.2">
      <c r="C46" s="106">
        <v>42826</v>
      </c>
      <c r="D46" s="47"/>
      <c r="E46" s="34"/>
      <c r="F46" s="35"/>
      <c r="G46" s="35"/>
      <c r="H46" s="113"/>
      <c r="I46" s="36"/>
      <c r="J46" s="36"/>
      <c r="K46" s="36"/>
      <c r="N46" s="33"/>
      <c r="P46" s="139">
        <f t="shared" si="0"/>
        <v>0</v>
      </c>
    </row>
    <row r="47" spans="3:16" ht="13.5" thickBot="1" x14ac:dyDescent="0.25">
      <c r="C47" s="107">
        <v>42856</v>
      </c>
      <c r="D47" s="47"/>
      <c r="E47" s="37"/>
      <c r="F47" s="38"/>
      <c r="G47" s="38"/>
      <c r="H47" s="114"/>
      <c r="I47" s="39"/>
      <c r="J47" s="39"/>
      <c r="K47" s="39"/>
      <c r="N47" s="33"/>
      <c r="P47" s="139">
        <f t="shared" si="0"/>
        <v>0</v>
      </c>
    </row>
    <row r="48" spans="3:16" hidden="1" x14ac:dyDescent="0.2">
      <c r="C48" s="379">
        <v>42887</v>
      </c>
      <c r="D48" s="47"/>
      <c r="E48" s="40"/>
      <c r="F48" s="41"/>
      <c r="G48" s="41"/>
      <c r="H48" s="394"/>
      <c r="I48" s="42"/>
      <c r="J48" s="42"/>
      <c r="K48" s="42"/>
      <c r="N48" s="33"/>
      <c r="P48" s="139">
        <f t="shared" si="0"/>
        <v>0</v>
      </c>
    </row>
    <row r="49" spans="3:16" hidden="1" x14ac:dyDescent="0.2">
      <c r="C49" s="106">
        <v>42917</v>
      </c>
      <c r="D49" s="47"/>
      <c r="E49" s="34"/>
      <c r="F49" s="35"/>
      <c r="G49" s="35"/>
      <c r="H49" s="113"/>
      <c r="I49" s="36"/>
      <c r="J49" s="36"/>
      <c r="K49" s="36"/>
      <c r="N49" s="33"/>
      <c r="P49" s="139">
        <f t="shared" si="0"/>
        <v>0</v>
      </c>
    </row>
    <row r="50" spans="3:16" hidden="1" x14ac:dyDescent="0.2">
      <c r="C50" s="106">
        <v>42948</v>
      </c>
      <c r="D50" s="47"/>
      <c r="E50" s="34"/>
      <c r="F50" s="35"/>
      <c r="G50" s="35"/>
      <c r="H50" s="113"/>
      <c r="I50" s="36"/>
      <c r="J50" s="36"/>
      <c r="K50" s="36"/>
      <c r="N50" s="33"/>
      <c r="P50" s="139">
        <f t="shared" si="0"/>
        <v>0</v>
      </c>
    </row>
    <row r="51" spans="3:16" hidden="1" x14ac:dyDescent="0.2">
      <c r="C51" s="106">
        <v>42979</v>
      </c>
      <c r="D51" s="47"/>
      <c r="E51" s="34"/>
      <c r="F51" s="35"/>
      <c r="G51" s="35"/>
      <c r="H51" s="113"/>
      <c r="I51" s="36"/>
      <c r="J51" s="36"/>
      <c r="K51" s="36"/>
      <c r="N51" s="33"/>
      <c r="P51" s="139">
        <f t="shared" si="0"/>
        <v>0</v>
      </c>
    </row>
    <row r="52" spans="3:16" hidden="1" x14ac:dyDescent="0.2">
      <c r="C52" s="106">
        <v>43009</v>
      </c>
      <c r="D52" s="47"/>
      <c r="E52" s="34"/>
      <c r="F52" s="35"/>
      <c r="G52" s="35"/>
      <c r="H52" s="113"/>
      <c r="I52" s="36"/>
      <c r="J52" s="36"/>
      <c r="K52" s="36"/>
      <c r="N52" s="33"/>
      <c r="P52" s="139">
        <f t="shared" si="0"/>
        <v>0</v>
      </c>
    </row>
    <row r="53" spans="3:16" hidden="1" x14ac:dyDescent="0.2">
      <c r="C53" s="106">
        <v>43040</v>
      </c>
      <c r="D53" s="47"/>
      <c r="E53" s="34"/>
      <c r="F53" s="35"/>
      <c r="G53" s="35"/>
      <c r="H53" s="113"/>
      <c r="I53" s="36"/>
      <c r="J53" s="36"/>
      <c r="K53" s="36"/>
      <c r="N53" s="33"/>
      <c r="P53" s="139">
        <f t="shared" si="0"/>
        <v>0</v>
      </c>
    </row>
    <row r="54" spans="3:16" ht="13.5" hidden="1" thickBot="1" x14ac:dyDescent="0.25">
      <c r="C54" s="107">
        <v>43070</v>
      </c>
      <c r="D54" s="47"/>
      <c r="E54" s="37"/>
      <c r="F54" s="38"/>
      <c r="G54" s="38"/>
      <c r="H54" s="114"/>
      <c r="I54" s="39"/>
      <c r="J54" s="39"/>
      <c r="K54" s="39"/>
      <c r="N54" s="33"/>
      <c r="P54" s="140">
        <f t="shared" si="0"/>
        <v>0</v>
      </c>
    </row>
    <row r="55" spans="3:16" ht="13.5" thickBot="1" x14ac:dyDescent="0.25">
      <c r="C55" s="46"/>
      <c r="D55" s="47"/>
      <c r="E55" s="33"/>
      <c r="F55" s="33"/>
      <c r="G55" s="33"/>
      <c r="H55" s="33"/>
      <c r="I55" s="33"/>
      <c r="J55" s="33"/>
      <c r="K55" s="33"/>
      <c r="N55" s="33"/>
      <c r="P55" s="33"/>
    </row>
    <row r="56" spans="3:16" ht="50.25" customHeight="1" thickBot="1" x14ac:dyDescent="0.25">
      <c r="C56" s="57" t="s">
        <v>9</v>
      </c>
      <c r="D56" s="72"/>
      <c r="E56" s="26" t="str">
        <f t="shared" ref="E56:K56" si="1">+E6</f>
        <v>Producción</v>
      </c>
      <c r="F56" s="27" t="str">
        <f t="shared" si="1"/>
        <v>Autoconsumo</v>
      </c>
      <c r="G56" s="27" t="str">
        <f t="shared" si="1"/>
        <v>Ventas de Producción Propia</v>
      </c>
      <c r="H56" s="73" t="str">
        <f t="shared" si="1"/>
        <v>Exportaciones</v>
      </c>
      <c r="I56" s="24" t="str">
        <f t="shared" si="1"/>
        <v>Producción Contratada a Terceros</v>
      </c>
      <c r="J56" s="24" t="str">
        <f t="shared" si="1"/>
        <v>Ventas de Producción Contratada a Terceros</v>
      </c>
      <c r="K56" s="58" t="str">
        <f t="shared" si="1"/>
        <v>Producción para Terceros</v>
      </c>
      <c r="L56" s="58" t="s">
        <v>206</v>
      </c>
      <c r="M56" s="58" t="s">
        <v>105</v>
      </c>
      <c r="N56" s="74"/>
    </row>
    <row r="57" spans="3:16" ht="13.5" thickBot="1" x14ac:dyDescent="0.25">
      <c r="C57" s="390"/>
      <c r="D57" s="75"/>
      <c r="F57" s="76"/>
      <c r="G57" s="76"/>
      <c r="H57" s="77"/>
      <c r="I57" s="48"/>
      <c r="J57" s="48"/>
      <c r="K57" s="48"/>
      <c r="L57" s="48"/>
      <c r="M57" s="48"/>
      <c r="N57" s="29"/>
    </row>
    <row r="58" spans="3:16" x14ac:dyDescent="0.2">
      <c r="C58" s="65">
        <v>2010</v>
      </c>
      <c r="D58" s="78"/>
      <c r="E58" s="79"/>
      <c r="F58" s="80"/>
      <c r="G58" s="80"/>
      <c r="H58" s="399"/>
      <c r="I58" s="60"/>
      <c r="J58" s="60"/>
      <c r="K58" s="60"/>
      <c r="L58" s="60"/>
      <c r="M58" s="403"/>
      <c r="N58" s="29"/>
    </row>
    <row r="59" spans="3:16" x14ac:dyDescent="0.2">
      <c r="C59" s="61">
        <v>2011</v>
      </c>
      <c r="D59" s="78"/>
      <c r="E59" s="81"/>
      <c r="F59" s="82"/>
      <c r="G59" s="82"/>
      <c r="H59" s="400"/>
      <c r="I59" s="62"/>
      <c r="J59" s="62"/>
      <c r="K59" s="62"/>
      <c r="L59" s="62"/>
      <c r="M59" s="404"/>
      <c r="N59" s="29"/>
    </row>
    <row r="60" spans="3:16" x14ac:dyDescent="0.2">
      <c r="C60" s="61">
        <v>2012</v>
      </c>
      <c r="D60" s="78"/>
      <c r="E60" s="81"/>
      <c r="F60" s="82"/>
      <c r="G60" s="82"/>
      <c r="H60" s="400"/>
      <c r="I60" s="62"/>
      <c r="J60" s="62"/>
      <c r="K60" s="62"/>
      <c r="L60" s="62"/>
      <c r="M60" s="404"/>
      <c r="N60" s="29"/>
    </row>
    <row r="61" spans="3:16" x14ac:dyDescent="0.2">
      <c r="C61" s="61">
        <v>2013</v>
      </c>
      <c r="D61" s="78"/>
      <c r="E61" s="81"/>
      <c r="F61" s="82"/>
      <c r="G61" s="82"/>
      <c r="H61" s="400"/>
      <c r="I61" s="62"/>
      <c r="J61" s="62"/>
      <c r="K61" s="62"/>
      <c r="L61" s="62"/>
      <c r="M61" s="404"/>
      <c r="N61" s="29"/>
    </row>
    <row r="62" spans="3:16" x14ac:dyDescent="0.2">
      <c r="C62" s="61">
        <v>2014</v>
      </c>
      <c r="D62" s="78"/>
      <c r="E62" s="81"/>
      <c r="F62" s="82"/>
      <c r="G62" s="82"/>
      <c r="H62" s="400"/>
      <c r="I62" s="62"/>
      <c r="J62" s="62"/>
      <c r="K62" s="62"/>
      <c r="L62" s="62"/>
      <c r="M62" s="404"/>
    </row>
    <row r="63" spans="3:16" x14ac:dyDescent="0.2">
      <c r="C63" s="61">
        <v>2015</v>
      </c>
      <c r="D63" s="78"/>
      <c r="E63" s="81"/>
      <c r="F63" s="82"/>
      <c r="G63" s="82"/>
      <c r="H63" s="400"/>
      <c r="I63" s="62"/>
      <c r="J63" s="62"/>
      <c r="K63" s="62"/>
      <c r="L63" s="62"/>
      <c r="M63" s="404"/>
    </row>
    <row r="64" spans="3:16" ht="13.5" thickBot="1" x14ac:dyDescent="0.25">
      <c r="C64" s="391">
        <v>2016</v>
      </c>
      <c r="D64" s="78"/>
      <c r="E64" s="83"/>
      <c r="F64" s="84"/>
      <c r="G64" s="84"/>
      <c r="H64" s="401"/>
      <c r="I64" s="85"/>
      <c r="J64" s="85"/>
      <c r="K64" s="85"/>
      <c r="L64" s="85"/>
      <c r="M64" s="405"/>
    </row>
    <row r="65" spans="3:14" x14ac:dyDescent="0.2">
      <c r="C65" s="392" t="s">
        <v>237</v>
      </c>
      <c r="D65" s="78"/>
      <c r="E65" s="79"/>
      <c r="F65" s="80"/>
      <c r="G65" s="80"/>
      <c r="H65" s="399"/>
      <c r="I65" s="60"/>
      <c r="J65" s="60"/>
      <c r="K65" s="60"/>
      <c r="L65" s="60"/>
      <c r="M65" s="403"/>
    </row>
    <row r="66" spans="3:14" ht="13.5" thickBot="1" x14ac:dyDescent="0.25">
      <c r="C66" s="393" t="s">
        <v>238</v>
      </c>
      <c r="D66" s="75"/>
      <c r="E66" s="86"/>
      <c r="F66" s="87"/>
      <c r="G66" s="87"/>
      <c r="H66" s="402"/>
      <c r="I66" s="67"/>
      <c r="J66" s="67"/>
      <c r="K66" s="67"/>
      <c r="L66" s="67"/>
      <c r="M66" s="406"/>
    </row>
    <row r="67" spans="3:14" x14ac:dyDescent="0.2">
      <c r="N67" s="50"/>
    </row>
    <row r="68" spans="3:14" x14ac:dyDescent="0.2">
      <c r="C68" s="88" t="s">
        <v>161</v>
      </c>
      <c r="D68" s="89"/>
      <c r="N68" s="50"/>
    </row>
    <row r="69" spans="3:14" ht="13.5" thickBot="1" x14ac:dyDescent="0.25">
      <c r="L69" s="70"/>
      <c r="N69" s="50"/>
    </row>
    <row r="70" spans="3:14" ht="51.75" thickBot="1" x14ac:dyDescent="0.25">
      <c r="C70" s="93" t="s">
        <v>9</v>
      </c>
      <c r="D70" s="94"/>
      <c r="E70" s="95" t="str">
        <f t="shared" ref="E70:K70" si="2">+E56</f>
        <v>Producción</v>
      </c>
      <c r="F70" s="96" t="str">
        <f t="shared" si="2"/>
        <v>Autoconsumo</v>
      </c>
      <c r="G70" s="96" t="str">
        <f t="shared" si="2"/>
        <v>Ventas de Producción Propia</v>
      </c>
      <c r="H70" s="97" t="str">
        <f t="shared" si="2"/>
        <v>Exportaciones</v>
      </c>
      <c r="I70" s="98" t="str">
        <f t="shared" si="2"/>
        <v>Producción Contratada a Terceros</v>
      </c>
      <c r="J70" s="98" t="str">
        <f t="shared" si="2"/>
        <v>Ventas de Producción Contratada a Terceros</v>
      </c>
      <c r="K70" s="99" t="str">
        <f t="shared" si="2"/>
        <v>Producción para Terceros</v>
      </c>
      <c r="L70" s="100" t="s">
        <v>160</v>
      </c>
      <c r="N70" s="90"/>
    </row>
    <row r="71" spans="3:14" x14ac:dyDescent="0.2">
      <c r="C71" s="101">
        <f>+C62</f>
        <v>2014</v>
      </c>
      <c r="D71" s="102"/>
      <c r="E71" s="116">
        <f t="shared" ref="E71:K71" si="3">+E62-SUM(E7:E18)</f>
        <v>0</v>
      </c>
      <c r="F71" s="117">
        <f t="shared" si="3"/>
        <v>0</v>
      </c>
      <c r="G71" s="117">
        <f t="shared" si="3"/>
        <v>0</v>
      </c>
      <c r="H71" s="117">
        <f t="shared" si="3"/>
        <v>0</v>
      </c>
      <c r="I71" s="118">
        <f t="shared" si="3"/>
        <v>0</v>
      </c>
      <c r="J71" s="118">
        <f t="shared" si="3"/>
        <v>0</v>
      </c>
      <c r="K71" s="119">
        <f t="shared" si="3"/>
        <v>0</v>
      </c>
      <c r="L71" s="119">
        <f>+L62-(L57+E62-F62-G62-H62+I62-J62+M62)</f>
        <v>0</v>
      </c>
      <c r="N71" s="91"/>
    </row>
    <row r="72" spans="3:14" x14ac:dyDescent="0.2">
      <c r="C72" s="103">
        <f>+C63</f>
        <v>2015</v>
      </c>
      <c r="D72" s="102"/>
      <c r="E72" s="120">
        <f t="shared" ref="E72:K72" si="4">+E63-SUM(E19:E30)</f>
        <v>0</v>
      </c>
      <c r="F72" s="121">
        <f t="shared" si="4"/>
        <v>0</v>
      </c>
      <c r="G72" s="121">
        <f t="shared" si="4"/>
        <v>0</v>
      </c>
      <c r="H72" s="121">
        <f t="shared" si="4"/>
        <v>0</v>
      </c>
      <c r="I72" s="122">
        <f t="shared" si="4"/>
        <v>0</v>
      </c>
      <c r="J72" s="122">
        <f t="shared" si="4"/>
        <v>0</v>
      </c>
      <c r="K72" s="123">
        <f t="shared" si="4"/>
        <v>0</v>
      </c>
      <c r="L72" s="123">
        <f>+L63-(L62+E63-F63-G63-H63+I63-J63+M63)</f>
        <v>0</v>
      </c>
      <c r="N72" s="91"/>
    </row>
    <row r="73" spans="3:14" ht="13.5" thickBot="1" x14ac:dyDescent="0.25">
      <c r="C73" s="104">
        <f>+C64</f>
        <v>2016</v>
      </c>
      <c r="D73" s="102"/>
      <c r="E73" s="124">
        <f t="shared" ref="E73:K73" si="5">+E64-SUM(E31:E42)</f>
        <v>0</v>
      </c>
      <c r="F73" s="125">
        <f t="shared" si="5"/>
        <v>0</v>
      </c>
      <c r="G73" s="125">
        <f t="shared" si="5"/>
        <v>0</v>
      </c>
      <c r="H73" s="125">
        <f t="shared" si="5"/>
        <v>0</v>
      </c>
      <c r="I73" s="126">
        <f t="shared" si="5"/>
        <v>0</v>
      </c>
      <c r="J73" s="126">
        <f t="shared" si="5"/>
        <v>0</v>
      </c>
      <c r="K73" s="127">
        <f t="shared" si="5"/>
        <v>0</v>
      </c>
      <c r="L73" s="128">
        <f>+L64-(L63+E64-F64-G64-H64+I64-J64+M64)</f>
        <v>0</v>
      </c>
      <c r="N73" s="91"/>
    </row>
    <row r="74" spans="3:14" x14ac:dyDescent="0.2">
      <c r="C74" s="101" t="str">
        <f>+C65</f>
        <v>ene-may 16</v>
      </c>
      <c r="D74" s="102"/>
      <c r="E74" s="129">
        <f>+E65-(SUM(E31:INDEX(E31:E42,'[4]parámetros e instrucciones'!$E$3)))</f>
        <v>0</v>
      </c>
      <c r="F74" s="130">
        <f>+F65-(SUM(F31:INDEX(F31:F42,'[4]parámetros e instrucciones'!$E$3)))</f>
        <v>0</v>
      </c>
      <c r="G74" s="130">
        <f>+G65-(SUM(G31:INDEX(G31:G42,'[4]parámetros e instrucciones'!$E$3)))</f>
        <v>0</v>
      </c>
      <c r="H74" s="130">
        <f>+H65-(SUM(H31:INDEX(H31:H42,'[4]parámetros e instrucciones'!$E$3)))</f>
        <v>0</v>
      </c>
      <c r="I74" s="131">
        <f>+I65-(SUM(I31:INDEX(I31:I42,'[4]parámetros e instrucciones'!$E$3)))</f>
        <v>0</v>
      </c>
      <c r="J74" s="131">
        <f>+J65-(SUM(J31:INDEX(J31:J42,'[4]parámetros e instrucciones'!$E$3)))</f>
        <v>0</v>
      </c>
      <c r="K74" s="132">
        <f>+K65-(SUM(K31:INDEX(K31:K42,'[4]parámetros e instrucciones'!$E$3)))</f>
        <v>0</v>
      </c>
      <c r="L74" s="133">
        <f>+L65-(L63+E65-F65-G65-H65+I65-J65+M65)</f>
        <v>0</v>
      </c>
      <c r="N74" s="91"/>
    </row>
    <row r="75" spans="3:14" ht="13.5" thickBot="1" x14ac:dyDescent="0.25">
      <c r="C75" s="104" t="str">
        <f>+C66</f>
        <v>ene-may 17</v>
      </c>
      <c r="D75" s="102"/>
      <c r="E75" s="134">
        <f>+E66-(SUM(E43:INDEX(E43:E54,'[4]parámetros e instrucciones'!$E$3)))</f>
        <v>0</v>
      </c>
      <c r="F75" s="135">
        <f>+F66-(SUM(F43:INDEX(F43:F54,'[4]parámetros e instrucciones'!$E$3)))</f>
        <v>0</v>
      </c>
      <c r="G75" s="135">
        <f>+G66-(SUM(G43:INDEX(G43:G54,'[4]parámetros e instrucciones'!$E$3)))</f>
        <v>0</v>
      </c>
      <c r="H75" s="135">
        <f>+H66-(SUM(H43:INDEX(H43:H54,'[4]parámetros e instrucciones'!$E$3)))</f>
        <v>0</v>
      </c>
      <c r="I75" s="136">
        <f>+I66-(SUM(I43:INDEX(I43:I54,'[4]parámetros e instrucciones'!$E$3)))</f>
        <v>0</v>
      </c>
      <c r="J75" s="136">
        <f>+J66-(SUM(J43:INDEX(J43:J54,'[4]parámetros e instrucciones'!$E$3)))</f>
        <v>0</v>
      </c>
      <c r="K75" s="137">
        <f>+K66-(SUM(K43:INDEX(K43:K54,'[4]parámetros e instrucciones'!$E$3)))</f>
        <v>0</v>
      </c>
      <c r="L75" s="137">
        <f>+L66-(L64+E66-F66-G66-H66+I66-J66+M66)</f>
        <v>0</v>
      </c>
      <c r="N75" s="91"/>
    </row>
    <row r="76" spans="3:14" x14ac:dyDescent="0.2">
      <c r="L76" s="50"/>
      <c r="N76" s="50"/>
    </row>
    <row r="77" spans="3:14" x14ac:dyDescent="0.2">
      <c r="L77" s="50"/>
      <c r="N77" s="50"/>
    </row>
    <row r="78" spans="3:14" x14ac:dyDescent="0.2">
      <c r="K78" s="92"/>
      <c r="L78" s="53"/>
      <c r="N78" s="50"/>
    </row>
    <row r="79" spans="3:14" x14ac:dyDescent="0.2">
      <c r="K79" s="92"/>
      <c r="N79" s="50"/>
    </row>
    <row r="80" spans="3:14" x14ac:dyDescent="0.2">
      <c r="K80" s="92"/>
      <c r="N80" s="50"/>
    </row>
    <row r="81" spans="11:14" x14ac:dyDescent="0.2">
      <c r="K81" s="92"/>
      <c r="N81" s="50"/>
    </row>
    <row r="82" spans="11:14" x14ac:dyDescent="0.2">
      <c r="K82" s="92"/>
      <c r="N82" s="50"/>
    </row>
    <row r="83" spans="11:14" x14ac:dyDescent="0.2">
      <c r="K83" s="92"/>
      <c r="N83" s="50"/>
    </row>
    <row r="84" spans="11:14" x14ac:dyDescent="0.2">
      <c r="N84" s="50"/>
    </row>
    <row r="85" spans="11:14" x14ac:dyDescent="0.2">
      <c r="N85" s="50"/>
    </row>
    <row r="86" spans="11:14" x14ac:dyDescent="0.2">
      <c r="N86" s="50"/>
    </row>
    <row r="87" spans="11:14" x14ac:dyDescent="0.2">
      <c r="N87" s="50"/>
    </row>
    <row r="88" spans="11:14" x14ac:dyDescent="0.2">
      <c r="N88" s="50"/>
    </row>
    <row r="89" spans="11:14" x14ac:dyDescent="0.2">
      <c r="N89" s="50"/>
    </row>
    <row r="90" spans="11:14" x14ac:dyDescent="0.2">
      <c r="N90" s="50"/>
    </row>
    <row r="91" spans="11:14" x14ac:dyDescent="0.2">
      <c r="N91" s="50"/>
    </row>
    <row r="92" spans="11:14" x14ac:dyDescent="0.2">
      <c r="N92" s="50"/>
    </row>
    <row r="93" spans="11:14" x14ac:dyDescent="0.2">
      <c r="N93" s="50"/>
    </row>
    <row r="94" spans="11:14" x14ac:dyDescent="0.2">
      <c r="N94" s="50"/>
    </row>
    <row r="95" spans="11:14" x14ac:dyDescent="0.2">
      <c r="N95" s="50"/>
    </row>
    <row r="96" spans="11:14" x14ac:dyDescent="0.2">
      <c r="N96" s="50"/>
    </row>
    <row r="97" spans="14:14" x14ac:dyDescent="0.2">
      <c r="N97" s="50"/>
    </row>
    <row r="98" spans="14:14" x14ac:dyDescent="0.2">
      <c r="N98" s="50"/>
    </row>
    <row r="99" spans="14:14" x14ac:dyDescent="0.2">
      <c r="N99" s="50"/>
    </row>
    <row r="100" spans="14:14" x14ac:dyDescent="0.2">
      <c r="N100" s="50"/>
    </row>
    <row r="101" spans="14:14" x14ac:dyDescent="0.2">
      <c r="N101" s="50"/>
    </row>
    <row r="102" spans="14:14" x14ac:dyDescent="0.2">
      <c r="N102" s="50"/>
    </row>
    <row r="103" spans="14:14" x14ac:dyDescent="0.2">
      <c r="N103" s="50"/>
    </row>
    <row r="104" spans="14:14" x14ac:dyDescent="0.2">
      <c r="N104" s="50"/>
    </row>
    <row r="105" spans="14:14" x14ac:dyDescent="0.2">
      <c r="N105" s="50"/>
    </row>
    <row r="106" spans="14:14" x14ac:dyDescent="0.2">
      <c r="N106" s="50"/>
    </row>
    <row r="107" spans="14:14" x14ac:dyDescent="0.2">
      <c r="N107" s="50"/>
    </row>
    <row r="108" spans="14:14" x14ac:dyDescent="0.2">
      <c r="N108" s="50"/>
    </row>
    <row r="109" spans="14:14" x14ac:dyDescent="0.2">
      <c r="N109" s="50"/>
    </row>
    <row r="110" spans="14:14" x14ac:dyDescent="0.2">
      <c r="N110" s="50"/>
    </row>
    <row r="111" spans="14:14" x14ac:dyDescent="0.2">
      <c r="N111" s="50"/>
    </row>
    <row r="112" spans="14:14" x14ac:dyDescent="0.2">
      <c r="N112" s="50"/>
    </row>
    <row r="113" spans="14:14" x14ac:dyDescent="0.2">
      <c r="N113" s="50"/>
    </row>
    <row r="114" spans="14:14" x14ac:dyDescent="0.2">
      <c r="N114" s="50"/>
    </row>
    <row r="115" spans="14:14" x14ac:dyDescent="0.2">
      <c r="N115" s="50"/>
    </row>
    <row r="116" spans="14:14" x14ac:dyDescent="0.2">
      <c r="N116" s="50"/>
    </row>
    <row r="117" spans="14:14" x14ac:dyDescent="0.2">
      <c r="N117" s="50"/>
    </row>
    <row r="118" spans="14:14" x14ac:dyDescent="0.2">
      <c r="N118" s="50"/>
    </row>
    <row r="119" spans="14:14" x14ac:dyDescent="0.2">
      <c r="N119" s="50"/>
    </row>
    <row r="120" spans="14:14" x14ac:dyDescent="0.2">
      <c r="N120" s="50"/>
    </row>
    <row r="121" spans="14:14" x14ac:dyDescent="0.2">
      <c r="N121" s="50"/>
    </row>
    <row r="122" spans="14:14" x14ac:dyDescent="0.2">
      <c r="N122" s="50"/>
    </row>
    <row r="123" spans="14:14" x14ac:dyDescent="0.2">
      <c r="N123" s="50"/>
    </row>
    <row r="124" spans="14:14" x14ac:dyDescent="0.2">
      <c r="N124" s="50"/>
    </row>
    <row r="125" spans="14:14" x14ac:dyDescent="0.2">
      <c r="N125" s="50"/>
    </row>
    <row r="126" spans="14:14" x14ac:dyDescent="0.2">
      <c r="N126" s="50"/>
    </row>
    <row r="127" spans="14:14" x14ac:dyDescent="0.2">
      <c r="N127" s="50"/>
    </row>
    <row r="128" spans="14:14" x14ac:dyDescent="0.2">
      <c r="N128" s="50"/>
    </row>
  </sheetData>
  <sheetProtection formatCells="0" formatColumns="0" formatRows="0"/>
  <protectedRanges>
    <protectedRange sqref="N7:N42 E62:N66 E7:K42" name="Rango2_1"/>
    <protectedRange sqref="E62:M66" name="Rango1_1"/>
  </protectedRanges>
  <mergeCells count="4">
    <mergeCell ref="C4:K4"/>
    <mergeCell ref="C1:K1"/>
    <mergeCell ref="C2:K2"/>
    <mergeCell ref="C3:K3"/>
  </mergeCells>
  <phoneticPr fontId="16" type="noConversion"/>
  <printOptions horizontalCentered="1" verticalCentered="1"/>
  <pageMargins left="0.51" right="0.27" top="0.2" bottom="0.24" header="0" footer="0"/>
  <pageSetup paperSize="9" scale="70" orientation="portrait" r:id="rId1"/>
  <headerFooter alignWithMargins="0">
    <oddHeader>&amp;R2017 -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76"/>
  <sheetViews>
    <sheetView workbookViewId="0">
      <selection sqref="A1:E1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7.85546875" style="56" customWidth="1"/>
    <col min="4" max="4" width="3.42578125" style="56" customWidth="1"/>
    <col min="5" max="5" width="37.85546875" style="56" customWidth="1"/>
    <col min="6" max="6" width="2.140625" style="56" customWidth="1"/>
    <col min="7" max="16384" width="11.42578125" style="51"/>
  </cols>
  <sheetData>
    <row r="1" spans="1:6" x14ac:dyDescent="0.2">
      <c r="A1" s="531" t="s">
        <v>214</v>
      </c>
      <c r="B1" s="531"/>
      <c r="C1" s="531"/>
      <c r="D1" s="531"/>
      <c r="E1" s="531"/>
      <c r="F1" s="51"/>
    </row>
    <row r="2" spans="1:6" x14ac:dyDescent="0.2">
      <c r="A2" s="531" t="s">
        <v>212</v>
      </c>
      <c r="B2" s="531"/>
      <c r="C2" s="531"/>
      <c r="D2" s="531"/>
      <c r="E2" s="531"/>
      <c r="F2" s="51"/>
    </row>
    <row r="3" spans="1:6" x14ac:dyDescent="0.2">
      <c r="A3" s="531" t="s">
        <v>234</v>
      </c>
      <c r="B3" s="531"/>
      <c r="C3" s="531"/>
      <c r="D3" s="531"/>
      <c r="E3" s="531"/>
      <c r="F3" s="51"/>
    </row>
    <row r="4" spans="1:6" x14ac:dyDescent="0.2">
      <c r="A4" s="531" t="s">
        <v>118</v>
      </c>
      <c r="B4" s="531"/>
      <c r="C4" s="531"/>
      <c r="D4" s="531"/>
      <c r="E4" s="531"/>
      <c r="F4" s="51"/>
    </row>
    <row r="5" spans="1:6" ht="14.25" customHeight="1" thickBot="1" x14ac:dyDescent="0.25">
      <c r="A5" s="52"/>
      <c r="C5" s="53"/>
      <c r="D5" s="53"/>
      <c r="E5" s="53"/>
    </row>
    <row r="6" spans="1:6" ht="39" thickBot="1" x14ac:dyDescent="0.25">
      <c r="A6" s="371" t="s">
        <v>119</v>
      </c>
      <c r="C6" s="24" t="s">
        <v>165</v>
      </c>
      <c r="D6" s="28"/>
      <c r="E6" s="24" t="s">
        <v>166</v>
      </c>
    </row>
    <row r="7" spans="1:6" x14ac:dyDescent="0.2">
      <c r="A7" s="105">
        <f>'3.vol.'!C7</f>
        <v>41640</v>
      </c>
      <c r="C7" s="32"/>
      <c r="D7" s="33"/>
      <c r="E7" s="32"/>
    </row>
    <row r="8" spans="1:6" x14ac:dyDescent="0.2">
      <c r="A8" s="106">
        <f>'3.vol.'!C8</f>
        <v>41671</v>
      </c>
      <c r="C8" s="36"/>
      <c r="D8" s="33"/>
      <c r="E8" s="36"/>
    </row>
    <row r="9" spans="1:6" x14ac:dyDescent="0.2">
      <c r="A9" s="106">
        <f>'3.vol.'!C9</f>
        <v>41699</v>
      </c>
      <c r="C9" s="36"/>
      <c r="D9" s="33"/>
      <c r="E9" s="36"/>
    </row>
    <row r="10" spans="1:6" x14ac:dyDescent="0.2">
      <c r="A10" s="106">
        <f>'3.vol.'!C10</f>
        <v>41730</v>
      </c>
      <c r="C10" s="36"/>
      <c r="D10" s="33"/>
      <c r="E10" s="36"/>
    </row>
    <row r="11" spans="1:6" x14ac:dyDescent="0.2">
      <c r="A11" s="106">
        <f>'3.vol.'!C11</f>
        <v>41760</v>
      </c>
      <c r="C11" s="36"/>
      <c r="D11" s="33"/>
      <c r="E11" s="36"/>
    </row>
    <row r="12" spans="1:6" x14ac:dyDescent="0.2">
      <c r="A12" s="106">
        <f>'3.vol.'!C12</f>
        <v>41791</v>
      </c>
      <c r="C12" s="36"/>
      <c r="D12" s="33"/>
      <c r="E12" s="36"/>
    </row>
    <row r="13" spans="1:6" x14ac:dyDescent="0.2">
      <c r="A13" s="106">
        <f>'3.vol.'!C13</f>
        <v>41821</v>
      </c>
      <c r="C13" s="36"/>
      <c r="D13" s="33"/>
      <c r="E13" s="36"/>
    </row>
    <row r="14" spans="1:6" x14ac:dyDescent="0.2">
      <c r="A14" s="106">
        <f>'3.vol.'!C14</f>
        <v>41852</v>
      </c>
      <c r="C14" s="36"/>
      <c r="D14" s="33"/>
      <c r="E14" s="36"/>
    </row>
    <row r="15" spans="1:6" x14ac:dyDescent="0.2">
      <c r="A15" s="106">
        <f>'3.vol.'!C15</f>
        <v>41883</v>
      </c>
      <c r="C15" s="36"/>
      <c r="D15" s="33"/>
      <c r="E15" s="36"/>
    </row>
    <row r="16" spans="1:6" x14ac:dyDescent="0.2">
      <c r="A16" s="106">
        <f>'3.vol.'!C16</f>
        <v>41913</v>
      </c>
      <c r="C16" s="36"/>
      <c r="D16" s="33"/>
      <c r="E16" s="36"/>
    </row>
    <row r="17" spans="1:5" x14ac:dyDescent="0.2">
      <c r="A17" s="106">
        <f>'3.vol.'!C17</f>
        <v>41944</v>
      </c>
      <c r="C17" s="36"/>
      <c r="D17" s="33"/>
      <c r="E17" s="36"/>
    </row>
    <row r="18" spans="1:5" ht="13.5" thickBot="1" x14ac:dyDescent="0.25">
      <c r="A18" s="107">
        <f>'3.vol.'!C18</f>
        <v>41974</v>
      </c>
      <c r="C18" s="39"/>
      <c r="D18" s="33"/>
      <c r="E18" s="39"/>
    </row>
    <row r="19" spans="1:5" x14ac:dyDescent="0.2">
      <c r="A19" s="105">
        <f>'3.vol.'!C19</f>
        <v>42005</v>
      </c>
      <c r="C19" s="42"/>
      <c r="D19" s="33"/>
      <c r="E19" s="42"/>
    </row>
    <row r="20" spans="1:5" x14ac:dyDescent="0.2">
      <c r="A20" s="106">
        <f>'3.vol.'!C20</f>
        <v>42036</v>
      </c>
      <c r="C20" s="36"/>
      <c r="D20" s="33"/>
      <c r="E20" s="36"/>
    </row>
    <row r="21" spans="1:5" x14ac:dyDescent="0.2">
      <c r="A21" s="106">
        <f>'3.vol.'!C21</f>
        <v>42064</v>
      </c>
      <c r="C21" s="36"/>
      <c r="D21" s="33"/>
      <c r="E21" s="36"/>
    </row>
    <row r="22" spans="1:5" x14ac:dyDescent="0.2">
      <c r="A22" s="106">
        <f>'3.vol.'!C22</f>
        <v>42095</v>
      </c>
      <c r="C22" s="36"/>
      <c r="D22" s="33"/>
      <c r="E22" s="36"/>
    </row>
    <row r="23" spans="1:5" x14ac:dyDescent="0.2">
      <c r="A23" s="106">
        <f>'3.vol.'!C23</f>
        <v>42125</v>
      </c>
      <c r="C23" s="36"/>
      <c r="D23" s="33"/>
      <c r="E23" s="36"/>
    </row>
    <row r="24" spans="1:5" x14ac:dyDescent="0.2">
      <c r="A24" s="106">
        <f>'3.vol.'!C24</f>
        <v>42156</v>
      </c>
      <c r="C24" s="36"/>
      <c r="D24" s="33"/>
      <c r="E24" s="36"/>
    </row>
    <row r="25" spans="1:5" x14ac:dyDescent="0.2">
      <c r="A25" s="106">
        <f>'3.vol.'!C25</f>
        <v>42186</v>
      </c>
      <c r="C25" s="36"/>
      <c r="D25" s="33"/>
      <c r="E25" s="36"/>
    </row>
    <row r="26" spans="1:5" x14ac:dyDescent="0.2">
      <c r="A26" s="106">
        <f>'3.vol.'!C26</f>
        <v>42217</v>
      </c>
      <c r="C26" s="36"/>
      <c r="D26" s="33"/>
      <c r="E26" s="36"/>
    </row>
    <row r="27" spans="1:5" x14ac:dyDescent="0.2">
      <c r="A27" s="106">
        <f>'3.vol.'!C27</f>
        <v>42248</v>
      </c>
      <c r="C27" s="325"/>
      <c r="D27" s="335"/>
      <c r="E27" s="325"/>
    </row>
    <row r="28" spans="1:5" x14ac:dyDescent="0.2">
      <c r="A28" s="106">
        <f>'3.vol.'!C28</f>
        <v>42278</v>
      </c>
      <c r="C28" s="36"/>
      <c r="D28" s="33"/>
      <c r="E28" s="36"/>
    </row>
    <row r="29" spans="1:5" x14ac:dyDescent="0.2">
      <c r="A29" s="106">
        <f>'3.vol.'!C29</f>
        <v>42309</v>
      </c>
      <c r="C29" s="36"/>
      <c r="D29" s="33"/>
      <c r="E29" s="36"/>
    </row>
    <row r="30" spans="1:5" ht="13.5" thickBot="1" x14ac:dyDescent="0.25">
      <c r="A30" s="107">
        <f>'3.vol.'!C30</f>
        <v>42339</v>
      </c>
      <c r="C30" s="45"/>
      <c r="D30" s="33"/>
      <c r="E30" s="45"/>
    </row>
    <row r="31" spans="1:5" x14ac:dyDescent="0.2">
      <c r="A31" s="105">
        <f>'3.vol.'!C31</f>
        <v>42370</v>
      </c>
      <c r="C31" s="32"/>
      <c r="D31" s="33"/>
      <c r="E31" s="32"/>
    </row>
    <row r="32" spans="1:5" x14ac:dyDescent="0.2">
      <c r="A32" s="106">
        <f>'3.vol.'!C32</f>
        <v>42401</v>
      </c>
      <c r="C32" s="36"/>
      <c r="D32" s="33"/>
      <c r="E32" s="36"/>
    </row>
    <row r="33" spans="1:5" x14ac:dyDescent="0.2">
      <c r="A33" s="106">
        <f>'3.vol.'!C33</f>
        <v>42430</v>
      </c>
      <c r="C33" s="36"/>
      <c r="D33" s="33"/>
      <c r="E33" s="36"/>
    </row>
    <row r="34" spans="1:5" x14ac:dyDescent="0.2">
      <c r="A34" s="106">
        <f>'3.vol.'!C34</f>
        <v>42461</v>
      </c>
      <c r="C34" s="36"/>
      <c r="D34" s="33"/>
      <c r="E34" s="36"/>
    </row>
    <row r="35" spans="1:5" x14ac:dyDescent="0.2">
      <c r="A35" s="106">
        <f>'3.vol.'!C35</f>
        <v>42491</v>
      </c>
      <c r="C35" s="36"/>
      <c r="D35" s="33"/>
      <c r="E35" s="36"/>
    </row>
    <row r="36" spans="1:5" x14ac:dyDescent="0.2">
      <c r="A36" s="106">
        <f>'3.vol.'!C36</f>
        <v>42522</v>
      </c>
      <c r="C36" s="36"/>
      <c r="D36" s="33"/>
      <c r="E36" s="36"/>
    </row>
    <row r="37" spans="1:5" x14ac:dyDescent="0.2">
      <c r="A37" s="106">
        <f>'3.vol.'!C37</f>
        <v>42552</v>
      </c>
      <c r="C37" s="36"/>
      <c r="D37" s="33"/>
      <c r="E37" s="36"/>
    </row>
    <row r="38" spans="1:5" x14ac:dyDescent="0.2">
      <c r="A38" s="106">
        <f>'3.vol.'!C38</f>
        <v>42583</v>
      </c>
      <c r="C38" s="36"/>
      <c r="D38" s="33"/>
      <c r="E38" s="36"/>
    </row>
    <row r="39" spans="1:5" x14ac:dyDescent="0.2">
      <c r="A39" s="106">
        <f>'3.vol.'!C39</f>
        <v>42614</v>
      </c>
      <c r="C39" s="36"/>
      <c r="D39" s="33"/>
      <c r="E39" s="36"/>
    </row>
    <row r="40" spans="1:5" x14ac:dyDescent="0.2">
      <c r="A40" s="106">
        <f>'3.vol.'!C40</f>
        <v>42644</v>
      </c>
      <c r="C40" s="36"/>
      <c r="D40" s="33"/>
      <c r="E40" s="36"/>
    </row>
    <row r="41" spans="1:5" x14ac:dyDescent="0.2">
      <c r="A41" s="106">
        <f>'3.vol.'!C41</f>
        <v>42675</v>
      </c>
      <c r="C41" s="36"/>
      <c r="D41" s="33"/>
      <c r="E41" s="36"/>
    </row>
    <row r="42" spans="1:5" ht="13.5" thickBot="1" x14ac:dyDescent="0.25">
      <c r="A42" s="107">
        <f>'3.vol.'!C42</f>
        <v>42705</v>
      </c>
      <c r="C42" s="45"/>
      <c r="D42" s="33"/>
      <c r="E42" s="45"/>
    </row>
    <row r="43" spans="1:5" x14ac:dyDescent="0.2">
      <c r="A43" s="105">
        <f>'3.vol.'!C43</f>
        <v>42736</v>
      </c>
      <c r="C43" s="32"/>
      <c r="D43" s="33"/>
      <c r="E43" s="32"/>
    </row>
    <row r="44" spans="1:5" x14ac:dyDescent="0.2">
      <c r="A44" s="106">
        <f>'3.vol.'!C44</f>
        <v>42767</v>
      </c>
      <c r="C44" s="36"/>
      <c r="D44" s="33"/>
      <c r="E44" s="36"/>
    </row>
    <row r="45" spans="1:5" x14ac:dyDescent="0.2">
      <c r="A45" s="106">
        <f>'3.vol.'!C45</f>
        <v>42795</v>
      </c>
      <c r="C45" s="36"/>
      <c r="D45" s="33"/>
      <c r="E45" s="36"/>
    </row>
    <row r="46" spans="1:5" x14ac:dyDescent="0.2">
      <c r="A46" s="106">
        <f>'3.vol.'!C46</f>
        <v>42826</v>
      </c>
      <c r="C46" s="36"/>
      <c r="D46" s="33"/>
      <c r="E46" s="36"/>
    </row>
    <row r="47" spans="1:5" ht="13.5" thickBot="1" x14ac:dyDescent="0.25">
      <c r="A47" s="107">
        <f>'3.vol.'!C47</f>
        <v>42856</v>
      </c>
      <c r="C47" s="39"/>
      <c r="D47" s="33"/>
      <c r="E47" s="39"/>
    </row>
    <row r="48" spans="1:5" hidden="1" x14ac:dyDescent="0.2">
      <c r="A48" s="379">
        <f>'3.vol.'!C48</f>
        <v>42887</v>
      </c>
      <c r="C48" s="42"/>
      <c r="D48" s="33"/>
      <c r="E48" s="42"/>
    </row>
    <row r="49" spans="1:6" hidden="1" x14ac:dyDescent="0.2">
      <c r="A49" s="106">
        <f>'3.vol.'!C49</f>
        <v>42917</v>
      </c>
      <c r="C49" s="36"/>
      <c r="D49" s="33"/>
      <c r="E49" s="36"/>
    </row>
    <row r="50" spans="1:6" hidden="1" x14ac:dyDescent="0.2">
      <c r="A50" s="106">
        <f>'3.vol.'!C50</f>
        <v>42948</v>
      </c>
      <c r="C50" s="36"/>
      <c r="D50" s="33"/>
      <c r="E50" s="36"/>
    </row>
    <row r="51" spans="1:6" hidden="1" x14ac:dyDescent="0.2">
      <c r="A51" s="106">
        <f>'3.vol.'!C51</f>
        <v>42979</v>
      </c>
      <c r="C51" s="36"/>
      <c r="D51" s="33"/>
      <c r="E51" s="36"/>
    </row>
    <row r="52" spans="1:6" hidden="1" x14ac:dyDescent="0.2">
      <c r="A52" s="106">
        <f>'3.vol.'!C52</f>
        <v>43009</v>
      </c>
      <c r="C52" s="36"/>
      <c r="D52" s="33"/>
      <c r="E52" s="36"/>
    </row>
    <row r="53" spans="1:6" hidden="1" x14ac:dyDescent="0.2">
      <c r="A53" s="106">
        <f>'3.vol.'!C53</f>
        <v>43040</v>
      </c>
      <c r="C53" s="36"/>
      <c r="D53" s="33"/>
      <c r="E53" s="36"/>
    </row>
    <row r="54" spans="1:6" ht="13.5" hidden="1" thickBot="1" x14ac:dyDescent="0.25">
      <c r="A54" s="107">
        <f>'3.vol.'!C54</f>
        <v>43070</v>
      </c>
      <c r="C54" s="39"/>
      <c r="D54" s="33"/>
      <c r="E54" s="39"/>
    </row>
    <row r="55" spans="1:6" ht="13.5" thickBot="1" x14ac:dyDescent="0.25">
      <c r="A55" s="46"/>
      <c r="C55" s="33"/>
      <c r="D55" s="33"/>
      <c r="E55" s="33"/>
      <c r="F55" s="59"/>
    </row>
    <row r="56" spans="1:6" ht="39" thickBot="1" x14ac:dyDescent="0.25">
      <c r="A56" s="69" t="s">
        <v>9</v>
      </c>
      <c r="C56" s="58" t="str">
        <f>+C6</f>
        <v>Ventas de Producción Propia
En pesos</v>
      </c>
      <c r="D56" s="336"/>
      <c r="E56" s="58" t="str">
        <f>+E6</f>
        <v>Ventas de Producción Encargada o Contratada a Terceros
En pesos</v>
      </c>
    </row>
    <row r="57" spans="1:6" x14ac:dyDescent="0.2">
      <c r="A57" s="65">
        <v>2010</v>
      </c>
      <c r="C57" s="62"/>
      <c r="D57" s="337"/>
      <c r="E57" s="62"/>
    </row>
    <row r="58" spans="1:6" x14ac:dyDescent="0.2">
      <c r="A58" s="61">
        <v>2011</v>
      </c>
      <c r="C58" s="62"/>
      <c r="D58" s="337"/>
      <c r="E58" s="62"/>
    </row>
    <row r="59" spans="1:6" x14ac:dyDescent="0.2">
      <c r="A59" s="61">
        <v>2012</v>
      </c>
      <c r="C59" s="62"/>
      <c r="D59" s="337"/>
      <c r="E59" s="62"/>
    </row>
    <row r="60" spans="1:6" x14ac:dyDescent="0.2">
      <c r="A60" s="61">
        <v>2013</v>
      </c>
      <c r="C60" s="62"/>
      <c r="D60" s="337"/>
      <c r="E60" s="62"/>
    </row>
    <row r="61" spans="1:6" x14ac:dyDescent="0.2">
      <c r="A61" s="61">
        <f>'3.vol.'!C62</f>
        <v>2014</v>
      </c>
      <c r="C61" s="62"/>
      <c r="D61" s="337"/>
      <c r="E61" s="62"/>
    </row>
    <row r="62" spans="1:6" x14ac:dyDescent="0.2">
      <c r="A62" s="61">
        <f>'3.vol.'!C63</f>
        <v>2015</v>
      </c>
      <c r="C62" s="62"/>
      <c r="D62" s="337"/>
      <c r="E62" s="62"/>
    </row>
    <row r="63" spans="1:6" ht="13.5" thickBot="1" x14ac:dyDescent="0.25">
      <c r="A63" s="63">
        <f>'3.vol.'!C64</f>
        <v>2016</v>
      </c>
      <c r="C63" s="64"/>
      <c r="D63" s="337"/>
      <c r="E63" s="64"/>
    </row>
    <row r="64" spans="1:6" x14ac:dyDescent="0.2">
      <c r="A64" s="392" t="str">
        <f>'3.vol.'!C65</f>
        <v>ene-may 16</v>
      </c>
      <c r="C64" s="66"/>
      <c r="D64" s="337"/>
      <c r="E64" s="66"/>
    </row>
    <row r="65" spans="1:6" ht="13.5" thickBot="1" x14ac:dyDescent="0.25">
      <c r="A65" s="393" t="str">
        <f>'3.vol.'!C66</f>
        <v>ene-may 17</v>
      </c>
      <c r="C65" s="67"/>
      <c r="D65" s="338"/>
      <c r="E65" s="67"/>
    </row>
    <row r="66" spans="1:6" ht="13.5" thickBot="1" x14ac:dyDescent="0.25"/>
    <row r="67" spans="1:6" ht="13.5" thickBot="1" x14ac:dyDescent="0.25">
      <c r="A67" s="59" t="s">
        <v>180</v>
      </c>
      <c r="E67" s="169" t="s">
        <v>181</v>
      </c>
    </row>
    <row r="68" spans="1:6" x14ac:dyDescent="0.2">
      <c r="A68" s="88" t="s">
        <v>161</v>
      </c>
    </row>
    <row r="70" spans="1:6" ht="38.25" customHeight="1" thickBot="1" x14ac:dyDescent="0.25">
      <c r="F70" s="94"/>
    </row>
    <row r="71" spans="1:6" ht="39" thickBot="1" x14ac:dyDescent="0.25">
      <c r="A71" s="93" t="s">
        <v>9</v>
      </c>
      <c r="B71" s="102"/>
      <c r="C71" s="99" t="str">
        <f>+C56</f>
        <v>Ventas de Producción Propia
En pesos</v>
      </c>
      <c r="D71" s="339"/>
      <c r="E71" s="99" t="str">
        <f>+E56</f>
        <v>Ventas de Producción Encargada o Contratada a Terceros
En pesos</v>
      </c>
      <c r="F71" s="102"/>
    </row>
    <row r="72" spans="1:6" x14ac:dyDescent="0.2">
      <c r="A72" s="101">
        <v>2002</v>
      </c>
      <c r="B72" s="102"/>
      <c r="C72" s="119">
        <f>+C61-SUM(C7:C18)</f>
        <v>0</v>
      </c>
      <c r="D72" s="340"/>
      <c r="E72" s="119">
        <f>+E61-SUM(E7:E18)</f>
        <v>0</v>
      </c>
      <c r="F72" s="102"/>
    </row>
    <row r="73" spans="1:6" x14ac:dyDescent="0.2">
      <c r="A73" s="103">
        <v>2003</v>
      </c>
      <c r="B73" s="102"/>
      <c r="C73" s="123">
        <f>+C62-SUM(C19:C30)</f>
        <v>0</v>
      </c>
      <c r="D73" s="340"/>
      <c r="E73" s="123">
        <f>+E62-SUM(E19:E30)</f>
        <v>0</v>
      </c>
      <c r="F73" s="102"/>
    </row>
    <row r="74" spans="1:6" ht="13.5" thickBot="1" x14ac:dyDescent="0.25">
      <c r="A74" s="104">
        <v>2004</v>
      </c>
      <c r="B74" s="102"/>
      <c r="C74" s="127">
        <f>+C63-SUM(C31:C42)</f>
        <v>0</v>
      </c>
      <c r="D74" s="340"/>
      <c r="E74" s="127">
        <f>+E63-SUM(E31:E42)</f>
        <v>0</v>
      </c>
      <c r="F74" s="102"/>
    </row>
    <row r="75" spans="1:6" x14ac:dyDescent="0.2">
      <c r="A75" s="101" t="s">
        <v>213</v>
      </c>
      <c r="B75" s="102"/>
      <c r="C75" s="132">
        <f>+C64-(SUM(C31:INDEX(C31:C42,'[5]parámetros e instrucciones'!$E$3)))</f>
        <v>0</v>
      </c>
      <c r="D75" s="340"/>
      <c r="E75" s="132">
        <f>+E64-(SUM(E31:INDEX(E31:E42,'[3]parámetros e instrucciones'!$E$3)))</f>
        <v>0</v>
      </c>
      <c r="F75" s="102"/>
    </row>
    <row r="76" spans="1:6" ht="13.5" thickBot="1" x14ac:dyDescent="0.25">
      <c r="A76" s="104" t="s">
        <v>209</v>
      </c>
      <c r="B76" s="102"/>
      <c r="C76" s="137">
        <f>+C65-(SUM(C43:INDEX(C43:C54,'[5]parámetros e instrucciones'!$E$3)))</f>
        <v>0</v>
      </c>
      <c r="D76" s="341"/>
      <c r="E76" s="137">
        <f>+E65-(SUM(E43:INDEX(E43:E54,'[3]parámetros e instrucciones'!$E$3)))</f>
        <v>0</v>
      </c>
    </row>
  </sheetData>
  <sheetProtection formatCells="0" formatColumns="0" formatRows="0"/>
  <protectedRanges>
    <protectedRange sqref="C7:D54 C61:D65" name="Rango2_1_1"/>
    <protectedRange sqref="C61:D65" name="Rango1_1_1"/>
    <protectedRange sqref="E61:E65 E7:E54" name="Rango2_1_1_1"/>
    <protectedRange sqref="E61:E65" name="Rango1_1_1_1"/>
  </protectedRanges>
  <mergeCells count="4">
    <mergeCell ref="A1:E1"/>
    <mergeCell ref="A2:E2"/>
    <mergeCell ref="A3:E3"/>
    <mergeCell ref="A4:E4"/>
  </mergeCells>
  <phoneticPr fontId="16" type="noConversion"/>
  <printOptions horizontalCentered="1" verticalCentered="1"/>
  <pageMargins left="0.27559055118110237" right="0.23622047244094491" top="0.15748031496062992" bottom="0.27559055118110237" header="0" footer="0"/>
  <pageSetup paperSize="9" scale="83" orientation="portrait" horizontalDpi="300" verticalDpi="300" r:id="rId1"/>
  <headerFooter alignWithMargins="0">
    <oddHeader>&amp;R2017 -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5"/>
  <sheetViews>
    <sheetView workbookViewId="0">
      <selection sqref="A1:C1"/>
    </sheetView>
  </sheetViews>
  <sheetFormatPr baseColWidth="10" defaultRowHeight="12.75" x14ac:dyDescent="0.2"/>
  <cols>
    <col min="1" max="1" width="19.85546875" style="56" customWidth="1"/>
    <col min="2" max="2" width="1.85546875" style="51" customWidth="1"/>
    <col min="3" max="3" width="23" style="56" customWidth="1"/>
    <col min="4" max="16384" width="11.42578125" style="51"/>
  </cols>
  <sheetData>
    <row r="1" spans="1:6" x14ac:dyDescent="0.2">
      <c r="A1" s="531" t="s">
        <v>216</v>
      </c>
      <c r="B1" s="531"/>
      <c r="C1" s="531"/>
    </row>
    <row r="2" spans="1:6" x14ac:dyDescent="0.2">
      <c r="A2" s="531" t="s">
        <v>125</v>
      </c>
      <c r="B2" s="531"/>
      <c r="C2" s="531"/>
      <c r="F2" s="94" t="s">
        <v>133</v>
      </c>
    </row>
    <row r="3" spans="1:6" x14ac:dyDescent="0.2">
      <c r="A3" s="531" t="str">
        <f>+'1.modelos'!A3</f>
        <v>Productos de lana de vidrio</v>
      </c>
      <c r="B3" s="531"/>
      <c r="C3" s="531"/>
    </row>
    <row r="4" spans="1:6" x14ac:dyDescent="0.2">
      <c r="A4" s="532" t="s">
        <v>118</v>
      </c>
      <c r="B4" s="532"/>
      <c r="C4" s="532"/>
    </row>
    <row r="5" spans="1:6" x14ac:dyDescent="0.2">
      <c r="A5" s="52"/>
      <c r="B5" s="52"/>
      <c r="C5" s="52"/>
    </row>
    <row r="6" spans="1:6" ht="13.5" thickBot="1" x14ac:dyDescent="0.25">
      <c r="A6" s="52"/>
      <c r="C6" s="53"/>
    </row>
    <row r="7" spans="1:6" ht="13.5" thickBot="1" x14ac:dyDescent="0.25">
      <c r="A7" s="24" t="s">
        <v>119</v>
      </c>
      <c r="C7" s="24" t="s">
        <v>126</v>
      </c>
      <c r="F7" s="94" t="s">
        <v>131</v>
      </c>
    </row>
    <row r="8" spans="1:6" ht="13.5" thickBot="1" x14ac:dyDescent="0.25">
      <c r="A8" s="105">
        <f>+'4.2 RES PUB'!A7</f>
        <v>41640</v>
      </c>
      <c r="C8" s="32"/>
      <c r="F8" s="193"/>
    </row>
    <row r="9" spans="1:6" x14ac:dyDescent="0.2">
      <c r="A9" s="106">
        <f>+'4.2 RES PUB'!A8</f>
        <v>41671</v>
      </c>
      <c r="C9" s="36"/>
      <c r="F9" s="94"/>
    </row>
    <row r="10" spans="1:6" ht="13.5" thickBot="1" x14ac:dyDescent="0.25">
      <c r="A10" s="106">
        <f>+'4.2 RES PUB'!A9</f>
        <v>41699</v>
      </c>
      <c r="C10" s="36"/>
      <c r="F10" s="94" t="s">
        <v>132</v>
      </c>
    </row>
    <row r="11" spans="1:6" ht="13.5" thickBot="1" x14ac:dyDescent="0.25">
      <c r="A11" s="106">
        <f>+'4.2 RES PUB'!A10</f>
        <v>41730</v>
      </c>
      <c r="C11" s="36"/>
      <c r="F11" s="194"/>
    </row>
    <row r="12" spans="1:6" x14ac:dyDescent="0.2">
      <c r="A12" s="106">
        <f>+'4.2 RES PUB'!A11</f>
        <v>41760</v>
      </c>
      <c r="C12" s="36"/>
    </row>
    <row r="13" spans="1:6" x14ac:dyDescent="0.2">
      <c r="A13" s="106">
        <f>+'4.2 RES PUB'!A12</f>
        <v>41791</v>
      </c>
      <c r="C13" s="36"/>
    </row>
    <row r="14" spans="1:6" x14ac:dyDescent="0.2">
      <c r="A14" s="106">
        <f>+'4.2 RES PUB'!A13</f>
        <v>41821</v>
      </c>
      <c r="C14" s="36"/>
    </row>
    <row r="15" spans="1:6" x14ac:dyDescent="0.2">
      <c r="A15" s="106">
        <f>+'4.2 RES PUB'!A14</f>
        <v>41852</v>
      </c>
      <c r="C15" s="36"/>
    </row>
    <row r="16" spans="1:6" x14ac:dyDescent="0.2">
      <c r="A16" s="106">
        <f>+'4.2 RES PUB'!A15</f>
        <v>41883</v>
      </c>
      <c r="C16" s="36"/>
    </row>
    <row r="17" spans="1:3" x14ac:dyDescent="0.2">
      <c r="A17" s="106">
        <f>+'4.2 RES PUB'!A16</f>
        <v>41913</v>
      </c>
      <c r="C17" s="36"/>
    </row>
    <row r="18" spans="1:3" x14ac:dyDescent="0.2">
      <c r="A18" s="106">
        <f>+'4.2 RES PUB'!A17</f>
        <v>41944</v>
      </c>
      <c r="C18" s="36"/>
    </row>
    <row r="19" spans="1:3" ht="13.5" thickBot="1" x14ac:dyDescent="0.25">
      <c r="A19" s="107">
        <f>+'4.2 RES PUB'!A18</f>
        <v>41974</v>
      </c>
      <c r="C19" s="39"/>
    </row>
    <row r="20" spans="1:3" x14ac:dyDescent="0.2">
      <c r="A20" s="105">
        <f>+'4.2 RES PUB'!A19</f>
        <v>42005</v>
      </c>
      <c r="C20" s="42"/>
    </row>
    <row r="21" spans="1:3" x14ac:dyDescent="0.2">
      <c r="A21" s="106">
        <f>+'4.2 RES PUB'!A20</f>
        <v>42036</v>
      </c>
      <c r="C21" s="36"/>
    </row>
    <row r="22" spans="1:3" x14ac:dyDescent="0.2">
      <c r="A22" s="106">
        <f>+'4.2 RES PUB'!A21</f>
        <v>42064</v>
      </c>
      <c r="C22" s="36"/>
    </row>
    <row r="23" spans="1:3" x14ac:dyDescent="0.2">
      <c r="A23" s="106">
        <f>+'4.2 RES PUB'!A22</f>
        <v>42095</v>
      </c>
      <c r="C23" s="36"/>
    </row>
    <row r="24" spans="1:3" x14ac:dyDescent="0.2">
      <c r="A24" s="106">
        <f>+'4.2 RES PUB'!A23</f>
        <v>42125</v>
      </c>
      <c r="C24" s="36"/>
    </row>
    <row r="25" spans="1:3" x14ac:dyDescent="0.2">
      <c r="A25" s="106">
        <f>+'4.2 RES PUB'!A24</f>
        <v>42156</v>
      </c>
      <c r="C25" s="36"/>
    </row>
    <row r="26" spans="1:3" x14ac:dyDescent="0.2">
      <c r="A26" s="106">
        <f>+'4.2 RES PUB'!A25</f>
        <v>42186</v>
      </c>
      <c r="C26" s="36"/>
    </row>
    <row r="27" spans="1:3" x14ac:dyDescent="0.2">
      <c r="A27" s="106">
        <f>+'4.2 RES PUB'!A26</f>
        <v>42217</v>
      </c>
      <c r="C27" s="36"/>
    </row>
    <row r="28" spans="1:3" x14ac:dyDescent="0.2">
      <c r="A28" s="106">
        <f>+'4.2 RES PUB'!A27</f>
        <v>42248</v>
      </c>
      <c r="C28" s="36"/>
    </row>
    <row r="29" spans="1:3" x14ac:dyDescent="0.2">
      <c r="A29" s="106">
        <f>+'4.2 RES PUB'!A28</f>
        <v>42278</v>
      </c>
      <c r="C29" s="36"/>
    </row>
    <row r="30" spans="1:3" x14ac:dyDescent="0.2">
      <c r="A30" s="106">
        <f>+'4.2 RES PUB'!A29</f>
        <v>42309</v>
      </c>
      <c r="C30" s="36"/>
    </row>
    <row r="31" spans="1:3" ht="13.5" thickBot="1" x14ac:dyDescent="0.25">
      <c r="A31" s="107">
        <f>+'4.2 RES PUB'!A30</f>
        <v>42339</v>
      </c>
      <c r="C31" s="45"/>
    </row>
    <row r="32" spans="1:3" x14ac:dyDescent="0.2">
      <c r="A32" s="105">
        <f>+'4.2 RES PUB'!A31</f>
        <v>42370</v>
      </c>
      <c r="C32" s="32"/>
    </row>
    <row r="33" spans="1:3" x14ac:dyDescent="0.2">
      <c r="A33" s="106">
        <f>+'4.2 RES PUB'!A32</f>
        <v>42401</v>
      </c>
      <c r="C33" s="36"/>
    </row>
    <row r="34" spans="1:3" x14ac:dyDescent="0.2">
      <c r="A34" s="106">
        <f>+'4.2 RES PUB'!A33</f>
        <v>42430</v>
      </c>
      <c r="C34" s="36"/>
    </row>
    <row r="35" spans="1:3" x14ac:dyDescent="0.2">
      <c r="A35" s="106">
        <f>+'4.2 RES PUB'!A34</f>
        <v>42461</v>
      </c>
      <c r="C35" s="36"/>
    </row>
    <row r="36" spans="1:3" x14ac:dyDescent="0.2">
      <c r="A36" s="106">
        <f>+'4.2 RES PUB'!A35</f>
        <v>42491</v>
      </c>
      <c r="C36" s="36"/>
    </row>
    <row r="37" spans="1:3" x14ac:dyDescent="0.2">
      <c r="A37" s="106">
        <f>+'4.2 RES PUB'!A36</f>
        <v>42522</v>
      </c>
      <c r="C37" s="36"/>
    </row>
    <row r="38" spans="1:3" x14ac:dyDescent="0.2">
      <c r="A38" s="106">
        <f>+'4.2 RES PUB'!A37</f>
        <v>42552</v>
      </c>
      <c r="C38" s="36"/>
    </row>
    <row r="39" spans="1:3" x14ac:dyDescent="0.2">
      <c r="A39" s="106">
        <f>+'4.2 RES PUB'!A38</f>
        <v>42583</v>
      </c>
      <c r="C39" s="36"/>
    </row>
    <row r="40" spans="1:3" x14ac:dyDescent="0.2">
      <c r="A40" s="106">
        <f>+'4.2 RES PUB'!A39</f>
        <v>42614</v>
      </c>
      <c r="C40" s="36"/>
    </row>
    <row r="41" spans="1:3" x14ac:dyDescent="0.2">
      <c r="A41" s="106">
        <f>+'4.2 RES PUB'!A40</f>
        <v>42644</v>
      </c>
      <c r="C41" s="36"/>
    </row>
    <row r="42" spans="1:3" x14ac:dyDescent="0.2">
      <c r="A42" s="106">
        <f>+'4.2 RES PUB'!A41</f>
        <v>42675</v>
      </c>
      <c r="C42" s="36"/>
    </row>
    <row r="43" spans="1:3" ht="13.5" thickBot="1" x14ac:dyDescent="0.25">
      <c r="A43" s="111">
        <f>+'4.2 RES PUB'!A42</f>
        <v>42705</v>
      </c>
      <c r="C43" s="45"/>
    </row>
    <row r="44" spans="1:3" x14ac:dyDescent="0.2">
      <c r="A44" s="105">
        <f>+'4.2 RES PUB'!A43</f>
        <v>42736</v>
      </c>
      <c r="C44" s="32"/>
    </row>
    <row r="45" spans="1:3" x14ac:dyDescent="0.2">
      <c r="A45" s="106">
        <f>+'4.2 RES PUB'!A44</f>
        <v>42767</v>
      </c>
      <c r="C45" s="36"/>
    </row>
    <row r="46" spans="1:3" x14ac:dyDescent="0.2">
      <c r="A46" s="106">
        <f>+'4.2 RES PUB'!A45</f>
        <v>42795</v>
      </c>
      <c r="C46" s="36"/>
    </row>
    <row r="47" spans="1:3" x14ac:dyDescent="0.2">
      <c r="A47" s="106">
        <f>+'4.2 RES PUB'!A46</f>
        <v>42826</v>
      </c>
      <c r="C47" s="36"/>
    </row>
    <row r="48" spans="1:3" ht="13.5" thickBot="1" x14ac:dyDescent="0.25">
      <c r="A48" s="107">
        <f>+'4.2 RES PUB'!A47</f>
        <v>42856</v>
      </c>
      <c r="C48" s="39"/>
    </row>
    <row r="49" spans="1:3" hidden="1" x14ac:dyDescent="0.2">
      <c r="A49" s="379">
        <f>+'4.2 RES PUB'!A48</f>
        <v>42887</v>
      </c>
      <c r="C49" s="42"/>
    </row>
    <row r="50" spans="1:3" hidden="1" x14ac:dyDescent="0.2">
      <c r="A50" s="106">
        <f>+'4.2 RES PUB'!A49</f>
        <v>42917</v>
      </c>
      <c r="C50" s="36"/>
    </row>
    <row r="51" spans="1:3" hidden="1" x14ac:dyDescent="0.2">
      <c r="A51" s="106">
        <f>+'4.2 RES PUB'!A50</f>
        <v>42948</v>
      </c>
      <c r="C51" s="36"/>
    </row>
    <row r="52" spans="1:3" hidden="1" x14ac:dyDescent="0.2">
      <c r="A52" s="106">
        <f>+'4.2 RES PUB'!A51</f>
        <v>42979</v>
      </c>
      <c r="C52" s="36"/>
    </row>
    <row r="53" spans="1:3" hidden="1" x14ac:dyDescent="0.2">
      <c r="A53" s="106">
        <f>+'4.2 RES PUB'!A52</f>
        <v>43009</v>
      </c>
      <c r="C53" s="36"/>
    </row>
    <row r="54" spans="1:3" hidden="1" x14ac:dyDescent="0.2">
      <c r="A54" s="106">
        <f>+'4.2 RES PUB'!A53</f>
        <v>43040</v>
      </c>
      <c r="C54" s="36"/>
    </row>
    <row r="55" spans="1:3" ht="13.5" hidden="1" thickBot="1" x14ac:dyDescent="0.25">
      <c r="A55" s="107">
        <f>+'4.2 RES PUB'!A54</f>
        <v>43070</v>
      </c>
      <c r="C55" s="39"/>
    </row>
    <row r="56" spans="1:3" ht="13.5" thickBot="1" x14ac:dyDescent="0.25">
      <c r="A56" s="46"/>
      <c r="C56" s="33"/>
    </row>
    <row r="57" spans="1:3" ht="13.5" thickBot="1" x14ac:dyDescent="0.25">
      <c r="A57" s="57" t="s">
        <v>9</v>
      </c>
      <c r="C57" s="24" t="s">
        <v>126</v>
      </c>
    </row>
    <row r="58" spans="1:3" x14ac:dyDescent="0.2">
      <c r="A58" s="65">
        <v>2010</v>
      </c>
      <c r="C58" s="62"/>
    </row>
    <row r="59" spans="1:3" x14ac:dyDescent="0.2">
      <c r="A59" s="61">
        <v>2011</v>
      </c>
      <c r="C59" s="62"/>
    </row>
    <row r="60" spans="1:3" x14ac:dyDescent="0.2">
      <c r="A60" s="61">
        <v>2012</v>
      </c>
      <c r="C60" s="62"/>
    </row>
    <row r="61" spans="1:3" x14ac:dyDescent="0.2">
      <c r="A61" s="61">
        <v>2013</v>
      </c>
      <c r="C61" s="62"/>
    </row>
    <row r="62" spans="1:3" x14ac:dyDescent="0.2">
      <c r="A62" s="61">
        <f>+'3.vol.'!C62</f>
        <v>2014</v>
      </c>
      <c r="C62" s="62"/>
    </row>
    <row r="63" spans="1:3" x14ac:dyDescent="0.2">
      <c r="A63" s="61">
        <f>+'3.vol.'!C63</f>
        <v>2015</v>
      </c>
      <c r="C63" s="62"/>
    </row>
    <row r="64" spans="1:3" ht="13.5" thickBot="1" x14ac:dyDescent="0.25">
      <c r="A64" s="391">
        <f>+'3.vol.'!C64</f>
        <v>2016</v>
      </c>
      <c r="C64" s="64"/>
    </row>
    <row r="65" spans="1:3" x14ac:dyDescent="0.2">
      <c r="A65" s="407" t="str">
        <f>+'3.vol.'!C65</f>
        <v>ene-may 16</v>
      </c>
      <c r="C65" s="66"/>
    </row>
    <row r="66" spans="1:3" ht="13.5" thickBot="1" x14ac:dyDescent="0.25">
      <c r="A66" s="408" t="str">
        <f>+'3.vol.'!C66</f>
        <v>ene-may 17</v>
      </c>
      <c r="C66" s="67"/>
    </row>
    <row r="68" spans="1:3" x14ac:dyDescent="0.2">
      <c r="A68" s="88" t="s">
        <v>157</v>
      </c>
    </row>
    <row r="69" spans="1:3" ht="13.5" thickBot="1" x14ac:dyDescent="0.25"/>
    <row r="70" spans="1:3" ht="26.25" thickBot="1" x14ac:dyDescent="0.25">
      <c r="A70" s="93" t="s">
        <v>9</v>
      </c>
      <c r="B70" s="102"/>
      <c r="C70" s="99" t="s">
        <v>124</v>
      </c>
    </row>
    <row r="71" spans="1:3" x14ac:dyDescent="0.2">
      <c r="A71" s="101">
        <f>+A62</f>
        <v>2014</v>
      </c>
      <c r="B71" s="102"/>
      <c r="C71" s="119">
        <f>+C62-SUM(C8:C19)</f>
        <v>0</v>
      </c>
    </row>
    <row r="72" spans="1:3" x14ac:dyDescent="0.2">
      <c r="A72" s="103">
        <f>+A63</f>
        <v>2015</v>
      </c>
      <c r="B72" s="102"/>
      <c r="C72" s="123">
        <f>+C63-SUM(C20:C31)</f>
        <v>0</v>
      </c>
    </row>
    <row r="73" spans="1:3" ht="13.5" thickBot="1" x14ac:dyDescent="0.25">
      <c r="A73" s="104">
        <f>+A64</f>
        <v>2016</v>
      </c>
      <c r="B73" s="102"/>
      <c r="C73" s="127">
        <f>+C64-SUM(C32:C43)</f>
        <v>0</v>
      </c>
    </row>
    <row r="74" spans="1:3" x14ac:dyDescent="0.2">
      <c r="A74" s="101" t="str">
        <f>+A65</f>
        <v>ene-may 16</v>
      </c>
      <c r="B74" s="102"/>
      <c r="C74" s="132">
        <f>+C65-(SUM(C32:INDEX(C32:C43,'parámetros e instrucciones'!$E$3)))</f>
        <v>0</v>
      </c>
    </row>
    <row r="75" spans="1:3" ht="13.5" thickBot="1" x14ac:dyDescent="0.25">
      <c r="A75" s="104" t="str">
        <f>+A66</f>
        <v>ene-may 17</v>
      </c>
      <c r="B75" s="102"/>
      <c r="C75" s="137">
        <f>+C66-(SUM(C44:INDEX(C44:C55,'parámetros e instrucciones'!$E$3)))</f>
        <v>0</v>
      </c>
    </row>
  </sheetData>
  <sheetProtection formatCells="0" formatColumns="0" formatRows="0"/>
  <protectedRanges>
    <protectedRange sqref="C8:C50 C62:C66" name="Rango2_1"/>
    <protectedRange sqref="C62:C66" name="Rango1_1"/>
  </protectedRanges>
  <mergeCells count="4">
    <mergeCell ref="A1:C1"/>
    <mergeCell ref="A2:C2"/>
    <mergeCell ref="A3:C3"/>
    <mergeCell ref="A4:C4"/>
  </mergeCells>
  <phoneticPr fontId="16" type="noConversion"/>
  <printOptions horizontalCentered="1" verticalCentered="1"/>
  <pageMargins left="0.53" right="0.46" top="0.88" bottom="0.45" header="0.17" footer="0"/>
  <pageSetup paperSize="9" orientation="portrait" horizontalDpi="300" verticalDpi="300" r:id="rId1"/>
  <headerFooter alignWithMargins="0">
    <oddHeader>&amp;C&amp;"Arial,Negrita"&amp;20
CONFIDENCIAL&amp;R2017 - Año de las Energías Renovables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F75"/>
  <sheetViews>
    <sheetView workbookViewId="0">
      <selection sqref="A1:C1"/>
    </sheetView>
  </sheetViews>
  <sheetFormatPr baseColWidth="10" defaultRowHeight="12.75" x14ac:dyDescent="0.2"/>
  <cols>
    <col min="1" max="1" width="19.85546875" style="56" customWidth="1"/>
    <col min="2" max="2" width="1.85546875" style="51" customWidth="1"/>
    <col min="3" max="3" width="23" style="56" customWidth="1"/>
    <col min="4" max="16384" width="11.42578125" style="51"/>
  </cols>
  <sheetData>
    <row r="1" spans="1:6" x14ac:dyDescent="0.2">
      <c r="A1" s="531" t="s">
        <v>259</v>
      </c>
      <c r="B1" s="531"/>
      <c r="C1" s="531"/>
    </row>
    <row r="2" spans="1:6" x14ac:dyDescent="0.2">
      <c r="A2" s="531" t="s">
        <v>125</v>
      </c>
      <c r="B2" s="531"/>
      <c r="C2" s="531"/>
      <c r="F2" s="94" t="s">
        <v>133</v>
      </c>
    </row>
    <row r="3" spans="1:6" x14ac:dyDescent="0.2">
      <c r="A3" s="531" t="s">
        <v>260</v>
      </c>
      <c r="B3" s="531"/>
      <c r="C3" s="531"/>
    </row>
    <row r="4" spans="1:6" x14ac:dyDescent="0.2">
      <c r="A4" s="532" t="s">
        <v>118</v>
      </c>
      <c r="B4" s="532"/>
      <c r="C4" s="532"/>
    </row>
    <row r="5" spans="1:6" x14ac:dyDescent="0.2">
      <c r="A5" s="52"/>
      <c r="B5" s="52"/>
      <c r="C5" s="52"/>
    </row>
    <row r="6" spans="1:6" ht="13.5" thickBot="1" x14ac:dyDescent="0.25">
      <c r="A6" s="52"/>
      <c r="C6" s="53"/>
    </row>
    <row r="7" spans="1:6" ht="13.5" thickBot="1" x14ac:dyDescent="0.25">
      <c r="A7" s="24" t="s">
        <v>119</v>
      </c>
      <c r="C7" s="24" t="s">
        <v>126</v>
      </c>
      <c r="F7" s="94" t="s">
        <v>131</v>
      </c>
    </row>
    <row r="8" spans="1:6" ht="13.5" thickBot="1" x14ac:dyDescent="0.25">
      <c r="A8" s="105">
        <f>+'4.2 RES PUB'!A7</f>
        <v>41640</v>
      </c>
      <c r="C8" s="32"/>
      <c r="F8" s="193"/>
    </row>
    <row r="9" spans="1:6" x14ac:dyDescent="0.2">
      <c r="A9" s="106">
        <f>+'4.2 RES PUB'!A8</f>
        <v>41671</v>
      </c>
      <c r="C9" s="36"/>
      <c r="F9" s="94"/>
    </row>
    <row r="10" spans="1:6" ht="13.5" thickBot="1" x14ac:dyDescent="0.25">
      <c r="A10" s="106">
        <f>+'4.2 RES PUB'!A9</f>
        <v>41699</v>
      </c>
      <c r="C10" s="36"/>
      <c r="F10" s="94" t="s">
        <v>132</v>
      </c>
    </row>
    <row r="11" spans="1:6" ht="13.5" thickBot="1" x14ac:dyDescent="0.25">
      <c r="A11" s="106">
        <f>+'4.2 RES PUB'!A10</f>
        <v>41730</v>
      </c>
      <c r="C11" s="36"/>
      <c r="F11" s="194"/>
    </row>
    <row r="12" spans="1:6" x14ac:dyDescent="0.2">
      <c r="A12" s="106">
        <f>+'4.2 RES PUB'!A11</f>
        <v>41760</v>
      </c>
      <c r="C12" s="36"/>
    </row>
    <row r="13" spans="1:6" x14ac:dyDescent="0.2">
      <c r="A13" s="106">
        <f>+'4.2 RES PUB'!A12</f>
        <v>41791</v>
      </c>
      <c r="C13" s="36"/>
    </row>
    <row r="14" spans="1:6" x14ac:dyDescent="0.2">
      <c r="A14" s="106">
        <f>+'4.2 RES PUB'!A13</f>
        <v>41821</v>
      </c>
      <c r="C14" s="36"/>
    </row>
    <row r="15" spans="1:6" x14ac:dyDescent="0.2">
      <c r="A15" s="106">
        <f>+'4.2 RES PUB'!A14</f>
        <v>41852</v>
      </c>
      <c r="C15" s="36"/>
    </row>
    <row r="16" spans="1:6" x14ac:dyDescent="0.2">
      <c r="A16" s="106">
        <f>+'4.2 RES PUB'!A15</f>
        <v>41883</v>
      </c>
      <c r="C16" s="36"/>
    </row>
    <row r="17" spans="1:3" x14ac:dyDescent="0.2">
      <c r="A17" s="106">
        <f>+'4.2 RES PUB'!A16</f>
        <v>41913</v>
      </c>
      <c r="C17" s="36"/>
    </row>
    <row r="18" spans="1:3" x14ac:dyDescent="0.2">
      <c r="A18" s="106">
        <f>+'4.2 RES PUB'!A17</f>
        <v>41944</v>
      </c>
      <c r="C18" s="36"/>
    </row>
    <row r="19" spans="1:3" ht="13.5" thickBot="1" x14ac:dyDescent="0.25">
      <c r="A19" s="107">
        <f>+'4.2 RES PUB'!A18</f>
        <v>41974</v>
      </c>
      <c r="C19" s="39"/>
    </row>
    <row r="20" spans="1:3" x14ac:dyDescent="0.2">
      <c r="A20" s="105">
        <f>+'4.2 RES PUB'!A19</f>
        <v>42005</v>
      </c>
      <c r="C20" s="42"/>
    </row>
    <row r="21" spans="1:3" x14ac:dyDescent="0.2">
      <c r="A21" s="106">
        <f>+'4.2 RES PUB'!A20</f>
        <v>42036</v>
      </c>
      <c r="C21" s="36"/>
    </row>
    <row r="22" spans="1:3" x14ac:dyDescent="0.2">
      <c r="A22" s="106">
        <f>+'4.2 RES PUB'!A21</f>
        <v>42064</v>
      </c>
      <c r="C22" s="36"/>
    </row>
    <row r="23" spans="1:3" x14ac:dyDescent="0.2">
      <c r="A23" s="106">
        <f>+'4.2 RES PUB'!A22</f>
        <v>42095</v>
      </c>
      <c r="C23" s="36"/>
    </row>
    <row r="24" spans="1:3" x14ac:dyDescent="0.2">
      <c r="A24" s="106">
        <f>+'4.2 RES PUB'!A23</f>
        <v>42125</v>
      </c>
      <c r="C24" s="36"/>
    </row>
    <row r="25" spans="1:3" x14ac:dyDescent="0.2">
      <c r="A25" s="106">
        <f>+'4.2 RES PUB'!A24</f>
        <v>42156</v>
      </c>
      <c r="C25" s="36"/>
    </row>
    <row r="26" spans="1:3" x14ac:dyDescent="0.2">
      <c r="A26" s="106">
        <f>+'4.2 RES PUB'!A25</f>
        <v>42186</v>
      </c>
      <c r="C26" s="36"/>
    </row>
    <row r="27" spans="1:3" x14ac:dyDescent="0.2">
      <c r="A27" s="106">
        <f>+'4.2 RES PUB'!A26</f>
        <v>42217</v>
      </c>
      <c r="C27" s="36"/>
    </row>
    <row r="28" spans="1:3" x14ac:dyDescent="0.2">
      <c r="A28" s="106">
        <f>+'4.2 RES PUB'!A27</f>
        <v>42248</v>
      </c>
      <c r="C28" s="36"/>
    </row>
    <row r="29" spans="1:3" x14ac:dyDescent="0.2">
      <c r="A29" s="106">
        <f>+'4.2 RES PUB'!A28</f>
        <v>42278</v>
      </c>
      <c r="C29" s="36"/>
    </row>
    <row r="30" spans="1:3" x14ac:dyDescent="0.2">
      <c r="A30" s="106">
        <f>+'4.2 RES PUB'!A29</f>
        <v>42309</v>
      </c>
      <c r="C30" s="36"/>
    </row>
    <row r="31" spans="1:3" ht="13.5" thickBot="1" x14ac:dyDescent="0.25">
      <c r="A31" s="107">
        <f>+'4.2 RES PUB'!A30</f>
        <v>42339</v>
      </c>
      <c r="C31" s="45"/>
    </row>
    <row r="32" spans="1:3" x14ac:dyDescent="0.2">
      <c r="A32" s="105">
        <f>+'4.2 RES PUB'!A31</f>
        <v>42370</v>
      </c>
      <c r="C32" s="32"/>
    </row>
    <row r="33" spans="1:3" x14ac:dyDescent="0.2">
      <c r="A33" s="106">
        <f>+'4.2 RES PUB'!A32</f>
        <v>42401</v>
      </c>
      <c r="C33" s="36"/>
    </row>
    <row r="34" spans="1:3" x14ac:dyDescent="0.2">
      <c r="A34" s="106">
        <f>+'4.2 RES PUB'!A33</f>
        <v>42430</v>
      </c>
      <c r="C34" s="36"/>
    </row>
    <row r="35" spans="1:3" x14ac:dyDescent="0.2">
      <c r="A35" s="106">
        <f>+'4.2 RES PUB'!A34</f>
        <v>42461</v>
      </c>
      <c r="C35" s="36"/>
    </row>
    <row r="36" spans="1:3" x14ac:dyDescent="0.2">
      <c r="A36" s="106">
        <f>+'4.2 RES PUB'!A35</f>
        <v>42491</v>
      </c>
      <c r="C36" s="36"/>
    </row>
    <row r="37" spans="1:3" x14ac:dyDescent="0.2">
      <c r="A37" s="106">
        <f>+'4.2 RES PUB'!A36</f>
        <v>42522</v>
      </c>
      <c r="C37" s="36"/>
    </row>
    <row r="38" spans="1:3" x14ac:dyDescent="0.2">
      <c r="A38" s="106">
        <f>+'4.2 RES PUB'!A37</f>
        <v>42552</v>
      </c>
      <c r="C38" s="36"/>
    </row>
    <row r="39" spans="1:3" x14ac:dyDescent="0.2">
      <c r="A39" s="106">
        <f>+'4.2 RES PUB'!A38</f>
        <v>42583</v>
      </c>
      <c r="C39" s="36"/>
    </row>
    <row r="40" spans="1:3" x14ac:dyDescent="0.2">
      <c r="A40" s="106">
        <f>+'4.2 RES PUB'!A39</f>
        <v>42614</v>
      </c>
      <c r="C40" s="36"/>
    </row>
    <row r="41" spans="1:3" x14ac:dyDescent="0.2">
      <c r="A41" s="106">
        <f>+'4.2 RES PUB'!A40</f>
        <v>42644</v>
      </c>
      <c r="C41" s="36"/>
    </row>
    <row r="42" spans="1:3" x14ac:dyDescent="0.2">
      <c r="A42" s="106">
        <f>+'4.2 RES PUB'!A41</f>
        <v>42675</v>
      </c>
      <c r="C42" s="36"/>
    </row>
    <row r="43" spans="1:3" ht="13.5" thickBot="1" x14ac:dyDescent="0.25">
      <c r="A43" s="111">
        <f>+'4.2 RES PUB'!A42</f>
        <v>42705</v>
      </c>
      <c r="C43" s="45"/>
    </row>
    <row r="44" spans="1:3" x14ac:dyDescent="0.2">
      <c r="A44" s="105">
        <f>+'4.2 RES PUB'!A43</f>
        <v>42736</v>
      </c>
      <c r="C44" s="32"/>
    </row>
    <row r="45" spans="1:3" x14ac:dyDescent="0.2">
      <c r="A45" s="106">
        <f>+'4.2 RES PUB'!A44</f>
        <v>42767</v>
      </c>
      <c r="C45" s="36"/>
    </row>
    <row r="46" spans="1:3" x14ac:dyDescent="0.2">
      <c r="A46" s="106">
        <f>+'4.2 RES PUB'!A45</f>
        <v>42795</v>
      </c>
      <c r="C46" s="36"/>
    </row>
    <row r="47" spans="1:3" x14ac:dyDescent="0.2">
      <c r="A47" s="106">
        <f>+'4.2 RES PUB'!A46</f>
        <v>42826</v>
      </c>
      <c r="C47" s="36"/>
    </row>
    <row r="48" spans="1:3" ht="13.5" thickBot="1" x14ac:dyDescent="0.25">
      <c r="A48" s="107">
        <f>+'4.2 RES PUB'!A47</f>
        <v>42856</v>
      </c>
      <c r="C48" s="39"/>
    </row>
    <row r="49" spans="1:3" hidden="1" x14ac:dyDescent="0.2">
      <c r="A49" s="379">
        <f>+'4.2 RES PUB'!A48</f>
        <v>42887</v>
      </c>
      <c r="C49" s="42"/>
    </row>
    <row r="50" spans="1:3" hidden="1" x14ac:dyDescent="0.2">
      <c r="A50" s="106">
        <f>+'4.2 RES PUB'!A49</f>
        <v>42917</v>
      </c>
      <c r="C50" s="36"/>
    </row>
    <row r="51" spans="1:3" hidden="1" x14ac:dyDescent="0.2">
      <c r="A51" s="106">
        <f>+'4.2 RES PUB'!A50</f>
        <v>42948</v>
      </c>
      <c r="C51" s="36"/>
    </row>
    <row r="52" spans="1:3" hidden="1" x14ac:dyDescent="0.2">
      <c r="A52" s="106">
        <f>+'4.2 RES PUB'!A51</f>
        <v>42979</v>
      </c>
      <c r="C52" s="36"/>
    </row>
    <row r="53" spans="1:3" hidden="1" x14ac:dyDescent="0.2">
      <c r="A53" s="106">
        <f>+'4.2 RES PUB'!A52</f>
        <v>43009</v>
      </c>
      <c r="C53" s="36"/>
    </row>
    <row r="54" spans="1:3" hidden="1" x14ac:dyDescent="0.2">
      <c r="A54" s="106">
        <f>+'4.2 RES PUB'!A53</f>
        <v>43040</v>
      </c>
      <c r="C54" s="36"/>
    </row>
    <row r="55" spans="1:3" ht="13.5" hidden="1" thickBot="1" x14ac:dyDescent="0.25">
      <c r="A55" s="107">
        <f>+'4.2 RES PUB'!A54</f>
        <v>43070</v>
      </c>
      <c r="C55" s="39"/>
    </row>
    <row r="56" spans="1:3" ht="13.5" thickBot="1" x14ac:dyDescent="0.25">
      <c r="A56" s="46"/>
      <c r="C56" s="33"/>
    </row>
    <row r="57" spans="1:3" ht="13.5" thickBot="1" x14ac:dyDescent="0.25">
      <c r="A57" s="57" t="s">
        <v>9</v>
      </c>
      <c r="C57" s="24" t="s">
        <v>126</v>
      </c>
    </row>
    <row r="58" spans="1:3" x14ac:dyDescent="0.2">
      <c r="A58" s="65">
        <v>2010</v>
      </c>
      <c r="C58" s="62"/>
    </row>
    <row r="59" spans="1:3" x14ac:dyDescent="0.2">
      <c r="A59" s="61">
        <v>2011</v>
      </c>
      <c r="C59" s="62"/>
    </row>
    <row r="60" spans="1:3" x14ac:dyDescent="0.2">
      <c r="A60" s="61">
        <v>2012</v>
      </c>
      <c r="C60" s="62"/>
    </row>
    <row r="61" spans="1:3" x14ac:dyDescent="0.2">
      <c r="A61" s="61">
        <v>2013</v>
      </c>
      <c r="C61" s="62"/>
    </row>
    <row r="62" spans="1:3" x14ac:dyDescent="0.2">
      <c r="A62" s="61">
        <f>+'3.vol.'!C62</f>
        <v>2014</v>
      </c>
      <c r="C62" s="62"/>
    </row>
    <row r="63" spans="1:3" x14ac:dyDescent="0.2">
      <c r="A63" s="61">
        <f>+'3.vol.'!C63</f>
        <v>2015</v>
      </c>
      <c r="C63" s="62"/>
    </row>
    <row r="64" spans="1:3" ht="13.5" thickBot="1" x14ac:dyDescent="0.25">
      <c r="A64" s="391">
        <f>+'3.vol.'!C64</f>
        <v>2016</v>
      </c>
      <c r="C64" s="64"/>
    </row>
    <row r="65" spans="1:3" x14ac:dyDescent="0.2">
      <c r="A65" s="407" t="str">
        <f>+'3.vol.'!C65</f>
        <v>ene-may 16</v>
      </c>
      <c r="C65" s="66"/>
    </row>
    <row r="66" spans="1:3" ht="13.5" thickBot="1" x14ac:dyDescent="0.25">
      <c r="A66" s="408" t="str">
        <f>+'3.vol.'!C66</f>
        <v>ene-may 17</v>
      </c>
      <c r="C66" s="67"/>
    </row>
    <row r="68" spans="1:3" x14ac:dyDescent="0.2">
      <c r="A68" s="88" t="s">
        <v>157</v>
      </c>
    </row>
    <row r="69" spans="1:3" ht="13.5" thickBot="1" x14ac:dyDescent="0.25"/>
    <row r="70" spans="1:3" ht="26.25" thickBot="1" x14ac:dyDescent="0.25">
      <c r="A70" s="93" t="s">
        <v>9</v>
      </c>
      <c r="B70" s="102"/>
      <c r="C70" s="99" t="s">
        <v>124</v>
      </c>
    </row>
    <row r="71" spans="1:3" x14ac:dyDescent="0.2">
      <c r="A71" s="101">
        <f>+A62</f>
        <v>2014</v>
      </c>
      <c r="B71" s="102"/>
      <c r="C71" s="119">
        <f>+C62-SUM(C8:C19)</f>
        <v>0</v>
      </c>
    </row>
    <row r="72" spans="1:3" x14ac:dyDescent="0.2">
      <c r="A72" s="103">
        <f>+A63</f>
        <v>2015</v>
      </c>
      <c r="B72" s="102"/>
      <c r="C72" s="123">
        <f>+C63-SUM(C20:C31)</f>
        <v>0</v>
      </c>
    </row>
    <row r="73" spans="1:3" ht="13.5" thickBot="1" x14ac:dyDescent="0.25">
      <c r="A73" s="104">
        <f>+A64</f>
        <v>2016</v>
      </c>
      <c r="B73" s="102"/>
      <c r="C73" s="127">
        <f>+C64-SUM(C32:C43)</f>
        <v>0</v>
      </c>
    </row>
    <row r="74" spans="1:3" x14ac:dyDescent="0.2">
      <c r="A74" s="101" t="str">
        <f>+A65</f>
        <v>ene-may 16</v>
      </c>
      <c r="B74" s="102"/>
      <c r="C74" s="132">
        <f>+C65-(SUM(C32:INDEX(C32:C43,'parámetros e instrucciones'!$E$3)))</f>
        <v>0</v>
      </c>
    </row>
    <row r="75" spans="1:3" ht="13.5" thickBot="1" x14ac:dyDescent="0.25">
      <c r="A75" s="104" t="str">
        <f>+A66</f>
        <v>ene-may 17</v>
      </c>
      <c r="B75" s="102"/>
      <c r="C75" s="137">
        <f>+C66-(SUM(C44:INDEX(C44:C55,'parámetros e instrucciones'!$E$3)))</f>
        <v>0</v>
      </c>
    </row>
  </sheetData>
  <sheetProtection formatCells="0" formatColumns="0" formatRows="0"/>
  <protectedRanges>
    <protectedRange sqref="C8:C50 C62:C66" name="Rango2_1"/>
    <protectedRange sqref="C62:C66" name="Rango1_1"/>
  </protectedRanges>
  <mergeCells count="4">
    <mergeCell ref="A1:C1"/>
    <mergeCell ref="A2:C2"/>
    <mergeCell ref="A3:C3"/>
    <mergeCell ref="A4:C4"/>
  </mergeCells>
  <phoneticPr fontId="23" type="noConversion"/>
  <printOptions horizontalCentered="1" verticalCentered="1"/>
  <pageMargins left="0.53" right="0.46" top="0.86" bottom="0.33" header="0.17" footer="0"/>
  <pageSetup paperSize="9" orientation="portrait" horizontalDpi="300" verticalDpi="300" r:id="rId1"/>
  <headerFooter alignWithMargins="0">
    <oddHeader>&amp;C&amp;"Arial,Negrita"&amp;20
CONFIDENCIAL&amp;R2017 - Año de las Energías Renovables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76"/>
  <sheetViews>
    <sheetView topLeftCell="A28" workbookViewId="0">
      <selection sqref="A1:C1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25.5703125" style="68" customWidth="1"/>
    <col min="4" max="7" width="11.42578125" style="51"/>
    <col min="8" max="8" width="18.5703125" style="51" customWidth="1"/>
    <col min="9" max="16384" width="11.42578125" style="51"/>
  </cols>
  <sheetData>
    <row r="1" spans="1:8" x14ac:dyDescent="0.2">
      <c r="A1" s="531" t="s">
        <v>215</v>
      </c>
      <c r="B1" s="531"/>
      <c r="C1" s="531"/>
    </row>
    <row r="2" spans="1:8" x14ac:dyDescent="0.2">
      <c r="A2" s="531" t="s">
        <v>211</v>
      </c>
      <c r="B2" s="531"/>
      <c r="C2" s="531"/>
    </row>
    <row r="3" spans="1:8" ht="13.5" thickBot="1" x14ac:dyDescent="0.25">
      <c r="A3" s="531" t="str">
        <f>+'1.modelos'!A3</f>
        <v>Productos de lana de vidrio</v>
      </c>
      <c r="B3" s="531"/>
      <c r="C3" s="531"/>
      <c r="E3" s="108"/>
      <c r="F3" s="108"/>
      <c r="H3" s="88" t="s">
        <v>128</v>
      </c>
    </row>
    <row r="4" spans="1:8" ht="13.5" thickBot="1" x14ac:dyDescent="0.25">
      <c r="A4" s="531" t="s">
        <v>265</v>
      </c>
      <c r="B4" s="531"/>
      <c r="C4" s="531"/>
      <c r="E4" s="533" t="s">
        <v>137</v>
      </c>
      <c r="F4" s="534"/>
      <c r="H4" s="88" t="s">
        <v>164</v>
      </c>
    </row>
    <row r="5" spans="1:8" ht="13.5" thickBot="1" x14ac:dyDescent="0.25">
      <c r="A5" s="52"/>
      <c r="C5" s="55"/>
    </row>
    <row r="6" spans="1:8" ht="60" customHeight="1" thickBot="1" x14ac:dyDescent="0.25">
      <c r="A6" s="24" t="s">
        <v>119</v>
      </c>
      <c r="C6" s="24" t="s">
        <v>151</v>
      </c>
      <c r="F6" s="94"/>
      <c r="H6" s="24" t="s">
        <v>151</v>
      </c>
    </row>
    <row r="7" spans="1:8" x14ac:dyDescent="0.2">
      <c r="A7" s="105">
        <f>+'3.vol.'!C7</f>
        <v>41640</v>
      </c>
      <c r="C7" s="328" t="str">
        <f>+H7</f>
        <v/>
      </c>
      <c r="E7" s="94" t="s">
        <v>134</v>
      </c>
      <c r="H7" s="323" t="str">
        <f>IF('4.2 conf'!C8&gt;0,('4.2 conf'!C8/'4.2 conf'!$F$11)*100,"")</f>
        <v/>
      </c>
    </row>
    <row r="8" spans="1:8" x14ac:dyDescent="0.2">
      <c r="A8" s="106">
        <f>+'3.vol.'!C8</f>
        <v>41671</v>
      </c>
      <c r="C8" s="326" t="str">
        <f t="shared" ref="C8:C54" si="0">+H8</f>
        <v/>
      </c>
      <c r="E8" s="94" t="s">
        <v>135</v>
      </c>
      <c r="H8" s="321" t="str">
        <f>IF('4.2 conf'!C9&gt;0,('4.2 conf'!C9/'4.2 conf'!$F$11)*100,"")</f>
        <v/>
      </c>
    </row>
    <row r="9" spans="1:8" x14ac:dyDescent="0.2">
      <c r="A9" s="106">
        <f>+'3.vol.'!C9</f>
        <v>41699</v>
      </c>
      <c r="C9" s="326" t="str">
        <f t="shared" si="0"/>
        <v/>
      </c>
      <c r="E9" s="94" t="s">
        <v>136</v>
      </c>
      <c r="H9" s="321" t="str">
        <f>IF('4.2 conf'!C10&gt;0,('4.2 conf'!C10/'4.2 conf'!$F$11)*100,"")</f>
        <v/>
      </c>
    </row>
    <row r="10" spans="1:8" x14ac:dyDescent="0.2">
      <c r="A10" s="106">
        <f>+'3.vol.'!C10</f>
        <v>41730</v>
      </c>
      <c r="C10" s="326" t="str">
        <f t="shared" si="0"/>
        <v/>
      </c>
      <c r="E10" s="94" t="s">
        <v>229</v>
      </c>
      <c r="H10" s="321" t="str">
        <f>IF('4.2 conf'!C11&gt;0,('4.2 conf'!C11/'4.2 conf'!$F$11)*100,"")</f>
        <v/>
      </c>
    </row>
    <row r="11" spans="1:8" x14ac:dyDescent="0.2">
      <c r="A11" s="106">
        <f>+'3.vol.'!C11</f>
        <v>41760</v>
      </c>
      <c r="C11" s="326" t="str">
        <f t="shared" si="0"/>
        <v/>
      </c>
      <c r="H11" s="321" t="str">
        <f>IF('4.2 conf'!C12&gt;0,('4.2 conf'!C12/'4.2 conf'!$F$11)*100,"")</f>
        <v/>
      </c>
    </row>
    <row r="12" spans="1:8" x14ac:dyDescent="0.2">
      <c r="A12" s="106">
        <f>+'3.vol.'!C12</f>
        <v>41791</v>
      </c>
      <c r="C12" s="326" t="str">
        <f t="shared" si="0"/>
        <v/>
      </c>
      <c r="H12" s="321" t="str">
        <f>IF('4.2 conf'!C13&gt;0,('4.2 conf'!C13/'4.2 conf'!$F$11)*100,"")</f>
        <v/>
      </c>
    </row>
    <row r="13" spans="1:8" x14ac:dyDescent="0.2">
      <c r="A13" s="106">
        <f>+'3.vol.'!C13</f>
        <v>41821</v>
      </c>
      <c r="C13" s="326" t="str">
        <f t="shared" si="0"/>
        <v/>
      </c>
      <c r="H13" s="321" t="str">
        <f>IF('4.2 conf'!C14&gt;0,('4.2 conf'!C14/'4.2 conf'!$F$11)*100,"")</f>
        <v/>
      </c>
    </row>
    <row r="14" spans="1:8" x14ac:dyDescent="0.2">
      <c r="A14" s="106">
        <f>+'3.vol.'!C14</f>
        <v>41852</v>
      </c>
      <c r="C14" s="326" t="str">
        <f t="shared" si="0"/>
        <v/>
      </c>
      <c r="H14" s="321" t="str">
        <f>IF('4.2 conf'!C15&gt;0,('4.2 conf'!C15/'4.2 conf'!$F$11)*100,"")</f>
        <v/>
      </c>
    </row>
    <row r="15" spans="1:8" x14ac:dyDescent="0.2">
      <c r="A15" s="106">
        <f>+'3.vol.'!C15</f>
        <v>41883</v>
      </c>
      <c r="C15" s="326" t="str">
        <f t="shared" si="0"/>
        <v/>
      </c>
      <c r="H15" s="321" t="str">
        <f>IF('4.2 conf'!C16&gt;0,('4.2 conf'!C16/'4.2 conf'!$F$11)*100,"")</f>
        <v/>
      </c>
    </row>
    <row r="16" spans="1:8" x14ac:dyDescent="0.2">
      <c r="A16" s="106">
        <f>+'3.vol.'!C16</f>
        <v>41913</v>
      </c>
      <c r="C16" s="326" t="str">
        <f t="shared" si="0"/>
        <v/>
      </c>
      <c r="H16" s="321" t="str">
        <f>IF('4.2 conf'!C17&gt;0,('4.2 conf'!C17/'4.2 conf'!$F$11)*100,"")</f>
        <v/>
      </c>
    </row>
    <row r="17" spans="1:8" x14ac:dyDescent="0.2">
      <c r="A17" s="106">
        <f>+'3.vol.'!C17</f>
        <v>41944</v>
      </c>
      <c r="C17" s="326" t="str">
        <f t="shared" si="0"/>
        <v/>
      </c>
      <c r="H17" s="321" t="str">
        <f>IF('4.2 conf'!C18&gt;0,('4.2 conf'!C18/'4.2 conf'!$F$11)*100,"")</f>
        <v/>
      </c>
    </row>
    <row r="18" spans="1:8" ht="13.5" thickBot="1" x14ac:dyDescent="0.25">
      <c r="A18" s="107">
        <f>+'3.vol.'!C18</f>
        <v>41974</v>
      </c>
      <c r="C18" s="327" t="str">
        <f t="shared" si="0"/>
        <v/>
      </c>
      <c r="H18" s="322" t="str">
        <f>IF('4.2 conf'!C19&gt;0,('4.2 conf'!C19/'4.2 conf'!$F$11)*100,"")</f>
        <v/>
      </c>
    </row>
    <row r="19" spans="1:8" x14ac:dyDescent="0.2">
      <c r="A19" s="105">
        <f>+'3.vol.'!C19</f>
        <v>42005</v>
      </c>
      <c r="C19" s="328" t="str">
        <f t="shared" si="0"/>
        <v/>
      </c>
      <c r="H19" s="323" t="str">
        <f>IF('4.2 conf'!C20&gt;0,('4.2 conf'!C20/'4.2 conf'!$F$11)*100,"")</f>
        <v/>
      </c>
    </row>
    <row r="20" spans="1:8" x14ac:dyDescent="0.2">
      <c r="A20" s="106">
        <f>+'3.vol.'!C20</f>
        <v>42036</v>
      </c>
      <c r="C20" s="326" t="str">
        <f t="shared" si="0"/>
        <v/>
      </c>
      <c r="H20" s="321" t="str">
        <f>IF('4.2 conf'!C21&gt;0,('4.2 conf'!C21/'4.2 conf'!$F$11)*100,"")</f>
        <v/>
      </c>
    </row>
    <row r="21" spans="1:8" x14ac:dyDescent="0.2">
      <c r="A21" s="106">
        <f>+'3.vol.'!C21</f>
        <v>42064</v>
      </c>
      <c r="C21" s="326" t="str">
        <f t="shared" si="0"/>
        <v/>
      </c>
      <c r="H21" s="321" t="str">
        <f>IF('4.2 conf'!C22&gt;0,('4.2 conf'!C22/'4.2 conf'!$F$11)*100,"")</f>
        <v/>
      </c>
    </row>
    <row r="22" spans="1:8" x14ac:dyDescent="0.2">
      <c r="A22" s="106">
        <f>+'3.vol.'!C22</f>
        <v>42095</v>
      </c>
      <c r="C22" s="326" t="str">
        <f t="shared" si="0"/>
        <v/>
      </c>
      <c r="H22" s="321" t="str">
        <f>IF('4.2 conf'!C23&gt;0,('4.2 conf'!C23/'4.2 conf'!$F$11)*100,"")</f>
        <v/>
      </c>
    </row>
    <row r="23" spans="1:8" x14ac:dyDescent="0.2">
      <c r="A23" s="106">
        <f>+'3.vol.'!C23</f>
        <v>42125</v>
      </c>
      <c r="C23" s="326" t="str">
        <f t="shared" si="0"/>
        <v/>
      </c>
      <c r="H23" s="321" t="str">
        <f>IF('4.2 conf'!C24&gt;0,('4.2 conf'!C24/'4.2 conf'!$F$11)*100,"")</f>
        <v/>
      </c>
    </row>
    <row r="24" spans="1:8" x14ac:dyDescent="0.2">
      <c r="A24" s="106">
        <f>+'3.vol.'!C24</f>
        <v>42156</v>
      </c>
      <c r="C24" s="326" t="str">
        <f t="shared" si="0"/>
        <v/>
      </c>
      <c r="H24" s="321" t="str">
        <f>IF('4.2 conf'!C25&gt;0,('4.2 conf'!C25/'4.2 conf'!$F$11)*100,"")</f>
        <v/>
      </c>
    </row>
    <row r="25" spans="1:8" x14ac:dyDescent="0.2">
      <c r="A25" s="106">
        <f>+'3.vol.'!C25</f>
        <v>42186</v>
      </c>
      <c r="C25" s="326" t="str">
        <f t="shared" si="0"/>
        <v/>
      </c>
      <c r="H25" s="321" t="str">
        <f>IF('4.2 conf'!C26&gt;0,('4.2 conf'!C26/'4.2 conf'!$F$11)*100,"")</f>
        <v/>
      </c>
    </row>
    <row r="26" spans="1:8" x14ac:dyDescent="0.2">
      <c r="A26" s="106">
        <f>+'3.vol.'!C26</f>
        <v>42217</v>
      </c>
      <c r="C26" s="326" t="str">
        <f t="shared" si="0"/>
        <v/>
      </c>
      <c r="H26" s="321" t="str">
        <f>IF('4.2 conf'!C27&gt;0,('4.2 conf'!C27/'4.2 conf'!$F$11)*100,"")</f>
        <v/>
      </c>
    </row>
    <row r="27" spans="1:8" x14ac:dyDescent="0.2">
      <c r="A27" s="106">
        <f>+'3.vol.'!C27</f>
        <v>42248</v>
      </c>
      <c r="C27" s="326" t="str">
        <f t="shared" si="0"/>
        <v/>
      </c>
      <c r="H27" s="321" t="str">
        <f>IF('4.2 conf'!C28&gt;0,('4.2 conf'!C28/'4.2 conf'!$F$11)*100,"")</f>
        <v/>
      </c>
    </row>
    <row r="28" spans="1:8" x14ac:dyDescent="0.2">
      <c r="A28" s="106">
        <f>+'3.vol.'!C28</f>
        <v>42278</v>
      </c>
      <c r="C28" s="326" t="str">
        <f t="shared" si="0"/>
        <v/>
      </c>
      <c r="H28" s="321" t="str">
        <f>IF('4.2 conf'!C29&gt;0,('4.2 conf'!C29/'4.2 conf'!$F$11)*100,"")</f>
        <v/>
      </c>
    </row>
    <row r="29" spans="1:8" x14ac:dyDescent="0.2">
      <c r="A29" s="106">
        <f>+'3.vol.'!C29</f>
        <v>42309</v>
      </c>
      <c r="C29" s="326" t="str">
        <f t="shared" si="0"/>
        <v/>
      </c>
      <c r="H29" s="321" t="str">
        <f>IF('4.2 conf'!C30&gt;0,('4.2 conf'!C30/'4.2 conf'!$F$11)*100,"")</f>
        <v/>
      </c>
    </row>
    <row r="30" spans="1:8" ht="13.5" thickBot="1" x14ac:dyDescent="0.25">
      <c r="A30" s="107">
        <f>+'3.vol.'!C30</f>
        <v>42339</v>
      </c>
      <c r="C30" s="329" t="str">
        <f t="shared" si="0"/>
        <v/>
      </c>
      <c r="H30" s="324" t="str">
        <f>IF('4.2 conf'!C31&gt;0,('4.2 conf'!C31/'4.2 conf'!$F$11)*100,"")</f>
        <v/>
      </c>
    </row>
    <row r="31" spans="1:8" x14ac:dyDescent="0.2">
      <c r="A31" s="105">
        <f>+'3.vol.'!C31</f>
        <v>42370</v>
      </c>
      <c r="C31" s="330" t="str">
        <f t="shared" si="0"/>
        <v/>
      </c>
      <c r="H31" s="320" t="str">
        <f>IF('4.2 conf'!C32&gt;0,('4.2 conf'!C32/'4.2 conf'!$F$11)*100,"")</f>
        <v/>
      </c>
    </row>
    <row r="32" spans="1:8" x14ac:dyDescent="0.2">
      <c r="A32" s="106">
        <f>+'3.vol.'!C32</f>
        <v>42401</v>
      </c>
      <c r="C32" s="326" t="str">
        <f t="shared" si="0"/>
        <v/>
      </c>
      <c r="H32" s="321" t="str">
        <f>IF('4.2 conf'!C33&gt;0,('4.2 conf'!C33/'4.2 conf'!$F$11)*100,"")</f>
        <v/>
      </c>
    </row>
    <row r="33" spans="1:8" x14ac:dyDescent="0.2">
      <c r="A33" s="106">
        <f>+'3.vol.'!C33</f>
        <v>42430</v>
      </c>
      <c r="C33" s="326" t="str">
        <f t="shared" si="0"/>
        <v/>
      </c>
      <c r="H33" s="321" t="str">
        <f>IF('4.2 conf'!C34&gt;0,('4.2 conf'!C34/'4.2 conf'!$F$11)*100,"")</f>
        <v/>
      </c>
    </row>
    <row r="34" spans="1:8" x14ac:dyDescent="0.2">
      <c r="A34" s="106">
        <f>+'3.vol.'!C34</f>
        <v>42461</v>
      </c>
      <c r="C34" s="326" t="str">
        <f t="shared" si="0"/>
        <v/>
      </c>
      <c r="H34" s="321" t="str">
        <f>IF('4.2 conf'!C35&gt;0,('4.2 conf'!C35/'4.2 conf'!$F$11)*100,"")</f>
        <v/>
      </c>
    </row>
    <row r="35" spans="1:8" x14ac:dyDescent="0.2">
      <c r="A35" s="106">
        <f>+'3.vol.'!C35</f>
        <v>42491</v>
      </c>
      <c r="C35" s="326" t="str">
        <f t="shared" si="0"/>
        <v/>
      </c>
      <c r="H35" s="321" t="str">
        <f>IF('4.2 conf'!C36&gt;0,('4.2 conf'!C36/'4.2 conf'!$F$11)*100,"")</f>
        <v/>
      </c>
    </row>
    <row r="36" spans="1:8" x14ac:dyDescent="0.2">
      <c r="A36" s="106">
        <f>+'3.vol.'!C36</f>
        <v>42522</v>
      </c>
      <c r="C36" s="326" t="str">
        <f t="shared" si="0"/>
        <v/>
      </c>
      <c r="H36" s="321" t="str">
        <f>IF('4.2 conf'!C37&gt;0,('4.2 conf'!C37/'4.2 conf'!$F$11)*100,"")</f>
        <v/>
      </c>
    </row>
    <row r="37" spans="1:8" x14ac:dyDescent="0.2">
      <c r="A37" s="106">
        <f>+'3.vol.'!C37</f>
        <v>42552</v>
      </c>
      <c r="C37" s="326" t="str">
        <f t="shared" si="0"/>
        <v/>
      </c>
      <c r="H37" s="321" t="str">
        <f>IF('4.2 conf'!C38&gt;0,('4.2 conf'!C38/'4.2 conf'!$F$11)*100,"")</f>
        <v/>
      </c>
    </row>
    <row r="38" spans="1:8" x14ac:dyDescent="0.2">
      <c r="A38" s="106">
        <f>+'3.vol.'!C38</f>
        <v>42583</v>
      </c>
      <c r="C38" s="326" t="str">
        <f t="shared" si="0"/>
        <v/>
      </c>
      <c r="H38" s="321" t="str">
        <f>IF('4.2 conf'!C39&gt;0,('4.2 conf'!C39/'4.2 conf'!$F$11)*100,"")</f>
        <v/>
      </c>
    </row>
    <row r="39" spans="1:8" x14ac:dyDescent="0.2">
      <c r="A39" s="106">
        <f>+'3.vol.'!C39</f>
        <v>42614</v>
      </c>
      <c r="C39" s="326" t="str">
        <f t="shared" si="0"/>
        <v/>
      </c>
      <c r="H39" s="321" t="str">
        <f>IF('4.2 conf'!C40&gt;0,('4.2 conf'!C40/'4.2 conf'!$F$11)*100,"")</f>
        <v/>
      </c>
    </row>
    <row r="40" spans="1:8" x14ac:dyDescent="0.2">
      <c r="A40" s="106">
        <f>+'3.vol.'!C40</f>
        <v>42644</v>
      </c>
      <c r="C40" s="326" t="str">
        <f t="shared" si="0"/>
        <v/>
      </c>
      <c r="H40" s="321" t="str">
        <f>IF('4.2 conf'!C41&gt;0,('4.2 conf'!C41/'4.2 conf'!$F$11)*100,"")</f>
        <v/>
      </c>
    </row>
    <row r="41" spans="1:8" x14ac:dyDescent="0.2">
      <c r="A41" s="106">
        <f>+'3.vol.'!C41</f>
        <v>42675</v>
      </c>
      <c r="C41" s="326" t="str">
        <f t="shared" si="0"/>
        <v/>
      </c>
      <c r="H41" s="321" t="str">
        <f>IF('4.2 conf'!C42&gt;0,('4.2 conf'!C42/'4.2 conf'!$F$11)*100,"")</f>
        <v/>
      </c>
    </row>
    <row r="42" spans="1:8" ht="13.5" thickBot="1" x14ac:dyDescent="0.25">
      <c r="A42" s="111">
        <f>+'3.vol.'!C42</f>
        <v>42705</v>
      </c>
      <c r="C42" s="329" t="str">
        <f t="shared" si="0"/>
        <v/>
      </c>
      <c r="H42" s="324" t="str">
        <f>IF('4.2 conf'!C43&gt;0,('4.2 conf'!C43/'4.2 conf'!$F$11)*100,"")</f>
        <v/>
      </c>
    </row>
    <row r="43" spans="1:8" x14ac:dyDescent="0.2">
      <c r="A43" s="105">
        <f>+'3.vol.'!C43</f>
        <v>42736</v>
      </c>
      <c r="C43" s="330" t="str">
        <f t="shared" si="0"/>
        <v/>
      </c>
      <c r="H43" s="320" t="str">
        <f>IF('4.2 conf'!C44&gt;0,('4.2 conf'!C44/'4.2 conf'!$F$11)*100,"")</f>
        <v/>
      </c>
    </row>
    <row r="44" spans="1:8" x14ac:dyDescent="0.2">
      <c r="A44" s="106">
        <f>+'3.vol.'!C44</f>
        <v>42767</v>
      </c>
      <c r="C44" s="326" t="str">
        <f t="shared" si="0"/>
        <v/>
      </c>
      <c r="H44" s="321" t="str">
        <f>IF('4.2 conf'!C45&gt;0,('4.2 conf'!C45/'4.2 conf'!$F$11)*100,"")</f>
        <v/>
      </c>
    </row>
    <row r="45" spans="1:8" x14ac:dyDescent="0.2">
      <c r="A45" s="106">
        <f>+'3.vol.'!C45</f>
        <v>42795</v>
      </c>
      <c r="C45" s="326" t="str">
        <f t="shared" si="0"/>
        <v/>
      </c>
      <c r="H45" s="321" t="str">
        <f>IF('4.2 conf'!C46&gt;0,('4.2 conf'!C46/'4.2 conf'!$F$11)*100,"")</f>
        <v/>
      </c>
    </row>
    <row r="46" spans="1:8" x14ac:dyDescent="0.2">
      <c r="A46" s="106">
        <f>+'3.vol.'!C46</f>
        <v>42826</v>
      </c>
      <c r="C46" s="326" t="str">
        <f t="shared" si="0"/>
        <v/>
      </c>
      <c r="H46" s="321" t="str">
        <f>IF('4.2 conf'!C47&gt;0,('4.2 conf'!C47/'4.2 conf'!$F$11)*100,"")</f>
        <v/>
      </c>
    </row>
    <row r="47" spans="1:8" ht="13.5" thickBot="1" x14ac:dyDescent="0.25">
      <c r="A47" s="107">
        <f>+'3.vol.'!C47</f>
        <v>42856</v>
      </c>
      <c r="C47" s="327" t="str">
        <f t="shared" si="0"/>
        <v/>
      </c>
      <c r="H47" s="321" t="str">
        <f>IF('4.2 conf'!C48&gt;0,('4.2 conf'!C48/'4.2 conf'!$F$11)*100,"")</f>
        <v/>
      </c>
    </row>
    <row r="48" spans="1:8" hidden="1" x14ac:dyDescent="0.2">
      <c r="A48" s="379">
        <f>+'3.vol.'!C48</f>
        <v>42887</v>
      </c>
      <c r="C48" s="328" t="str">
        <f t="shared" si="0"/>
        <v/>
      </c>
      <c r="H48" s="321" t="str">
        <f>IF('4.2 conf'!C49&gt;0,('4.2 conf'!C49/'4.2 conf'!$F$11)*100,"")</f>
        <v/>
      </c>
    </row>
    <row r="49" spans="1:8" hidden="1" x14ac:dyDescent="0.2">
      <c r="A49" s="106">
        <f>+'3.vol.'!C49</f>
        <v>42917</v>
      </c>
      <c r="C49" s="326" t="str">
        <f t="shared" si="0"/>
        <v/>
      </c>
      <c r="H49" s="321" t="str">
        <f>IF('4.2 conf'!C50&gt;0,('4.2 conf'!C50/'4.2 conf'!$F$11)*100,"")</f>
        <v/>
      </c>
    </row>
    <row r="50" spans="1:8" hidden="1" x14ac:dyDescent="0.2">
      <c r="A50" s="106">
        <f>+'3.vol.'!C50</f>
        <v>42948</v>
      </c>
      <c r="C50" s="326" t="str">
        <f t="shared" si="0"/>
        <v/>
      </c>
      <c r="H50" s="321" t="str">
        <f>IF('4.2 conf'!C51&gt;0,('4.2 conf'!C51/'4.2 conf'!$F$11)*100,"")</f>
        <v/>
      </c>
    </row>
    <row r="51" spans="1:8" hidden="1" x14ac:dyDescent="0.2">
      <c r="A51" s="106">
        <f>+'3.vol.'!C51</f>
        <v>42979</v>
      </c>
      <c r="C51" s="326" t="str">
        <f t="shared" si="0"/>
        <v/>
      </c>
      <c r="H51" s="321" t="str">
        <f>IF('4.2 conf'!C52&gt;0,('4.2 conf'!C52/'4.2 conf'!$F$11)*100,"")</f>
        <v/>
      </c>
    </row>
    <row r="52" spans="1:8" hidden="1" x14ac:dyDescent="0.2">
      <c r="A52" s="106">
        <f>+'3.vol.'!C52</f>
        <v>43009</v>
      </c>
      <c r="C52" s="326" t="str">
        <f t="shared" si="0"/>
        <v/>
      </c>
      <c r="H52" s="321" t="str">
        <f>IF('4.2 conf'!C53&gt;0,('4.2 conf'!C53/'4.2 conf'!$F$11)*100,"")</f>
        <v/>
      </c>
    </row>
    <row r="53" spans="1:8" hidden="1" x14ac:dyDescent="0.2">
      <c r="A53" s="106">
        <f>+'3.vol.'!C53</f>
        <v>43040</v>
      </c>
      <c r="C53" s="326" t="str">
        <f t="shared" si="0"/>
        <v/>
      </c>
      <c r="H53" s="321" t="str">
        <f>IF('4.2 conf'!C54&gt;0,('4.2 conf'!C54/'4.2 conf'!$F$11)*100,"")</f>
        <v/>
      </c>
    </row>
    <row r="54" spans="1:8" ht="13.5" hidden="1" thickBot="1" x14ac:dyDescent="0.25">
      <c r="A54" s="107">
        <f>+'3.vol.'!C54</f>
        <v>43070</v>
      </c>
      <c r="C54" s="327" t="str">
        <f t="shared" si="0"/>
        <v/>
      </c>
      <c r="H54" s="322" t="str">
        <f>IF('4.2 conf'!C55&gt;0,('4.2 conf'!C55/'4.2 conf'!$F$11)*100,"")</f>
        <v/>
      </c>
    </row>
    <row r="55" spans="1:8" ht="13.5" thickBot="1" x14ac:dyDescent="0.25">
      <c r="A55" s="46"/>
      <c r="C55" s="49"/>
    </row>
    <row r="56" spans="1:8" ht="57.75" customHeight="1" thickBot="1" x14ac:dyDescent="0.25">
      <c r="A56" s="69" t="str">
        <f>+'3.vol.'!C56</f>
        <v>Año</v>
      </c>
      <c r="C56" s="24" t="str">
        <f>+C6</f>
        <v>EXPORTACIONES US$ FOB   RESÚMEN PÚBLICO</v>
      </c>
      <c r="H56" s="24" t="str">
        <f>+H6</f>
        <v>EXPORTACIONES US$ FOB   RESÚMEN PÚBLICO</v>
      </c>
    </row>
    <row r="57" spans="1:8" x14ac:dyDescent="0.2">
      <c r="A57" s="65">
        <v>2010</v>
      </c>
      <c r="C57" s="331"/>
      <c r="H57" s="409"/>
    </row>
    <row r="58" spans="1:8" x14ac:dyDescent="0.2">
      <c r="A58" s="61">
        <v>2011</v>
      </c>
      <c r="C58" s="331"/>
      <c r="H58" s="409"/>
    </row>
    <row r="59" spans="1:8" x14ac:dyDescent="0.2">
      <c r="A59" s="61">
        <v>2012</v>
      </c>
      <c r="C59" s="331"/>
      <c r="H59" s="409"/>
    </row>
    <row r="60" spans="1:8" x14ac:dyDescent="0.2">
      <c r="A60" s="61">
        <v>2013</v>
      </c>
      <c r="C60" s="331"/>
      <c r="H60" s="409"/>
    </row>
    <row r="61" spans="1:8" x14ac:dyDescent="0.2">
      <c r="A61" s="61">
        <f>+'3.vol.'!C62</f>
        <v>2014</v>
      </c>
      <c r="C61" s="331" t="str">
        <f>+H61</f>
        <v/>
      </c>
      <c r="H61" s="323" t="str">
        <f>IF('4.2 conf'!C62&gt;0,('4.2 conf'!C62/'4.2 conf'!$F$11)*100,"")</f>
        <v/>
      </c>
    </row>
    <row r="62" spans="1:8" x14ac:dyDescent="0.2">
      <c r="A62" s="61">
        <f>+'3.vol.'!C63</f>
        <v>2015</v>
      </c>
      <c r="C62" s="331" t="str">
        <f>+H62</f>
        <v/>
      </c>
      <c r="H62" s="323" t="str">
        <f>IF('4.2 conf'!C63&gt;0,('4.2 conf'!C63/'4.2 conf'!$F$11)*100,"")</f>
        <v/>
      </c>
    </row>
    <row r="63" spans="1:8" ht="13.5" thickBot="1" x14ac:dyDescent="0.25">
      <c r="A63" s="63">
        <f>+'3.vol.'!C64</f>
        <v>2016</v>
      </c>
      <c r="C63" s="332" t="str">
        <f>+H63</f>
        <v/>
      </c>
      <c r="H63" s="323" t="str">
        <f>IF('4.2 conf'!C64&gt;0,('4.2 conf'!C64/'4.2 conf'!$F$11)*100,"")</f>
        <v/>
      </c>
    </row>
    <row r="64" spans="1:8" x14ac:dyDescent="0.2">
      <c r="A64" s="407" t="str">
        <f>+'3.vol.'!C65</f>
        <v>ene-may 16</v>
      </c>
      <c r="C64" s="333" t="str">
        <f>+H64</f>
        <v/>
      </c>
      <c r="H64" s="323" t="str">
        <f>IF('4.2 conf'!C65&gt;0,('4.2 conf'!C65/'4.2 conf'!$F$11)*100,"")</f>
        <v/>
      </c>
    </row>
    <row r="65" spans="1:8" ht="13.5" thickBot="1" x14ac:dyDescent="0.25">
      <c r="A65" s="408" t="str">
        <f>+'3.vol.'!C66</f>
        <v>ene-may 17</v>
      </c>
      <c r="C65" s="334" t="str">
        <f>+H65</f>
        <v/>
      </c>
      <c r="H65" s="323" t="str">
        <f>IF('4.2 conf'!C66&gt;0,('4.2 conf'!C66/'4.2 conf'!$F$11)*100,"")</f>
        <v/>
      </c>
    </row>
    <row r="69" spans="1:8" x14ac:dyDescent="0.2">
      <c r="A69" s="88" t="s">
        <v>157</v>
      </c>
    </row>
    <row r="70" spans="1:8" ht="13.5" thickBot="1" x14ac:dyDescent="0.25"/>
    <row r="71" spans="1:8" ht="38.25" customHeight="1" thickBot="1" x14ac:dyDescent="0.25">
      <c r="A71" s="93" t="s">
        <v>9</v>
      </c>
      <c r="B71" s="102"/>
      <c r="C71" s="99" t="str">
        <f>+C56</f>
        <v>EXPORTACIONES US$ FOB   RESÚMEN PÚBLICO</v>
      </c>
    </row>
    <row r="72" spans="1:8" x14ac:dyDescent="0.2">
      <c r="A72" s="101">
        <v>2002</v>
      </c>
      <c r="B72" s="102"/>
      <c r="C72" s="119" t="e">
        <f>+C61-SUM(C7:C18)</f>
        <v>#VALUE!</v>
      </c>
    </row>
    <row r="73" spans="1:8" x14ac:dyDescent="0.2">
      <c r="A73" s="103">
        <v>2003</v>
      </c>
      <c r="B73" s="102"/>
      <c r="C73" s="123" t="e">
        <f>+C62-SUM(C19:C30)</f>
        <v>#VALUE!</v>
      </c>
    </row>
    <row r="74" spans="1:8" ht="13.5" thickBot="1" x14ac:dyDescent="0.25">
      <c r="A74" s="104">
        <v>2004</v>
      </c>
      <c r="B74" s="102"/>
      <c r="C74" s="127" t="e">
        <f>+C63-SUM(C31:C42)</f>
        <v>#VALUE!</v>
      </c>
    </row>
    <row r="75" spans="1:8" x14ac:dyDescent="0.2">
      <c r="A75" s="101" t="str">
        <f>+A64</f>
        <v>ene-may 16</v>
      </c>
      <c r="B75" s="102"/>
      <c r="C75" s="132" t="e">
        <f>+C64-(SUM(C31:INDEX(C31:C42,'[3]parámetros e instrucciones'!$E$3)))</f>
        <v>#VALUE!</v>
      </c>
    </row>
    <row r="76" spans="1:8" ht="13.5" thickBot="1" x14ac:dyDescent="0.25">
      <c r="A76" s="104" t="str">
        <f>+A65</f>
        <v>ene-may 17</v>
      </c>
      <c r="B76" s="102"/>
      <c r="C76" s="137" t="e">
        <f>+C65-(SUM(C43:INDEX(C43:C54,'[3]parámetros e instrucciones'!$E$3)))</f>
        <v>#VALUE!</v>
      </c>
    </row>
  </sheetData>
  <sheetProtection formatCells="0" formatColumns="0" formatRows="0"/>
  <protectedRanges>
    <protectedRange sqref="C61:C65 C7:C54" name="Rango2_1"/>
    <protectedRange sqref="C61:C65" name="Rango1_1"/>
  </protectedRanges>
  <mergeCells count="5">
    <mergeCell ref="E4:F4"/>
    <mergeCell ref="A1:C1"/>
    <mergeCell ref="A2:C2"/>
    <mergeCell ref="A3:C3"/>
    <mergeCell ref="A4:C4"/>
  </mergeCells>
  <phoneticPr fontId="16" type="noConversion"/>
  <printOptions horizontalCentered="1" verticalCentered="1"/>
  <pageMargins left="0.27559055118110237" right="0.23622047244094491" top="0.35" bottom="0.24" header="0" footer="0"/>
  <pageSetup paperSize="9" scale="98" orientation="portrait" horizontalDpi="300" verticalDpi="300" r:id="rId1"/>
  <headerFooter alignWithMargins="0">
    <oddHeader>&amp;R2017 - Año de las Energías Renovables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22</vt:i4>
      </vt:variant>
    </vt:vector>
  </HeadingPairs>
  <TitlesOfParts>
    <vt:vector size="46" baseType="lpstr">
      <vt:lpstr>parámetros e instrucciones</vt:lpstr>
      <vt:lpstr>anexo</vt:lpstr>
      <vt:lpstr>1.modelos</vt:lpstr>
      <vt:lpstr>2. prod.  nac.</vt:lpstr>
      <vt:lpstr>3.vol.</vt:lpstr>
      <vt:lpstr>4.1 $</vt:lpstr>
      <vt:lpstr>4.2 conf</vt:lpstr>
      <vt:lpstr>4.3 conf</vt:lpstr>
      <vt:lpstr>4.2 RES PUB</vt:lpstr>
      <vt:lpstr>4.3 RES PUB</vt:lpstr>
      <vt:lpstr>5capprod</vt:lpstr>
      <vt:lpstr>Ejemplo</vt:lpstr>
      <vt:lpstr>6-empleo </vt:lpstr>
      <vt:lpstr>7.costos totales </vt:lpstr>
      <vt:lpstr>7.costos totales coproductos</vt:lpstr>
      <vt:lpstr>8.a.... Costos</vt:lpstr>
      <vt:lpstr>9.adicional costos</vt:lpstr>
      <vt:lpstr>-10.a-10.b-precios</vt:lpstr>
      <vt:lpstr>11- impo </vt:lpstr>
      <vt:lpstr>12Reventa</vt:lpstr>
      <vt:lpstr>13 existencias</vt:lpstr>
      <vt:lpstr>14impo semi </vt:lpstr>
      <vt:lpstr>11-Máx. Prod.</vt:lpstr>
      <vt:lpstr>14-horas trabajadas</vt:lpstr>
      <vt:lpstr>'1.modelos'!Área_de_impresión</vt:lpstr>
      <vt:lpstr>'-10.a-10.b-precios'!Área_de_impresión</vt:lpstr>
      <vt:lpstr>'11- impo '!Área_de_impresión</vt:lpstr>
      <vt:lpstr>'11-Máx. Prod.'!Área_de_impresión</vt:lpstr>
      <vt:lpstr>'12Reventa'!Área_de_impresión</vt:lpstr>
      <vt:lpstr>'13 existencias'!Área_de_impresión</vt:lpstr>
      <vt:lpstr>'14-horas trabajadas'!Área_de_impresión</vt:lpstr>
      <vt:lpstr>'14impo semi '!Área_de_impresión</vt:lpstr>
      <vt:lpstr>'2. prod.  nac.'!Área_de_impresión</vt:lpstr>
      <vt:lpstr>'3.vol.'!Área_de_impresión</vt:lpstr>
      <vt:lpstr>'4.1 $'!Área_de_impresión</vt:lpstr>
      <vt:lpstr>'4.2 conf'!Área_de_impresión</vt:lpstr>
      <vt:lpstr>'4.2 RES PUB'!Área_de_impresión</vt:lpstr>
      <vt:lpstr>'4.3 conf'!Área_de_impresión</vt:lpstr>
      <vt:lpstr>'4.3 RES PUB'!Área_de_impresión</vt:lpstr>
      <vt:lpstr>'5capprod'!Área_de_impresión</vt:lpstr>
      <vt:lpstr>'6-empleo '!Área_de_impresión</vt:lpstr>
      <vt:lpstr>'7.costos totales '!Área_de_impresión</vt:lpstr>
      <vt:lpstr>'8.a.... Costos'!Área_de_impresión</vt:lpstr>
      <vt:lpstr>'9.adicional 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Claudio Jakubowski</cp:lastModifiedBy>
  <cp:lastPrinted>2017-06-29T17:35:14Z</cp:lastPrinted>
  <dcterms:created xsi:type="dcterms:W3CDTF">1996-10-10T17:31:07Z</dcterms:created>
  <dcterms:modified xsi:type="dcterms:W3CDTF">2017-06-30T18:44:02Z</dcterms:modified>
</cp:coreProperties>
</file>